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20490" windowHeight="7575"/>
  </bookViews>
  <sheets>
    <sheet name="Relevé Cotes (1)" sheetId="1" r:id="rId1"/>
    <sheet name="Plan (1)" sheetId="3" r:id="rId2"/>
    <sheet name="Relevé Cotes (2)" sheetId="34" r:id="rId3"/>
    <sheet name="Plan (2)" sheetId="38" r:id="rId4"/>
    <sheet name="Relevé Cotes (3)" sheetId="35" state="hidden" r:id="rId5"/>
    <sheet name="Plan (3)" sheetId="39" r:id="rId6"/>
    <sheet name="Relevé Cotes (4)" sheetId="36" state="hidden" r:id="rId7"/>
    <sheet name="Plan (4)" sheetId="40" state="hidden" r:id="rId8"/>
    <sheet name="Relevé Cotes (5)" sheetId="37" state="hidden" r:id="rId9"/>
    <sheet name="Plan (5)" sheetId="41" state="hidden" r:id="rId10"/>
    <sheet name="LISTES" sheetId="13" state="hidden" r:id="rId11"/>
    <sheet name="Arbre-Alésage" sheetId="30" state="hidden" r:id="rId12"/>
    <sheet name="ASN21100" sheetId="8" state="hidden" r:id="rId13"/>
    <sheet name="ISO2768cL" sheetId="25" state="hidden" r:id="rId14"/>
    <sheet name="ISO2768mK" sheetId="26" state="hidden" r:id="rId15"/>
    <sheet name="NSA2110" sheetId="27" state="hidden" r:id="rId16"/>
    <sheet name="DAN11304" sheetId="33" state="hidden" r:id="rId17"/>
    <sheet name="ST11003" sheetId="28" state="hidden" r:id="rId18"/>
    <sheet name="ST11007" sheetId="29" state="hidden" r:id="rId19"/>
    <sheet name="SD-DAL T01" sheetId="32" state="hidden" r:id="rId20"/>
  </sheets>
  <definedNames>
    <definedName name="CLIENTS">LISTES!$D$3:$D$27</definedName>
    <definedName name="INDICE">LISTES!$F$3:$F$8</definedName>
    <definedName name="MDC">LISTES!$B$3:$B$15</definedName>
    <definedName name="N°FI">LISTES!$E$3:$E$7</definedName>
    <definedName name="NORMES">LISTES!$A$3:$A$12</definedName>
    <definedName name="S.D.">LISTES!$C$3:$C$4</definedName>
    <definedName name="TYPE_1">LISTES!$G$3:$G$8</definedName>
    <definedName name="TYPE_10">LISTES!$M$15:$M$24</definedName>
    <definedName name="TYPE_2">LISTES!$H$3:$H$8</definedName>
    <definedName name="TYPE_3">LISTES!$I$3:$I$8</definedName>
    <definedName name="TYPE_4">LISTES!$J$3:$J$11</definedName>
    <definedName name="TYPE_5">LISTES!$K$3:$K$9</definedName>
    <definedName name="TYPE_6">LISTES!$L$3:$L$9</definedName>
    <definedName name="TYPE_7">LISTES!$M$3:$M$6</definedName>
    <definedName name="TYPE_8">LISTES!$N$3:$N$8</definedName>
    <definedName name="TYPE_9">LISTES!$N$15:$N$20</definedName>
    <definedName name="_xlnm.Print_Area" localSheetId="1">'Plan (1)'!$A$1:$AZ$43</definedName>
    <definedName name="_xlnm.Print_Area" localSheetId="3">'Plan (2)'!$A$1:$AZ$43</definedName>
    <definedName name="_xlnm.Print_Area" localSheetId="5">'Plan (3)'!$A$1:$AZ$43</definedName>
    <definedName name="_xlnm.Print_Area" localSheetId="7">'Plan (4)'!$A$1:$AZ$43</definedName>
    <definedName name="_xlnm.Print_Area" localSheetId="9">'Plan (5)'!$A$1:$AZ$43</definedName>
    <definedName name="_xlnm.Print_Area" localSheetId="0">'Relevé Cotes (1)'!$A$1:$DO$43</definedName>
    <definedName name="_xlnm.Print_Area" localSheetId="2">'Relevé Cotes (2)'!$A$1:$DO$43</definedName>
    <definedName name="_xlnm.Print_Area" localSheetId="4">'Relevé Cotes (3)'!$A$1:$DO$43</definedName>
    <definedName name="_xlnm.Print_Area" localSheetId="6">'Relevé Cotes (4)'!$A$1:$DO$43</definedName>
    <definedName name="_xlnm.Print_Area" localSheetId="8">'Relevé Cotes (5)'!$A$1:$DO$43</definedName>
  </definedNames>
  <calcPr calcId="145621"/>
</workbook>
</file>

<file path=xl/calcChain.xml><?xml version="1.0" encoding="utf-8"?>
<calcChain xmlns="http://schemas.openxmlformats.org/spreadsheetml/2006/main">
  <c r="S10" i="13" l="1"/>
  <c r="BR14" i="37" l="1"/>
  <c r="BR16" i="37"/>
  <c r="BR18" i="37"/>
  <c r="BR20" i="37"/>
  <c r="BR22" i="37"/>
  <c r="BR24" i="37"/>
  <c r="BR26" i="37"/>
  <c r="BR28" i="37"/>
  <c r="BR30" i="37"/>
  <c r="BR32" i="37"/>
  <c r="BR34" i="37"/>
  <c r="BR12" i="37"/>
  <c r="BR14" i="36"/>
  <c r="BR16" i="36"/>
  <c r="BR18" i="36"/>
  <c r="BR20" i="36"/>
  <c r="BR22" i="36"/>
  <c r="BR24" i="36"/>
  <c r="BR26" i="36"/>
  <c r="BR28" i="36"/>
  <c r="BR30" i="36"/>
  <c r="BR32" i="36"/>
  <c r="BR34" i="36"/>
  <c r="BR12" i="36"/>
  <c r="BR14" i="35"/>
  <c r="BR16" i="35"/>
  <c r="BR18" i="35"/>
  <c r="BR20" i="35"/>
  <c r="BR22" i="35"/>
  <c r="BR24" i="35"/>
  <c r="BR26" i="35"/>
  <c r="BR28" i="35"/>
  <c r="BR30" i="35"/>
  <c r="BR32" i="35"/>
  <c r="BR34" i="35"/>
  <c r="BR12" i="35"/>
  <c r="BR14" i="34"/>
  <c r="BR16" i="34"/>
  <c r="BR18" i="34"/>
  <c r="BR20" i="34"/>
  <c r="BR22" i="34"/>
  <c r="BR24" i="34"/>
  <c r="BR26" i="34"/>
  <c r="BR28" i="34"/>
  <c r="BR30" i="34"/>
  <c r="BR32" i="34"/>
  <c r="BR34" i="34"/>
  <c r="BR12" i="34"/>
  <c r="BR14" i="1"/>
  <c r="BR16" i="1"/>
  <c r="BR18" i="1"/>
  <c r="BR20" i="1"/>
  <c r="BR22" i="1"/>
  <c r="BR24" i="1"/>
  <c r="BR26" i="1"/>
  <c r="BR28" i="1"/>
  <c r="BR30" i="1"/>
  <c r="BR32" i="1"/>
  <c r="BR34" i="1"/>
  <c r="BR12" i="1"/>
  <c r="AE5" i="41" l="1"/>
  <c r="N5" i="41"/>
  <c r="D5" i="41"/>
  <c r="AQ1" i="41"/>
  <c r="AL1" i="41"/>
  <c r="AE5" i="40"/>
  <c r="N5" i="40"/>
  <c r="D5" i="40"/>
  <c r="AQ1" i="40"/>
  <c r="AL1" i="40"/>
  <c r="AE5" i="39"/>
  <c r="N5" i="39"/>
  <c r="D5" i="39"/>
  <c r="AQ1" i="39"/>
  <c r="AL1" i="39"/>
  <c r="AE5" i="38"/>
  <c r="N5" i="38"/>
  <c r="D5" i="38"/>
  <c r="AQ1" i="38"/>
  <c r="AL1" i="38"/>
  <c r="AQ1" i="3"/>
  <c r="AL1" i="3"/>
  <c r="AE5" i="3"/>
  <c r="N5" i="3"/>
  <c r="D5" i="3"/>
  <c r="A40" i="37"/>
  <c r="BB34" i="37" s="1"/>
  <c r="BP35" i="37"/>
  <c r="BM35" i="37"/>
  <c r="BL35" i="37"/>
  <c r="BK35" i="37"/>
  <c r="U35" i="37"/>
  <c r="BI35" i="37" s="1"/>
  <c r="Q35" i="37"/>
  <c r="R34" i="37" s="1"/>
  <c r="CJ34" i="37"/>
  <c r="CD34" i="37"/>
  <c r="BS34" i="37"/>
  <c r="BQ34" i="37"/>
  <c r="BP34" i="37"/>
  <c r="BO34" i="37"/>
  <c r="BN34" i="37"/>
  <c r="BM34" i="37"/>
  <c r="BL34" i="37"/>
  <c r="BK34" i="37"/>
  <c r="BJ34" i="37"/>
  <c r="BC34" i="37"/>
  <c r="AX34" i="37"/>
  <c r="AW34" i="37"/>
  <c r="AV34" i="37"/>
  <c r="AU34" i="37"/>
  <c r="AT34" i="37"/>
  <c r="AS34" i="37"/>
  <c r="AR34" i="37"/>
  <c r="AQ34" i="37"/>
  <c r="BA34" i="37" s="1"/>
  <c r="AP34" i="37"/>
  <c r="AO34" i="37"/>
  <c r="AN34" i="37"/>
  <c r="AM34" i="37"/>
  <c r="AL34" i="37"/>
  <c r="AK34" i="37"/>
  <c r="AJ34" i="37"/>
  <c r="AI34" i="37"/>
  <c r="AH34" i="37"/>
  <c r="AG34" i="37"/>
  <c r="AF34" i="37"/>
  <c r="AE34" i="37"/>
  <c r="AD34" i="37"/>
  <c r="AC34" i="37"/>
  <c r="AB34" i="37"/>
  <c r="AA34" i="37"/>
  <c r="Z34" i="37"/>
  <c r="Y34" i="37"/>
  <c r="X34" i="37"/>
  <c r="W34" i="37"/>
  <c r="V34" i="37"/>
  <c r="U34" i="37"/>
  <c r="BI34" i="37" s="1"/>
  <c r="Q34" i="37"/>
  <c r="BP33" i="37"/>
  <c r="BM33" i="37"/>
  <c r="BL33" i="37"/>
  <c r="BK33" i="37"/>
  <c r="U33" i="37"/>
  <c r="BG33" i="37" s="1"/>
  <c r="Q33" i="37"/>
  <c r="R32" i="37" s="1"/>
  <c r="CJ32" i="37"/>
  <c r="CD32" i="37"/>
  <c r="BS32" i="37"/>
  <c r="BQ32" i="37"/>
  <c r="BP32" i="37"/>
  <c r="BO32" i="37"/>
  <c r="BN32" i="37"/>
  <c r="BM32" i="37"/>
  <c r="BL32" i="37"/>
  <c r="BK32" i="37"/>
  <c r="BJ32" i="37"/>
  <c r="AY32" i="37"/>
  <c r="AX32" i="37"/>
  <c r="AW32" i="37"/>
  <c r="AV32" i="37"/>
  <c r="AU32" i="37"/>
  <c r="AT32" i="37"/>
  <c r="AS32" i="37"/>
  <c r="BE32" i="37" s="1"/>
  <c r="AR32" i="37"/>
  <c r="AQ32" i="37"/>
  <c r="BA32" i="37" s="1"/>
  <c r="AP32" i="37"/>
  <c r="AO32" i="37"/>
  <c r="AN32" i="37"/>
  <c r="AM32" i="37"/>
  <c r="AL32" i="37"/>
  <c r="AK32" i="37"/>
  <c r="AJ32" i="37"/>
  <c r="AI32" i="37"/>
  <c r="AH32" i="37"/>
  <c r="AG32" i="37"/>
  <c r="AF32" i="37"/>
  <c r="AE32" i="37"/>
  <c r="AD32" i="37"/>
  <c r="AC32" i="37"/>
  <c r="AB32" i="37"/>
  <c r="AA32" i="37"/>
  <c r="Z32" i="37"/>
  <c r="Y32" i="37"/>
  <c r="X32" i="37"/>
  <c r="W32" i="37"/>
  <c r="V32" i="37"/>
  <c r="U32" i="37"/>
  <c r="BH32" i="37" s="1"/>
  <c r="Q32" i="37"/>
  <c r="BP31" i="37"/>
  <c r="BM31" i="37"/>
  <c r="BL31" i="37"/>
  <c r="BK31" i="37"/>
  <c r="BH31" i="37"/>
  <c r="U31" i="37"/>
  <c r="BI31" i="37" s="1"/>
  <c r="Q31" i="37"/>
  <c r="R30" i="37" s="1"/>
  <c r="CJ30" i="37"/>
  <c r="CD30" i="37"/>
  <c r="BS30" i="37"/>
  <c r="BQ30" i="37"/>
  <c r="BP30" i="37"/>
  <c r="BO30" i="37"/>
  <c r="BN30" i="37"/>
  <c r="BM30" i="37"/>
  <c r="BL30" i="37"/>
  <c r="BK30" i="37"/>
  <c r="BJ30" i="37"/>
  <c r="BA30" i="37"/>
  <c r="AX30" i="37"/>
  <c r="AW30" i="37"/>
  <c r="AV30" i="37"/>
  <c r="AU30" i="37"/>
  <c r="AT30" i="37"/>
  <c r="AS30" i="37"/>
  <c r="BE30" i="37" s="1"/>
  <c r="AR30" i="37"/>
  <c r="AQ30" i="37"/>
  <c r="AP30" i="37"/>
  <c r="AO30" i="37"/>
  <c r="AY30" i="37" s="1"/>
  <c r="AN30" i="37"/>
  <c r="AM30" i="37"/>
  <c r="AL30" i="37"/>
  <c r="AK30" i="37"/>
  <c r="AJ30" i="37"/>
  <c r="AI30" i="37"/>
  <c r="AH30" i="37"/>
  <c r="AG30" i="37"/>
  <c r="AF30" i="37"/>
  <c r="AE30" i="37"/>
  <c r="AD30" i="37"/>
  <c r="AC30" i="37"/>
  <c r="AB30" i="37"/>
  <c r="AA30" i="37"/>
  <c r="Z30" i="37"/>
  <c r="Y30" i="37"/>
  <c r="X30" i="37"/>
  <c r="W30" i="37"/>
  <c r="V30" i="37"/>
  <c r="U30" i="37"/>
  <c r="Q30" i="37"/>
  <c r="BP29" i="37"/>
  <c r="BM29" i="37"/>
  <c r="BL29" i="37"/>
  <c r="BK29" i="37"/>
  <c r="U29" i="37"/>
  <c r="Q29" i="37"/>
  <c r="R28" i="37" s="1"/>
  <c r="R29" i="37" s="1"/>
  <c r="S29" i="37" s="1"/>
  <c r="T29" i="37" s="1"/>
  <c r="CJ28" i="37"/>
  <c r="CD28" i="37"/>
  <c r="BS28" i="37"/>
  <c r="BQ28" i="37"/>
  <c r="BP28" i="37"/>
  <c r="BO28" i="37"/>
  <c r="BN28" i="37"/>
  <c r="BM28" i="37"/>
  <c r="BL28" i="37"/>
  <c r="BK28" i="37"/>
  <c r="BJ28" i="37"/>
  <c r="BC28" i="37"/>
  <c r="AX28" i="37"/>
  <c r="AW28" i="37"/>
  <c r="AV28" i="37"/>
  <c r="AU28" i="37"/>
  <c r="AT28" i="37"/>
  <c r="AS28" i="37"/>
  <c r="BE28" i="37" s="1"/>
  <c r="AR28" i="37"/>
  <c r="AQ28" i="37"/>
  <c r="AP28" i="37"/>
  <c r="AO28" i="37"/>
  <c r="AY28" i="37" s="1"/>
  <c r="AN28" i="37"/>
  <c r="AM28" i="37"/>
  <c r="AL28" i="37"/>
  <c r="AK28" i="37"/>
  <c r="AJ28" i="37"/>
  <c r="AI28" i="37"/>
  <c r="AH28" i="37"/>
  <c r="AG28" i="37"/>
  <c r="AF28" i="37"/>
  <c r="AE28" i="37"/>
  <c r="AD28" i="37"/>
  <c r="AC28" i="37"/>
  <c r="AB28" i="37"/>
  <c r="AA28" i="37"/>
  <c r="Z28" i="37"/>
  <c r="Y28" i="37"/>
  <c r="X28" i="37"/>
  <c r="W28" i="37"/>
  <c r="V28" i="37"/>
  <c r="U28" i="37"/>
  <c r="BH28" i="37" s="1"/>
  <c r="Q28" i="37"/>
  <c r="BP27" i="37"/>
  <c r="BM27" i="37"/>
  <c r="BL27" i="37"/>
  <c r="BK27" i="37"/>
  <c r="U27" i="37"/>
  <c r="Q27" i="37"/>
  <c r="R26" i="37" s="1"/>
  <c r="R27" i="37" s="1"/>
  <c r="CJ26" i="37"/>
  <c r="CD26" i="37"/>
  <c r="BS26" i="37"/>
  <c r="BQ26" i="37"/>
  <c r="BP26" i="37"/>
  <c r="BO26" i="37"/>
  <c r="BN26" i="37"/>
  <c r="BM26" i="37"/>
  <c r="BL26" i="37"/>
  <c r="BK26" i="37"/>
  <c r="BJ26" i="37"/>
  <c r="BI26" i="37"/>
  <c r="BG26" i="37"/>
  <c r="BC26" i="37"/>
  <c r="AY26" i="37"/>
  <c r="AX26" i="37"/>
  <c r="AW26" i="37"/>
  <c r="AV26" i="37"/>
  <c r="AU26" i="37"/>
  <c r="AT26" i="37"/>
  <c r="AS26" i="37"/>
  <c r="AR26" i="37"/>
  <c r="AQ26" i="37"/>
  <c r="BA26" i="37" s="1"/>
  <c r="AP26" i="37"/>
  <c r="AO26" i="37"/>
  <c r="AN26" i="37"/>
  <c r="AM26" i="37"/>
  <c r="AL26" i="37"/>
  <c r="AK26" i="37"/>
  <c r="AJ26" i="37"/>
  <c r="AI26" i="37"/>
  <c r="AH26" i="37"/>
  <c r="AG26" i="37"/>
  <c r="AF26" i="37"/>
  <c r="AE26" i="37"/>
  <c r="AD26" i="37"/>
  <c r="AC26" i="37"/>
  <c r="AB26" i="37"/>
  <c r="AA26" i="37"/>
  <c r="Z26" i="37"/>
  <c r="Y26" i="37"/>
  <c r="X26" i="37"/>
  <c r="W26" i="37"/>
  <c r="V26" i="37"/>
  <c r="U26" i="37"/>
  <c r="BH26" i="37" s="1"/>
  <c r="Q26" i="37"/>
  <c r="S27" i="37" s="1"/>
  <c r="T27" i="37" s="1"/>
  <c r="BP25" i="37"/>
  <c r="BM25" i="37"/>
  <c r="BL25" i="37"/>
  <c r="BK25" i="37"/>
  <c r="BH25" i="37"/>
  <c r="U25" i="37"/>
  <c r="Q25" i="37"/>
  <c r="R24" i="37" s="1"/>
  <c r="R25" i="37" s="1"/>
  <c r="S25" i="37" s="1"/>
  <c r="T25" i="37" s="1"/>
  <c r="CJ24" i="37"/>
  <c r="CD24" i="37"/>
  <c r="BS24" i="37"/>
  <c r="BQ24" i="37"/>
  <c r="BP24" i="37"/>
  <c r="BO24" i="37"/>
  <c r="BN24" i="37"/>
  <c r="BM24" i="37"/>
  <c r="BL24" i="37"/>
  <c r="BK24" i="37"/>
  <c r="BJ24" i="37"/>
  <c r="BC24" i="37"/>
  <c r="AX24" i="37"/>
  <c r="AW24" i="37"/>
  <c r="AV24" i="37"/>
  <c r="AU24" i="37"/>
  <c r="AT24" i="37"/>
  <c r="AS24" i="37"/>
  <c r="BE24" i="37" s="1"/>
  <c r="AR24" i="37"/>
  <c r="AQ24" i="37"/>
  <c r="BA24" i="37" s="1"/>
  <c r="AP24" i="37"/>
  <c r="AO24" i="37"/>
  <c r="AY24" i="37" s="1"/>
  <c r="AN24" i="37"/>
  <c r="AM24" i="37"/>
  <c r="AL24" i="37"/>
  <c r="AK24" i="37"/>
  <c r="AJ24" i="37"/>
  <c r="AI24" i="37"/>
  <c r="AH24" i="37"/>
  <c r="AG24" i="37"/>
  <c r="AF24" i="37"/>
  <c r="AE24" i="37"/>
  <c r="AD24" i="37"/>
  <c r="AC24" i="37"/>
  <c r="AB24" i="37"/>
  <c r="AA24" i="37"/>
  <c r="Z24" i="37"/>
  <c r="Y24" i="37"/>
  <c r="X24" i="37"/>
  <c r="W24" i="37"/>
  <c r="V24" i="37"/>
  <c r="U24" i="37"/>
  <c r="BH24" i="37" s="1"/>
  <c r="Q24" i="37"/>
  <c r="BP23" i="37"/>
  <c r="BM23" i="37"/>
  <c r="BL23" i="37"/>
  <c r="BK23" i="37"/>
  <c r="U23" i="37"/>
  <c r="Q23" i="37"/>
  <c r="R22" i="37" s="1"/>
  <c r="R23" i="37" s="1"/>
  <c r="S23" i="37" s="1"/>
  <c r="T23" i="37" s="1"/>
  <c r="CJ22" i="37"/>
  <c r="CD22" i="37"/>
  <c r="BS22" i="37"/>
  <c r="BQ22" i="37"/>
  <c r="BP22" i="37"/>
  <c r="BO22" i="37"/>
  <c r="BN22" i="37"/>
  <c r="BM22" i="37"/>
  <c r="BL22" i="37"/>
  <c r="BK22" i="37"/>
  <c r="BJ22" i="37"/>
  <c r="BI22" i="37"/>
  <c r="BG22" i="37"/>
  <c r="BC22" i="37"/>
  <c r="AY22" i="37"/>
  <c r="AX22" i="37"/>
  <c r="AW22" i="37"/>
  <c r="AV22" i="37"/>
  <c r="AU22" i="37"/>
  <c r="AT22" i="37"/>
  <c r="AS22" i="37"/>
  <c r="AR22" i="37"/>
  <c r="AQ22" i="37"/>
  <c r="BA22" i="37" s="1"/>
  <c r="AP22" i="37"/>
  <c r="AO22" i="37"/>
  <c r="AN22" i="37"/>
  <c r="AM22" i="37"/>
  <c r="AL22" i="37"/>
  <c r="AK22" i="37"/>
  <c r="AJ22" i="37"/>
  <c r="AI22" i="37"/>
  <c r="AH22" i="37"/>
  <c r="AG22" i="37"/>
  <c r="AF22" i="37"/>
  <c r="AE22" i="37"/>
  <c r="AD22" i="37"/>
  <c r="AC22" i="37"/>
  <c r="AB22" i="37"/>
  <c r="AA22" i="37"/>
  <c r="Z22" i="37"/>
  <c r="Y22" i="37"/>
  <c r="X22" i="37"/>
  <c r="W22" i="37"/>
  <c r="V22" i="37"/>
  <c r="U22" i="37"/>
  <c r="BH22" i="37" s="1"/>
  <c r="Q22" i="37"/>
  <c r="S22" i="37" s="1"/>
  <c r="T22" i="37" s="1"/>
  <c r="BP21" i="37"/>
  <c r="BM21" i="37"/>
  <c r="BL21" i="37"/>
  <c r="BK21" i="37"/>
  <c r="U21" i="37"/>
  <c r="Q21" i="37"/>
  <c r="R20" i="37" s="1"/>
  <c r="R21" i="37" s="1"/>
  <c r="S21" i="37" s="1"/>
  <c r="T21" i="37" s="1"/>
  <c r="CJ20" i="37"/>
  <c r="CD20" i="37"/>
  <c r="BS20" i="37"/>
  <c r="BQ20" i="37"/>
  <c r="BP20" i="37"/>
  <c r="BO20" i="37"/>
  <c r="BN20" i="37"/>
  <c r="BM20" i="37"/>
  <c r="BL20" i="37"/>
  <c r="BK20" i="37"/>
  <c r="BJ20" i="37"/>
  <c r="AX20" i="37"/>
  <c r="AW20" i="37"/>
  <c r="AV20" i="37"/>
  <c r="AU20" i="37"/>
  <c r="AT20" i="37"/>
  <c r="AS20" i="37"/>
  <c r="BE20" i="37" s="1"/>
  <c r="AR20" i="37"/>
  <c r="AQ20" i="37"/>
  <c r="AP20" i="37"/>
  <c r="AO20" i="37"/>
  <c r="AY20" i="37" s="1"/>
  <c r="AN20" i="37"/>
  <c r="AM20" i="37"/>
  <c r="AL20" i="37"/>
  <c r="AK20" i="37"/>
  <c r="AJ20" i="37"/>
  <c r="AI20" i="37"/>
  <c r="AH20" i="37"/>
  <c r="AG20" i="37"/>
  <c r="AF20" i="37"/>
  <c r="AE20" i="37"/>
  <c r="AD20" i="37"/>
  <c r="AC20" i="37"/>
  <c r="AB20" i="37"/>
  <c r="AA20" i="37"/>
  <c r="Z20" i="37"/>
  <c r="Y20" i="37"/>
  <c r="X20" i="37"/>
  <c r="W20" i="37"/>
  <c r="V20" i="37"/>
  <c r="U20" i="37"/>
  <c r="BH20" i="37" s="1"/>
  <c r="Q20" i="37"/>
  <c r="BP19" i="37"/>
  <c r="BM19" i="37"/>
  <c r="BL19" i="37"/>
  <c r="BK19" i="37"/>
  <c r="U19" i="37"/>
  <c r="Q19" i="37"/>
  <c r="R18" i="37" s="1"/>
  <c r="R19" i="37" s="1"/>
  <c r="S19" i="37" s="1"/>
  <c r="T19" i="37" s="1"/>
  <c r="CJ18" i="37"/>
  <c r="CD18" i="37"/>
  <c r="BS18" i="37"/>
  <c r="BQ18" i="37"/>
  <c r="BP18" i="37"/>
  <c r="BO18" i="37"/>
  <c r="BN18" i="37"/>
  <c r="BM18" i="37"/>
  <c r="BL18" i="37"/>
  <c r="BK18" i="37"/>
  <c r="BJ18" i="37"/>
  <c r="BI18" i="37"/>
  <c r="BG18" i="37"/>
  <c r="AY18" i="37"/>
  <c r="AX18" i="37"/>
  <c r="AW18" i="37"/>
  <c r="AV18" i="37"/>
  <c r="AU18" i="37"/>
  <c r="AT18" i="37"/>
  <c r="AS18" i="37"/>
  <c r="BE18" i="37" s="1"/>
  <c r="AR18" i="37"/>
  <c r="AQ18" i="37"/>
  <c r="BA18" i="37" s="1"/>
  <c r="AP18" i="37"/>
  <c r="AO18" i="37"/>
  <c r="AN18" i="37"/>
  <c r="AM18" i="37"/>
  <c r="AL18" i="37"/>
  <c r="AK18" i="37"/>
  <c r="AJ18" i="37"/>
  <c r="AI18" i="37"/>
  <c r="AH18" i="37"/>
  <c r="AG18" i="37"/>
  <c r="AF18" i="37"/>
  <c r="AE18" i="37"/>
  <c r="AD18" i="37"/>
  <c r="AC18" i="37"/>
  <c r="AB18" i="37"/>
  <c r="AA18" i="37"/>
  <c r="Z18" i="37"/>
  <c r="Y18" i="37"/>
  <c r="X18" i="37"/>
  <c r="W18" i="37"/>
  <c r="V18" i="37"/>
  <c r="U18" i="37"/>
  <c r="BH18" i="37" s="1"/>
  <c r="Q18" i="37"/>
  <c r="S18" i="37" s="1"/>
  <c r="T18" i="37" s="1"/>
  <c r="BP17" i="37"/>
  <c r="BM17" i="37"/>
  <c r="BL17" i="37"/>
  <c r="BK17" i="37"/>
  <c r="U17" i="37"/>
  <c r="Q17" i="37"/>
  <c r="R16" i="37" s="1"/>
  <c r="R17" i="37" s="1"/>
  <c r="S17" i="37" s="1"/>
  <c r="T17" i="37" s="1"/>
  <c r="CJ16" i="37"/>
  <c r="CD16" i="37"/>
  <c r="BS16" i="37"/>
  <c r="BQ16" i="37"/>
  <c r="BP16" i="37"/>
  <c r="BO16" i="37"/>
  <c r="BN16" i="37"/>
  <c r="BM16" i="37"/>
  <c r="BL16" i="37"/>
  <c r="BK16" i="37"/>
  <c r="BJ16" i="37"/>
  <c r="BC16" i="37"/>
  <c r="AX16" i="37"/>
  <c r="AW16" i="37"/>
  <c r="AV16" i="37"/>
  <c r="AU16" i="37"/>
  <c r="AT16" i="37"/>
  <c r="AS16" i="37"/>
  <c r="BE16" i="37" s="1"/>
  <c r="AR16" i="37"/>
  <c r="AQ16" i="37"/>
  <c r="BA16" i="37" s="1"/>
  <c r="AP16" i="37"/>
  <c r="AO16" i="37"/>
  <c r="AY16" i="37" s="1"/>
  <c r="AN16" i="37"/>
  <c r="AM16" i="37"/>
  <c r="AL16" i="37"/>
  <c r="AK16" i="37"/>
  <c r="AJ16" i="37"/>
  <c r="AI16" i="37"/>
  <c r="AH16" i="37"/>
  <c r="AG16" i="37"/>
  <c r="AF16" i="37"/>
  <c r="AE16" i="37"/>
  <c r="AD16" i="37"/>
  <c r="AC16" i="37"/>
  <c r="AB16" i="37"/>
  <c r="AA16" i="37"/>
  <c r="Z16" i="37"/>
  <c r="Y16" i="37"/>
  <c r="X16" i="37"/>
  <c r="W16" i="37"/>
  <c r="V16" i="37"/>
  <c r="U16" i="37"/>
  <c r="BH16" i="37" s="1"/>
  <c r="Q16" i="37"/>
  <c r="BP15" i="37"/>
  <c r="BM15" i="37"/>
  <c r="BL15" i="37"/>
  <c r="BK15" i="37"/>
  <c r="U15" i="37"/>
  <c r="Q15" i="37"/>
  <c r="R14" i="37" s="1"/>
  <c r="R15" i="37" s="1"/>
  <c r="S15" i="37" s="1"/>
  <c r="T15" i="37" s="1"/>
  <c r="CJ14" i="37"/>
  <c r="CD14" i="37"/>
  <c r="BS14" i="37"/>
  <c r="BQ14" i="37"/>
  <c r="BP14" i="37"/>
  <c r="BO14" i="37"/>
  <c r="BN14" i="37"/>
  <c r="BM14" i="37"/>
  <c r="BL14" i="37"/>
  <c r="BK14" i="37"/>
  <c r="BJ14" i="37"/>
  <c r="BI14" i="37"/>
  <c r="BG14" i="37"/>
  <c r="BC14" i="37"/>
  <c r="AX14" i="37"/>
  <c r="AW14" i="37"/>
  <c r="AV14" i="37"/>
  <c r="AU14" i="37"/>
  <c r="AT14" i="37"/>
  <c r="AS14" i="37"/>
  <c r="BE14" i="37" s="1"/>
  <c r="AR14" i="37"/>
  <c r="AQ14" i="37"/>
  <c r="BA14" i="37" s="1"/>
  <c r="AP14" i="37"/>
  <c r="AO14" i="37"/>
  <c r="AN14" i="37"/>
  <c r="AM14" i="37"/>
  <c r="AL14" i="37"/>
  <c r="AK14" i="37"/>
  <c r="AJ14" i="37"/>
  <c r="AI14" i="37"/>
  <c r="AH14" i="37"/>
  <c r="AG14" i="37"/>
  <c r="AF14" i="37"/>
  <c r="AE14" i="37"/>
  <c r="AD14" i="37"/>
  <c r="AC14" i="37"/>
  <c r="AB14" i="37"/>
  <c r="AA14" i="37"/>
  <c r="Z14" i="37"/>
  <c r="Y14" i="37"/>
  <c r="X14" i="37"/>
  <c r="W14" i="37"/>
  <c r="V14" i="37"/>
  <c r="U14" i="37"/>
  <c r="BH14" i="37" s="1"/>
  <c r="Q14" i="37"/>
  <c r="S14" i="37" s="1"/>
  <c r="T14" i="37" s="1"/>
  <c r="BP13" i="37"/>
  <c r="BM13" i="37"/>
  <c r="BL13" i="37"/>
  <c r="BK13" i="37"/>
  <c r="U13" i="37"/>
  <c r="Q13" i="37"/>
  <c r="R12" i="37" s="1"/>
  <c r="R13" i="37" s="1"/>
  <c r="S13" i="37" s="1"/>
  <c r="T13" i="37" s="1"/>
  <c r="CJ12" i="37"/>
  <c r="CD12" i="37"/>
  <c r="BS12" i="37"/>
  <c r="BQ12" i="37"/>
  <c r="BP12" i="37"/>
  <c r="BO12" i="37"/>
  <c r="BN12" i="37"/>
  <c r="BM12" i="37"/>
  <c r="BL12" i="37"/>
  <c r="BK12" i="37"/>
  <c r="BJ12" i="37"/>
  <c r="BC12" i="37"/>
  <c r="AX12" i="37"/>
  <c r="AW12" i="37"/>
  <c r="AV12" i="37"/>
  <c r="AU12" i="37"/>
  <c r="AT12" i="37"/>
  <c r="AS12" i="37"/>
  <c r="BE12" i="37" s="1"/>
  <c r="AR12" i="37"/>
  <c r="AQ12" i="37"/>
  <c r="BA12" i="37" s="1"/>
  <c r="AP12" i="37"/>
  <c r="AO12" i="37"/>
  <c r="AY12" i="37" s="1"/>
  <c r="AN12" i="37"/>
  <c r="AM12" i="37"/>
  <c r="AL12" i="37"/>
  <c r="AK12" i="37"/>
  <c r="AJ12" i="37"/>
  <c r="AI12" i="37"/>
  <c r="AH12" i="37"/>
  <c r="AG12" i="37"/>
  <c r="AF12" i="37"/>
  <c r="AE12" i="37"/>
  <c r="AD12" i="37"/>
  <c r="AC12" i="37"/>
  <c r="AB12" i="37"/>
  <c r="AA12" i="37"/>
  <c r="Z12" i="37"/>
  <c r="Y12" i="37"/>
  <c r="X12" i="37"/>
  <c r="W12" i="37"/>
  <c r="V12" i="37"/>
  <c r="U12" i="37"/>
  <c r="BH12" i="37" s="1"/>
  <c r="Q12" i="37"/>
  <c r="DN8" i="37"/>
  <c r="CT5" i="37"/>
  <c r="CC5" i="37"/>
  <c r="BS5" i="37"/>
  <c r="DF1" i="37"/>
  <c r="DA1" i="37"/>
  <c r="A40" i="36"/>
  <c r="BP35" i="36"/>
  <c r="BM35" i="36"/>
  <c r="BL35" i="36"/>
  <c r="BK35" i="36"/>
  <c r="BH35" i="36"/>
  <c r="BG35" i="36"/>
  <c r="U35" i="36"/>
  <c r="BI35" i="36" s="1"/>
  <c r="R35" i="36"/>
  <c r="S35" i="36" s="1"/>
  <c r="T35" i="36" s="1"/>
  <c r="Q35" i="36"/>
  <c r="CJ34" i="36"/>
  <c r="CD34" i="36"/>
  <c r="BS34" i="36"/>
  <c r="BP34" i="36"/>
  <c r="BQ34" i="36" s="1"/>
  <c r="BO34" i="36"/>
  <c r="BN34" i="36"/>
  <c r="BM34" i="36"/>
  <c r="BL34" i="36"/>
  <c r="BK34" i="36"/>
  <c r="BJ34" i="36"/>
  <c r="BH34" i="36"/>
  <c r="BD34" i="36"/>
  <c r="BC34" i="36"/>
  <c r="BA34" i="36"/>
  <c r="AZ34" i="36"/>
  <c r="AX34" i="36"/>
  <c r="AW34" i="36"/>
  <c r="AV34" i="36"/>
  <c r="AU34" i="36"/>
  <c r="AT34" i="36"/>
  <c r="AS34" i="36"/>
  <c r="BE34" i="36" s="1"/>
  <c r="AR34" i="36"/>
  <c r="BB34" i="36" s="1"/>
  <c r="AQ34" i="36"/>
  <c r="AP34" i="36"/>
  <c r="AO34" i="36"/>
  <c r="AY34" i="36" s="1"/>
  <c r="AN34" i="36"/>
  <c r="AM34" i="36"/>
  <c r="AL34" i="36"/>
  <c r="AK34" i="36"/>
  <c r="AJ34" i="36"/>
  <c r="AI34" i="36"/>
  <c r="AH34" i="36"/>
  <c r="AG34" i="36"/>
  <c r="AF34" i="36"/>
  <c r="AE34" i="36"/>
  <c r="AD34" i="36"/>
  <c r="AC34" i="36"/>
  <c r="AB34" i="36"/>
  <c r="AA34" i="36"/>
  <c r="Z34" i="36"/>
  <c r="Y34" i="36"/>
  <c r="X34" i="36"/>
  <c r="W34" i="36"/>
  <c r="V34" i="36"/>
  <c r="U34" i="36"/>
  <c r="BG34" i="36" s="1"/>
  <c r="R34" i="36"/>
  <c r="S34" i="36" s="1"/>
  <c r="T34" i="36" s="1"/>
  <c r="Q34" i="36"/>
  <c r="BP33" i="36"/>
  <c r="BM33" i="36"/>
  <c r="BL33" i="36"/>
  <c r="BK33" i="36"/>
  <c r="BI33" i="36"/>
  <c r="U33" i="36"/>
  <c r="BH33" i="36" s="1"/>
  <c r="Q33" i="36"/>
  <c r="CJ32" i="36"/>
  <c r="CD32" i="36"/>
  <c r="BS32" i="36"/>
  <c r="BP32" i="36"/>
  <c r="BQ32" i="36" s="1"/>
  <c r="BO32" i="36"/>
  <c r="BN32" i="36"/>
  <c r="BM32" i="36"/>
  <c r="BL32" i="36"/>
  <c r="BK32" i="36"/>
  <c r="BJ32" i="36"/>
  <c r="BG32" i="36"/>
  <c r="BD32" i="36"/>
  <c r="BC32" i="36"/>
  <c r="BB32" i="36"/>
  <c r="AY32" i="36"/>
  <c r="AX32" i="36"/>
  <c r="AW32" i="36"/>
  <c r="AV32" i="36"/>
  <c r="AU32" i="36"/>
  <c r="AT32" i="36"/>
  <c r="AS32" i="36"/>
  <c r="BE32" i="36" s="1"/>
  <c r="AR32" i="36"/>
  <c r="AQ32" i="36"/>
  <c r="BA32" i="36" s="1"/>
  <c r="AP32" i="36"/>
  <c r="AZ32" i="36" s="1"/>
  <c r="AO32" i="36"/>
  <c r="AN32" i="36"/>
  <c r="AM32" i="36"/>
  <c r="AL32" i="36"/>
  <c r="AK32" i="36"/>
  <c r="AJ32" i="36"/>
  <c r="AI32" i="36"/>
  <c r="AH32" i="36"/>
  <c r="AG32" i="36"/>
  <c r="AF32" i="36"/>
  <c r="AE32" i="36"/>
  <c r="AD32" i="36"/>
  <c r="AC32" i="36"/>
  <c r="AB32" i="36"/>
  <c r="AA32" i="36"/>
  <c r="Z32" i="36"/>
  <c r="Y32" i="36"/>
  <c r="X32" i="36"/>
  <c r="W32" i="36"/>
  <c r="V32" i="36"/>
  <c r="U32" i="36"/>
  <c r="BI32" i="36" s="1"/>
  <c r="R32" i="36"/>
  <c r="S32" i="36" s="1"/>
  <c r="T32" i="36" s="1"/>
  <c r="Q32" i="36"/>
  <c r="BP31" i="36"/>
  <c r="BM31" i="36"/>
  <c r="BL31" i="36"/>
  <c r="BK31" i="36"/>
  <c r="BH31" i="36"/>
  <c r="BG31" i="36"/>
  <c r="U31" i="36"/>
  <c r="BI31" i="36" s="1"/>
  <c r="R31" i="36"/>
  <c r="S31" i="36" s="1"/>
  <c r="T31" i="36" s="1"/>
  <c r="Q31" i="36"/>
  <c r="CJ30" i="36"/>
  <c r="CD30" i="36"/>
  <c r="BS30" i="36"/>
  <c r="BP30" i="36"/>
  <c r="BQ30" i="36" s="1"/>
  <c r="BO30" i="36"/>
  <c r="BN30" i="36"/>
  <c r="BM30" i="36"/>
  <c r="BL30" i="36"/>
  <c r="BK30" i="36"/>
  <c r="BJ30" i="36"/>
  <c r="BH30" i="36"/>
  <c r="BD30" i="36"/>
  <c r="BC30" i="36"/>
  <c r="BA30" i="36"/>
  <c r="AZ30" i="36"/>
  <c r="AX30" i="36"/>
  <c r="AW30" i="36"/>
  <c r="AV30" i="36"/>
  <c r="AU30" i="36"/>
  <c r="AT30" i="36"/>
  <c r="AS30" i="36"/>
  <c r="BE30" i="36" s="1"/>
  <c r="AR30" i="36"/>
  <c r="BB30" i="36" s="1"/>
  <c r="AQ30" i="36"/>
  <c r="AP30" i="36"/>
  <c r="AO30" i="36"/>
  <c r="AY30" i="36" s="1"/>
  <c r="AN30" i="36"/>
  <c r="AM30" i="36"/>
  <c r="AL30" i="36"/>
  <c r="AK30" i="36"/>
  <c r="AJ30" i="36"/>
  <c r="AI30" i="36"/>
  <c r="AH30" i="36"/>
  <c r="AG30" i="36"/>
  <c r="AF30" i="36"/>
  <c r="AE30" i="36"/>
  <c r="AD30" i="36"/>
  <c r="AC30" i="36"/>
  <c r="AB30" i="36"/>
  <c r="AA30" i="36"/>
  <c r="Z30" i="36"/>
  <c r="Y30" i="36"/>
  <c r="X30" i="36"/>
  <c r="W30" i="36"/>
  <c r="V30" i="36"/>
  <c r="U30" i="36"/>
  <c r="BG30" i="36" s="1"/>
  <c r="R30" i="36"/>
  <c r="S30" i="36" s="1"/>
  <c r="T30" i="36" s="1"/>
  <c r="Q30" i="36"/>
  <c r="BP29" i="36"/>
  <c r="BM29" i="36"/>
  <c r="BL29" i="36"/>
  <c r="BK29" i="36"/>
  <c r="BI29" i="36"/>
  <c r="U29" i="36"/>
  <c r="BH29" i="36" s="1"/>
  <c r="Q29" i="36"/>
  <c r="CJ28" i="36"/>
  <c r="CD28" i="36"/>
  <c r="BS28" i="36"/>
  <c r="BP28" i="36"/>
  <c r="BQ28" i="36" s="1"/>
  <c r="BO28" i="36"/>
  <c r="BN28" i="36"/>
  <c r="BM28" i="36"/>
  <c r="BL28" i="36"/>
  <c r="BK28" i="36"/>
  <c r="BJ28" i="36"/>
  <c r="BG28" i="36"/>
  <c r="BD28" i="36"/>
  <c r="BC28" i="36"/>
  <c r="BB28" i="36"/>
  <c r="AY28" i="36"/>
  <c r="AX28" i="36"/>
  <c r="AW28" i="36"/>
  <c r="AV28" i="36"/>
  <c r="AU28" i="36"/>
  <c r="AT28" i="36"/>
  <c r="AS28" i="36"/>
  <c r="BE28" i="36" s="1"/>
  <c r="AR28" i="36"/>
  <c r="AQ28" i="36"/>
  <c r="BA28" i="36" s="1"/>
  <c r="AP28" i="36"/>
  <c r="AZ28" i="36" s="1"/>
  <c r="AO28" i="36"/>
  <c r="AN28" i="36"/>
  <c r="AM28" i="36"/>
  <c r="AL28" i="36"/>
  <c r="AK28" i="36"/>
  <c r="AJ28" i="36"/>
  <c r="AI28" i="36"/>
  <c r="AH28" i="36"/>
  <c r="AG28" i="36"/>
  <c r="AF28" i="36"/>
  <c r="AE28" i="36"/>
  <c r="AD28" i="36"/>
  <c r="AC28" i="36"/>
  <c r="AB28" i="36"/>
  <c r="AA28" i="36"/>
  <c r="Z28" i="36"/>
  <c r="Y28" i="36"/>
  <c r="X28" i="36"/>
  <c r="W28" i="36"/>
  <c r="V28" i="36"/>
  <c r="U28" i="36"/>
  <c r="BI28" i="36" s="1"/>
  <c r="R28" i="36"/>
  <c r="S28" i="36" s="1"/>
  <c r="T28" i="36" s="1"/>
  <c r="Q28" i="36"/>
  <c r="BP27" i="36"/>
  <c r="BM27" i="36"/>
  <c r="BL27" i="36"/>
  <c r="BK27" i="36"/>
  <c r="BH27" i="36"/>
  <c r="BG27" i="36"/>
  <c r="U27" i="36"/>
  <c r="BI27" i="36" s="1"/>
  <c r="R27" i="36"/>
  <c r="S27" i="36" s="1"/>
  <c r="T27" i="36" s="1"/>
  <c r="Q27" i="36"/>
  <c r="CJ26" i="36"/>
  <c r="CD26" i="36"/>
  <c r="BS26" i="36"/>
  <c r="BP26" i="36"/>
  <c r="BQ26" i="36" s="1"/>
  <c r="BO26" i="36"/>
  <c r="BN26" i="36"/>
  <c r="BM26" i="36"/>
  <c r="BL26" i="36"/>
  <c r="BK26" i="36"/>
  <c r="BJ26" i="36"/>
  <c r="BH26" i="36"/>
  <c r="BD26" i="36"/>
  <c r="BC26" i="36"/>
  <c r="BA26" i="36"/>
  <c r="AZ26" i="36"/>
  <c r="AX26" i="36"/>
  <c r="AW26" i="36"/>
  <c r="AV26" i="36"/>
  <c r="AU26" i="36"/>
  <c r="AT26" i="36"/>
  <c r="AS26" i="36"/>
  <c r="BE26" i="36" s="1"/>
  <c r="AR26" i="36"/>
  <c r="BB26" i="36" s="1"/>
  <c r="AQ26" i="36"/>
  <c r="AP26" i="36"/>
  <c r="AO26" i="36"/>
  <c r="AY26" i="36" s="1"/>
  <c r="AN26" i="36"/>
  <c r="AM26" i="36"/>
  <c r="AL26" i="36"/>
  <c r="AK26" i="36"/>
  <c r="AJ26" i="36"/>
  <c r="AI26" i="36"/>
  <c r="AH26" i="36"/>
  <c r="AG26" i="36"/>
  <c r="AF26" i="36"/>
  <c r="AE26" i="36"/>
  <c r="AD26" i="36"/>
  <c r="AC26" i="36"/>
  <c r="AB26" i="36"/>
  <c r="AA26" i="36"/>
  <c r="Z26" i="36"/>
  <c r="Y26" i="36"/>
  <c r="X26" i="36"/>
  <c r="W26" i="36"/>
  <c r="V26" i="36"/>
  <c r="U26" i="36"/>
  <c r="BG26" i="36" s="1"/>
  <c r="R26" i="36"/>
  <c r="Q26" i="36"/>
  <c r="S26" i="36" s="1"/>
  <c r="T26" i="36" s="1"/>
  <c r="BP25" i="36"/>
  <c r="BM25" i="36"/>
  <c r="BL25" i="36"/>
  <c r="BK25" i="36"/>
  <c r="BI25" i="36"/>
  <c r="U25" i="36"/>
  <c r="BH25" i="36" s="1"/>
  <c r="Q25" i="36"/>
  <c r="CJ24" i="36"/>
  <c r="CD24" i="36"/>
  <c r="BS24" i="36"/>
  <c r="BQ24" i="36"/>
  <c r="BP24" i="36"/>
  <c r="BO24" i="36"/>
  <c r="BN24" i="36"/>
  <c r="BM24" i="36"/>
  <c r="BL24" i="36"/>
  <c r="BK24" i="36"/>
  <c r="BJ24" i="36"/>
  <c r="BG24" i="36"/>
  <c r="BD24" i="36"/>
  <c r="BC24" i="36"/>
  <c r="BB24" i="36"/>
  <c r="AY24" i="36"/>
  <c r="AX24" i="36"/>
  <c r="AW24" i="36"/>
  <c r="AV24" i="36"/>
  <c r="AU24" i="36"/>
  <c r="AT24" i="36"/>
  <c r="AS24" i="36"/>
  <c r="BE24" i="36" s="1"/>
  <c r="AR24" i="36"/>
  <c r="AQ24" i="36"/>
  <c r="BA24" i="36" s="1"/>
  <c r="AP24" i="36"/>
  <c r="AZ24" i="36" s="1"/>
  <c r="AO24" i="36"/>
  <c r="AN24" i="36"/>
  <c r="AM24" i="36"/>
  <c r="AL24" i="36"/>
  <c r="AK24" i="36"/>
  <c r="AJ24" i="36"/>
  <c r="AI24" i="36"/>
  <c r="AH24" i="36"/>
  <c r="AG24" i="36"/>
  <c r="AF24" i="36"/>
  <c r="AE24" i="36"/>
  <c r="AD24" i="36"/>
  <c r="AC24" i="36"/>
  <c r="AB24" i="36"/>
  <c r="AA24" i="36"/>
  <c r="Z24" i="36"/>
  <c r="Y24" i="36"/>
  <c r="X24" i="36"/>
  <c r="W24" i="36"/>
  <c r="V24" i="36"/>
  <c r="U24" i="36"/>
  <c r="BI24" i="36" s="1"/>
  <c r="R24" i="36"/>
  <c r="Q24" i="36"/>
  <c r="BP23" i="36"/>
  <c r="BM23" i="36"/>
  <c r="BL23" i="36"/>
  <c r="BK23" i="36"/>
  <c r="BH23" i="36"/>
  <c r="BG23" i="36"/>
  <c r="U23" i="36"/>
  <c r="BI23" i="36" s="1"/>
  <c r="R23" i="36"/>
  <c r="S23" i="36" s="1"/>
  <c r="T23" i="36" s="1"/>
  <c r="Q23" i="36"/>
  <c r="CJ22" i="36"/>
  <c r="CD22" i="36"/>
  <c r="BS22" i="36"/>
  <c r="BP22" i="36"/>
  <c r="BQ22" i="36" s="1"/>
  <c r="BO22" i="36"/>
  <c r="BN22" i="36"/>
  <c r="BM22" i="36"/>
  <c r="BL22" i="36"/>
  <c r="BK22" i="36"/>
  <c r="BJ22" i="36"/>
  <c r="BH22" i="36"/>
  <c r="BD22" i="36"/>
  <c r="BC22" i="36"/>
  <c r="BA22" i="36"/>
  <c r="AZ22" i="36"/>
  <c r="AX22" i="36"/>
  <c r="AW22" i="36"/>
  <c r="AV22" i="36"/>
  <c r="AU22" i="36"/>
  <c r="AT22" i="36"/>
  <c r="AS22" i="36"/>
  <c r="BE22" i="36" s="1"/>
  <c r="AR22" i="36"/>
  <c r="BB22" i="36" s="1"/>
  <c r="AQ22" i="36"/>
  <c r="AP22" i="36"/>
  <c r="AO22" i="36"/>
  <c r="AY22" i="36" s="1"/>
  <c r="AN22" i="36"/>
  <c r="AM22" i="36"/>
  <c r="AL22" i="36"/>
  <c r="AK22" i="36"/>
  <c r="AJ22" i="36"/>
  <c r="AI22" i="36"/>
  <c r="AH22" i="36"/>
  <c r="AG22" i="36"/>
  <c r="AF22" i="36"/>
  <c r="AE22" i="36"/>
  <c r="AD22" i="36"/>
  <c r="AC22" i="36"/>
  <c r="AB22" i="36"/>
  <c r="AA22" i="36"/>
  <c r="Z22" i="36"/>
  <c r="Y22" i="36"/>
  <c r="X22" i="36"/>
  <c r="W22" i="36"/>
  <c r="V22" i="36"/>
  <c r="U22" i="36"/>
  <c r="BG22" i="36" s="1"/>
  <c r="T22" i="36"/>
  <c r="R22" i="36"/>
  <c r="Q22" i="36"/>
  <c r="S22" i="36" s="1"/>
  <c r="BP21" i="36"/>
  <c r="BM21" i="36"/>
  <c r="BL21" i="36"/>
  <c r="BK21" i="36"/>
  <c r="BI21" i="36"/>
  <c r="U21" i="36"/>
  <c r="BH21" i="36" s="1"/>
  <c r="Q21" i="36"/>
  <c r="CJ20" i="36"/>
  <c r="CD20" i="36"/>
  <c r="BS20" i="36"/>
  <c r="BQ20" i="36"/>
  <c r="BP20" i="36"/>
  <c r="BO20" i="36"/>
  <c r="BN20" i="36"/>
  <c r="BM20" i="36"/>
  <c r="BL20" i="36"/>
  <c r="BK20" i="36"/>
  <c r="BJ20" i="36"/>
  <c r="BG20" i="36"/>
  <c r="BD20" i="36"/>
  <c r="BC20" i="36"/>
  <c r="BB20" i="36"/>
  <c r="AY20" i="36"/>
  <c r="AX20" i="36"/>
  <c r="AW20" i="36"/>
  <c r="AV20" i="36"/>
  <c r="AU20" i="36"/>
  <c r="AT20" i="36"/>
  <c r="AS20" i="36"/>
  <c r="BE20" i="36" s="1"/>
  <c r="AR20" i="36"/>
  <c r="AQ20" i="36"/>
  <c r="BA20" i="36" s="1"/>
  <c r="AP20" i="36"/>
  <c r="AZ20" i="36" s="1"/>
  <c r="AO20" i="36"/>
  <c r="AN20" i="36"/>
  <c r="AM20" i="36"/>
  <c r="AL20" i="36"/>
  <c r="AK20" i="36"/>
  <c r="AJ20" i="36"/>
  <c r="AI20" i="36"/>
  <c r="AH20" i="36"/>
  <c r="AG20" i="36"/>
  <c r="AF20" i="36"/>
  <c r="AE20" i="36"/>
  <c r="AD20" i="36"/>
  <c r="AC20" i="36"/>
  <c r="AB20" i="36"/>
  <c r="AA20" i="36"/>
  <c r="Z20" i="36"/>
  <c r="Y20" i="36"/>
  <c r="X20" i="36"/>
  <c r="W20" i="36"/>
  <c r="V20" i="36"/>
  <c r="U20" i="36"/>
  <c r="BI20" i="36" s="1"/>
  <c r="R20" i="36"/>
  <c r="Q20" i="36"/>
  <c r="BP19" i="36"/>
  <c r="BM19" i="36"/>
  <c r="BL19" i="36"/>
  <c r="BK19" i="36"/>
  <c r="BH19" i="36"/>
  <c r="BG19" i="36"/>
  <c r="U19" i="36"/>
  <c r="BI19" i="36" s="1"/>
  <c r="R19" i="36"/>
  <c r="S19" i="36" s="1"/>
  <c r="T19" i="36" s="1"/>
  <c r="Q19" i="36"/>
  <c r="CJ18" i="36"/>
  <c r="CD18" i="36"/>
  <c r="BS18" i="36"/>
  <c r="BP18" i="36"/>
  <c r="BQ18" i="36" s="1"/>
  <c r="BO18" i="36"/>
  <c r="BN18" i="36"/>
  <c r="BM18" i="36"/>
  <c r="BL18" i="36"/>
  <c r="BK18" i="36"/>
  <c r="BJ18" i="36"/>
  <c r="BH18" i="36"/>
  <c r="BD18" i="36"/>
  <c r="BC18" i="36"/>
  <c r="BA18" i="36"/>
  <c r="AZ18" i="36"/>
  <c r="AX18" i="36"/>
  <c r="AW18" i="36"/>
  <c r="AV18" i="36"/>
  <c r="AU18" i="36"/>
  <c r="AT18" i="36"/>
  <c r="AS18" i="36"/>
  <c r="BE18" i="36" s="1"/>
  <c r="AR18" i="36"/>
  <c r="BB18" i="36" s="1"/>
  <c r="AQ18" i="36"/>
  <c r="AP18" i="36"/>
  <c r="AO18" i="36"/>
  <c r="AY18" i="36" s="1"/>
  <c r="AN18" i="36"/>
  <c r="AM18" i="36"/>
  <c r="AL18" i="36"/>
  <c r="AK18" i="36"/>
  <c r="AJ18" i="36"/>
  <c r="AI18" i="36"/>
  <c r="AH18" i="36"/>
  <c r="AG18" i="36"/>
  <c r="AF18" i="36"/>
  <c r="AE18" i="36"/>
  <c r="AD18" i="36"/>
  <c r="AC18" i="36"/>
  <c r="AB18" i="36"/>
  <c r="AA18" i="36"/>
  <c r="Z18" i="36"/>
  <c r="Y18" i="36"/>
  <c r="X18" i="36"/>
  <c r="W18" i="36"/>
  <c r="V18" i="36"/>
  <c r="U18" i="36"/>
  <c r="BG18" i="36" s="1"/>
  <c r="T18" i="36"/>
  <c r="R18" i="36"/>
  <c r="Q18" i="36"/>
  <c r="S18" i="36" s="1"/>
  <c r="BP17" i="36"/>
  <c r="BM17" i="36"/>
  <c r="BL17" i="36"/>
  <c r="BK17" i="36"/>
  <c r="BI17" i="36"/>
  <c r="U17" i="36"/>
  <c r="BH17" i="36" s="1"/>
  <c r="Q17" i="36"/>
  <c r="CJ16" i="36"/>
  <c r="CD16" i="36"/>
  <c r="BS16" i="36"/>
  <c r="BQ16" i="36"/>
  <c r="BP16" i="36"/>
  <c r="BO16" i="36"/>
  <c r="BN16" i="36"/>
  <c r="BM16" i="36"/>
  <c r="BL16" i="36"/>
  <c r="BK16" i="36"/>
  <c r="BJ16" i="36"/>
  <c r="BG16" i="36"/>
  <c r="BD16" i="36"/>
  <c r="BC16" i="36"/>
  <c r="BB16" i="36"/>
  <c r="AY16" i="36"/>
  <c r="BF16" i="36" s="1"/>
  <c r="BV16" i="36" s="1"/>
  <c r="AX16" i="36"/>
  <c r="AW16" i="36"/>
  <c r="AV16" i="36"/>
  <c r="AU16" i="36"/>
  <c r="AT16" i="36"/>
  <c r="AS16" i="36"/>
  <c r="BE16" i="36" s="1"/>
  <c r="AR16" i="36"/>
  <c r="AQ16" i="36"/>
  <c r="BA16" i="36" s="1"/>
  <c r="AP16" i="36"/>
  <c r="AZ16" i="36" s="1"/>
  <c r="AO16" i="36"/>
  <c r="AN16" i="36"/>
  <c r="AM16" i="36"/>
  <c r="AL16" i="36"/>
  <c r="AK16" i="36"/>
  <c r="AJ16" i="36"/>
  <c r="AI16" i="36"/>
  <c r="AH16" i="36"/>
  <c r="AG16" i="36"/>
  <c r="AF16" i="36"/>
  <c r="AE16" i="36"/>
  <c r="AD16" i="36"/>
  <c r="AC16" i="36"/>
  <c r="AB16" i="36"/>
  <c r="AA16" i="36"/>
  <c r="Z16" i="36"/>
  <c r="Y16" i="36"/>
  <c r="X16" i="36"/>
  <c r="W16" i="36"/>
  <c r="V16" i="36"/>
  <c r="U16" i="36"/>
  <c r="BI16" i="36" s="1"/>
  <c r="R16" i="36"/>
  <c r="Q16" i="36"/>
  <c r="BP15" i="36"/>
  <c r="BM15" i="36"/>
  <c r="BL15" i="36"/>
  <c r="BK15" i="36"/>
  <c r="BH15" i="36"/>
  <c r="BG15" i="36"/>
  <c r="U15" i="36"/>
  <c r="BI15" i="36" s="1"/>
  <c r="R15" i="36"/>
  <c r="S15" i="36" s="1"/>
  <c r="T15" i="36" s="1"/>
  <c r="Q15" i="36"/>
  <c r="CJ14" i="36"/>
  <c r="CD14" i="36"/>
  <c r="BS14" i="36"/>
  <c r="BP14" i="36"/>
  <c r="BQ14" i="36" s="1"/>
  <c r="BO14" i="36"/>
  <c r="BN14" i="36"/>
  <c r="BM14" i="36"/>
  <c r="BL14" i="36"/>
  <c r="BK14" i="36"/>
  <c r="BJ14" i="36"/>
  <c r="BH14" i="36"/>
  <c r="BD14" i="36"/>
  <c r="BC14" i="36"/>
  <c r="BA14" i="36"/>
  <c r="AZ14" i="36"/>
  <c r="AX14" i="36"/>
  <c r="AW14" i="36"/>
  <c r="AV14" i="36"/>
  <c r="AU14" i="36"/>
  <c r="AT14" i="36"/>
  <c r="AS14" i="36"/>
  <c r="BE14" i="36" s="1"/>
  <c r="AR14" i="36"/>
  <c r="BB14" i="36" s="1"/>
  <c r="AQ14" i="36"/>
  <c r="AP14" i="36"/>
  <c r="AO14" i="36"/>
  <c r="AY14" i="36" s="1"/>
  <c r="AN14" i="36"/>
  <c r="AM14" i="36"/>
  <c r="AL14" i="36"/>
  <c r="AK14" i="36"/>
  <c r="AJ14" i="36"/>
  <c r="AI14" i="36"/>
  <c r="AH14" i="36"/>
  <c r="AG14" i="36"/>
  <c r="AF14" i="36"/>
  <c r="AE14" i="36"/>
  <c r="AD14" i="36"/>
  <c r="AC14" i="36"/>
  <c r="AB14" i="36"/>
  <c r="AA14" i="36"/>
  <c r="Z14" i="36"/>
  <c r="Y14" i="36"/>
  <c r="X14" i="36"/>
  <c r="W14" i="36"/>
  <c r="V14" i="36"/>
  <c r="U14" i="36"/>
  <c r="BG14" i="36" s="1"/>
  <c r="R14" i="36"/>
  <c r="Q14" i="36"/>
  <c r="S14" i="36" s="1"/>
  <c r="T14" i="36" s="1"/>
  <c r="BP13" i="36"/>
  <c r="BM13" i="36"/>
  <c r="BL13" i="36"/>
  <c r="BK13" i="36"/>
  <c r="BI13" i="36"/>
  <c r="U13" i="36"/>
  <c r="BH13" i="36" s="1"/>
  <c r="Q13" i="36"/>
  <c r="CJ12" i="36"/>
  <c r="CD12" i="36"/>
  <c r="BS12" i="36"/>
  <c r="BQ12" i="36"/>
  <c r="BP12" i="36"/>
  <c r="BO12" i="36"/>
  <c r="BN12" i="36"/>
  <c r="BM12" i="36"/>
  <c r="BL12" i="36"/>
  <c r="BK12" i="36"/>
  <c r="BJ12" i="36"/>
  <c r="BG12" i="36"/>
  <c r="BD12" i="36"/>
  <c r="BC12" i="36"/>
  <c r="BB12" i="36"/>
  <c r="AY12" i="36"/>
  <c r="AX12" i="36"/>
  <c r="AW12" i="36"/>
  <c r="AV12" i="36"/>
  <c r="AU12" i="36"/>
  <c r="AT12" i="36"/>
  <c r="AS12" i="36"/>
  <c r="BE12" i="36" s="1"/>
  <c r="AR12" i="36"/>
  <c r="AQ12" i="36"/>
  <c r="BA12" i="36" s="1"/>
  <c r="AP12" i="36"/>
  <c r="AZ12" i="36" s="1"/>
  <c r="AO12" i="36"/>
  <c r="AN12" i="36"/>
  <c r="AM12" i="36"/>
  <c r="AL12" i="36"/>
  <c r="AK12" i="36"/>
  <c r="AJ12" i="36"/>
  <c r="AI12" i="36"/>
  <c r="AH12" i="36"/>
  <c r="AG12" i="36"/>
  <c r="AF12" i="36"/>
  <c r="AE12" i="36"/>
  <c r="AD12" i="36"/>
  <c r="AC12" i="36"/>
  <c r="AB12" i="36"/>
  <c r="AA12" i="36"/>
  <c r="Z12" i="36"/>
  <c r="Y12" i="36"/>
  <c r="X12" i="36"/>
  <c r="W12" i="36"/>
  <c r="V12" i="36"/>
  <c r="U12" i="36"/>
  <c r="BI12" i="36" s="1"/>
  <c r="R12" i="36"/>
  <c r="Q12" i="36"/>
  <c r="DN8" i="36"/>
  <c r="CT5" i="36"/>
  <c r="CC5" i="36"/>
  <c r="BS5" i="36"/>
  <c r="DF1" i="36"/>
  <c r="DA1" i="36"/>
  <c r="BS22" i="35"/>
  <c r="A40" i="35"/>
  <c r="BP35" i="35"/>
  <c r="BM35" i="35"/>
  <c r="BL35" i="35"/>
  <c r="BK35" i="35"/>
  <c r="BH35" i="35"/>
  <c r="BG35" i="35"/>
  <c r="U35" i="35"/>
  <c r="BI35" i="35" s="1"/>
  <c r="R35" i="35"/>
  <c r="S35" i="35" s="1"/>
  <c r="T35" i="35" s="1"/>
  <c r="Q35" i="35"/>
  <c r="CJ34" i="35"/>
  <c r="CD34" i="35"/>
  <c r="BS34" i="35"/>
  <c r="BP34" i="35"/>
  <c r="BQ34" i="35" s="1"/>
  <c r="BO34" i="35"/>
  <c r="BN34" i="35"/>
  <c r="BM34" i="35"/>
  <c r="BL34" i="35"/>
  <c r="BK34" i="35"/>
  <c r="BJ34" i="35"/>
  <c r="BH34" i="35"/>
  <c r="BD34" i="35"/>
  <c r="BC34" i="35"/>
  <c r="BA34" i="35"/>
  <c r="AZ34" i="35"/>
  <c r="AX34" i="35"/>
  <c r="AW34" i="35"/>
  <c r="AV34" i="35"/>
  <c r="AU34" i="35"/>
  <c r="AT34" i="35"/>
  <c r="AS34" i="35"/>
  <c r="BE34" i="35" s="1"/>
  <c r="AR34" i="35"/>
  <c r="BB34" i="35" s="1"/>
  <c r="AQ34" i="35"/>
  <c r="AP34" i="35"/>
  <c r="AO34" i="35"/>
  <c r="AY34" i="35" s="1"/>
  <c r="AN34" i="35"/>
  <c r="AM34" i="35"/>
  <c r="AL34" i="35"/>
  <c r="AK34" i="35"/>
  <c r="AJ34" i="35"/>
  <c r="AI34" i="35"/>
  <c r="AH34" i="35"/>
  <c r="AG34" i="35"/>
  <c r="AF34" i="35"/>
  <c r="AE34" i="35"/>
  <c r="AD34" i="35"/>
  <c r="AC34" i="35"/>
  <c r="AB34" i="35"/>
  <c r="AA34" i="35"/>
  <c r="Z34" i="35"/>
  <c r="Y34" i="35"/>
  <c r="X34" i="35"/>
  <c r="W34" i="35"/>
  <c r="V34" i="35"/>
  <c r="U34" i="35"/>
  <c r="BG34" i="35" s="1"/>
  <c r="R34" i="35"/>
  <c r="S34" i="35" s="1"/>
  <c r="T34" i="35" s="1"/>
  <c r="Q34" i="35"/>
  <c r="BP33" i="35"/>
  <c r="BM33" i="35"/>
  <c r="BL33" i="35"/>
  <c r="BK33" i="35"/>
  <c r="BI33" i="35"/>
  <c r="U33" i="35"/>
  <c r="BH33" i="35" s="1"/>
  <c r="Q33" i="35"/>
  <c r="CJ32" i="35"/>
  <c r="CD32" i="35"/>
  <c r="BS32" i="35"/>
  <c r="BP32" i="35"/>
  <c r="BQ32" i="35" s="1"/>
  <c r="BO32" i="35"/>
  <c r="BN32" i="35"/>
  <c r="BM32" i="35"/>
  <c r="BL32" i="35"/>
  <c r="BK32" i="35"/>
  <c r="BJ32" i="35"/>
  <c r="BG32" i="35"/>
  <c r="BD32" i="35"/>
  <c r="BC32" i="35"/>
  <c r="BB32" i="35"/>
  <c r="AY32" i="35"/>
  <c r="AX32" i="35"/>
  <c r="AW32" i="35"/>
  <c r="AV32" i="35"/>
  <c r="AU32" i="35"/>
  <c r="AT32" i="35"/>
  <c r="AS32" i="35"/>
  <c r="BE32" i="35" s="1"/>
  <c r="AR32" i="35"/>
  <c r="AQ32" i="35"/>
  <c r="BA32" i="35" s="1"/>
  <c r="AP32" i="35"/>
  <c r="AZ32" i="35" s="1"/>
  <c r="AO32" i="35"/>
  <c r="AN32" i="35"/>
  <c r="AM32" i="35"/>
  <c r="AL32" i="35"/>
  <c r="AK32" i="35"/>
  <c r="AJ32" i="35"/>
  <c r="AI32" i="35"/>
  <c r="AH32" i="35"/>
  <c r="AG32" i="35"/>
  <c r="AF32" i="35"/>
  <c r="AE32" i="35"/>
  <c r="AD32" i="35"/>
  <c r="AC32" i="35"/>
  <c r="AB32" i="35"/>
  <c r="AA32" i="35"/>
  <c r="Z32" i="35"/>
  <c r="Y32" i="35"/>
  <c r="X32" i="35"/>
  <c r="W32" i="35"/>
  <c r="V32" i="35"/>
  <c r="U32" i="35"/>
  <c r="BI32" i="35" s="1"/>
  <c r="R32" i="35"/>
  <c r="S32" i="35" s="1"/>
  <c r="T32" i="35" s="1"/>
  <c r="Q32" i="35"/>
  <c r="BP31" i="35"/>
  <c r="BM31" i="35"/>
  <c r="BL31" i="35"/>
  <c r="BK31" i="35"/>
  <c r="BH31" i="35"/>
  <c r="BG31" i="35"/>
  <c r="U31" i="35"/>
  <c r="BI31" i="35" s="1"/>
  <c r="R31" i="35"/>
  <c r="S31" i="35" s="1"/>
  <c r="T31" i="35" s="1"/>
  <c r="Q31" i="35"/>
  <c r="CJ30" i="35"/>
  <c r="CD30" i="35"/>
  <c r="BS30" i="35"/>
  <c r="BP30" i="35"/>
  <c r="BQ30" i="35" s="1"/>
  <c r="BO30" i="35"/>
  <c r="BN30" i="35"/>
  <c r="BM30" i="35"/>
  <c r="BL30" i="35"/>
  <c r="BK30" i="35"/>
  <c r="BJ30" i="35"/>
  <c r="BH30" i="35"/>
  <c r="BD30" i="35"/>
  <c r="BC30" i="35"/>
  <c r="BA30" i="35"/>
  <c r="AZ30" i="35"/>
  <c r="AX30" i="35"/>
  <c r="AW30" i="35"/>
  <c r="AV30" i="35"/>
  <c r="AU30" i="35"/>
  <c r="AT30" i="35"/>
  <c r="AS30" i="35"/>
  <c r="BE30" i="35" s="1"/>
  <c r="AR30" i="35"/>
  <c r="BB30" i="35" s="1"/>
  <c r="AQ30" i="35"/>
  <c r="AP30" i="35"/>
  <c r="AO30" i="35"/>
  <c r="AY30" i="35" s="1"/>
  <c r="AN30" i="35"/>
  <c r="AM30" i="35"/>
  <c r="AL30" i="35"/>
  <c r="AK30" i="35"/>
  <c r="AJ30" i="35"/>
  <c r="AI30" i="35"/>
  <c r="AH30" i="35"/>
  <c r="AG30" i="35"/>
  <c r="AF30" i="35"/>
  <c r="AE30" i="35"/>
  <c r="AD30" i="35"/>
  <c r="AC30" i="35"/>
  <c r="AB30" i="35"/>
  <c r="AA30" i="35"/>
  <c r="Z30" i="35"/>
  <c r="Y30" i="35"/>
  <c r="X30" i="35"/>
  <c r="W30" i="35"/>
  <c r="V30" i="35"/>
  <c r="U30" i="35"/>
  <c r="BG30" i="35" s="1"/>
  <c r="R30" i="35"/>
  <c r="S30" i="35" s="1"/>
  <c r="T30" i="35" s="1"/>
  <c r="Q30" i="35"/>
  <c r="BP29" i="35"/>
  <c r="BM29" i="35"/>
  <c r="BL29" i="35"/>
  <c r="BK29" i="35"/>
  <c r="BI29" i="35"/>
  <c r="U29" i="35"/>
  <c r="BH29" i="35" s="1"/>
  <c r="Q29" i="35"/>
  <c r="CJ28" i="35"/>
  <c r="CD28" i="35"/>
  <c r="BS28" i="35"/>
  <c r="BP28" i="35"/>
  <c r="BQ28" i="35" s="1"/>
  <c r="BO28" i="35"/>
  <c r="BN28" i="35"/>
  <c r="BM28" i="35"/>
  <c r="BL28" i="35"/>
  <c r="BK28" i="35"/>
  <c r="BJ28" i="35"/>
  <c r="BG28" i="35"/>
  <c r="BD28" i="35"/>
  <c r="BC28" i="35"/>
  <c r="BB28" i="35"/>
  <c r="AY28" i="35"/>
  <c r="AX28" i="35"/>
  <c r="AW28" i="35"/>
  <c r="AV28" i="35"/>
  <c r="AU28" i="35"/>
  <c r="AT28" i="35"/>
  <c r="AS28" i="35"/>
  <c r="BE28" i="35" s="1"/>
  <c r="AR28" i="35"/>
  <c r="AQ28" i="35"/>
  <c r="BA28" i="35" s="1"/>
  <c r="AP28" i="35"/>
  <c r="AZ28" i="35" s="1"/>
  <c r="AO28" i="35"/>
  <c r="AN28" i="35"/>
  <c r="AM28" i="35"/>
  <c r="AL28" i="35"/>
  <c r="AK28" i="35"/>
  <c r="AJ28" i="35"/>
  <c r="AI28" i="35"/>
  <c r="AH28" i="35"/>
  <c r="AG28" i="35"/>
  <c r="AF28" i="35"/>
  <c r="AE28" i="35"/>
  <c r="AD28" i="35"/>
  <c r="AC28" i="35"/>
  <c r="AB28" i="35"/>
  <c r="AA28" i="35"/>
  <c r="Z28" i="35"/>
  <c r="Y28" i="35"/>
  <c r="X28" i="35"/>
  <c r="W28" i="35"/>
  <c r="V28" i="35"/>
  <c r="U28" i="35"/>
  <c r="BI28" i="35" s="1"/>
  <c r="R28" i="35"/>
  <c r="R29" i="35" s="1"/>
  <c r="S29" i="35" s="1"/>
  <c r="T29" i="35" s="1"/>
  <c r="Q28" i="35"/>
  <c r="BP27" i="35"/>
  <c r="BM27" i="35"/>
  <c r="BL27" i="35"/>
  <c r="BK27" i="35"/>
  <c r="BH27" i="35"/>
  <c r="BG27" i="35"/>
  <c r="U27" i="35"/>
  <c r="BI27" i="35" s="1"/>
  <c r="R27" i="35"/>
  <c r="S27" i="35" s="1"/>
  <c r="T27" i="35" s="1"/>
  <c r="Q27" i="35"/>
  <c r="CJ26" i="35"/>
  <c r="CD26" i="35"/>
  <c r="BS26" i="35"/>
  <c r="BP26" i="35"/>
  <c r="BQ26" i="35" s="1"/>
  <c r="BO26" i="35"/>
  <c r="BN26" i="35"/>
  <c r="BM26" i="35"/>
  <c r="BL26" i="35"/>
  <c r="BK26" i="35"/>
  <c r="BJ26" i="35"/>
  <c r="BH26" i="35"/>
  <c r="BD26" i="35"/>
  <c r="BC26" i="35"/>
  <c r="BA26" i="35"/>
  <c r="AZ26" i="35"/>
  <c r="AX26" i="35"/>
  <c r="AW26" i="35"/>
  <c r="AV26" i="35"/>
  <c r="AU26" i="35"/>
  <c r="AT26" i="35"/>
  <c r="AS26" i="35"/>
  <c r="BE26" i="35" s="1"/>
  <c r="AR26" i="35"/>
  <c r="BB26" i="35" s="1"/>
  <c r="AQ26" i="35"/>
  <c r="AP26" i="35"/>
  <c r="AO26" i="35"/>
  <c r="AY26" i="35" s="1"/>
  <c r="AN26" i="35"/>
  <c r="AM26" i="35"/>
  <c r="AL26" i="35"/>
  <c r="AK26" i="35"/>
  <c r="AJ26" i="35"/>
  <c r="AI26" i="35"/>
  <c r="AH26" i="35"/>
  <c r="AG26" i="35"/>
  <c r="AF26" i="35"/>
  <c r="AE26" i="35"/>
  <c r="AD26" i="35"/>
  <c r="AC26" i="35"/>
  <c r="AB26" i="35"/>
  <c r="AA26" i="35"/>
  <c r="Z26" i="35"/>
  <c r="Y26" i="35"/>
  <c r="X26" i="35"/>
  <c r="W26" i="35"/>
  <c r="V26" i="35"/>
  <c r="U26" i="35"/>
  <c r="BG26" i="35" s="1"/>
  <c r="R26" i="35"/>
  <c r="Q26" i="35"/>
  <c r="S26" i="35" s="1"/>
  <c r="T26" i="35" s="1"/>
  <c r="BP25" i="35"/>
  <c r="BM25" i="35"/>
  <c r="BL25" i="35"/>
  <c r="BK25" i="35"/>
  <c r="BI25" i="35"/>
  <c r="U25" i="35"/>
  <c r="BH25" i="35" s="1"/>
  <c r="Q25" i="35"/>
  <c r="CJ24" i="35"/>
  <c r="CD24" i="35"/>
  <c r="BS24" i="35"/>
  <c r="BQ24" i="35"/>
  <c r="BP24" i="35"/>
  <c r="BO24" i="35"/>
  <c r="BN24" i="35"/>
  <c r="BM24" i="35"/>
  <c r="BL24" i="35"/>
  <c r="BK24" i="35"/>
  <c r="BJ24" i="35"/>
  <c r="BG24" i="35"/>
  <c r="BD24" i="35"/>
  <c r="BC24" i="35"/>
  <c r="BB24" i="35"/>
  <c r="AY24" i="35"/>
  <c r="AX24" i="35"/>
  <c r="AW24" i="35"/>
  <c r="AV24" i="35"/>
  <c r="AU24" i="35"/>
  <c r="AT24" i="35"/>
  <c r="AS24" i="35"/>
  <c r="BE24" i="35" s="1"/>
  <c r="AR24" i="35"/>
  <c r="AQ24" i="35"/>
  <c r="BA24" i="35" s="1"/>
  <c r="AP24" i="35"/>
  <c r="AZ24" i="35" s="1"/>
  <c r="AO24" i="35"/>
  <c r="AN24" i="35"/>
  <c r="AM24" i="35"/>
  <c r="AL24" i="35"/>
  <c r="AK24" i="35"/>
  <c r="AJ24" i="35"/>
  <c r="AI24" i="35"/>
  <c r="AH24" i="35"/>
  <c r="AG24" i="35"/>
  <c r="AF24" i="35"/>
  <c r="AE24" i="35"/>
  <c r="AD24" i="35"/>
  <c r="AC24" i="35"/>
  <c r="AB24" i="35"/>
  <c r="AA24" i="35"/>
  <c r="Z24" i="35"/>
  <c r="Y24" i="35"/>
  <c r="X24" i="35"/>
  <c r="W24" i="35"/>
  <c r="V24" i="35"/>
  <c r="U24" i="35"/>
  <c r="BI24" i="35" s="1"/>
  <c r="R24" i="35"/>
  <c r="R25" i="35" s="1"/>
  <c r="S25" i="35" s="1"/>
  <c r="T25" i="35" s="1"/>
  <c r="Q24" i="35"/>
  <c r="BP23" i="35"/>
  <c r="BM23" i="35"/>
  <c r="BL23" i="35"/>
  <c r="BK23" i="35"/>
  <c r="U23" i="35"/>
  <c r="BI23" i="35" s="1"/>
  <c r="Q23" i="35"/>
  <c r="R22" i="35" s="1"/>
  <c r="R23" i="35" s="1"/>
  <c r="S23" i="35" s="1"/>
  <c r="T23" i="35" s="1"/>
  <c r="CJ22" i="35"/>
  <c r="CD22" i="35"/>
  <c r="BP22" i="35"/>
  <c r="BQ22" i="35" s="1"/>
  <c r="BO22" i="35"/>
  <c r="BN22" i="35"/>
  <c r="BM22" i="35"/>
  <c r="BL22" i="35"/>
  <c r="BK22" i="35"/>
  <c r="BJ22" i="35"/>
  <c r="BD22" i="35"/>
  <c r="BC22" i="35"/>
  <c r="AX22" i="35"/>
  <c r="AW22" i="35"/>
  <c r="AV22" i="35"/>
  <c r="AU22" i="35"/>
  <c r="AT22" i="35"/>
  <c r="AS22" i="35"/>
  <c r="BE22" i="35" s="1"/>
  <c r="AR22" i="35"/>
  <c r="BB22" i="35" s="1"/>
  <c r="AQ22" i="35"/>
  <c r="BA22" i="35" s="1"/>
  <c r="AP22" i="35"/>
  <c r="AZ22" i="35" s="1"/>
  <c r="AO22" i="35"/>
  <c r="AY22" i="35" s="1"/>
  <c r="AN22" i="35"/>
  <c r="AM22" i="35"/>
  <c r="AL22" i="35"/>
  <c r="AK22" i="35"/>
  <c r="AJ22" i="35"/>
  <c r="AI22" i="35"/>
  <c r="AH22" i="35"/>
  <c r="AG22" i="35"/>
  <c r="AF22" i="35"/>
  <c r="AE22" i="35"/>
  <c r="AD22" i="35"/>
  <c r="AC22" i="35"/>
  <c r="AB22" i="35"/>
  <c r="AA22" i="35"/>
  <c r="Z22" i="35"/>
  <c r="Y22" i="35"/>
  <c r="X22" i="35"/>
  <c r="W22" i="35"/>
  <c r="V22" i="35"/>
  <c r="U22" i="35"/>
  <c r="BG22" i="35" s="1"/>
  <c r="Q22" i="35"/>
  <c r="BP21" i="35"/>
  <c r="BM21" i="35"/>
  <c r="BL21" i="35"/>
  <c r="BK21" i="35"/>
  <c r="BI21" i="35"/>
  <c r="U21" i="35"/>
  <c r="BH21" i="35" s="1"/>
  <c r="Q21" i="35"/>
  <c r="CJ20" i="35"/>
  <c r="CD20" i="35"/>
  <c r="BS20" i="35"/>
  <c r="BQ20" i="35"/>
  <c r="BP20" i="35"/>
  <c r="BO20" i="35"/>
  <c r="BN20" i="35"/>
  <c r="BM20" i="35"/>
  <c r="BL20" i="35"/>
  <c r="BK20" i="35"/>
  <c r="BJ20" i="35"/>
  <c r="BG20" i="35"/>
  <c r="BD20" i="35"/>
  <c r="BC20" i="35"/>
  <c r="BB20" i="35"/>
  <c r="AY20" i="35"/>
  <c r="AX20" i="35"/>
  <c r="AW20" i="35"/>
  <c r="AV20" i="35"/>
  <c r="AU20" i="35"/>
  <c r="AT20" i="35"/>
  <c r="AS20" i="35"/>
  <c r="BE20" i="35" s="1"/>
  <c r="AR20" i="35"/>
  <c r="AQ20" i="35"/>
  <c r="BA20" i="35" s="1"/>
  <c r="AP20" i="35"/>
  <c r="AZ20" i="35" s="1"/>
  <c r="BF20" i="35" s="1"/>
  <c r="BV20" i="35" s="1"/>
  <c r="AO20" i="35"/>
  <c r="AN20" i="35"/>
  <c r="AM20" i="35"/>
  <c r="AL20" i="35"/>
  <c r="AK20" i="35"/>
  <c r="AJ20" i="35"/>
  <c r="AI20" i="35"/>
  <c r="AH20" i="35"/>
  <c r="AG20" i="35"/>
  <c r="AF20" i="35"/>
  <c r="AE20" i="35"/>
  <c r="AD20" i="35"/>
  <c r="AC20" i="35"/>
  <c r="AB20" i="35"/>
  <c r="AA20" i="35"/>
  <c r="Z20" i="35"/>
  <c r="Y20" i="35"/>
  <c r="X20" i="35"/>
  <c r="W20" i="35"/>
  <c r="V20" i="35"/>
  <c r="U20" i="35"/>
  <c r="BI20" i="35" s="1"/>
  <c r="R20" i="35"/>
  <c r="R21" i="35" s="1"/>
  <c r="S21" i="35" s="1"/>
  <c r="T21" i="35" s="1"/>
  <c r="Q20" i="35"/>
  <c r="BP19" i="35"/>
  <c r="BM19" i="35"/>
  <c r="BL19" i="35"/>
  <c r="BK19" i="35"/>
  <c r="BH19" i="35"/>
  <c r="BG19" i="35"/>
  <c r="U19" i="35"/>
  <c r="BI19" i="35" s="1"/>
  <c r="R19" i="35"/>
  <c r="S19" i="35" s="1"/>
  <c r="T19" i="35" s="1"/>
  <c r="Q19" i="35"/>
  <c r="CJ18" i="35"/>
  <c r="CD18" i="35"/>
  <c r="BS18" i="35"/>
  <c r="BP18" i="35"/>
  <c r="BQ18" i="35" s="1"/>
  <c r="BO18" i="35"/>
  <c r="BN18" i="35"/>
  <c r="BM18" i="35"/>
  <c r="BL18" i="35"/>
  <c r="BK18" i="35"/>
  <c r="BJ18" i="35"/>
  <c r="BH18" i="35"/>
  <c r="BD18" i="35"/>
  <c r="BC18" i="35"/>
  <c r="BA18" i="35"/>
  <c r="AZ18" i="35"/>
  <c r="AX18" i="35"/>
  <c r="AW18" i="35"/>
  <c r="AV18" i="35"/>
  <c r="AU18" i="35"/>
  <c r="AT18" i="35"/>
  <c r="AS18" i="35"/>
  <c r="BE18" i="35" s="1"/>
  <c r="AR18" i="35"/>
  <c r="BB18" i="35" s="1"/>
  <c r="AQ18" i="35"/>
  <c r="AP18" i="35"/>
  <c r="AO18" i="35"/>
  <c r="AY18" i="35" s="1"/>
  <c r="AN18" i="35"/>
  <c r="AM18" i="35"/>
  <c r="AL18" i="35"/>
  <c r="AK18" i="35"/>
  <c r="AJ18" i="35"/>
  <c r="AI18" i="35"/>
  <c r="AH18" i="35"/>
  <c r="AG18" i="35"/>
  <c r="AF18" i="35"/>
  <c r="AE18" i="35"/>
  <c r="AD18" i="35"/>
  <c r="AC18" i="35"/>
  <c r="AB18" i="35"/>
  <c r="AA18" i="35"/>
  <c r="Z18" i="35"/>
  <c r="Y18" i="35"/>
  <c r="X18" i="35"/>
  <c r="W18" i="35"/>
  <c r="V18" i="35"/>
  <c r="U18" i="35"/>
  <c r="BG18" i="35" s="1"/>
  <c r="R18" i="35"/>
  <c r="Q18" i="35"/>
  <c r="S18" i="35" s="1"/>
  <c r="T18" i="35" s="1"/>
  <c r="BP17" i="35"/>
  <c r="BM17" i="35"/>
  <c r="BL17" i="35"/>
  <c r="BK17" i="35"/>
  <c r="BI17" i="35"/>
  <c r="U17" i="35"/>
  <c r="BH17" i="35" s="1"/>
  <c r="Q17" i="35"/>
  <c r="CJ16" i="35"/>
  <c r="CD16" i="35"/>
  <c r="BS16" i="35"/>
  <c r="BQ16" i="35"/>
  <c r="BP16" i="35"/>
  <c r="BO16" i="35"/>
  <c r="BN16" i="35"/>
  <c r="BM16" i="35"/>
  <c r="BL16" i="35"/>
  <c r="BK16" i="35"/>
  <c r="BJ16" i="35"/>
  <c r="BG16" i="35"/>
  <c r="BD16" i="35"/>
  <c r="BC16" i="35"/>
  <c r="BB16" i="35"/>
  <c r="AY16" i="35"/>
  <c r="AX16" i="35"/>
  <c r="AW16" i="35"/>
  <c r="AV16" i="35"/>
  <c r="AU16" i="35"/>
  <c r="AT16" i="35"/>
  <c r="AS16" i="35"/>
  <c r="BE16" i="35" s="1"/>
  <c r="AR16" i="35"/>
  <c r="AQ16" i="35"/>
  <c r="BA16" i="35" s="1"/>
  <c r="AP16" i="35"/>
  <c r="AZ16" i="35" s="1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AC16" i="35"/>
  <c r="AB16" i="35"/>
  <c r="AA16" i="35"/>
  <c r="Z16" i="35"/>
  <c r="Y16" i="35"/>
  <c r="X16" i="35"/>
  <c r="W16" i="35"/>
  <c r="V16" i="35"/>
  <c r="U16" i="35"/>
  <c r="BI16" i="35" s="1"/>
  <c r="R16" i="35"/>
  <c r="S16" i="35" s="1"/>
  <c r="T16" i="35" s="1"/>
  <c r="Q16" i="35"/>
  <c r="BP15" i="35"/>
  <c r="BM15" i="35"/>
  <c r="BL15" i="35"/>
  <c r="BK15" i="35"/>
  <c r="BH15" i="35"/>
  <c r="BG15" i="35"/>
  <c r="U15" i="35"/>
  <c r="BI15" i="35" s="1"/>
  <c r="Q15" i="35"/>
  <c r="R14" i="35" s="1"/>
  <c r="CJ14" i="35"/>
  <c r="CD14" i="35"/>
  <c r="BS14" i="35"/>
  <c r="BP14" i="35"/>
  <c r="BQ14" i="35" s="1"/>
  <c r="BO14" i="35"/>
  <c r="BN14" i="35"/>
  <c r="BM14" i="35"/>
  <c r="BL14" i="35"/>
  <c r="BK14" i="35"/>
  <c r="BJ14" i="35"/>
  <c r="BH14" i="35"/>
  <c r="BD14" i="35"/>
  <c r="BC14" i="35"/>
  <c r="BA14" i="35"/>
  <c r="AZ14" i="35"/>
  <c r="AX14" i="35"/>
  <c r="AW14" i="35"/>
  <c r="AV14" i="35"/>
  <c r="AU14" i="35"/>
  <c r="AT14" i="35"/>
  <c r="AS14" i="35"/>
  <c r="BE14" i="35" s="1"/>
  <c r="AR14" i="35"/>
  <c r="BB14" i="35" s="1"/>
  <c r="AQ14" i="35"/>
  <c r="AP14" i="35"/>
  <c r="AO14" i="35"/>
  <c r="AY14" i="35" s="1"/>
  <c r="AN14" i="35"/>
  <c r="AM14" i="35"/>
  <c r="AL14" i="35"/>
  <c r="AK14" i="35"/>
  <c r="AJ14" i="35"/>
  <c r="AI14" i="35"/>
  <c r="AH14" i="35"/>
  <c r="AG14" i="35"/>
  <c r="AF14" i="35"/>
  <c r="AE14" i="35"/>
  <c r="AD14" i="35"/>
  <c r="AC14" i="35"/>
  <c r="AB14" i="35"/>
  <c r="AA14" i="35"/>
  <c r="Z14" i="35"/>
  <c r="Y14" i="35"/>
  <c r="X14" i="35"/>
  <c r="W14" i="35"/>
  <c r="V14" i="35"/>
  <c r="U14" i="35"/>
  <c r="BG14" i="35" s="1"/>
  <c r="Q14" i="35"/>
  <c r="BP13" i="35"/>
  <c r="BM13" i="35"/>
  <c r="BL13" i="35"/>
  <c r="BK13" i="35"/>
  <c r="BI13" i="35"/>
  <c r="U13" i="35"/>
  <c r="BH13" i="35" s="1"/>
  <c r="Q13" i="35"/>
  <c r="CJ12" i="35"/>
  <c r="CD12" i="35"/>
  <c r="BS12" i="35"/>
  <c r="BQ12" i="35"/>
  <c r="BP12" i="35"/>
  <c r="BO12" i="35"/>
  <c r="BN12" i="35"/>
  <c r="BM12" i="35"/>
  <c r="BL12" i="35"/>
  <c r="BK12" i="35"/>
  <c r="BJ12" i="35"/>
  <c r="BG12" i="35"/>
  <c r="BD12" i="35"/>
  <c r="BC12" i="35"/>
  <c r="BB12" i="35"/>
  <c r="AY12" i="35"/>
  <c r="AX12" i="35"/>
  <c r="AW12" i="35"/>
  <c r="AV12" i="35"/>
  <c r="AU12" i="35"/>
  <c r="AT12" i="35"/>
  <c r="AS12" i="35"/>
  <c r="BE12" i="35" s="1"/>
  <c r="AR12" i="35"/>
  <c r="AQ12" i="35"/>
  <c r="BA12" i="35" s="1"/>
  <c r="AP12" i="35"/>
  <c r="AZ12" i="35" s="1"/>
  <c r="BF12" i="35" s="1"/>
  <c r="BV12" i="35" s="1"/>
  <c r="AO12" i="35"/>
  <c r="AN12" i="35"/>
  <c r="AM12" i="35"/>
  <c r="AL12" i="35"/>
  <c r="AK12" i="35"/>
  <c r="AJ12" i="35"/>
  <c r="AI12" i="35"/>
  <c r="AH12" i="35"/>
  <c r="AG12" i="35"/>
  <c r="AF12" i="35"/>
  <c r="AE12" i="35"/>
  <c r="AD12" i="35"/>
  <c r="AC12" i="35"/>
  <c r="AB12" i="35"/>
  <c r="AA12" i="35"/>
  <c r="Z12" i="35"/>
  <c r="Y12" i="35"/>
  <c r="X12" i="35"/>
  <c r="W12" i="35"/>
  <c r="V12" i="35"/>
  <c r="U12" i="35"/>
  <c r="BI12" i="35" s="1"/>
  <c r="R12" i="35"/>
  <c r="S12" i="35" s="1"/>
  <c r="T12" i="35" s="1"/>
  <c r="Q12" i="35"/>
  <c r="DN8" i="35"/>
  <c r="CT5" i="35"/>
  <c r="CC5" i="35"/>
  <c r="BS5" i="35"/>
  <c r="DF1" i="35"/>
  <c r="DA1" i="35"/>
  <c r="DN8" i="34"/>
  <c r="W10" i="13"/>
  <c r="T10" i="13"/>
  <c r="BS14" i="34"/>
  <c r="BS16" i="34"/>
  <c r="BS18" i="34"/>
  <c r="BS22" i="34"/>
  <c r="BS24" i="34"/>
  <c r="BS26" i="34"/>
  <c r="BS28" i="34"/>
  <c r="BS30" i="34"/>
  <c r="BS32" i="34"/>
  <c r="BS34" i="34"/>
  <c r="BS12" i="34"/>
  <c r="BS14" i="1"/>
  <c r="BS16" i="1"/>
  <c r="BS18" i="1"/>
  <c r="BS20" i="1"/>
  <c r="BS22" i="1"/>
  <c r="BS24" i="1"/>
  <c r="BS26" i="1"/>
  <c r="BS28" i="1"/>
  <c r="BS30" i="1"/>
  <c r="BS32" i="1"/>
  <c r="BS34" i="1"/>
  <c r="A40" i="34"/>
  <c r="BC34" i="34" s="1"/>
  <c r="DF1" i="34"/>
  <c r="DA1" i="34"/>
  <c r="CT5" i="34"/>
  <c r="CC5" i="34"/>
  <c r="BS5" i="34"/>
  <c r="BP35" i="34"/>
  <c r="BM35" i="34"/>
  <c r="BL35" i="34"/>
  <c r="BK35" i="34"/>
  <c r="U35" i="34"/>
  <c r="BG35" i="34" s="1"/>
  <c r="R35" i="34"/>
  <c r="S35" i="34" s="1"/>
  <c r="T35" i="34" s="1"/>
  <c r="Q35" i="34"/>
  <c r="CJ34" i="34"/>
  <c r="CD34" i="34"/>
  <c r="BP34" i="34"/>
  <c r="BQ34" i="34" s="1"/>
  <c r="BO34" i="34"/>
  <c r="BN34" i="34"/>
  <c r="BM34" i="34"/>
  <c r="BL34" i="34"/>
  <c r="BK34" i="34"/>
  <c r="BJ34" i="34"/>
  <c r="AX34" i="34"/>
  <c r="AW34" i="34"/>
  <c r="AV34" i="34"/>
  <c r="AU34" i="34"/>
  <c r="AT34" i="34"/>
  <c r="AS34" i="34"/>
  <c r="AR34" i="34"/>
  <c r="AQ34" i="34"/>
  <c r="AP34" i="34"/>
  <c r="AO34" i="34"/>
  <c r="AN34" i="34"/>
  <c r="AM34" i="34"/>
  <c r="AL34" i="34"/>
  <c r="AK34" i="34"/>
  <c r="AJ34" i="34"/>
  <c r="AI34" i="34"/>
  <c r="AH34" i="34"/>
  <c r="AG34" i="34"/>
  <c r="AF34" i="34"/>
  <c r="AE34" i="34"/>
  <c r="AD34" i="34"/>
  <c r="AC34" i="34"/>
  <c r="AB34" i="34"/>
  <c r="AA34" i="34"/>
  <c r="Z34" i="34"/>
  <c r="Y34" i="34"/>
  <c r="X34" i="34"/>
  <c r="W34" i="34"/>
  <c r="V34" i="34"/>
  <c r="U34" i="34"/>
  <c r="BG34" i="34" s="1"/>
  <c r="R34" i="34"/>
  <c r="S34" i="34" s="1"/>
  <c r="T34" i="34" s="1"/>
  <c r="Q34" i="34"/>
  <c r="BP33" i="34"/>
  <c r="BM33" i="34"/>
  <c r="BL33" i="34"/>
  <c r="BK33" i="34"/>
  <c r="U33" i="34"/>
  <c r="BG33" i="34" s="1"/>
  <c r="Q33" i="34"/>
  <c r="CJ32" i="34"/>
  <c r="CD32" i="34"/>
  <c r="BP32" i="34"/>
  <c r="BQ32" i="34" s="1"/>
  <c r="BO32" i="34"/>
  <c r="BN32" i="34"/>
  <c r="BM32" i="34"/>
  <c r="BL32" i="34"/>
  <c r="BK32" i="34"/>
  <c r="BJ32" i="34"/>
  <c r="AX32" i="34"/>
  <c r="AW32" i="34"/>
  <c r="AV32" i="34"/>
  <c r="AU32" i="34"/>
  <c r="AT32" i="34"/>
  <c r="AS32" i="34"/>
  <c r="AR32" i="34"/>
  <c r="AQ32" i="34"/>
  <c r="AP32" i="34"/>
  <c r="AO32" i="34"/>
  <c r="AN32" i="34"/>
  <c r="AM32" i="34"/>
  <c r="AL32" i="34"/>
  <c r="AK32" i="34"/>
  <c r="AJ32" i="34"/>
  <c r="AI32" i="34"/>
  <c r="AH32" i="34"/>
  <c r="AG32" i="34"/>
  <c r="AF32" i="34"/>
  <c r="AE32" i="34"/>
  <c r="AD32" i="34"/>
  <c r="AC32" i="34"/>
  <c r="AB32" i="34"/>
  <c r="AA32" i="34"/>
  <c r="Z32" i="34"/>
  <c r="Y32" i="34"/>
  <c r="X32" i="34"/>
  <c r="W32" i="34"/>
  <c r="V32" i="34"/>
  <c r="U32" i="34"/>
  <c r="BH32" i="34" s="1"/>
  <c r="R32" i="34"/>
  <c r="R33" i="34" s="1"/>
  <c r="S33" i="34" s="1"/>
  <c r="T33" i="34" s="1"/>
  <c r="Q32" i="34"/>
  <c r="BP31" i="34"/>
  <c r="BM31" i="34"/>
  <c r="BL31" i="34"/>
  <c r="BK31" i="34"/>
  <c r="U31" i="34"/>
  <c r="BG31" i="34" s="1"/>
  <c r="R31" i="34"/>
  <c r="S31" i="34" s="1"/>
  <c r="T31" i="34" s="1"/>
  <c r="Q31" i="34"/>
  <c r="CJ30" i="34"/>
  <c r="CD30" i="34"/>
  <c r="BP30" i="34"/>
  <c r="BQ30" i="34" s="1"/>
  <c r="BO30" i="34"/>
  <c r="BN30" i="34"/>
  <c r="BM30" i="34"/>
  <c r="BL30" i="34"/>
  <c r="BK30" i="34"/>
  <c r="BJ30" i="34"/>
  <c r="AX30" i="34"/>
  <c r="AW30" i="34"/>
  <c r="AV30" i="34"/>
  <c r="AU30" i="34"/>
  <c r="AT30" i="34"/>
  <c r="AS30" i="34"/>
  <c r="AR30" i="34"/>
  <c r="AQ30" i="34"/>
  <c r="AP30" i="34"/>
  <c r="AO30" i="34"/>
  <c r="AN30" i="34"/>
  <c r="AM30" i="34"/>
  <c r="AL30" i="34"/>
  <c r="AK30" i="34"/>
  <c r="AJ30" i="34"/>
  <c r="AI30" i="34"/>
  <c r="AH30" i="34"/>
  <c r="AG30" i="34"/>
  <c r="AF30" i="34"/>
  <c r="AE30" i="34"/>
  <c r="AD30" i="34"/>
  <c r="AC30" i="34"/>
  <c r="AB30" i="34"/>
  <c r="AA30" i="34"/>
  <c r="Z30" i="34"/>
  <c r="Y30" i="34"/>
  <c r="X30" i="34"/>
  <c r="W30" i="34"/>
  <c r="V30" i="34"/>
  <c r="U30" i="34"/>
  <c r="BG30" i="34" s="1"/>
  <c r="R30" i="34"/>
  <c r="S30" i="34" s="1"/>
  <c r="T30" i="34" s="1"/>
  <c r="Q30" i="34"/>
  <c r="BP29" i="34"/>
  <c r="BM29" i="34"/>
  <c r="BL29" i="34"/>
  <c r="BK29" i="34"/>
  <c r="U29" i="34"/>
  <c r="BG29" i="34" s="1"/>
  <c r="Q29" i="34"/>
  <c r="CJ28" i="34"/>
  <c r="CD28" i="34"/>
  <c r="BP28" i="34"/>
  <c r="BQ28" i="34" s="1"/>
  <c r="BO28" i="34"/>
  <c r="BN28" i="34"/>
  <c r="BM28" i="34"/>
  <c r="BL28" i="34"/>
  <c r="BK28" i="34"/>
  <c r="BJ28" i="34"/>
  <c r="AX28" i="34"/>
  <c r="AW28" i="34"/>
  <c r="AV28" i="34"/>
  <c r="AU28" i="34"/>
  <c r="AT28" i="34"/>
  <c r="AS28" i="34"/>
  <c r="AR28" i="34"/>
  <c r="AQ28" i="34"/>
  <c r="AP28" i="34"/>
  <c r="AO28" i="34"/>
  <c r="AN28" i="34"/>
  <c r="AM28" i="34"/>
  <c r="AL28" i="34"/>
  <c r="AK28" i="34"/>
  <c r="AJ28" i="34"/>
  <c r="AI28" i="34"/>
  <c r="AH28" i="34"/>
  <c r="AG28" i="34"/>
  <c r="AF28" i="34"/>
  <c r="AE28" i="34"/>
  <c r="AD28" i="34"/>
  <c r="AC28" i="34"/>
  <c r="AB28" i="34"/>
  <c r="AA28" i="34"/>
  <c r="Z28" i="34"/>
  <c r="Y28" i="34"/>
  <c r="X28" i="34"/>
  <c r="W28" i="34"/>
  <c r="V28" i="34"/>
  <c r="U28" i="34"/>
  <c r="BH28" i="34" s="1"/>
  <c r="R28" i="34"/>
  <c r="R29" i="34" s="1"/>
  <c r="S29" i="34" s="1"/>
  <c r="T29" i="34" s="1"/>
  <c r="Q28" i="34"/>
  <c r="BP27" i="34"/>
  <c r="BM27" i="34"/>
  <c r="BL27" i="34"/>
  <c r="BK27" i="34"/>
  <c r="U27" i="34"/>
  <c r="BH27" i="34" s="1"/>
  <c r="R27" i="34"/>
  <c r="S27" i="34" s="1"/>
  <c r="T27" i="34" s="1"/>
  <c r="Q27" i="34"/>
  <c r="CJ26" i="34"/>
  <c r="CD26" i="34"/>
  <c r="BP26" i="34"/>
  <c r="BQ26" i="34" s="1"/>
  <c r="BO26" i="34"/>
  <c r="BN26" i="34"/>
  <c r="BM26" i="34"/>
  <c r="BL26" i="34"/>
  <c r="BK26" i="34"/>
  <c r="BJ26" i="34"/>
  <c r="AX26" i="34"/>
  <c r="AW26" i="34"/>
  <c r="AV26" i="34"/>
  <c r="AU26" i="34"/>
  <c r="AT26" i="34"/>
  <c r="AS26" i="34"/>
  <c r="AR26" i="34"/>
  <c r="AQ26" i="34"/>
  <c r="AP26" i="34"/>
  <c r="AO26" i="34"/>
  <c r="AN26" i="34"/>
  <c r="AM26" i="34"/>
  <c r="AL26" i="34"/>
  <c r="AK26" i="34"/>
  <c r="AJ26" i="34"/>
  <c r="AI26" i="34"/>
  <c r="AH26" i="34"/>
  <c r="AG26" i="34"/>
  <c r="AF26" i="34"/>
  <c r="AE26" i="34"/>
  <c r="AD26" i="34"/>
  <c r="AC26" i="34"/>
  <c r="AB26" i="34"/>
  <c r="AA26" i="34"/>
  <c r="Z26" i="34"/>
  <c r="Y26" i="34"/>
  <c r="X26" i="34"/>
  <c r="W26" i="34"/>
  <c r="V26" i="34"/>
  <c r="U26" i="34"/>
  <c r="BI26" i="34" s="1"/>
  <c r="R26" i="34"/>
  <c r="S26" i="34" s="1"/>
  <c r="T26" i="34" s="1"/>
  <c r="Q26" i="34"/>
  <c r="BP25" i="34"/>
  <c r="BM25" i="34"/>
  <c r="BL25" i="34"/>
  <c r="BK25" i="34"/>
  <c r="U25" i="34"/>
  <c r="BG25" i="34" s="1"/>
  <c r="Q25" i="34"/>
  <c r="CJ24" i="34"/>
  <c r="CD24" i="34"/>
  <c r="BP24" i="34"/>
  <c r="BQ24" i="34" s="1"/>
  <c r="BO24" i="34"/>
  <c r="BN24" i="34"/>
  <c r="BM24" i="34"/>
  <c r="BL24" i="34"/>
  <c r="BK24" i="34"/>
  <c r="BJ24" i="34"/>
  <c r="AX24" i="34"/>
  <c r="AW24" i="34"/>
  <c r="AV24" i="34"/>
  <c r="AU24" i="34"/>
  <c r="AT24" i="34"/>
  <c r="AS24" i="34"/>
  <c r="AR24" i="34"/>
  <c r="AQ24" i="34"/>
  <c r="AP24" i="34"/>
  <c r="AO24" i="34"/>
  <c r="AN24" i="34"/>
  <c r="AM24" i="34"/>
  <c r="AL24" i="34"/>
  <c r="AK24" i="34"/>
  <c r="AJ24" i="34"/>
  <c r="AI24" i="34"/>
  <c r="AH24" i="34"/>
  <c r="AG24" i="34"/>
  <c r="AF24" i="34"/>
  <c r="AE24" i="34"/>
  <c r="AD24" i="34"/>
  <c r="AC24" i="34"/>
  <c r="AB24" i="34"/>
  <c r="AA24" i="34"/>
  <c r="Z24" i="34"/>
  <c r="Y24" i="34"/>
  <c r="X24" i="34"/>
  <c r="W24" i="34"/>
  <c r="V24" i="34"/>
  <c r="U24" i="34"/>
  <c r="BH24" i="34" s="1"/>
  <c r="R24" i="34"/>
  <c r="R25" i="34" s="1"/>
  <c r="S25" i="34" s="1"/>
  <c r="T25" i="34" s="1"/>
  <c r="Q24" i="34"/>
  <c r="BP23" i="34"/>
  <c r="BM23" i="34"/>
  <c r="BL23" i="34"/>
  <c r="BK23" i="34"/>
  <c r="U23" i="34"/>
  <c r="BI23" i="34" s="1"/>
  <c r="Q23" i="34"/>
  <c r="CJ22" i="34"/>
  <c r="CD22" i="34"/>
  <c r="BP22" i="34"/>
  <c r="BQ22" i="34" s="1"/>
  <c r="BO22" i="34"/>
  <c r="BN22" i="34"/>
  <c r="BM22" i="34"/>
  <c r="BL22" i="34"/>
  <c r="BK22" i="34"/>
  <c r="BJ22" i="34"/>
  <c r="AX22" i="34"/>
  <c r="AW22" i="34"/>
  <c r="AV22" i="34"/>
  <c r="AU22" i="34"/>
  <c r="AT22" i="34"/>
  <c r="AS22" i="34"/>
  <c r="AR22" i="34"/>
  <c r="AQ22" i="34"/>
  <c r="AP22" i="34"/>
  <c r="AO22" i="34"/>
  <c r="AN22" i="34"/>
  <c r="AM22" i="34"/>
  <c r="AL22" i="34"/>
  <c r="AK22" i="34"/>
  <c r="AJ22" i="34"/>
  <c r="AI22" i="34"/>
  <c r="AH22" i="34"/>
  <c r="AG22" i="34"/>
  <c r="AF22" i="34"/>
  <c r="AE22" i="34"/>
  <c r="AD22" i="34"/>
  <c r="AC22" i="34"/>
  <c r="AB22" i="34"/>
  <c r="AA22" i="34"/>
  <c r="Z22" i="34"/>
  <c r="Y22" i="34"/>
  <c r="X22" i="34"/>
  <c r="W22" i="34"/>
  <c r="V22" i="34"/>
  <c r="U22" i="34"/>
  <c r="BI22" i="34" s="1"/>
  <c r="R22" i="34"/>
  <c r="S22" i="34" s="1"/>
  <c r="T22" i="34" s="1"/>
  <c r="Q22" i="34"/>
  <c r="BP21" i="34"/>
  <c r="BM21" i="34"/>
  <c r="BL21" i="34"/>
  <c r="BK21" i="34"/>
  <c r="U21" i="34"/>
  <c r="BG21" i="34" s="1"/>
  <c r="Q21" i="34"/>
  <c r="CJ20" i="34"/>
  <c r="CD20" i="34"/>
  <c r="BP20" i="34"/>
  <c r="BQ20" i="34" s="1"/>
  <c r="BO20" i="34"/>
  <c r="BS20" i="34" s="1"/>
  <c r="BN20" i="34"/>
  <c r="BM20" i="34"/>
  <c r="BL20" i="34"/>
  <c r="BK20" i="34"/>
  <c r="BJ20" i="34"/>
  <c r="AX20" i="34"/>
  <c r="AW20" i="34"/>
  <c r="AV20" i="34"/>
  <c r="AU20" i="34"/>
  <c r="AT20" i="34"/>
  <c r="AS20" i="34"/>
  <c r="AR20" i="34"/>
  <c r="AQ20" i="34"/>
  <c r="AP20" i="34"/>
  <c r="AO20" i="34"/>
  <c r="AN20" i="34"/>
  <c r="AM20" i="34"/>
  <c r="AL20" i="34"/>
  <c r="AK20" i="34"/>
  <c r="AJ20" i="34"/>
  <c r="AI20" i="34"/>
  <c r="AH20" i="34"/>
  <c r="AG20" i="34"/>
  <c r="AF20" i="34"/>
  <c r="AE20" i="34"/>
  <c r="AD20" i="34"/>
  <c r="AC20" i="34"/>
  <c r="AB20" i="34"/>
  <c r="AA20" i="34"/>
  <c r="Z20" i="34"/>
  <c r="Y20" i="34"/>
  <c r="X20" i="34"/>
  <c r="W20" i="34"/>
  <c r="V20" i="34"/>
  <c r="U20" i="34"/>
  <c r="BH20" i="34" s="1"/>
  <c r="R20" i="34"/>
  <c r="R21" i="34" s="1"/>
  <c r="S21" i="34" s="1"/>
  <c r="T21" i="34" s="1"/>
  <c r="Q20" i="34"/>
  <c r="BP19" i="34"/>
  <c r="BM19" i="34"/>
  <c r="BL19" i="34"/>
  <c r="BK19" i="34"/>
  <c r="U19" i="34"/>
  <c r="BG19" i="34" s="1"/>
  <c r="Q19" i="34"/>
  <c r="CJ18" i="34"/>
  <c r="CD18" i="34"/>
  <c r="BP18" i="34"/>
  <c r="BQ18" i="34" s="1"/>
  <c r="BO18" i="34"/>
  <c r="BN18" i="34"/>
  <c r="BM18" i="34"/>
  <c r="BL18" i="34"/>
  <c r="BK18" i="34"/>
  <c r="BJ18" i="34"/>
  <c r="AX18" i="34"/>
  <c r="AW18" i="34"/>
  <c r="AV18" i="34"/>
  <c r="AU18" i="34"/>
  <c r="AT18" i="34"/>
  <c r="AS18" i="34"/>
  <c r="AR18" i="34"/>
  <c r="AQ18" i="34"/>
  <c r="AP18" i="34"/>
  <c r="AO18" i="34"/>
  <c r="AN18" i="34"/>
  <c r="AM18" i="34"/>
  <c r="AL18" i="34"/>
  <c r="AK18" i="34"/>
  <c r="AJ18" i="34"/>
  <c r="AI18" i="34"/>
  <c r="AH18" i="34"/>
  <c r="AG18" i="34"/>
  <c r="AF18" i="34"/>
  <c r="AE18" i="34"/>
  <c r="AD18" i="34"/>
  <c r="AC18" i="34"/>
  <c r="AB18" i="34"/>
  <c r="AA18" i="34"/>
  <c r="Z18" i="34"/>
  <c r="Y18" i="34"/>
  <c r="X18" i="34"/>
  <c r="W18" i="34"/>
  <c r="V18" i="34"/>
  <c r="U18" i="34"/>
  <c r="BG18" i="34" s="1"/>
  <c r="R18" i="34"/>
  <c r="S18" i="34" s="1"/>
  <c r="T18" i="34" s="1"/>
  <c r="Q18" i="34"/>
  <c r="BP17" i="34"/>
  <c r="BM17" i="34"/>
  <c r="BL17" i="34"/>
  <c r="BK17" i="34"/>
  <c r="U17" i="34"/>
  <c r="BG17" i="34" s="1"/>
  <c r="Q17" i="34"/>
  <c r="CJ16" i="34"/>
  <c r="CD16" i="34"/>
  <c r="BP16" i="34"/>
  <c r="BQ16" i="34" s="1"/>
  <c r="BO16" i="34"/>
  <c r="BN16" i="34"/>
  <c r="BM16" i="34"/>
  <c r="BL16" i="34"/>
  <c r="BK16" i="34"/>
  <c r="BJ16" i="34"/>
  <c r="AX16" i="34"/>
  <c r="AW16" i="34"/>
  <c r="AV16" i="34"/>
  <c r="AU16" i="34"/>
  <c r="AT16" i="34"/>
  <c r="AS16" i="34"/>
  <c r="AR16" i="34"/>
  <c r="AQ16" i="34"/>
  <c r="AP16" i="34"/>
  <c r="AO16" i="34"/>
  <c r="AN16" i="34"/>
  <c r="AM16" i="34"/>
  <c r="AL16" i="34"/>
  <c r="AK16" i="34"/>
  <c r="AJ16" i="34"/>
  <c r="AI16" i="34"/>
  <c r="AH16" i="34"/>
  <c r="AG16" i="34"/>
  <c r="AF16" i="34"/>
  <c r="AE16" i="34"/>
  <c r="AD16" i="34"/>
  <c r="AC16" i="34"/>
  <c r="AB16" i="34"/>
  <c r="AA16" i="34"/>
  <c r="Z16" i="34"/>
  <c r="Y16" i="34"/>
  <c r="X16" i="34"/>
  <c r="W16" i="34"/>
  <c r="V16" i="34"/>
  <c r="U16" i="34"/>
  <c r="BH16" i="34" s="1"/>
  <c r="R16" i="34"/>
  <c r="R17" i="34" s="1"/>
  <c r="S17" i="34" s="1"/>
  <c r="T17" i="34" s="1"/>
  <c r="Q16" i="34"/>
  <c r="BP15" i="34"/>
  <c r="BM15" i="34"/>
  <c r="BL15" i="34"/>
  <c r="BK15" i="34"/>
  <c r="U15" i="34"/>
  <c r="BG15" i="34" s="1"/>
  <c r="Q15" i="34"/>
  <c r="CJ14" i="34"/>
  <c r="CD14" i="34"/>
  <c r="BP14" i="34"/>
  <c r="BQ14" i="34" s="1"/>
  <c r="BO14" i="34"/>
  <c r="BN14" i="34"/>
  <c r="BM14" i="34"/>
  <c r="BL14" i="34"/>
  <c r="BK14" i="34"/>
  <c r="BJ14" i="34"/>
  <c r="AX14" i="34"/>
  <c r="AW14" i="34"/>
  <c r="AV14" i="34"/>
  <c r="AU14" i="34"/>
  <c r="AT14" i="34"/>
  <c r="AS14" i="34"/>
  <c r="AR14" i="34"/>
  <c r="AQ14" i="34"/>
  <c r="AP14" i="34"/>
  <c r="AO14" i="34"/>
  <c r="AN14" i="34"/>
  <c r="AM14" i="34"/>
  <c r="AL14" i="34"/>
  <c r="AK14" i="34"/>
  <c r="AJ14" i="34"/>
  <c r="AI14" i="34"/>
  <c r="AH14" i="34"/>
  <c r="AG14" i="34"/>
  <c r="AF14" i="34"/>
  <c r="AE14" i="34"/>
  <c r="AD14" i="34"/>
  <c r="AC14" i="34"/>
  <c r="AB14" i="34"/>
  <c r="AA14" i="34"/>
  <c r="Z14" i="34"/>
  <c r="Y14" i="34"/>
  <c r="X14" i="34"/>
  <c r="W14" i="34"/>
  <c r="V14" i="34"/>
  <c r="U14" i="34"/>
  <c r="BI14" i="34" s="1"/>
  <c r="R14" i="34"/>
  <c r="S14" i="34" s="1"/>
  <c r="T14" i="34" s="1"/>
  <c r="Q14" i="34"/>
  <c r="BP13" i="34"/>
  <c r="BM13" i="34"/>
  <c r="BL13" i="34"/>
  <c r="BK13" i="34"/>
  <c r="U13" i="34"/>
  <c r="BG13" i="34" s="1"/>
  <c r="Q13" i="34"/>
  <c r="R12" i="34" s="1"/>
  <c r="R13" i="34" s="1"/>
  <c r="S13" i="34" s="1"/>
  <c r="T13" i="34" s="1"/>
  <c r="CJ12" i="34"/>
  <c r="CD12" i="34"/>
  <c r="BP12" i="34"/>
  <c r="BQ12" i="34" s="1"/>
  <c r="BO12" i="34"/>
  <c r="BN12" i="34"/>
  <c r="BM12" i="34"/>
  <c r="BL12" i="34"/>
  <c r="BK12" i="34"/>
  <c r="BJ12" i="34"/>
  <c r="AX12" i="34"/>
  <c r="AW12" i="34"/>
  <c r="AV12" i="34"/>
  <c r="AU12" i="34"/>
  <c r="AT12" i="34"/>
  <c r="AS12" i="34"/>
  <c r="AR12" i="34"/>
  <c r="AQ12" i="34"/>
  <c r="AP12" i="34"/>
  <c r="AO12" i="34"/>
  <c r="AN12" i="34"/>
  <c r="AM12" i="34"/>
  <c r="AL12" i="34"/>
  <c r="AK12" i="34"/>
  <c r="AJ12" i="34"/>
  <c r="AI12" i="34"/>
  <c r="AH12" i="34"/>
  <c r="AG12" i="34"/>
  <c r="AF12" i="34"/>
  <c r="AE12" i="34"/>
  <c r="AD12" i="34"/>
  <c r="AC12" i="34"/>
  <c r="AB12" i="34"/>
  <c r="AA12" i="34"/>
  <c r="Z12" i="34"/>
  <c r="Y12" i="34"/>
  <c r="X12" i="34"/>
  <c r="W12" i="34"/>
  <c r="V12" i="34"/>
  <c r="U12" i="34"/>
  <c r="BH12" i="34" s="1"/>
  <c r="Q12" i="34"/>
  <c r="Q12" i="1"/>
  <c r="BF20" i="36" l="1"/>
  <c r="BV20" i="36" s="1"/>
  <c r="AY14" i="37"/>
  <c r="BC18" i="37"/>
  <c r="BA20" i="37"/>
  <c r="BC20" i="37"/>
  <c r="BE22" i="37"/>
  <c r="BE26" i="37"/>
  <c r="BA28" i="37"/>
  <c r="BC30" i="37"/>
  <c r="BC32" i="37"/>
  <c r="AY34" i="37"/>
  <c r="BE34" i="37"/>
  <c r="BF14" i="36"/>
  <c r="BV14" i="36" s="1"/>
  <c r="BF26" i="35"/>
  <c r="BV26" i="35" s="1"/>
  <c r="BF30" i="35"/>
  <c r="BV30" i="35" s="1"/>
  <c r="BF34" i="35"/>
  <c r="BV34" i="35" s="1"/>
  <c r="BF12" i="36"/>
  <c r="BV12" i="36" s="1"/>
  <c r="BF26" i="36"/>
  <c r="BV26" i="36" s="1"/>
  <c r="BF30" i="36"/>
  <c r="BV30" i="36" s="1"/>
  <c r="BF34" i="36"/>
  <c r="BV34" i="36" s="1"/>
  <c r="BI15" i="37"/>
  <c r="BG15" i="37"/>
  <c r="BI19" i="37"/>
  <c r="BG19" i="37"/>
  <c r="BH15" i="37"/>
  <c r="S26" i="37"/>
  <c r="T26" i="37" s="1"/>
  <c r="BG29" i="37"/>
  <c r="BI29" i="37"/>
  <c r="BH29" i="37"/>
  <c r="R35" i="37"/>
  <c r="S35" i="37" s="1"/>
  <c r="T35" i="37" s="1"/>
  <c r="S34" i="37"/>
  <c r="T34" i="37" s="1"/>
  <c r="BG16" i="37"/>
  <c r="BG17" i="37"/>
  <c r="BI17" i="37"/>
  <c r="BG20" i="37"/>
  <c r="BG21" i="37"/>
  <c r="BI21" i="37"/>
  <c r="BG24" i="37"/>
  <c r="BG25" i="37"/>
  <c r="BI25" i="37"/>
  <c r="BG28" i="37"/>
  <c r="BI23" i="37"/>
  <c r="BG23" i="37"/>
  <c r="BI27" i="37"/>
  <c r="BG27" i="37"/>
  <c r="BH19" i="37"/>
  <c r="BH23" i="37"/>
  <c r="BH27" i="37"/>
  <c r="BG12" i="37"/>
  <c r="BG13" i="37"/>
  <c r="BI13" i="37"/>
  <c r="S12" i="37"/>
  <c r="T12" i="37" s="1"/>
  <c r="BI12" i="37"/>
  <c r="BH13" i="37"/>
  <c r="S16" i="37"/>
  <c r="T16" i="37" s="1"/>
  <c r="BI16" i="37"/>
  <c r="BH17" i="37"/>
  <c r="S20" i="37"/>
  <c r="T20" i="37" s="1"/>
  <c r="BI20" i="37"/>
  <c r="BH21" i="37"/>
  <c r="S24" i="37"/>
  <c r="T24" i="37" s="1"/>
  <c r="BI24" i="37"/>
  <c r="S28" i="37"/>
  <c r="T28" i="37" s="1"/>
  <c r="BI28" i="37"/>
  <c r="BI30" i="37"/>
  <c r="BH30" i="37"/>
  <c r="BG30" i="37"/>
  <c r="R31" i="37"/>
  <c r="S31" i="37" s="1"/>
  <c r="T31" i="37" s="1"/>
  <c r="S30" i="37"/>
  <c r="T30" i="37" s="1"/>
  <c r="R33" i="37"/>
  <c r="S33" i="37" s="1"/>
  <c r="T33" i="37" s="1"/>
  <c r="S32" i="37"/>
  <c r="T32" i="37" s="1"/>
  <c r="BI32" i="37"/>
  <c r="BH33" i="37"/>
  <c r="BG34" i="37"/>
  <c r="BB12" i="37"/>
  <c r="AZ14" i="37"/>
  <c r="BD14" i="37"/>
  <c r="BB16" i="37"/>
  <c r="AZ18" i="37"/>
  <c r="BD18" i="37"/>
  <c r="BB20" i="37"/>
  <c r="AZ22" i="37"/>
  <c r="BD22" i="37"/>
  <c r="BB24" i="37"/>
  <c r="AZ26" i="37"/>
  <c r="BD26" i="37"/>
  <c r="BB28" i="37"/>
  <c r="AZ30" i="37"/>
  <c r="BD30" i="37"/>
  <c r="BG31" i="37"/>
  <c r="BB32" i="37"/>
  <c r="BI33" i="37"/>
  <c r="AZ34" i="37"/>
  <c r="BD34" i="37"/>
  <c r="BH34" i="37"/>
  <c r="BG35" i="37"/>
  <c r="BG32" i="37"/>
  <c r="BH35" i="37"/>
  <c r="AZ12" i="37"/>
  <c r="BD12" i="37"/>
  <c r="BB14" i="37"/>
  <c r="AZ16" i="37"/>
  <c r="BD16" i="37"/>
  <c r="BF16" i="37" s="1"/>
  <c r="BV16" i="37" s="1"/>
  <c r="BB18" i="37"/>
  <c r="AZ20" i="37"/>
  <c r="BD20" i="37"/>
  <c r="BB22" i="37"/>
  <c r="BF22" i="37" s="1"/>
  <c r="BV22" i="37" s="1"/>
  <c r="AZ24" i="37"/>
  <c r="BF24" i="37" s="1"/>
  <c r="BV24" i="37" s="1"/>
  <c r="BD24" i="37"/>
  <c r="BB26" i="37"/>
  <c r="AZ28" i="37"/>
  <c r="BF28" i="37" s="1"/>
  <c r="BV28" i="37" s="1"/>
  <c r="BD28" i="37"/>
  <c r="BB30" i="37"/>
  <c r="AZ32" i="37"/>
  <c r="BF32" i="37" s="1"/>
  <c r="BV32" i="37" s="1"/>
  <c r="BD32" i="37"/>
  <c r="S12" i="36"/>
  <c r="T12" i="36" s="1"/>
  <c r="R13" i="36"/>
  <c r="S13" i="36" s="1"/>
  <c r="T13" i="36" s="1"/>
  <c r="S16" i="36"/>
  <c r="T16" i="36" s="1"/>
  <c r="R17" i="36"/>
  <c r="S17" i="36" s="1"/>
  <c r="T17" i="36" s="1"/>
  <c r="BF18" i="36"/>
  <c r="BV18" i="36" s="1"/>
  <c r="BF24" i="36"/>
  <c r="BV24" i="36" s="1"/>
  <c r="R21" i="36"/>
  <c r="S21" i="36" s="1"/>
  <c r="T21" i="36" s="1"/>
  <c r="S20" i="36"/>
  <c r="T20" i="36" s="1"/>
  <c r="BF22" i="36"/>
  <c r="BV22" i="36" s="1"/>
  <c r="BF28" i="36"/>
  <c r="BV28" i="36" s="1"/>
  <c r="BF32" i="36"/>
  <c r="BV32" i="36" s="1"/>
  <c r="R25" i="36"/>
  <c r="S25" i="36" s="1"/>
  <c r="T25" i="36" s="1"/>
  <c r="S24" i="36"/>
  <c r="T24" i="36" s="1"/>
  <c r="BI14" i="36"/>
  <c r="BI26" i="36"/>
  <c r="BI30" i="36"/>
  <c r="BI34" i="36"/>
  <c r="BH12" i="36"/>
  <c r="BG13" i="36"/>
  <c r="BH16" i="36"/>
  <c r="BG17" i="36"/>
  <c r="BH20" i="36"/>
  <c r="BG21" i="36"/>
  <c r="BH24" i="36"/>
  <c r="BG25" i="36"/>
  <c r="BH28" i="36"/>
  <c r="R29" i="36"/>
  <c r="S29" i="36" s="1"/>
  <c r="T29" i="36" s="1"/>
  <c r="BG29" i="36"/>
  <c r="BH32" i="36"/>
  <c r="R33" i="36"/>
  <c r="S33" i="36" s="1"/>
  <c r="T33" i="36" s="1"/>
  <c r="BG33" i="36"/>
  <c r="BI18" i="36"/>
  <c r="BI22" i="36"/>
  <c r="S22" i="35"/>
  <c r="T22" i="35" s="1"/>
  <c r="BF22" i="35"/>
  <c r="BV22" i="35" s="1"/>
  <c r="BG23" i="35"/>
  <c r="BH22" i="35"/>
  <c r="BH23" i="35"/>
  <c r="S14" i="35"/>
  <c r="T14" i="35" s="1"/>
  <c r="R15" i="35"/>
  <c r="S15" i="35" s="1"/>
  <c r="T15" i="35" s="1"/>
  <c r="BF24" i="35"/>
  <c r="BV24" i="35" s="1"/>
  <c r="BF14" i="35"/>
  <c r="BV14" i="35" s="1"/>
  <c r="BF18" i="35"/>
  <c r="BV18" i="35" s="1"/>
  <c r="BF28" i="35"/>
  <c r="BV28" i="35" s="1"/>
  <c r="BF32" i="35"/>
  <c r="BV32" i="35" s="1"/>
  <c r="BF16" i="35"/>
  <c r="BV16" i="35" s="1"/>
  <c r="BI14" i="35"/>
  <c r="S20" i="35"/>
  <c r="T20" i="35" s="1"/>
  <c r="S24" i="35"/>
  <c r="T24" i="35" s="1"/>
  <c r="S28" i="35"/>
  <c r="T28" i="35" s="1"/>
  <c r="BI30" i="35"/>
  <c r="BI34" i="35"/>
  <c r="BH12" i="35"/>
  <c r="R13" i="35"/>
  <c r="S13" i="35" s="1"/>
  <c r="T13" i="35" s="1"/>
  <c r="BG13" i="35"/>
  <c r="BH16" i="35"/>
  <c r="R17" i="35"/>
  <c r="S17" i="35" s="1"/>
  <c r="T17" i="35" s="1"/>
  <c r="BG17" i="35"/>
  <c r="BH20" i="35"/>
  <c r="BG21" i="35"/>
  <c r="BH24" i="35"/>
  <c r="BG25" i="35"/>
  <c r="BH28" i="35"/>
  <c r="BG29" i="35"/>
  <c r="BH32" i="35"/>
  <c r="R33" i="35"/>
  <c r="S33" i="35" s="1"/>
  <c r="T33" i="35" s="1"/>
  <c r="BG33" i="35"/>
  <c r="BI18" i="35"/>
  <c r="BI22" i="35"/>
  <c r="BI26" i="35"/>
  <c r="R19" i="34"/>
  <c r="S19" i="34" s="1"/>
  <c r="T19" i="34" s="1"/>
  <c r="R23" i="34"/>
  <c r="S23" i="34" s="1"/>
  <c r="T23" i="34" s="1"/>
  <c r="R15" i="34"/>
  <c r="S15" i="34" s="1"/>
  <c r="T15" i="34" s="1"/>
  <c r="BH18" i="34"/>
  <c r="BI33" i="34"/>
  <c r="BI19" i="34"/>
  <c r="BG28" i="34"/>
  <c r="BG16" i="34"/>
  <c r="BI15" i="34"/>
  <c r="BH35" i="34"/>
  <c r="BH34" i="34"/>
  <c r="BI35" i="34"/>
  <c r="BH31" i="34"/>
  <c r="BH30" i="34"/>
  <c r="BI31" i="34"/>
  <c r="BI27" i="34"/>
  <c r="BI21" i="34"/>
  <c r="BH19" i="34"/>
  <c r="BG32" i="34"/>
  <c r="BI29" i="34"/>
  <c r="BG27" i="34"/>
  <c r="BH26" i="34"/>
  <c r="BG24" i="34"/>
  <c r="BI25" i="34"/>
  <c r="BG23" i="34"/>
  <c r="BH22" i="34"/>
  <c r="BH23" i="34"/>
  <c r="BG20" i="34"/>
  <c r="BI17" i="34"/>
  <c r="BH14" i="34"/>
  <c r="BH15" i="34"/>
  <c r="BA34" i="34"/>
  <c r="BE12" i="34"/>
  <c r="AZ16" i="34"/>
  <c r="BC24" i="34"/>
  <c r="BE14" i="34"/>
  <c r="BE22" i="34"/>
  <c r="BA12" i="34"/>
  <c r="AZ14" i="34"/>
  <c r="BD18" i="34"/>
  <c r="AY20" i="34"/>
  <c r="BE26" i="34"/>
  <c r="BC28" i="34"/>
  <c r="BA30" i="34"/>
  <c r="AY32" i="34"/>
  <c r="BC16" i="34"/>
  <c r="BA18" i="34"/>
  <c r="BD24" i="34"/>
  <c r="AZ26" i="34"/>
  <c r="AZ28" i="34"/>
  <c r="BD34" i="34"/>
  <c r="BB12" i="34"/>
  <c r="BD14" i="34"/>
  <c r="AY16" i="34"/>
  <c r="BE18" i="34"/>
  <c r="BC20" i="34"/>
  <c r="BA22" i="34"/>
  <c r="AZ24" i="34"/>
  <c r="BD30" i="34"/>
  <c r="BD32" i="34"/>
  <c r="AZ34" i="34"/>
  <c r="BA14" i="34"/>
  <c r="BD16" i="34"/>
  <c r="AZ18" i="34"/>
  <c r="BD20" i="34"/>
  <c r="AZ22" i="34"/>
  <c r="BD26" i="34"/>
  <c r="AY28" i="34"/>
  <c r="BE30" i="34"/>
  <c r="AZ32" i="34"/>
  <c r="AZ20" i="34"/>
  <c r="BD22" i="34"/>
  <c r="AY24" i="34"/>
  <c r="BA26" i="34"/>
  <c r="BD28" i="34"/>
  <c r="AZ30" i="34"/>
  <c r="BC32" i="34"/>
  <c r="BE34" i="34"/>
  <c r="AY12" i="34"/>
  <c r="BC12" i="34"/>
  <c r="BB14" i="34"/>
  <c r="BA16" i="34"/>
  <c r="BE16" i="34"/>
  <c r="BB18" i="34"/>
  <c r="BA20" i="34"/>
  <c r="BE20" i="34"/>
  <c r="BB22" i="34"/>
  <c r="BA24" i="34"/>
  <c r="BE24" i="34"/>
  <c r="BB26" i="34"/>
  <c r="BA28" i="34"/>
  <c r="BE28" i="34"/>
  <c r="BB30" i="34"/>
  <c r="BA32" i="34"/>
  <c r="BE32" i="34"/>
  <c r="BB34" i="34"/>
  <c r="AZ12" i="34"/>
  <c r="BD12" i="34"/>
  <c r="AY14" i="34"/>
  <c r="BC14" i="34"/>
  <c r="BB16" i="34"/>
  <c r="AY18" i="34"/>
  <c r="BC18" i="34"/>
  <c r="BB20" i="34"/>
  <c r="AY22" i="34"/>
  <c r="BC22" i="34"/>
  <c r="BB24" i="34"/>
  <c r="AY26" i="34"/>
  <c r="BC26" i="34"/>
  <c r="BB28" i="34"/>
  <c r="AY30" i="34"/>
  <c r="BC30" i="34"/>
  <c r="BB32" i="34"/>
  <c r="AY34" i="34"/>
  <c r="BI13" i="34"/>
  <c r="BG12" i="34"/>
  <c r="S16" i="34"/>
  <c r="T16" i="34" s="1"/>
  <c r="BI18" i="34"/>
  <c r="S28" i="34"/>
  <c r="T28" i="34" s="1"/>
  <c r="BI30" i="34"/>
  <c r="BI34" i="34"/>
  <c r="BI12" i="34"/>
  <c r="BH13" i="34"/>
  <c r="BG14" i="34"/>
  <c r="BI16" i="34"/>
  <c r="BH17" i="34"/>
  <c r="BI20" i="34"/>
  <c r="BH21" i="34"/>
  <c r="BG22" i="34"/>
  <c r="BI24" i="34"/>
  <c r="BH25" i="34"/>
  <c r="BG26" i="34"/>
  <c r="BI28" i="34"/>
  <c r="BH29" i="34"/>
  <c r="BI32" i="34"/>
  <c r="BH33" i="34"/>
  <c r="S12" i="34"/>
  <c r="T12" i="34" s="1"/>
  <c r="S20" i="34"/>
  <c r="T20" i="34" s="1"/>
  <c r="S24" i="34"/>
  <c r="T24" i="34" s="1"/>
  <c r="S32" i="34"/>
  <c r="T32" i="34" s="1"/>
  <c r="BF20" i="37" l="1"/>
  <c r="BV20" i="37" s="1"/>
  <c r="BF34" i="37"/>
  <c r="BV34" i="37" s="1"/>
  <c r="BF26" i="37"/>
  <c r="BV26" i="37" s="1"/>
  <c r="BF18" i="37"/>
  <c r="BV18" i="37" s="1"/>
  <c r="BF12" i="37"/>
  <c r="BV12" i="37" s="1"/>
  <c r="BF30" i="37"/>
  <c r="BV30" i="37" s="1"/>
  <c r="BF14" i="37"/>
  <c r="BV14" i="37" s="1"/>
  <c r="BF26" i="34"/>
  <c r="BV26" i="34" s="1"/>
  <c r="BF14" i="34"/>
  <c r="BV14" i="34" s="1"/>
  <c r="BF28" i="34"/>
  <c r="BV28" i="34" s="1"/>
  <c r="BF22" i="34"/>
  <c r="BV22" i="34" s="1"/>
  <c r="BF30" i="34"/>
  <c r="BV30" i="34" s="1"/>
  <c r="BF24" i="34"/>
  <c r="BV24" i="34" s="1"/>
  <c r="BF18" i="34"/>
  <c r="BV18" i="34" s="1"/>
  <c r="BF32" i="34"/>
  <c r="BV32" i="34" s="1"/>
  <c r="BF16" i="34"/>
  <c r="BV16" i="34" s="1"/>
  <c r="BF34" i="34"/>
  <c r="BV34" i="34" s="1"/>
  <c r="BF20" i="34"/>
  <c r="BV20" i="34" s="1"/>
  <c r="BF12" i="34"/>
  <c r="BV12" i="34" s="1"/>
  <c r="BE22" i="1"/>
  <c r="BE24" i="1"/>
  <c r="BE26" i="1"/>
  <c r="BE28" i="1"/>
  <c r="BE30" i="1"/>
  <c r="BE32" i="1"/>
  <c r="BE34" i="1"/>
  <c r="AY22" i="1"/>
  <c r="AY24" i="1"/>
  <c r="AY26" i="1"/>
  <c r="AY28" i="1"/>
  <c r="AY30" i="1"/>
  <c r="AY32" i="1"/>
  <c r="AY34" i="1"/>
  <c r="AW14" i="1"/>
  <c r="AW16" i="1"/>
  <c r="AW18" i="1"/>
  <c r="AW20" i="1"/>
  <c r="AW22" i="1"/>
  <c r="AW24" i="1"/>
  <c r="AW26" i="1"/>
  <c r="AW28" i="1"/>
  <c r="AW30" i="1"/>
  <c r="AW32" i="1"/>
  <c r="AW34" i="1"/>
  <c r="AW12" i="1"/>
  <c r="AX14" i="1"/>
  <c r="AX16" i="1"/>
  <c r="AX18" i="1"/>
  <c r="AX20" i="1"/>
  <c r="AX22" i="1"/>
  <c r="AX24" i="1"/>
  <c r="AX26" i="1"/>
  <c r="AX28" i="1"/>
  <c r="AX30" i="1"/>
  <c r="AX32" i="1"/>
  <c r="AX34" i="1"/>
  <c r="AX12" i="1"/>
  <c r="S13" i="13"/>
  <c r="CD14" i="1"/>
  <c r="CD16" i="1"/>
  <c r="CD18" i="1"/>
  <c r="CD20" i="1"/>
  <c r="CD22" i="1"/>
  <c r="CD24" i="1"/>
  <c r="CD26" i="1"/>
  <c r="CD28" i="1"/>
  <c r="CD30" i="1"/>
  <c r="CD32" i="1"/>
  <c r="CD34" i="1"/>
  <c r="BP15" i="1" l="1"/>
  <c r="BP17" i="1"/>
  <c r="BP19" i="1"/>
  <c r="BP21" i="1"/>
  <c r="BP23" i="1"/>
  <c r="BP25" i="1"/>
  <c r="BP27" i="1"/>
  <c r="BP29" i="1"/>
  <c r="BP31" i="1"/>
  <c r="BP32" i="1"/>
  <c r="BQ32" i="1" s="1"/>
  <c r="BP33" i="1"/>
  <c r="BP34" i="1"/>
  <c r="BQ34" i="1" s="1"/>
  <c r="BP35" i="1"/>
  <c r="BO14" i="1"/>
  <c r="BO16" i="1"/>
  <c r="BO18" i="1"/>
  <c r="BO20" i="1"/>
  <c r="BO22" i="1"/>
  <c r="BO24" i="1"/>
  <c r="BO26" i="1"/>
  <c r="BO28" i="1"/>
  <c r="BO30" i="1"/>
  <c r="BO32" i="1"/>
  <c r="BO34" i="1"/>
  <c r="BO12" i="1"/>
  <c r="BS12" i="1" s="1"/>
  <c r="BN14" i="1"/>
  <c r="BN16" i="1"/>
  <c r="BN18" i="1"/>
  <c r="BN22" i="1"/>
  <c r="BN24" i="1"/>
  <c r="BN26" i="1"/>
  <c r="BN28" i="1"/>
  <c r="BN30" i="1"/>
  <c r="BN32" i="1"/>
  <c r="BN34" i="1"/>
  <c r="BJ14" i="1"/>
  <c r="BJ16" i="1"/>
  <c r="BJ18" i="1"/>
  <c r="BJ20" i="1"/>
  <c r="BJ22" i="1"/>
  <c r="BJ24" i="1"/>
  <c r="BJ26" i="1"/>
  <c r="BJ28" i="1"/>
  <c r="BJ30" i="1"/>
  <c r="BJ32" i="1"/>
  <c r="BJ34" i="1"/>
  <c r="BN12" i="1"/>
  <c r="AJ16" i="1"/>
  <c r="AJ18" i="1"/>
  <c r="AJ20" i="1"/>
  <c r="AJ22" i="1"/>
  <c r="AJ24" i="1"/>
  <c r="AJ26" i="1"/>
  <c r="AJ28" i="1"/>
  <c r="AJ30" i="1"/>
  <c r="AJ32" i="1"/>
  <c r="AJ34" i="1"/>
  <c r="AJ12" i="1"/>
  <c r="AJ14" i="1"/>
  <c r="AV14" i="1" l="1"/>
  <c r="AV16" i="1"/>
  <c r="BE16" i="1" s="1"/>
  <c r="AV18" i="1"/>
  <c r="BE18" i="1" s="1"/>
  <c r="AV20" i="1"/>
  <c r="BE20" i="1" s="1"/>
  <c r="AV22" i="1"/>
  <c r="AV24" i="1"/>
  <c r="AV26" i="1"/>
  <c r="AV28" i="1"/>
  <c r="AV30" i="1"/>
  <c r="AV32" i="1"/>
  <c r="AV34" i="1"/>
  <c r="AV12" i="1"/>
  <c r="AU14" i="1"/>
  <c r="AU16" i="1"/>
  <c r="AU18" i="1"/>
  <c r="AU20" i="1"/>
  <c r="AU22" i="1"/>
  <c r="AU24" i="1"/>
  <c r="AU26" i="1"/>
  <c r="AU28" i="1"/>
  <c r="AU30" i="1"/>
  <c r="AU32" i="1"/>
  <c r="AU34" i="1"/>
  <c r="AU12" i="1"/>
  <c r="AT14" i="1"/>
  <c r="AT16" i="1"/>
  <c r="AT18" i="1"/>
  <c r="AY18" i="1" s="1"/>
  <c r="AT20" i="1"/>
  <c r="AT22" i="1"/>
  <c r="AT24" i="1"/>
  <c r="AT26" i="1"/>
  <c r="AT28" i="1"/>
  <c r="AT30" i="1"/>
  <c r="AT32" i="1"/>
  <c r="AT34" i="1"/>
  <c r="AT12" i="1"/>
  <c r="AS14" i="1"/>
  <c r="BE14" i="1" s="1"/>
  <c r="AS16" i="1"/>
  <c r="AS18" i="1"/>
  <c r="AS20" i="1"/>
  <c r="AS22" i="1"/>
  <c r="AS24" i="1"/>
  <c r="AS26" i="1"/>
  <c r="AS28" i="1"/>
  <c r="AS30" i="1"/>
  <c r="AS32" i="1"/>
  <c r="AS34" i="1"/>
  <c r="AS12" i="1"/>
  <c r="BE12" i="1" s="1"/>
  <c r="AR14" i="1"/>
  <c r="AR16" i="1"/>
  <c r="AR18" i="1"/>
  <c r="AR20" i="1"/>
  <c r="AR22" i="1"/>
  <c r="AR24" i="1"/>
  <c r="AR26" i="1"/>
  <c r="AR28" i="1"/>
  <c r="AR30" i="1"/>
  <c r="AR32" i="1"/>
  <c r="AR34" i="1"/>
  <c r="AR12" i="1"/>
  <c r="AQ14" i="1"/>
  <c r="AQ16" i="1"/>
  <c r="AQ18" i="1"/>
  <c r="AQ20" i="1"/>
  <c r="AQ22" i="1"/>
  <c r="AQ24" i="1"/>
  <c r="AQ26" i="1"/>
  <c r="AQ28" i="1"/>
  <c r="AQ30" i="1"/>
  <c r="AQ32" i="1"/>
  <c r="AQ34" i="1"/>
  <c r="AQ12" i="1"/>
  <c r="AP14" i="1"/>
  <c r="AP16" i="1"/>
  <c r="AP18" i="1"/>
  <c r="AP20" i="1"/>
  <c r="AP22" i="1"/>
  <c r="AP24" i="1"/>
  <c r="AP26" i="1"/>
  <c r="AP28" i="1"/>
  <c r="AP30" i="1"/>
  <c r="AP32" i="1"/>
  <c r="AP34" i="1"/>
  <c r="AP12" i="1"/>
  <c r="AO14" i="1"/>
  <c r="AO16" i="1"/>
  <c r="AO18" i="1"/>
  <c r="AO20" i="1"/>
  <c r="AO22" i="1"/>
  <c r="AO24" i="1"/>
  <c r="AO26" i="1"/>
  <c r="AO28" i="1"/>
  <c r="AO30" i="1"/>
  <c r="AO32" i="1"/>
  <c r="AO34" i="1"/>
  <c r="AO12" i="1"/>
  <c r="AN14" i="1" l="1"/>
  <c r="AN16" i="1"/>
  <c r="AN18" i="1"/>
  <c r="AN20" i="1"/>
  <c r="AN22" i="1"/>
  <c r="AN24" i="1"/>
  <c r="AN26" i="1"/>
  <c r="AN28" i="1"/>
  <c r="AN30" i="1"/>
  <c r="AN32" i="1"/>
  <c r="AN34" i="1"/>
  <c r="AN12" i="1"/>
  <c r="AM14" i="1"/>
  <c r="AM16" i="1"/>
  <c r="AM18" i="1"/>
  <c r="AM20" i="1"/>
  <c r="AM22" i="1"/>
  <c r="AM24" i="1"/>
  <c r="AM26" i="1"/>
  <c r="AM28" i="1"/>
  <c r="AM30" i="1"/>
  <c r="AM32" i="1"/>
  <c r="AM34" i="1"/>
  <c r="AM12" i="1"/>
  <c r="AL14" i="1"/>
  <c r="AL16" i="1"/>
  <c r="AL18" i="1"/>
  <c r="AL20" i="1"/>
  <c r="AL22" i="1"/>
  <c r="AL24" i="1"/>
  <c r="AL26" i="1"/>
  <c r="AL28" i="1"/>
  <c r="AL30" i="1"/>
  <c r="AL32" i="1"/>
  <c r="AL34" i="1"/>
  <c r="AL12" i="1"/>
  <c r="AK14" i="1"/>
  <c r="AK16" i="1"/>
  <c r="AK18" i="1"/>
  <c r="AK20" i="1"/>
  <c r="AK22" i="1"/>
  <c r="AK24" i="1"/>
  <c r="AK26" i="1"/>
  <c r="AK28" i="1"/>
  <c r="AK30" i="1"/>
  <c r="AK32" i="1"/>
  <c r="AK34" i="1"/>
  <c r="AK12" i="1"/>
  <c r="AI14" i="1"/>
  <c r="BD14" i="1" s="1"/>
  <c r="AI16" i="1"/>
  <c r="BD16" i="1" s="1"/>
  <c r="AI18" i="1"/>
  <c r="BD18" i="1" s="1"/>
  <c r="AI20" i="1"/>
  <c r="BD20" i="1" s="1"/>
  <c r="AI22" i="1"/>
  <c r="BD22" i="1" s="1"/>
  <c r="AI24" i="1"/>
  <c r="BD24" i="1" s="1"/>
  <c r="AI26" i="1"/>
  <c r="BD26" i="1" s="1"/>
  <c r="AI28" i="1"/>
  <c r="BD28" i="1" s="1"/>
  <c r="AI30" i="1"/>
  <c r="BD30" i="1" s="1"/>
  <c r="AI32" i="1"/>
  <c r="BD32" i="1" s="1"/>
  <c r="AI34" i="1"/>
  <c r="BD34" i="1" s="1"/>
  <c r="AI12" i="1"/>
  <c r="BD12" i="1" s="1"/>
  <c r="AH14" i="1"/>
  <c r="BC14" i="1" s="1"/>
  <c r="AH16" i="1"/>
  <c r="BC16" i="1" s="1"/>
  <c r="AH18" i="1"/>
  <c r="BC18" i="1" s="1"/>
  <c r="AH20" i="1"/>
  <c r="BC20" i="1" s="1"/>
  <c r="AH22" i="1"/>
  <c r="BC22" i="1" s="1"/>
  <c r="AH24" i="1"/>
  <c r="BC24" i="1" s="1"/>
  <c r="AH26" i="1"/>
  <c r="BC26" i="1" s="1"/>
  <c r="AH28" i="1"/>
  <c r="BC28" i="1" s="1"/>
  <c r="AH30" i="1"/>
  <c r="BC30" i="1" s="1"/>
  <c r="AH32" i="1"/>
  <c r="BC32" i="1" s="1"/>
  <c r="AH34" i="1"/>
  <c r="BC34" i="1" s="1"/>
  <c r="AH12" i="1"/>
  <c r="BC12" i="1" s="1"/>
  <c r="AG14" i="1"/>
  <c r="AG16" i="1"/>
  <c r="AG18" i="1"/>
  <c r="AG20" i="1"/>
  <c r="AG22" i="1"/>
  <c r="AG24" i="1"/>
  <c r="AG26" i="1"/>
  <c r="AG28" i="1"/>
  <c r="AG30" i="1"/>
  <c r="AG32" i="1"/>
  <c r="AG34" i="1"/>
  <c r="AG12" i="1"/>
  <c r="AF14" i="1"/>
  <c r="AF16" i="1"/>
  <c r="AF18" i="1"/>
  <c r="AF20" i="1"/>
  <c r="AF22" i="1"/>
  <c r="AF24" i="1"/>
  <c r="AF26" i="1"/>
  <c r="AF28" i="1"/>
  <c r="AF30" i="1"/>
  <c r="AF32" i="1"/>
  <c r="AF34" i="1"/>
  <c r="AF12" i="1"/>
  <c r="BA28" i="1" l="1"/>
  <c r="BA18" i="1"/>
  <c r="BA32" i="1"/>
  <c r="BA24" i="1"/>
  <c r="BA16" i="1"/>
  <c r="BA20" i="1"/>
  <c r="BA34" i="1"/>
  <c r="BA26" i="1"/>
  <c r="BA30" i="1"/>
  <c r="BA22" i="1"/>
  <c r="BA14" i="1"/>
  <c r="AZ30" i="1"/>
  <c r="AZ22" i="1"/>
  <c r="AZ28" i="1"/>
  <c r="AZ20" i="1"/>
  <c r="AZ34" i="1"/>
  <c r="AZ26" i="1"/>
  <c r="AZ18" i="1"/>
  <c r="AZ32" i="1"/>
  <c r="AZ24" i="1"/>
  <c r="AZ16" i="1"/>
  <c r="AZ14" i="1"/>
  <c r="AZ12" i="1"/>
  <c r="BA12" i="1"/>
  <c r="AE14" i="1"/>
  <c r="AY14" i="1" s="1"/>
  <c r="AE16" i="1"/>
  <c r="AY16" i="1" s="1"/>
  <c r="AE18" i="1"/>
  <c r="AE20" i="1"/>
  <c r="AY20" i="1" s="1"/>
  <c r="AE22" i="1"/>
  <c r="AE24" i="1"/>
  <c r="AE26" i="1"/>
  <c r="AE28" i="1"/>
  <c r="AE30" i="1"/>
  <c r="AE32" i="1"/>
  <c r="AE34" i="1"/>
  <c r="AE12" i="1"/>
  <c r="AY12" i="1" s="1"/>
  <c r="AD14" i="1" l="1"/>
  <c r="AD16" i="1"/>
  <c r="AD18" i="1"/>
  <c r="AD20" i="1"/>
  <c r="AD22" i="1"/>
  <c r="AD24" i="1"/>
  <c r="AD26" i="1"/>
  <c r="AD28" i="1"/>
  <c r="AD30" i="1"/>
  <c r="AD32" i="1"/>
  <c r="AD34" i="1"/>
  <c r="AD12" i="1"/>
  <c r="AB14" i="1"/>
  <c r="AB16" i="1"/>
  <c r="AB18" i="1"/>
  <c r="AB20" i="1"/>
  <c r="AB22" i="1"/>
  <c r="AB24" i="1"/>
  <c r="AB26" i="1"/>
  <c r="AB28" i="1"/>
  <c r="AB30" i="1"/>
  <c r="AB32" i="1"/>
  <c r="AB34" i="1"/>
  <c r="AC14" i="1"/>
  <c r="AC16" i="1"/>
  <c r="AC18" i="1"/>
  <c r="AC20" i="1"/>
  <c r="AC22" i="1"/>
  <c r="AC24" i="1"/>
  <c r="AC26" i="1"/>
  <c r="AC28" i="1"/>
  <c r="AC30" i="1"/>
  <c r="AC32" i="1"/>
  <c r="AC34" i="1"/>
  <c r="AC12" i="1"/>
  <c r="AB12" i="1"/>
  <c r="AA14" i="1"/>
  <c r="AA16" i="1"/>
  <c r="AA18" i="1"/>
  <c r="AA20" i="1"/>
  <c r="AA22" i="1"/>
  <c r="AA24" i="1"/>
  <c r="AA26" i="1"/>
  <c r="AA28" i="1"/>
  <c r="AA30" i="1"/>
  <c r="AA32" i="1"/>
  <c r="AA34" i="1"/>
  <c r="AA12" i="1"/>
  <c r="Z14" i="1"/>
  <c r="Z16" i="1"/>
  <c r="Z18" i="1"/>
  <c r="Z20" i="1"/>
  <c r="Z22" i="1"/>
  <c r="Z24" i="1"/>
  <c r="Z26" i="1"/>
  <c r="Z28" i="1"/>
  <c r="Z30" i="1"/>
  <c r="Z32" i="1"/>
  <c r="Z34" i="1"/>
  <c r="Z12" i="1"/>
  <c r="Y14" i="1"/>
  <c r="Y16" i="1"/>
  <c r="Y18" i="1"/>
  <c r="Y20" i="1"/>
  <c r="Y22" i="1"/>
  <c r="Y24" i="1"/>
  <c r="Y26" i="1"/>
  <c r="Y28" i="1"/>
  <c r="Y30" i="1"/>
  <c r="Y32" i="1"/>
  <c r="Y34" i="1"/>
  <c r="Y12" i="1"/>
  <c r="X14" i="1"/>
  <c r="X16" i="1"/>
  <c r="X18" i="1"/>
  <c r="X20" i="1"/>
  <c r="X22" i="1"/>
  <c r="X24" i="1"/>
  <c r="X26" i="1"/>
  <c r="X28" i="1"/>
  <c r="X30" i="1"/>
  <c r="X32" i="1"/>
  <c r="X34" i="1"/>
  <c r="X12" i="1"/>
  <c r="W14" i="1"/>
  <c r="BB14" i="1" s="1"/>
  <c r="W16" i="1"/>
  <c r="BB16" i="1" s="1"/>
  <c r="W18" i="1"/>
  <c r="BB18" i="1" s="1"/>
  <c r="W20" i="1"/>
  <c r="BB20" i="1" s="1"/>
  <c r="W22" i="1"/>
  <c r="W24" i="1"/>
  <c r="BB24" i="1" s="1"/>
  <c r="W26" i="1"/>
  <c r="BB26" i="1" s="1"/>
  <c r="W28" i="1"/>
  <c r="BB28" i="1" s="1"/>
  <c r="W30" i="1"/>
  <c r="W32" i="1"/>
  <c r="BB32" i="1" s="1"/>
  <c r="W34" i="1"/>
  <c r="BB34" i="1" s="1"/>
  <c r="W12" i="1"/>
  <c r="BB12" i="1" s="1"/>
  <c r="V14" i="1"/>
  <c r="BP14" i="1" s="1"/>
  <c r="BQ14" i="1" s="1"/>
  <c r="V16" i="1"/>
  <c r="V18" i="1"/>
  <c r="V20" i="1"/>
  <c r="BP20" i="1" s="1"/>
  <c r="BQ20" i="1" s="1"/>
  <c r="V22" i="1"/>
  <c r="V24" i="1"/>
  <c r="V26" i="1"/>
  <c r="V28" i="1"/>
  <c r="V30" i="1"/>
  <c r="V32" i="1"/>
  <c r="BF32" i="1" s="1"/>
  <c r="BV32" i="1" s="1"/>
  <c r="V34" i="1"/>
  <c r="V12" i="1"/>
  <c r="BF16" i="1" l="1"/>
  <c r="BV16" i="1" s="1"/>
  <c r="BP16" i="1"/>
  <c r="BQ16" i="1" s="1"/>
  <c r="BF24" i="1"/>
  <c r="BV24" i="1" s="1"/>
  <c r="BP24" i="1"/>
  <c r="BQ24" i="1" s="1"/>
  <c r="BF18" i="1"/>
  <c r="BV18" i="1" s="1"/>
  <c r="BP18" i="1"/>
  <c r="BQ18" i="1" s="1"/>
  <c r="BF20" i="1"/>
  <c r="BV20" i="1" s="1"/>
  <c r="BP30" i="1"/>
  <c r="BQ30" i="1" s="1"/>
  <c r="BF14" i="1"/>
  <c r="BV14" i="1" s="1"/>
  <c r="BF28" i="1"/>
  <c r="BV28" i="1" s="1"/>
  <c r="BP28" i="1"/>
  <c r="BQ28" i="1" s="1"/>
  <c r="BF26" i="1"/>
  <c r="BV26" i="1" s="1"/>
  <c r="BP26" i="1"/>
  <c r="BQ26" i="1" s="1"/>
  <c r="BP22" i="1"/>
  <c r="BQ22" i="1" s="1"/>
  <c r="BB30" i="1"/>
  <c r="BB22" i="1"/>
  <c r="BF12" i="1"/>
  <c r="BP12" i="1"/>
  <c r="BF34" i="1"/>
  <c r="BV34" i="1" s="1"/>
  <c r="BF30" i="1" l="1"/>
  <c r="BV30" i="1" s="1"/>
  <c r="BF22" i="1"/>
  <c r="BV22" i="1" s="1"/>
  <c r="U35" i="1"/>
  <c r="Q35" i="1"/>
  <c r="R34" i="1" s="1"/>
  <c r="U34" i="1"/>
  <c r="Q34" i="1"/>
  <c r="U33" i="1"/>
  <c r="Q33" i="1"/>
  <c r="R32" i="1" s="1"/>
  <c r="U32" i="1"/>
  <c r="Q32" i="1"/>
  <c r="U31" i="1"/>
  <c r="Q31" i="1"/>
  <c r="R30" i="1" s="1"/>
  <c r="U30" i="1"/>
  <c r="Q30" i="1"/>
  <c r="U29" i="1"/>
  <c r="Q29" i="1"/>
  <c r="R28" i="1" s="1"/>
  <c r="U28" i="1"/>
  <c r="Q28" i="1"/>
  <c r="U27" i="1"/>
  <c r="Q27" i="1"/>
  <c r="R26" i="1" s="1"/>
  <c r="U26" i="1"/>
  <c r="Q26" i="1"/>
  <c r="U25" i="1"/>
  <c r="Q25" i="1"/>
  <c r="R24" i="1" s="1"/>
  <c r="U24" i="1"/>
  <c r="Q24" i="1"/>
  <c r="U23" i="1"/>
  <c r="Q23" i="1"/>
  <c r="R22" i="1" s="1"/>
  <c r="U22" i="1"/>
  <c r="Q22" i="1"/>
  <c r="U21" i="1"/>
  <c r="Q21" i="1"/>
  <c r="R20" i="1" s="1"/>
  <c r="U20" i="1"/>
  <c r="Q20" i="1"/>
  <c r="U19" i="1"/>
  <c r="Q19" i="1"/>
  <c r="R18" i="1" s="1"/>
  <c r="U18" i="1"/>
  <c r="Q18" i="1"/>
  <c r="U17" i="1"/>
  <c r="Q17" i="1"/>
  <c r="R16" i="1" s="1"/>
  <c r="U16" i="1"/>
  <c r="Q16" i="1"/>
  <c r="U15" i="1"/>
  <c r="Q15" i="1"/>
  <c r="R14" i="1" s="1"/>
  <c r="U14" i="1"/>
  <c r="Q14" i="1"/>
  <c r="Q13" i="1"/>
  <c r="R12" i="1" s="1"/>
  <c r="S12" i="1" s="1"/>
  <c r="S28" i="1" l="1"/>
  <c r="T28" i="1" s="1"/>
  <c r="S20" i="1"/>
  <c r="T20" i="1" s="1"/>
  <c r="T12" i="1"/>
  <c r="U12" i="1" s="1"/>
  <c r="R25" i="1"/>
  <c r="S25" i="1" s="1"/>
  <c r="T25" i="1" s="1"/>
  <c r="S24" i="1"/>
  <c r="T24" i="1" s="1"/>
  <c r="S34" i="1"/>
  <c r="T34" i="1" s="1"/>
  <c r="R35" i="1"/>
  <c r="S35" i="1" s="1"/>
  <c r="T35" i="1" s="1"/>
  <c r="S18" i="1"/>
  <c r="T18" i="1" s="1"/>
  <c r="R19" i="1"/>
  <c r="S19" i="1" s="1"/>
  <c r="T19" i="1" s="1"/>
  <c r="S30" i="1"/>
  <c r="T30" i="1" s="1"/>
  <c r="R31" i="1"/>
  <c r="S31" i="1" s="1"/>
  <c r="T31" i="1" s="1"/>
  <c r="R17" i="1"/>
  <c r="S17" i="1" s="1"/>
  <c r="T17" i="1" s="1"/>
  <c r="S16" i="1"/>
  <c r="T16" i="1" s="1"/>
  <c r="S26" i="1"/>
  <c r="T26" i="1" s="1"/>
  <c r="R27" i="1"/>
  <c r="S27" i="1" s="1"/>
  <c r="T27" i="1" s="1"/>
  <c r="R15" i="1"/>
  <c r="S15" i="1" s="1"/>
  <c r="T15" i="1" s="1"/>
  <c r="S14" i="1"/>
  <c r="T14" i="1" s="1"/>
  <c r="R23" i="1"/>
  <c r="S23" i="1" s="1"/>
  <c r="T23" i="1" s="1"/>
  <c r="S22" i="1"/>
  <c r="T22" i="1" s="1"/>
  <c r="R33" i="1"/>
  <c r="S33" i="1" s="1"/>
  <c r="T33" i="1" s="1"/>
  <c r="S32" i="1"/>
  <c r="T32" i="1" s="1"/>
  <c r="R13" i="1"/>
  <c r="S13" i="1" s="1"/>
  <c r="T13" i="1" s="1"/>
  <c r="U13" i="1" s="1"/>
  <c r="R21" i="1"/>
  <c r="S21" i="1" s="1"/>
  <c r="T21" i="1" s="1"/>
  <c r="R29" i="1"/>
  <c r="S29" i="1" s="1"/>
  <c r="T29" i="1" s="1"/>
  <c r="CD12" i="1" l="1"/>
  <c r="BK14" i="1" l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13" i="1"/>
  <c r="BK12" i="1"/>
  <c r="BP13" i="1" l="1"/>
  <c r="BQ12" i="1" s="1"/>
  <c r="CJ14" i="1" l="1"/>
  <c r="CJ16" i="1"/>
  <c r="CJ18" i="1"/>
  <c r="CJ20" i="1"/>
  <c r="CJ22" i="1"/>
  <c r="CJ24" i="1"/>
  <c r="CJ26" i="1"/>
  <c r="CJ28" i="1"/>
  <c r="CJ30" i="1"/>
  <c r="CJ32" i="1"/>
  <c r="CJ34" i="1"/>
  <c r="CJ12" i="1"/>
  <c r="BM14" i="1" l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13" i="1"/>
  <c r="BM12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13" i="1"/>
  <c r="BL12" i="1"/>
  <c r="BN20" i="1" l="1"/>
  <c r="BH27" i="1"/>
  <c r="BG35" i="1"/>
  <c r="BI19" i="1"/>
  <c r="BG23" i="1"/>
  <c r="BG31" i="1"/>
  <c r="BH29" i="1"/>
  <c r="BG34" i="1"/>
  <c r="BG17" i="1"/>
  <c r="BI23" i="1" l="1"/>
  <c r="BI27" i="1"/>
  <c r="BG27" i="1"/>
  <c r="BH31" i="1"/>
  <c r="BG19" i="1"/>
  <c r="BI31" i="1"/>
  <c r="BH35" i="1"/>
  <c r="BI34" i="1"/>
  <c r="BI35" i="1"/>
  <c r="BH34" i="1"/>
  <c r="BG33" i="1"/>
  <c r="BG29" i="1"/>
  <c r="BI29" i="1"/>
  <c r="BH23" i="1"/>
  <c r="BH19" i="1"/>
  <c r="BI17" i="1"/>
  <c r="BH17" i="1"/>
  <c r="BI15" i="1"/>
  <c r="BG15" i="1"/>
  <c r="BG21" i="1"/>
  <c r="BI21" i="1"/>
  <c r="BG25" i="1"/>
  <c r="BI25" i="1"/>
  <c r="BH21" i="1"/>
  <c r="BH25" i="1"/>
  <c r="BH15" i="1"/>
  <c r="BG32" i="1" l="1"/>
  <c r="BI33" i="1"/>
  <c r="BH33" i="1"/>
  <c r="BH32" i="1"/>
  <c r="BI32" i="1" l="1"/>
  <c r="BI30" i="1"/>
  <c r="BG30" i="1" l="1"/>
  <c r="BH30" i="1"/>
  <c r="BG13" i="1"/>
  <c r="BI13" i="1"/>
  <c r="BH13" i="1"/>
  <c r="BI28" i="1" l="1"/>
  <c r="BH28" i="1"/>
  <c r="BG28" i="1"/>
  <c r="BG26" i="1" l="1"/>
  <c r="BH26" i="1"/>
  <c r="BI26" i="1"/>
  <c r="BI24" i="1" l="1"/>
  <c r="BG24" i="1"/>
  <c r="BH24" i="1"/>
  <c r="BG22" i="1" l="1"/>
  <c r="BI22" i="1"/>
  <c r="BH22" i="1"/>
  <c r="BI20" i="1" l="1"/>
  <c r="BH20" i="1"/>
  <c r="BG20" i="1"/>
  <c r="BI18" i="1" l="1"/>
  <c r="BG18" i="1"/>
  <c r="BH18" i="1"/>
  <c r="BI16" i="1" l="1"/>
  <c r="BH16" i="1"/>
  <c r="BG16" i="1"/>
  <c r="BH14" i="1" l="1"/>
  <c r="BG14" i="1"/>
  <c r="BI14" i="1"/>
  <c r="BG12" i="1" l="1"/>
  <c r="BJ12" i="1" s="1"/>
  <c r="BV12" i="1" s="1"/>
  <c r="BI12" i="1"/>
  <c r="BH12" i="1"/>
</calcChain>
</file>

<file path=xl/comments1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<sst xmlns="http://schemas.openxmlformats.org/spreadsheetml/2006/main" count="1463" uniqueCount="353">
  <si>
    <t>A</t>
  </si>
  <si>
    <t>FEUILLE D'INSTRUCTIONS DE CONTRÔLE</t>
  </si>
  <si>
    <t>N°1</t>
  </si>
  <si>
    <t>Date de Contrôle et Poinçon de l'opérateur</t>
  </si>
  <si>
    <t>Cote</t>
  </si>
  <si>
    <t>Moyen de Contrôle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</si>
  <si>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</si>
  <si>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</si>
  <si>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</si>
  <si>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</si>
  <si>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</si>
  <si>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</si>
  <si>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</si>
  <si>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</si>
  <si>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</si>
  <si>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</si>
  <si>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</si>
  <si>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r>
      <t>1</t>
    </r>
    <r>
      <rPr>
        <b/>
        <vertAlign val="superscript"/>
        <sz val="16"/>
        <color theme="1"/>
        <rFont val="Times New Roman"/>
        <family val="1"/>
      </rPr>
      <t>ère</t>
    </r>
    <r>
      <rPr>
        <b/>
        <sz val="16"/>
        <color theme="1"/>
        <rFont val="Times New Roman"/>
        <family val="1"/>
      </rPr>
      <t xml:space="preserve"> Pièce de la série (Cadre réservé au Contrôle)</t>
    </r>
  </si>
  <si>
    <t>N°2</t>
  </si>
  <si>
    <t>N°3</t>
  </si>
  <si>
    <t>N°4</t>
  </si>
  <si>
    <t>N°5</t>
  </si>
  <si>
    <t>N°6</t>
  </si>
  <si>
    <t>N°7</t>
  </si>
  <si>
    <t>N°8</t>
  </si>
  <si>
    <t>N°9</t>
  </si>
  <si>
    <t>Ind A</t>
  </si>
  <si>
    <t>Surveillance Dimensionnelle</t>
  </si>
  <si>
    <t>Fréquence de Contrôle :</t>
  </si>
  <si>
    <t>Client :</t>
  </si>
  <si>
    <t>Désignation :</t>
  </si>
  <si>
    <t>N°OF :</t>
  </si>
  <si>
    <t>Référence :</t>
  </si>
  <si>
    <t>Poinçon Contrôleur</t>
  </si>
  <si>
    <t>Relevé</t>
  </si>
  <si>
    <t>Date</t>
  </si>
  <si>
    <t>Validation de 
la Série</t>
  </si>
  <si>
    <r>
      <t>Observations</t>
    </r>
    <r>
      <rPr>
        <b/>
        <sz val="11"/>
        <color theme="1"/>
        <rFont val="Times New Roman"/>
        <family val="1"/>
      </rPr>
      <t xml:space="preserve"> :</t>
    </r>
  </si>
  <si>
    <r>
      <t>1</t>
    </r>
    <r>
      <rPr>
        <b/>
        <vertAlign val="superscript"/>
        <sz val="10"/>
        <color theme="1"/>
        <rFont val="Times New Roman"/>
        <family val="1"/>
      </rPr>
      <t>er</t>
    </r>
    <r>
      <rPr>
        <b/>
        <sz val="10"/>
        <color theme="1"/>
        <rFont val="Times New Roman"/>
        <family val="1"/>
      </rPr>
      <t xml:space="preserve"> contrôle</t>
    </r>
  </si>
  <si>
    <r>
      <t>2</t>
    </r>
    <r>
      <rPr>
        <b/>
        <vertAlign val="superscript"/>
        <sz val="10"/>
        <color theme="1"/>
        <rFont val="Times New Roman"/>
        <family val="1"/>
      </rPr>
      <t>ème</t>
    </r>
    <r>
      <rPr>
        <b/>
        <sz val="10"/>
        <color theme="1"/>
        <rFont val="Times New Roman"/>
        <family val="1"/>
      </rPr>
      <t xml:space="preserve"> contrôle</t>
    </r>
  </si>
  <si>
    <t>N°OP :</t>
  </si>
  <si>
    <t>Répét.</t>
  </si>
  <si>
    <t>1/5</t>
  </si>
  <si>
    <t>Tolérances souhaitée</t>
  </si>
  <si>
    <t>h7</t>
  </si>
  <si>
    <t xml:space="preserve"> =&gt; maxi</t>
  </si>
  <si>
    <t>Diamètres nominale</t>
  </si>
  <si>
    <t>NA</t>
  </si>
  <si>
    <t xml:space="preserve"> =&gt; mini</t>
  </si>
  <si>
    <t>Ø</t>
  </si>
  <si>
    <t>Over</t>
  </si>
  <si>
    <t>Upto</t>
  </si>
  <si>
    <t>*a11</t>
  </si>
  <si>
    <t>*c8</t>
  </si>
  <si>
    <t>*c9</t>
  </si>
  <si>
    <t>*d8</t>
  </si>
  <si>
    <t>*d9</t>
  </si>
  <si>
    <t>*d11</t>
  </si>
  <si>
    <t>*e7</t>
  </si>
  <si>
    <t>*e8</t>
  </si>
  <si>
    <t>*e9</t>
  </si>
  <si>
    <t>*f6</t>
  </si>
  <si>
    <t>*f7</t>
  </si>
  <si>
    <t>*f8</t>
  </si>
  <si>
    <t>*g5</t>
  </si>
  <si>
    <t>*g6</t>
  </si>
  <si>
    <t>*h5</t>
  </si>
  <si>
    <t>*h6</t>
  </si>
  <si>
    <t>*h7</t>
  </si>
  <si>
    <t>*h8</t>
  </si>
  <si>
    <t>*h9</t>
  </si>
  <si>
    <t>*h10</t>
  </si>
  <si>
    <t>*h11</t>
  </si>
  <si>
    <t>*jg5</t>
  </si>
  <si>
    <t>*jg6</t>
  </si>
  <si>
    <t>*jg7</t>
  </si>
  <si>
    <t>*k5</t>
  </si>
  <si>
    <t>*k6</t>
  </si>
  <si>
    <t>*k7</t>
  </si>
  <si>
    <t>*m5</t>
  </si>
  <si>
    <t>*m6</t>
  </si>
  <si>
    <t>*m7</t>
  </si>
  <si>
    <t>*n6</t>
  </si>
  <si>
    <t>*n7</t>
  </si>
  <si>
    <t>*p6</t>
  </si>
  <si>
    <t>*p7</t>
  </si>
  <si>
    <t>*r6</t>
  </si>
  <si>
    <t>*r7</t>
  </si>
  <si>
    <t>*s6</t>
  </si>
  <si>
    <t>*s7</t>
  </si>
  <si>
    <t>A11</t>
  </si>
  <si>
    <t>B9</t>
  </si>
  <si>
    <t>B11</t>
  </si>
  <si>
    <t>C9</t>
  </si>
  <si>
    <t>C11</t>
  </si>
  <si>
    <t>D9</t>
  </si>
  <si>
    <t>D10</t>
  </si>
  <si>
    <t>D11</t>
  </si>
  <si>
    <t>E8</t>
  </si>
  <si>
    <t>E9</t>
  </si>
  <si>
    <t>F7</t>
  </si>
  <si>
    <t>F8</t>
  </si>
  <si>
    <t>G6</t>
  </si>
  <si>
    <t>G7</t>
  </si>
  <si>
    <t>H5</t>
  </si>
  <si>
    <t>H6</t>
  </si>
  <si>
    <t>H7</t>
  </si>
  <si>
    <t>H8</t>
  </si>
  <si>
    <t>H9</t>
  </si>
  <si>
    <t>H11</t>
  </si>
  <si>
    <t>Jg6</t>
  </si>
  <si>
    <t>Jg7</t>
  </si>
  <si>
    <t>K6</t>
  </si>
  <si>
    <t>K7</t>
  </si>
  <si>
    <t>M6</t>
  </si>
  <si>
    <t>M7</t>
  </si>
  <si>
    <t>N6</t>
  </si>
  <si>
    <t>N7</t>
  </si>
  <si>
    <t>P6</t>
  </si>
  <si>
    <t>P7</t>
  </si>
  <si>
    <t>P9</t>
  </si>
  <si>
    <t>R7</t>
  </si>
  <si>
    <t>S7</t>
  </si>
  <si>
    <t>-</t>
  </si>
  <si>
    <t>*</t>
  </si>
  <si>
    <t>5.5.</t>
  </si>
  <si>
    <t>NSA2110</t>
  </si>
  <si>
    <t>&gt;</t>
  </si>
  <si>
    <t>&lt;=</t>
  </si>
  <si>
    <t>&gt;=</t>
  </si>
  <si>
    <t>Ep. Fond de poche Double face</t>
  </si>
  <si>
    <t>EpFpd</t>
  </si>
  <si>
    <t>Ep. Liston</t>
  </si>
  <si>
    <t>EpL</t>
  </si>
  <si>
    <t>RE</t>
  </si>
  <si>
    <t>Angles</t>
  </si>
  <si>
    <t>Type</t>
  </si>
  <si>
    <t>Code Ø</t>
  </si>
  <si>
    <t>Tol Plan</t>
  </si>
  <si>
    <t>Résultats code Ø</t>
  </si>
  <si>
    <t>H10</t>
  </si>
  <si>
    <t>d'où</t>
  </si>
  <si>
    <t>0,30</t>
  </si>
  <si>
    <t>0,20</t>
  </si>
  <si>
    <t>FI TG</t>
  </si>
  <si>
    <t>FI TP</t>
  </si>
  <si>
    <t>0,10</t>
  </si>
  <si>
    <t>-0,20</t>
  </si>
  <si>
    <t>-0,10</t>
  </si>
  <si>
    <t>0,40</t>
  </si>
  <si>
    <t>-0,40</t>
  </si>
  <si>
    <t>0,50</t>
  </si>
  <si>
    <t>-0,50</t>
  </si>
  <si>
    <t>0,80</t>
  </si>
  <si>
    <t>-0,80</t>
  </si>
  <si>
    <t>-0,30</t>
  </si>
  <si>
    <t>1,00</t>
  </si>
  <si>
    <t>-1,00</t>
  </si>
  <si>
    <t>+15</t>
  </si>
  <si>
    <t>FIAA+</t>
  </si>
  <si>
    <t>FIAA-</t>
  </si>
  <si>
    <t>FIAA0</t>
  </si>
  <si>
    <t>FI AA TOTAL</t>
  </si>
  <si>
    <t>± 1,00°</t>
  </si>
  <si>
    <t>± 30'</t>
  </si>
  <si>
    <t>FITP-</t>
  </si>
  <si>
    <t>FITP+</t>
  </si>
  <si>
    <t>FITP0</t>
  </si>
  <si>
    <t>R</t>
  </si>
  <si>
    <t>MDC</t>
  </si>
  <si>
    <t>pac</t>
  </si>
  <si>
    <t>cdm</t>
  </si>
  <si>
    <t>micro</t>
  </si>
  <si>
    <t>pp</t>
  </si>
  <si>
    <t>jdp</t>
  </si>
  <si>
    <t>car</t>
  </si>
  <si>
    <t>tl</t>
  </si>
  <si>
    <t>tf</t>
  </si>
  <si>
    <t>Rayons</t>
  </si>
  <si>
    <t>Linéaires</t>
  </si>
  <si>
    <t>1,20</t>
  </si>
  <si>
    <t>-1,20</t>
  </si>
  <si>
    <t>± 15'</t>
  </si>
  <si>
    <t>0,25</t>
  </si>
  <si>
    <t>-0,25</t>
  </si>
  <si>
    <t>S.D.</t>
  </si>
  <si>
    <t>OUI</t>
  </si>
  <si>
    <t>NON</t>
  </si>
  <si>
    <t>Répét</t>
  </si>
  <si>
    <t>CLIENTS</t>
  </si>
  <si>
    <t>AAA</t>
  </si>
  <si>
    <t>AÉRAZUR</t>
  </si>
  <si>
    <t>AIRBUS</t>
  </si>
  <si>
    <t>CAQ</t>
  </si>
  <si>
    <t>CCA</t>
  </si>
  <si>
    <t>COMPO</t>
  </si>
  <si>
    <t>DAHER</t>
  </si>
  <si>
    <t>DASSAULT</t>
  </si>
  <si>
    <t>DLA</t>
  </si>
  <si>
    <t>DUQUEINE</t>
  </si>
  <si>
    <t>ECE</t>
  </si>
  <si>
    <t>GOODRICH</t>
  </si>
  <si>
    <t>AIRCELLE</t>
  </si>
  <si>
    <t>KAMAN</t>
  </si>
  <si>
    <t>KLX</t>
  </si>
  <si>
    <t>LATECOERE</t>
  </si>
  <si>
    <t>MANOIR</t>
  </si>
  <si>
    <t>PAULSTRA</t>
  </si>
  <si>
    <t>REVIMA</t>
  </si>
  <si>
    <t>SICMA</t>
  </si>
  <si>
    <t>SLCA</t>
  </si>
  <si>
    <t>SOCATA</t>
  </si>
  <si>
    <t>SOGERMA</t>
  </si>
  <si>
    <t>STELIA</t>
  </si>
  <si>
    <t>N°FI</t>
  </si>
  <si>
    <t>Indice FI</t>
  </si>
  <si>
    <t>Ind B</t>
  </si>
  <si>
    <t>Ind C</t>
  </si>
  <si>
    <t>Ind D</t>
  </si>
  <si>
    <t>Ind E</t>
  </si>
  <si>
    <t>Ind F</t>
  </si>
  <si>
    <t>POTEZ</t>
  </si>
  <si>
    <t>Ch</t>
  </si>
  <si>
    <t>Cote A</t>
  </si>
  <si>
    <t>Tol Ch</t>
  </si>
  <si>
    <t>FI CH</t>
  </si>
  <si>
    <t>visu</t>
  </si>
  <si>
    <t>rugo</t>
  </si>
  <si>
    <t>Aut</t>
  </si>
  <si>
    <t>NORME</t>
  </si>
  <si>
    <t>ASN21100</t>
  </si>
  <si>
    <t>ISO2768cL</t>
  </si>
  <si>
    <t>ISO2768mK</t>
  </si>
  <si>
    <t>ST11003</t>
  </si>
  <si>
    <t>ST11007</t>
  </si>
  <si>
    <t>RI</t>
  </si>
  <si>
    <t>AU PLAN</t>
  </si>
  <si>
    <t>bl</t>
  </si>
  <si>
    <t>bf</t>
  </si>
  <si>
    <t>cale</t>
  </si>
  <si>
    <t>0,60</t>
  </si>
  <si>
    <t>-0,60</t>
  </si>
  <si>
    <t>0,70</t>
  </si>
  <si>
    <t>-0,70</t>
  </si>
  <si>
    <t>± 20'</t>
  </si>
  <si>
    <t>± 10'</t>
  </si>
  <si>
    <t>± 5'</t>
  </si>
  <si>
    <t>2,00</t>
  </si>
  <si>
    <t>-2,00</t>
  </si>
  <si>
    <t>± 1°30'</t>
  </si>
  <si>
    <t>1,50</t>
  </si>
  <si>
    <t>-1,50</t>
  </si>
  <si>
    <t>0,15</t>
  </si>
  <si>
    <t>-0,15</t>
  </si>
  <si>
    <t>0,23</t>
  </si>
  <si>
    <t>-0,23</t>
  </si>
  <si>
    <t>0,26</t>
  </si>
  <si>
    <t>-0,26</t>
  </si>
  <si>
    <t>0,285</t>
  </si>
  <si>
    <t>-0,285</t>
  </si>
  <si>
    <t>&lt;</t>
  </si>
  <si>
    <t>Rayon</t>
  </si>
  <si>
    <t>Rayons internes</t>
  </si>
  <si>
    <t>Rayons externes</t>
  </si>
  <si>
    <t>SD-DAL T01</t>
  </si>
  <si>
    <t>TYPE_1</t>
  </si>
  <si>
    <t>TYPE_2</t>
  </si>
  <si>
    <t>TYPE_3</t>
  </si>
  <si>
    <t>TYPE_4</t>
  </si>
  <si>
    <t>TYPE_5</t>
  </si>
  <si>
    <t>TYPE_6</t>
  </si>
  <si>
    <t>TYPE_7</t>
  </si>
  <si>
    <t>TYPE_8</t>
  </si>
  <si>
    <t>TOLERANCES FINALES</t>
  </si>
  <si>
    <t>± 0,10</t>
  </si>
  <si>
    <t>± 0,15</t>
  </si>
  <si>
    <t>± 0,20</t>
  </si>
  <si>
    <t>± 0,23</t>
  </si>
  <si>
    <t>± 0,26</t>
  </si>
  <si>
    <t>± 0,285</t>
  </si>
  <si>
    <t xml:space="preserve">  0,15
- 0,30</t>
  </si>
  <si>
    <t xml:space="preserve">  0,10
- 0,20</t>
  </si>
  <si>
    <t>± 0,50</t>
  </si>
  <si>
    <t>± 1,00</t>
  </si>
  <si>
    <t>± 0,30</t>
  </si>
  <si>
    <t>± 0,40</t>
  </si>
  <si>
    <t>± 0,80</t>
  </si>
  <si>
    <t>± 1,20</t>
  </si>
  <si>
    <t>± 2,00</t>
  </si>
  <si>
    <t>± 0,25</t>
  </si>
  <si>
    <t>± 0,60</t>
  </si>
  <si>
    <t>± 0,70</t>
  </si>
  <si>
    <t>± 3,00</t>
  </si>
  <si>
    <t>DAN11304</t>
  </si>
  <si>
    <t>TYPE_9</t>
  </si>
  <si>
    <t>VIDE</t>
  </si>
  <si>
    <t>TYPE_10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</si>
  <si>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</si>
  <si>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</si>
  <si>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</si>
  <si>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</si>
  <si>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</si>
  <si>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</si>
  <si>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</si>
  <si>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</si>
  <si>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</si>
  <si>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</si>
  <si>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</si>
  <si>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</si>
  <si>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</si>
  <si>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</si>
  <si>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</si>
  <si>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</si>
  <si>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</si>
  <si>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</si>
  <si>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</si>
  <si>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</si>
  <si>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</si>
  <si>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</si>
  <si>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</si>
  <si>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</si>
  <si>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</si>
  <si>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</si>
  <si>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</si>
  <si>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</si>
  <si>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</si>
  <si>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</si>
  <si>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</si>
  <si>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</si>
  <si>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</si>
  <si>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</si>
  <si>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</si>
  <si>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W1</t>
  </si>
  <si>
    <t>X1</t>
  </si>
  <si>
    <t>Y1</t>
  </si>
  <si>
    <t>Z1</t>
  </si>
  <si>
    <t>A2</t>
  </si>
  <si>
    <t>B2</t>
  </si>
  <si>
    <t>C2</t>
  </si>
  <si>
    <t>D2</t>
  </si>
  <si>
    <t>E2</t>
  </si>
  <si>
    <t>F2</t>
  </si>
  <si>
    <t>G2</t>
  </si>
  <si>
    <t>H2</t>
  </si>
  <si>
    <t>5/10</t>
  </si>
  <si>
    <t>7/10</t>
  </si>
  <si>
    <t>8/10</t>
  </si>
  <si>
    <t>9/10</t>
  </si>
  <si>
    <t>10/10</t>
  </si>
  <si>
    <t>2/5</t>
  </si>
  <si>
    <t>3/5</t>
  </si>
  <si>
    <t>4/5</t>
  </si>
  <si>
    <t>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</si>
</sst>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40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vertAlign val="superscript"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vertAlign val="superscript"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20"/>
      <color indexed="12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i/>
      <sz val="14"/>
      <color rgb="FF00B050"/>
      <name val="Arial"/>
      <family val="2"/>
    </font>
    <font>
      <sz val="12"/>
      <color rgb="FFFF0000"/>
      <name val="Arial Narrow"/>
      <family val="2"/>
    </font>
    <font>
      <sz val="10"/>
      <color rgb="FF00B050"/>
      <name val="Arial"/>
      <family val="2"/>
    </font>
    <font>
      <sz val="12"/>
      <color rgb="FF00B050"/>
      <name val="Arial Narrow"/>
      <family val="2"/>
    </font>
    <font>
      <b/>
      <sz val="14"/>
      <color theme="1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5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15" fillId="3" borderId="44" applyNumberFormat="0" applyAlignment="0" applyProtection="0"/>
    <xf numFmtId="0" fontId="16" fillId="0" borderId="0"/>
    <xf numFmtId="0" fontId="17" fillId="0" borderId="0"/>
    <xf numFmtId="0" fontId="14" fillId="0" borderId="0"/>
    <xf numFmtId="0" fontId="32" fillId="1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</cellStyleXfs>
  <cellXfs count="439">
    <xf numFmtId="0" fontId="0" fillId="0" borderId="0" xfId="0"/>
    <xf numFmtId="0" fontId="3" fillId="0" borderId="25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23" fillId="4" borderId="0" xfId="3" applyFont="1" applyFill="1" applyBorder="1" applyAlignment="1" applyProtection="1"/>
    <xf numFmtId="0" fontId="23" fillId="4" borderId="45" xfId="3" applyFont="1" applyFill="1" applyBorder="1" applyAlignment="1" applyProtection="1"/>
    <xf numFmtId="0" fontId="23" fillId="4" borderId="0" xfId="3" applyFont="1" applyFill="1" applyAlignment="1" applyProtection="1"/>
    <xf numFmtId="0" fontId="20" fillId="4" borderId="3" xfId="3" applyFont="1" applyFill="1" applyBorder="1" applyAlignment="1" applyProtection="1">
      <alignment horizontal="center"/>
    </xf>
    <xf numFmtId="0" fontId="20" fillId="4" borderId="3" xfId="3" applyFont="1" applyFill="1" applyBorder="1" applyProtection="1"/>
    <xf numFmtId="0" fontId="21" fillId="4" borderId="3" xfId="3" applyFont="1" applyFill="1" applyBorder="1" applyAlignment="1" applyProtection="1">
      <alignment horizontal="center"/>
    </xf>
    <xf numFmtId="0" fontId="21" fillId="5" borderId="3" xfId="3" applyFont="1" applyFill="1" applyBorder="1" applyAlignment="1" applyProtection="1">
      <alignment horizontal="center"/>
    </xf>
    <xf numFmtId="0" fontId="19" fillId="4" borderId="22" xfId="3" applyFont="1" applyFill="1" applyBorder="1" applyAlignment="1" applyProtection="1">
      <alignment vertical="center" textRotation="90"/>
    </xf>
    <xf numFmtId="0" fontId="25" fillId="4" borderId="3" xfId="3" applyFont="1" applyFill="1" applyBorder="1" applyProtection="1"/>
    <xf numFmtId="0" fontId="25" fillId="4" borderId="3" xfId="3" applyFont="1" applyFill="1" applyBorder="1" applyAlignment="1" applyProtection="1">
      <alignment horizontal="center"/>
    </xf>
    <xf numFmtId="0" fontId="25" fillId="0" borderId="3" xfId="3" applyFont="1" applyFill="1" applyBorder="1" applyAlignment="1" applyProtection="1">
      <alignment horizontal="center"/>
    </xf>
    <xf numFmtId="0" fontId="23" fillId="0" borderId="0" xfId="3" applyFont="1" applyFill="1" applyAlignment="1" applyProtection="1"/>
    <xf numFmtId="0" fontId="20" fillId="0" borderId="3" xfId="3" applyFont="1" applyFill="1" applyBorder="1" applyAlignment="1" applyProtection="1">
      <alignment horizontal="center"/>
    </xf>
    <xf numFmtId="0" fontId="21" fillId="0" borderId="3" xfId="3" applyFont="1" applyFill="1" applyBorder="1" applyAlignment="1" applyProtection="1">
      <alignment horizontal="center"/>
    </xf>
    <xf numFmtId="0" fontId="25" fillId="0" borderId="3" xfId="3" applyFont="1" applyFill="1" applyBorder="1" applyProtection="1"/>
    <xf numFmtId="0" fontId="21" fillId="0" borderId="3" xfId="3" quotePrefix="1" applyNumberFormat="1" applyFont="1" applyFill="1" applyBorder="1" applyAlignment="1" applyProtection="1">
      <alignment horizontal="center"/>
    </xf>
    <xf numFmtId="0" fontId="20" fillId="4" borderId="3" xfId="3" applyFont="1" applyFill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4" fillId="0" borderId="0" xfId="4" applyProtection="1"/>
    <xf numFmtId="0" fontId="18" fillId="5" borderId="0" xfId="4" applyFont="1" applyFill="1" applyAlignment="1" applyProtection="1">
      <alignment horizontal="center" vertical="center"/>
    </xf>
    <xf numFmtId="0" fontId="22" fillId="0" borderId="0" xfId="4" applyFont="1" applyAlignment="1" applyProtection="1">
      <alignment horizontal="center" vertical="center"/>
    </xf>
    <xf numFmtId="0" fontId="18" fillId="0" borderId="0" xfId="4" applyFont="1" applyProtection="1"/>
    <xf numFmtId="2" fontId="18" fillId="5" borderId="0" xfId="4" applyNumberFormat="1" applyFont="1" applyFill="1" applyAlignment="1" applyProtection="1">
      <alignment horizontal="center" vertical="center"/>
    </xf>
    <xf numFmtId="0" fontId="24" fillId="0" borderId="0" xfId="4" applyFont="1" applyProtection="1"/>
    <xf numFmtId="0" fontId="3" fillId="0" borderId="25" xfId="0" applyFont="1" applyBorder="1" applyAlignment="1" applyProtection="1">
      <alignment horizontal="center" vertical="center"/>
    </xf>
    <xf numFmtId="0" fontId="10" fillId="10" borderId="3" xfId="0" applyFont="1" applyFill="1" applyBorder="1" applyAlignment="1" applyProtection="1">
      <alignment horizontal="center" vertical="center"/>
    </xf>
    <xf numFmtId="49" fontId="10" fillId="10" borderId="3" xfId="0" applyNumberFormat="1" applyFont="1" applyFill="1" applyBorder="1" applyAlignment="1" applyProtection="1">
      <alignment horizontal="center" vertical="center"/>
    </xf>
    <xf numFmtId="2" fontId="32" fillId="11" borderId="3" xfId="5" applyNumberFormat="1" applyBorder="1" applyAlignment="1" applyProtection="1">
      <alignment horizontal="center" vertical="center"/>
    </xf>
    <xf numFmtId="2" fontId="33" fillId="12" borderId="3" xfId="5" applyNumberFormat="1" applyFont="1" applyFill="1" applyBorder="1" applyAlignment="1" applyProtection="1">
      <alignment horizontal="center" vertical="center"/>
    </xf>
    <xf numFmtId="2" fontId="33" fillId="12" borderId="3" xfId="5" applyNumberFormat="1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/>
    </xf>
    <xf numFmtId="0" fontId="4" fillId="0" borderId="13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34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4" fillId="0" borderId="21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horizontal="center" vertical="center"/>
    </xf>
    <xf numFmtId="0" fontId="2" fillId="0" borderId="35" xfId="0" applyFont="1" applyFill="1" applyBorder="1" applyAlignment="1" applyProtection="1">
      <alignment vertical="center"/>
    </xf>
    <xf numFmtId="0" fontId="2" fillId="0" borderId="16" xfId="0" applyFont="1" applyFill="1" applyBorder="1" applyAlignment="1" applyProtection="1">
      <alignment vertical="center"/>
    </xf>
    <xf numFmtId="0" fontId="31" fillId="0" borderId="0" xfId="3" applyFont="1" applyBorder="1" applyAlignment="1" applyProtection="1">
      <alignment horizontal="center" vertical="center"/>
    </xf>
    <xf numFmtId="0" fontId="2" fillId="0" borderId="0" xfId="4" applyFont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35" fillId="0" borderId="3" xfId="3" applyFont="1" applyBorder="1" applyAlignment="1" applyProtection="1">
      <alignment horizontal="center" vertical="center"/>
    </xf>
    <xf numFmtId="0" fontId="36" fillId="0" borderId="0" xfId="0" applyFont="1"/>
    <xf numFmtId="0" fontId="10" fillId="0" borderId="3" xfId="0" applyFont="1" applyBorder="1" applyAlignment="1" applyProtection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vertical="center"/>
    </xf>
    <xf numFmtId="0" fontId="32" fillId="12" borderId="3" xfId="5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13" borderId="3" xfId="0" applyFont="1" applyFill="1" applyBorder="1" applyAlignment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35" fillId="0" borderId="3" xfId="6" applyFont="1" applyBorder="1" applyAlignment="1" applyProtection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35" fillId="0" borderId="3" xfId="6" applyFont="1" applyBorder="1" applyAlignment="1" applyProtection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26" fillId="14" borderId="40" xfId="4" applyFont="1" applyFill="1" applyBorder="1" applyAlignment="1" applyProtection="1">
      <alignment horizontal="center" vertical="center"/>
    </xf>
    <xf numFmtId="0" fontId="26" fillId="14" borderId="28" xfId="4" applyFont="1" applyFill="1" applyBorder="1" applyAlignment="1" applyProtection="1">
      <alignment horizontal="center" vertical="center"/>
    </xf>
    <xf numFmtId="0" fontId="26" fillId="14" borderId="27" xfId="4" applyFont="1" applyFill="1" applyBorder="1" applyAlignment="1" applyProtection="1">
      <alignment horizontal="center" vertical="center"/>
    </xf>
    <xf numFmtId="0" fontId="26" fillId="16" borderId="27" xfId="4" applyFont="1" applyFill="1" applyBorder="1" applyAlignment="1" applyProtection="1">
      <alignment horizontal="center" vertical="center"/>
    </xf>
    <xf numFmtId="0" fontId="26" fillId="16" borderId="40" xfId="4" applyFont="1" applyFill="1" applyBorder="1" applyAlignment="1" applyProtection="1">
      <alignment horizontal="center" vertical="center"/>
    </xf>
    <xf numFmtId="0" fontId="26" fillId="16" borderId="28" xfId="4" applyFont="1" applyFill="1" applyBorder="1" applyAlignment="1" applyProtection="1">
      <alignment horizontal="center" vertical="center"/>
    </xf>
    <xf numFmtId="0" fontId="29" fillId="7" borderId="28" xfId="4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8" fillId="0" borderId="0" xfId="4" applyFont="1" applyFill="1" applyBorder="1" applyAlignment="1" applyProtection="1">
      <alignment horizontal="center" vertical="center"/>
    </xf>
    <xf numFmtId="0" fontId="26" fillId="7" borderId="27" xfId="4" applyFont="1" applyFill="1" applyBorder="1" applyAlignment="1" applyProtection="1">
      <alignment horizontal="center" vertical="center"/>
    </xf>
    <xf numFmtId="0" fontId="26" fillId="7" borderId="40" xfId="4" applyFont="1" applyFill="1" applyBorder="1" applyAlignment="1" applyProtection="1">
      <alignment horizontal="center" vertical="center"/>
    </xf>
    <xf numFmtId="0" fontId="26" fillId="7" borderId="28" xfId="4" applyFont="1" applyFill="1" applyBorder="1" applyAlignment="1" applyProtection="1">
      <alignment horizontal="center" vertical="center"/>
    </xf>
    <xf numFmtId="0" fontId="14" fillId="0" borderId="0" xfId="4" applyFont="1" applyAlignment="1" applyProtection="1">
      <alignment horizontal="center" vertical="center"/>
    </xf>
    <xf numFmtId="0" fontId="28" fillId="0" borderId="0" xfId="4" applyFont="1" applyBorder="1" applyAlignment="1" applyProtection="1">
      <alignment horizontal="center" vertical="center"/>
    </xf>
    <xf numFmtId="49" fontId="28" fillId="0" borderId="27" xfId="4" applyNumberFormat="1" applyFont="1" applyBorder="1" applyAlignment="1" applyProtection="1">
      <alignment horizontal="center" vertical="center"/>
    </xf>
    <xf numFmtId="49" fontId="28" fillId="0" borderId="40" xfId="4" applyNumberFormat="1" applyFont="1" applyBorder="1" applyAlignment="1" applyProtection="1">
      <alignment horizontal="center" vertical="center"/>
    </xf>
    <xf numFmtId="49" fontId="28" fillId="5" borderId="40" xfId="4" quotePrefix="1" applyNumberFormat="1" applyFont="1" applyFill="1" applyBorder="1" applyAlignment="1" applyProtection="1">
      <alignment horizontal="center" vertical="center"/>
    </xf>
    <xf numFmtId="49" fontId="28" fillId="5" borderId="40" xfId="4" applyNumberFormat="1" applyFont="1" applyFill="1" applyBorder="1" applyAlignment="1" applyProtection="1">
      <alignment horizontal="center" vertical="center"/>
    </xf>
    <xf numFmtId="49" fontId="28" fillId="5" borderId="28" xfId="4" applyNumberFormat="1" applyFont="1" applyFill="1" applyBorder="1" applyAlignment="1" applyProtection="1">
      <alignment horizontal="center" vertical="center"/>
    </xf>
    <xf numFmtId="0" fontId="26" fillId="8" borderId="40" xfId="4" applyFont="1" applyFill="1" applyBorder="1" applyAlignment="1" applyProtection="1">
      <alignment horizontal="center" vertical="center"/>
    </xf>
    <xf numFmtId="0" fontId="26" fillId="8" borderId="28" xfId="4" applyFont="1" applyFill="1" applyBorder="1" applyAlignment="1" applyProtection="1">
      <alignment horizontal="center" vertical="center"/>
    </xf>
    <xf numFmtId="0" fontId="26" fillId="8" borderId="27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49" fontId="28" fillId="0" borderId="0" xfId="4" applyNumberFormat="1" applyFont="1" applyFill="1" applyBorder="1" applyAlignment="1" applyProtection="1">
      <alignment horizontal="center" vertical="center"/>
    </xf>
    <xf numFmtId="0" fontId="26" fillId="0" borderId="0" xfId="4" applyFont="1" applyFill="1" applyBorder="1" applyAlignment="1" applyProtection="1">
      <alignment horizontal="center" vertical="center"/>
    </xf>
    <xf numFmtId="2" fontId="28" fillId="0" borderId="27" xfId="4" applyNumberFormat="1" applyFont="1" applyBorder="1" applyAlignment="1" applyProtection="1">
      <alignment horizontal="center" vertical="center" wrapText="1"/>
    </xf>
    <xf numFmtId="0" fontId="27" fillId="3" borderId="3" xfId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4" applyAlignment="1" applyProtection="1">
      <alignment horizontal="center" vertical="center"/>
    </xf>
    <xf numFmtId="2" fontId="28" fillId="0" borderId="27" xfId="4" applyNumberFormat="1" applyFont="1" applyBorder="1" applyAlignment="1" applyProtection="1">
      <alignment horizontal="center" vertical="center"/>
    </xf>
    <xf numFmtId="2" fontId="26" fillId="7" borderId="27" xfId="4" applyNumberFormat="1" applyFont="1" applyFill="1" applyBorder="1" applyAlignment="1" applyProtection="1">
      <alignment horizontal="center" vertical="center"/>
    </xf>
    <xf numFmtId="2" fontId="26" fillId="7" borderId="40" xfId="4" applyNumberFormat="1" applyFont="1" applyFill="1" applyBorder="1" applyAlignment="1" applyProtection="1">
      <alignment horizontal="center" vertical="center"/>
    </xf>
    <xf numFmtId="2" fontId="26" fillId="7" borderId="28" xfId="4" applyNumberFormat="1" applyFont="1" applyFill="1" applyBorder="1" applyAlignment="1" applyProtection="1">
      <alignment horizontal="center" vertical="center"/>
    </xf>
    <xf numFmtId="2" fontId="28" fillId="0" borderId="40" xfId="4" applyNumberFormat="1" applyFont="1" applyBorder="1" applyAlignment="1" applyProtection="1">
      <alignment horizontal="center" vertical="center"/>
    </xf>
    <xf numFmtId="2" fontId="28" fillId="5" borderId="40" xfId="4" quotePrefix="1" applyNumberFormat="1" applyFont="1" applyFill="1" applyBorder="1" applyAlignment="1" applyProtection="1">
      <alignment horizontal="center" vertical="center"/>
    </xf>
    <xf numFmtId="2" fontId="28" fillId="5" borderId="40" xfId="4" applyNumberFormat="1" applyFont="1" applyFill="1" applyBorder="1" applyAlignment="1" applyProtection="1">
      <alignment horizontal="center" vertical="center"/>
    </xf>
    <xf numFmtId="2" fontId="28" fillId="5" borderId="28" xfId="4" applyNumberFormat="1" applyFont="1" applyFill="1" applyBorder="1" applyAlignment="1" applyProtection="1">
      <alignment horizontal="center" vertical="center"/>
    </xf>
    <xf numFmtId="2" fontId="14" fillId="0" borderId="0" xfId="4" applyNumberFormat="1" applyFont="1" applyAlignment="1" applyProtection="1">
      <alignment horizontal="center" vertical="center"/>
    </xf>
    <xf numFmtId="2" fontId="26" fillId="14" borderId="27" xfId="4" applyNumberFormat="1" applyFont="1" applyFill="1" applyBorder="1" applyAlignment="1" applyProtection="1">
      <alignment horizontal="center" vertical="center"/>
    </xf>
    <xf numFmtId="2" fontId="26" fillId="14" borderId="40" xfId="4" applyNumberFormat="1" applyFont="1" applyFill="1" applyBorder="1" applyAlignment="1" applyProtection="1">
      <alignment horizontal="center" vertical="center"/>
    </xf>
    <xf numFmtId="2" fontId="26" fillId="14" borderId="28" xfId="4" applyNumberFormat="1" applyFont="1" applyFill="1" applyBorder="1" applyAlignment="1" applyProtection="1">
      <alignment horizontal="center" vertical="center"/>
    </xf>
    <xf numFmtId="2" fontId="26" fillId="8" borderId="27" xfId="4" applyNumberFormat="1" applyFont="1" applyFill="1" applyBorder="1" applyAlignment="1" applyProtection="1">
      <alignment horizontal="center" vertical="center"/>
    </xf>
    <xf numFmtId="2" fontId="26" fillId="8" borderId="40" xfId="4" applyNumberFormat="1" applyFont="1" applyFill="1" applyBorder="1" applyAlignment="1" applyProtection="1">
      <alignment horizontal="center" vertical="center"/>
    </xf>
    <xf numFmtId="2" fontId="26" fillId="8" borderId="28" xfId="4" applyNumberFormat="1" applyFont="1" applyFill="1" applyBorder="1" applyAlignment="1" applyProtection="1">
      <alignment horizontal="center" vertical="center"/>
    </xf>
    <xf numFmtId="2" fontId="28" fillId="0" borderId="0" xfId="4" applyNumberFormat="1" applyFont="1" applyFill="1" applyBorder="1" applyAlignment="1" applyProtection="1">
      <alignment horizontal="center" vertical="center"/>
    </xf>
    <xf numFmtId="2" fontId="26" fillId="15" borderId="27" xfId="4" applyNumberFormat="1" applyFont="1" applyFill="1" applyBorder="1" applyAlignment="1" applyProtection="1">
      <alignment horizontal="center" vertical="center"/>
    </xf>
    <xf numFmtId="2" fontId="26" fillId="15" borderId="40" xfId="4" applyNumberFormat="1" applyFont="1" applyFill="1" applyBorder="1" applyAlignment="1" applyProtection="1">
      <alignment horizontal="center" vertical="center"/>
    </xf>
    <xf numFmtId="2" fontId="26" fillId="15" borderId="28" xfId="4" applyNumberFormat="1" applyFont="1" applyFill="1" applyBorder="1" applyAlignment="1" applyProtection="1">
      <alignment horizontal="center" vertical="center"/>
    </xf>
    <xf numFmtId="2" fontId="26" fillId="0" borderId="0" xfId="4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2" fontId="26" fillId="0" borderId="0" xfId="4" applyNumberFormat="1" applyFont="1" applyFill="1" applyBorder="1" applyAlignment="1" applyProtection="1">
      <alignment horizontal="center" vertical="center"/>
    </xf>
    <xf numFmtId="165" fontId="28" fillId="0" borderId="27" xfId="4" applyNumberFormat="1" applyFont="1" applyBorder="1" applyAlignment="1" applyProtection="1">
      <alignment horizontal="center" vertical="center"/>
    </xf>
    <xf numFmtId="0" fontId="26" fillId="17" borderId="27" xfId="4" applyFont="1" applyFill="1" applyBorder="1" applyAlignment="1" applyProtection="1">
      <alignment horizontal="center" vertical="center"/>
    </xf>
    <xf numFmtId="0" fontId="26" fillId="17" borderId="40" xfId="4" applyFont="1" applyFill="1" applyBorder="1" applyAlignment="1" applyProtection="1">
      <alignment horizontal="center" vertical="center"/>
    </xf>
    <xf numFmtId="0" fontId="26" fillId="17" borderId="28" xfId="4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2" fontId="10" fillId="12" borderId="29" xfId="0" applyNumberFormat="1" applyFont="1" applyFill="1" applyBorder="1" applyAlignment="1" applyProtection="1">
      <alignment horizontal="center" vertical="center" wrapText="1"/>
    </xf>
    <xf numFmtId="2" fontId="10" fillId="12" borderId="22" xfId="0" applyNumberFormat="1" applyFont="1" applyFill="1" applyBorder="1" applyAlignment="1" applyProtection="1">
      <alignment horizontal="center" vertical="center" wrapText="1"/>
    </xf>
    <xf numFmtId="2" fontId="36" fillId="6" borderId="18" xfId="0" applyNumberFormat="1" applyFont="1" applyFill="1" applyBorder="1" applyAlignment="1" applyProtection="1">
      <alignment horizontal="center" vertical="center"/>
      <protection locked="0"/>
    </xf>
    <xf numFmtId="2" fontId="36" fillId="6" borderId="19" xfId="0" applyNumberFormat="1" applyFont="1" applyFill="1" applyBorder="1" applyAlignment="1" applyProtection="1">
      <alignment horizontal="center" vertical="center"/>
      <protection locked="0"/>
    </xf>
    <xf numFmtId="2" fontId="36" fillId="6" borderId="37" xfId="0" applyNumberFormat="1" applyFont="1" applyFill="1" applyBorder="1" applyAlignment="1" applyProtection="1">
      <alignment horizontal="center" vertical="center"/>
      <protection locked="0"/>
    </xf>
    <xf numFmtId="2" fontId="36" fillId="6" borderId="17" xfId="0" applyNumberFormat="1" applyFont="1" applyFill="1" applyBorder="1" applyAlignment="1" applyProtection="1">
      <alignment horizontal="center" vertical="center"/>
      <protection locked="0"/>
    </xf>
    <xf numFmtId="2" fontId="36" fillId="6" borderId="16" xfId="0" applyNumberFormat="1" applyFont="1" applyFill="1" applyBorder="1" applyAlignment="1" applyProtection="1">
      <alignment horizontal="center" vertical="center"/>
      <protection locked="0"/>
    </xf>
    <xf numFmtId="2" fontId="36" fillId="6" borderId="38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Font="1" applyFill="1" applyBorder="1" applyAlignment="1" applyProtection="1">
      <alignment horizontal="center" vertical="center"/>
      <protection locked="0"/>
    </xf>
    <xf numFmtId="0" fontId="2" fillId="6" borderId="22" xfId="0" applyFont="1" applyFill="1" applyBorder="1" applyAlignment="1" applyProtection="1">
      <alignment horizontal="center" vertical="center"/>
      <protection locked="0"/>
    </xf>
    <xf numFmtId="2" fontId="10" fillId="7" borderId="29" xfId="0" applyNumberFormat="1" applyFont="1" applyFill="1" applyBorder="1" applyAlignment="1" applyProtection="1">
      <alignment horizontal="center" vertical="center" wrapText="1"/>
    </xf>
    <xf numFmtId="2" fontId="10" fillId="7" borderId="22" xfId="0" applyNumberFormat="1" applyFont="1" applyFill="1" applyBorder="1" applyAlignment="1" applyProtection="1">
      <alignment horizontal="center" vertical="center" wrapText="1"/>
    </xf>
    <xf numFmtId="2" fontId="10" fillId="8" borderId="29" xfId="0" applyNumberFormat="1" applyFont="1" applyFill="1" applyBorder="1" applyAlignment="1" applyProtection="1">
      <alignment horizontal="center" vertical="center" wrapText="1"/>
    </xf>
    <xf numFmtId="2" fontId="10" fillId="8" borderId="22" xfId="0" applyNumberFormat="1" applyFont="1" applyFill="1" applyBorder="1" applyAlignment="1" applyProtection="1">
      <alignment horizontal="center" vertical="center" wrapText="1"/>
    </xf>
    <xf numFmtId="2" fontId="32" fillId="11" borderId="29" xfId="5" applyNumberFormat="1" applyBorder="1" applyAlignment="1" applyProtection="1">
      <alignment horizontal="center" vertical="center"/>
    </xf>
    <xf numFmtId="2" fontId="32" fillId="11" borderId="22" xfId="5" applyNumberFormat="1" applyBorder="1" applyAlignment="1" applyProtection="1">
      <alignment horizontal="center" vertical="center"/>
    </xf>
    <xf numFmtId="0" fontId="32" fillId="12" borderId="29" xfId="5" applyFill="1" applyBorder="1" applyAlignment="1" applyProtection="1">
      <alignment horizontal="center" vertical="center"/>
    </xf>
    <xf numFmtId="0" fontId="32" fillId="12" borderId="22" xfId="5" applyFill="1" applyBorder="1" applyAlignment="1" applyProtection="1">
      <alignment horizontal="center" vertical="center"/>
    </xf>
    <xf numFmtId="0" fontId="32" fillId="11" borderId="29" xfId="5" applyBorder="1" applyAlignment="1" applyProtection="1">
      <alignment horizontal="center" vertical="center"/>
    </xf>
    <xf numFmtId="0" fontId="32" fillId="11" borderId="22" xfId="5" applyBorder="1" applyAlignment="1" applyProtection="1">
      <alignment horizontal="center" vertical="center"/>
    </xf>
    <xf numFmtId="2" fontId="32" fillId="11" borderId="29" xfId="5" applyNumberFormat="1" applyBorder="1" applyAlignment="1" applyProtection="1">
      <alignment horizontal="center" vertical="center" wrapText="1"/>
    </xf>
    <xf numFmtId="2" fontId="32" fillId="11" borderId="22" xfId="5" applyNumberFormat="1" applyBorder="1" applyAlignment="1" applyProtection="1">
      <alignment horizontal="center" vertical="center" wrapText="1"/>
    </xf>
    <xf numFmtId="0" fontId="2" fillId="6" borderId="29" xfId="0" applyFont="1" applyFill="1" applyBorder="1" applyAlignment="1" applyProtection="1">
      <alignment horizontal="center" vertical="center"/>
    </xf>
    <xf numFmtId="0" fontId="2" fillId="6" borderId="22" xfId="0" applyFont="1" applyFill="1" applyBorder="1" applyAlignment="1" applyProtection="1">
      <alignment horizontal="center" vertical="center"/>
    </xf>
    <xf numFmtId="2" fontId="2" fillId="0" borderId="19" xfId="0" applyNumberFormat="1" applyFont="1" applyFill="1" applyBorder="1" applyAlignment="1" applyProtection="1">
      <alignment horizontal="center" vertical="center" wrapText="1"/>
    </xf>
    <xf numFmtId="2" fontId="2" fillId="0" borderId="16" xfId="0" applyNumberFormat="1" applyFont="1" applyFill="1" applyBorder="1" applyAlignment="1" applyProtection="1">
      <alignment horizontal="center" vertical="center" wrapText="1"/>
    </xf>
    <xf numFmtId="0" fontId="32" fillId="11" borderId="29" xfId="5" applyBorder="1" applyAlignment="1" applyProtection="1">
      <alignment horizontal="center" vertical="center" wrapText="1"/>
    </xf>
    <xf numFmtId="0" fontId="32" fillId="11" borderId="22" xfId="5" applyBorder="1" applyAlignment="1" applyProtection="1">
      <alignment horizontal="center" vertical="center" wrapText="1"/>
    </xf>
    <xf numFmtId="2" fontId="10" fillId="0" borderId="18" xfId="0" quotePrefix="1" applyNumberFormat="1" applyFont="1" applyFill="1" applyBorder="1" applyAlignment="1" applyProtection="1">
      <alignment horizontal="center" vertical="center"/>
    </xf>
    <xf numFmtId="2" fontId="10" fillId="0" borderId="17" xfId="0" quotePrefix="1" applyNumberFormat="1" applyFont="1" applyFill="1" applyBorder="1" applyAlignment="1" applyProtection="1">
      <alignment horizontal="center" vertical="center"/>
    </xf>
    <xf numFmtId="2" fontId="10" fillId="0" borderId="19" xfId="0" applyNumberFormat="1" applyFont="1" applyFill="1" applyBorder="1" applyAlignment="1" applyProtection="1">
      <alignment horizontal="center" vertical="center"/>
    </xf>
    <xf numFmtId="2" fontId="10" fillId="0" borderId="16" xfId="0" applyNumberFormat="1" applyFont="1" applyFill="1" applyBorder="1" applyAlignment="1" applyProtection="1">
      <alignment horizontal="center" vertical="center"/>
    </xf>
    <xf numFmtId="0" fontId="2" fillId="10" borderId="18" xfId="0" applyFont="1" applyFill="1" applyBorder="1" applyAlignment="1" applyProtection="1">
      <alignment horizontal="center" vertical="center"/>
    </xf>
    <xf numFmtId="0" fontId="2" fillId="10" borderId="19" xfId="0" applyFont="1" applyFill="1" applyBorder="1" applyAlignment="1" applyProtection="1">
      <alignment horizontal="center" vertical="center"/>
    </xf>
    <xf numFmtId="0" fontId="2" fillId="10" borderId="37" xfId="0" applyFont="1" applyFill="1" applyBorder="1" applyAlignment="1" applyProtection="1">
      <alignment horizontal="center" vertical="center"/>
    </xf>
    <xf numFmtId="0" fontId="2" fillId="10" borderId="17" xfId="0" applyFont="1" applyFill="1" applyBorder="1" applyAlignment="1" applyProtection="1">
      <alignment horizontal="center" vertical="center"/>
    </xf>
    <xf numFmtId="0" fontId="2" fillId="10" borderId="16" xfId="0" applyFont="1" applyFill="1" applyBorder="1" applyAlignment="1" applyProtection="1">
      <alignment horizontal="center" vertical="center"/>
    </xf>
    <xf numFmtId="0" fontId="2" fillId="10" borderId="38" xfId="0" applyFont="1" applyFill="1" applyBorder="1" applyAlignment="1" applyProtection="1">
      <alignment horizontal="center" vertical="center"/>
    </xf>
    <xf numFmtId="0" fontId="2" fillId="6" borderId="18" xfId="0" applyFont="1" applyFill="1" applyBorder="1" applyAlignment="1" applyProtection="1">
      <alignment horizontal="center" vertical="center"/>
    </xf>
    <xf numFmtId="0" fontId="2" fillId="6" borderId="19" xfId="0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center" vertical="center"/>
    </xf>
    <xf numFmtId="0" fontId="2" fillId="6" borderId="16" xfId="0" applyFont="1" applyFill="1" applyBorder="1" applyAlignment="1" applyProtection="1">
      <alignment horizontal="center" vertical="center"/>
    </xf>
    <xf numFmtId="0" fontId="33" fillId="12" borderId="29" xfId="5" applyFont="1" applyFill="1" applyBorder="1" applyAlignment="1" applyProtection="1">
      <alignment horizontal="center" vertical="center"/>
    </xf>
    <xf numFmtId="0" fontId="33" fillId="12" borderId="22" xfId="5" applyFont="1" applyFill="1" applyBorder="1" applyAlignment="1" applyProtection="1">
      <alignment horizontal="center" vertical="center"/>
    </xf>
    <xf numFmtId="0" fontId="2" fillId="6" borderId="37" xfId="0" applyFont="1" applyFill="1" applyBorder="1" applyAlignment="1" applyProtection="1">
      <alignment horizontal="center" vertical="center"/>
    </xf>
    <xf numFmtId="0" fontId="2" fillId="6" borderId="38" xfId="0" applyFont="1" applyFill="1" applyBorder="1" applyAlignment="1" applyProtection="1">
      <alignment horizontal="center" vertical="center"/>
    </xf>
    <xf numFmtId="0" fontId="10" fillId="6" borderId="18" xfId="0" applyFont="1" applyFill="1" applyBorder="1" applyAlignment="1" applyProtection="1">
      <alignment horizontal="center" vertical="center"/>
      <protection locked="0"/>
    </xf>
    <xf numFmtId="0" fontId="10" fillId="6" borderId="19" xfId="0" applyFont="1" applyFill="1" applyBorder="1" applyAlignment="1" applyProtection="1">
      <alignment horizontal="center" vertical="center"/>
      <protection locked="0"/>
    </xf>
    <xf numFmtId="0" fontId="10" fillId="6" borderId="37" xfId="0" applyFont="1" applyFill="1" applyBorder="1" applyAlignment="1" applyProtection="1">
      <alignment horizontal="center" vertical="center"/>
      <protection locked="0"/>
    </xf>
    <xf numFmtId="0" fontId="10" fillId="6" borderId="17" xfId="0" applyFont="1" applyFill="1" applyBorder="1" applyAlignment="1" applyProtection="1">
      <alignment horizontal="center" vertical="center"/>
      <protection locked="0"/>
    </xf>
    <xf numFmtId="0" fontId="10" fillId="6" borderId="16" xfId="0" applyFont="1" applyFill="1" applyBorder="1" applyAlignment="1" applyProtection="1">
      <alignment horizontal="center" vertical="center"/>
      <protection locked="0"/>
    </xf>
    <xf numFmtId="0" fontId="10" fillId="6" borderId="38" xfId="0" applyFont="1" applyFill="1" applyBorder="1" applyAlignment="1" applyProtection="1">
      <alignment horizontal="center" vertical="center"/>
      <protection locked="0"/>
    </xf>
    <xf numFmtId="2" fontId="10" fillId="6" borderId="27" xfId="0" applyNumberFormat="1" applyFont="1" applyFill="1" applyBorder="1" applyAlignment="1" applyProtection="1">
      <alignment horizontal="center" vertical="center"/>
      <protection locked="0"/>
    </xf>
    <xf numFmtId="2" fontId="10" fillId="6" borderId="28" xfId="0" applyNumberFormat="1" applyFont="1" applyFill="1" applyBorder="1" applyAlignment="1" applyProtection="1">
      <alignment horizontal="center" vertical="center"/>
      <protection locked="0"/>
    </xf>
    <xf numFmtId="164" fontId="36" fillId="6" borderId="18" xfId="0" applyNumberFormat="1" applyFont="1" applyFill="1" applyBorder="1" applyAlignment="1" applyProtection="1">
      <alignment horizontal="center" vertical="center"/>
      <protection locked="0"/>
    </xf>
    <xf numFmtId="164" fontId="36" fillId="6" borderId="19" xfId="0" applyNumberFormat="1" applyFont="1" applyFill="1" applyBorder="1" applyAlignment="1" applyProtection="1">
      <alignment horizontal="center" vertical="center"/>
      <protection locked="0"/>
    </xf>
    <xf numFmtId="164" fontId="36" fillId="6" borderId="17" xfId="0" applyNumberFormat="1" applyFont="1" applyFill="1" applyBorder="1" applyAlignment="1" applyProtection="1">
      <alignment horizontal="center" vertical="center"/>
      <protection locked="0"/>
    </xf>
    <xf numFmtId="164" fontId="36" fillId="6" borderId="16" xfId="0" applyNumberFormat="1" applyFont="1" applyFill="1" applyBorder="1" applyAlignment="1" applyProtection="1">
      <alignment horizontal="center" vertical="center"/>
      <protection locked="0"/>
    </xf>
    <xf numFmtId="1" fontId="36" fillId="6" borderId="19" xfId="0" applyNumberFormat="1" applyFont="1" applyFill="1" applyBorder="1" applyAlignment="1" applyProtection="1">
      <alignment horizontal="center" vertical="center"/>
      <protection locked="0"/>
    </xf>
    <xf numFmtId="1" fontId="36" fillId="6" borderId="37" xfId="0" applyNumberFormat="1" applyFont="1" applyFill="1" applyBorder="1" applyAlignment="1" applyProtection="1">
      <alignment horizontal="center" vertical="center"/>
      <protection locked="0"/>
    </xf>
    <xf numFmtId="1" fontId="36" fillId="6" borderId="16" xfId="0" applyNumberFormat="1" applyFont="1" applyFill="1" applyBorder="1" applyAlignment="1" applyProtection="1">
      <alignment horizontal="center" vertical="center"/>
      <protection locked="0"/>
    </xf>
    <xf numFmtId="1" fontId="36" fillId="6" borderId="38" xfId="0" applyNumberFormat="1" applyFont="1" applyFill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4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33" xfId="0" applyFont="1" applyFill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10" fillId="2" borderId="18" xfId="0" applyFont="1" applyFill="1" applyBorder="1" applyAlignment="1" applyProtection="1">
      <alignment horizontal="center" vertical="center"/>
    </xf>
    <xf numFmtId="0" fontId="10" fillId="2" borderId="19" xfId="0" applyFont="1" applyFill="1" applyBorder="1" applyAlignment="1" applyProtection="1">
      <alignment horizontal="center" vertical="center"/>
    </xf>
    <xf numFmtId="0" fontId="10" fillId="2" borderId="37" xfId="0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 vertical="center"/>
    </xf>
    <xf numFmtId="0" fontId="10" fillId="2" borderId="16" xfId="0" applyFont="1" applyFill="1" applyBorder="1" applyAlignment="1" applyProtection="1">
      <alignment horizontal="center" vertical="center"/>
    </xf>
    <xf numFmtId="0" fontId="10" fillId="2" borderId="38" xfId="0" applyFont="1" applyFill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31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49" fontId="1" fillId="0" borderId="11" xfId="0" quotePrefix="1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49" fontId="1" fillId="0" borderId="14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40" xfId="0" applyFont="1" applyBorder="1" applyAlignment="1" applyProtection="1">
      <alignment horizontal="center" vertical="center"/>
    </xf>
    <xf numFmtId="0" fontId="8" fillId="0" borderId="28" xfId="0" applyFont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0" fontId="7" fillId="0" borderId="40" xfId="0" applyFont="1" applyBorder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7" fillId="0" borderId="33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12" fillId="0" borderId="34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19" xfId="0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6" fillId="0" borderId="33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39" xfId="0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41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8" fillId="0" borderId="37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38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12" fillId="0" borderId="20" xfId="0" applyFont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49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8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4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48" xfId="0" applyFont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 applyProtection="1">
      <alignment horizontal="center" vertical="center" wrapText="1"/>
      <protection locked="0"/>
    </xf>
    <xf numFmtId="0" fontId="6" fillId="0" borderId="37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49" fontId="4" fillId="0" borderId="8" xfId="0" quotePrefix="1" applyNumberFormat="1" applyFont="1" applyBorder="1" applyAlignment="1" applyProtection="1">
      <alignment horizontal="left" vertical="center"/>
      <protection locked="0"/>
    </xf>
    <xf numFmtId="49" fontId="4" fillId="0" borderId="5" xfId="0" applyNumberFormat="1" applyFont="1" applyBorder="1" applyAlignment="1" applyProtection="1">
      <alignment horizontal="left" vertical="center"/>
      <protection locked="0"/>
    </xf>
    <xf numFmtId="49" fontId="4" fillId="0" borderId="28" xfId="0" applyNumberFormat="1" applyFont="1" applyBorder="1" applyAlignment="1" applyProtection="1">
      <alignment horizontal="left" vertical="center"/>
      <protection locked="0"/>
    </xf>
    <xf numFmtId="49" fontId="4" fillId="0" borderId="15" xfId="0" applyNumberFormat="1" applyFont="1" applyBorder="1" applyAlignment="1" applyProtection="1">
      <alignment horizontal="left" vertical="center"/>
      <protection locked="0"/>
    </xf>
    <xf numFmtId="0" fontId="4" fillId="0" borderId="26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/>
    </xf>
    <xf numFmtId="0" fontId="6" fillId="0" borderId="30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2" fontId="10" fillId="15" borderId="29" xfId="0" applyNumberFormat="1" applyFont="1" applyFill="1" applyBorder="1" applyAlignment="1" applyProtection="1">
      <alignment horizontal="center" vertical="center" wrapText="1"/>
    </xf>
    <xf numFmtId="2" fontId="10" fillId="15" borderId="22" xfId="0" applyNumberFormat="1" applyFont="1" applyFill="1" applyBorder="1" applyAlignment="1" applyProtection="1">
      <alignment horizontal="center" vertical="center" wrapText="1"/>
    </xf>
    <xf numFmtId="2" fontId="10" fillId="14" borderId="29" xfId="0" applyNumberFormat="1" applyFont="1" applyFill="1" applyBorder="1" applyAlignment="1" applyProtection="1">
      <alignment horizontal="center" vertical="center" wrapText="1"/>
    </xf>
    <xf numFmtId="2" fontId="10" fillId="14" borderId="22" xfId="0" applyNumberFormat="1" applyFont="1" applyFill="1" applyBorder="1" applyAlignment="1" applyProtection="1">
      <alignment horizontal="center" vertical="center" wrapText="1"/>
    </xf>
    <xf numFmtId="2" fontId="10" fillId="16" borderId="29" xfId="0" applyNumberFormat="1" applyFont="1" applyFill="1" applyBorder="1" applyAlignment="1" applyProtection="1">
      <alignment horizontal="center" vertical="center" wrapText="1"/>
    </xf>
    <xf numFmtId="2" fontId="10" fillId="16" borderId="22" xfId="0" applyNumberFormat="1" applyFont="1" applyFill="1" applyBorder="1" applyAlignment="1" applyProtection="1">
      <alignment horizontal="center" vertical="center" wrapText="1"/>
    </xf>
    <xf numFmtId="2" fontId="10" fillId="17" borderId="29" xfId="0" applyNumberFormat="1" applyFont="1" applyFill="1" applyBorder="1" applyAlignment="1" applyProtection="1">
      <alignment horizontal="center" vertical="center" wrapText="1"/>
    </xf>
    <xf numFmtId="2" fontId="10" fillId="17" borderId="22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49" fontId="4" fillId="0" borderId="8" xfId="0" quotePrefix="1" applyNumberFormat="1" applyFont="1" applyBorder="1" applyAlignment="1" applyProtection="1">
      <alignment horizontal="left" vertical="center"/>
    </xf>
    <xf numFmtId="0" fontId="4" fillId="0" borderId="5" xfId="0" applyNumberFormat="1" applyFont="1" applyBorder="1" applyAlignment="1" applyProtection="1">
      <alignment horizontal="left" vertical="center"/>
    </xf>
    <xf numFmtId="0" fontId="4" fillId="0" borderId="28" xfId="0" applyNumberFormat="1" applyFont="1" applyBorder="1" applyAlignment="1" applyProtection="1">
      <alignment horizontal="left" vertical="center"/>
    </xf>
    <xf numFmtId="0" fontId="4" fillId="0" borderId="15" xfId="0" applyNumberFormat="1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37" xfId="0" applyFont="1" applyBorder="1" applyAlignment="1" applyProtection="1">
      <alignment horizontal="center" vertical="center" wrapText="1"/>
    </xf>
    <xf numFmtId="0" fontId="6" fillId="0" borderId="21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</xf>
    <xf numFmtId="2" fontId="2" fillId="0" borderId="18" xfId="0" applyNumberFormat="1" applyFont="1" applyFill="1" applyBorder="1" applyAlignment="1" applyProtection="1">
      <alignment horizontal="center" vertical="center" wrapText="1"/>
    </xf>
    <xf numFmtId="2" fontId="2" fillId="0" borderId="17" xfId="0" applyNumberFormat="1" applyFont="1" applyFill="1" applyBorder="1" applyAlignment="1" applyProtection="1">
      <alignment horizontal="center" vertical="center" wrapText="1"/>
    </xf>
    <xf numFmtId="0" fontId="37" fillId="0" borderId="0" xfId="0" applyFont="1" applyAlignment="1">
      <alignment horizontal="center" vertical="center" textRotation="90"/>
    </xf>
    <xf numFmtId="0" fontId="37" fillId="0" borderId="16" xfId="0" applyFont="1" applyBorder="1" applyAlignment="1">
      <alignment horizontal="center" vertical="center" textRotation="90"/>
    </xf>
    <xf numFmtId="0" fontId="20" fillId="4" borderId="3" xfId="3" applyFont="1" applyFill="1" applyBorder="1" applyAlignment="1" applyProtection="1">
      <alignment horizontal="center" vertical="center"/>
    </xf>
    <xf numFmtId="0" fontId="21" fillId="4" borderId="3" xfId="3" applyFont="1" applyFill="1" applyBorder="1" applyAlignment="1" applyProtection="1">
      <alignment horizontal="center" vertical="center"/>
    </xf>
    <xf numFmtId="0" fontId="18" fillId="0" borderId="0" xfId="4" applyFont="1" applyAlignment="1" applyProtection="1">
      <alignment horizontal="center" vertical="center"/>
    </xf>
    <xf numFmtId="0" fontId="19" fillId="4" borderId="29" xfId="3" applyFont="1" applyFill="1" applyBorder="1" applyAlignment="1" applyProtection="1">
      <alignment horizontal="center" vertical="center" textRotation="90"/>
    </xf>
    <xf numFmtId="0" fontId="19" fillId="4" borderId="46" xfId="3" applyFont="1" applyFill="1" applyBorder="1" applyAlignment="1" applyProtection="1">
      <alignment horizontal="center" vertical="center" textRotation="90"/>
    </xf>
    <xf numFmtId="0" fontId="26" fillId="0" borderId="0" xfId="4" applyFont="1" applyFill="1" applyBorder="1" applyAlignment="1" applyProtection="1">
      <alignment horizontal="center" vertical="center"/>
    </xf>
    <xf numFmtId="0" fontId="16" fillId="7" borderId="3" xfId="6" applyFont="1" applyFill="1" applyBorder="1" applyAlignment="1" applyProtection="1">
      <alignment horizontal="center" vertical="center"/>
    </xf>
    <xf numFmtId="0" fontId="16" fillId="7" borderId="3" xfId="6" applyFill="1" applyBorder="1" applyAlignment="1" applyProtection="1">
      <alignment horizontal="center" vertical="center"/>
    </xf>
    <xf numFmtId="0" fontId="0" fillId="8" borderId="3" xfId="4" applyFont="1" applyFill="1" applyBorder="1" applyAlignment="1" applyProtection="1">
      <alignment horizontal="center" vertical="center" wrapText="1"/>
    </xf>
    <xf numFmtId="0" fontId="14" fillId="8" borderId="3" xfId="4" applyFill="1" applyBorder="1" applyAlignment="1" applyProtection="1">
      <alignment horizontal="center" vertical="center" wrapText="1"/>
    </xf>
    <xf numFmtId="0" fontId="14" fillId="9" borderId="3" xfId="4" applyFill="1" applyBorder="1" applyAlignment="1" applyProtection="1">
      <alignment horizontal="center" vertical="center" wrapText="1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0" fontId="0" fillId="16" borderId="3" xfId="4" applyFont="1" applyFill="1" applyBorder="1" applyAlignment="1" applyProtection="1">
      <alignment horizontal="center" vertical="center" wrapText="1"/>
    </xf>
    <xf numFmtId="0" fontId="14" fillId="16" borderId="3" xfId="4" applyFill="1" applyBorder="1" applyAlignment="1" applyProtection="1">
      <alignment horizontal="center" vertical="center" wrapText="1"/>
    </xf>
    <xf numFmtId="0" fontId="14" fillId="15" borderId="3" xfId="4" applyFill="1" applyBorder="1" applyAlignment="1" applyProtection="1">
      <alignment horizontal="center" vertical="center" wrapText="1"/>
    </xf>
    <xf numFmtId="0" fontId="14" fillId="15" borderId="29" xfId="4" applyFill="1" applyBorder="1" applyAlignment="1" applyProtection="1">
      <alignment horizontal="center" vertical="center" wrapText="1"/>
    </xf>
    <xf numFmtId="0" fontId="30" fillId="14" borderId="29" xfId="4" applyFont="1" applyFill="1" applyBorder="1" applyAlignment="1" applyProtection="1">
      <alignment horizontal="center" vertical="center" wrapText="1"/>
    </xf>
    <xf numFmtId="0" fontId="30" fillId="14" borderId="46" xfId="4" applyFont="1" applyFill="1" applyBorder="1" applyAlignment="1" applyProtection="1">
      <alignment horizontal="center" vertical="center" wrapText="1"/>
    </xf>
    <xf numFmtId="0" fontId="26" fillId="16" borderId="27" xfId="4" applyFont="1" applyFill="1" applyBorder="1" applyAlignment="1" applyProtection="1">
      <alignment horizontal="center" vertical="center"/>
    </xf>
    <xf numFmtId="0" fontId="26" fillId="16" borderId="40" xfId="4" applyFont="1" applyFill="1" applyBorder="1" applyAlignment="1" applyProtection="1">
      <alignment horizontal="center" vertical="center"/>
    </xf>
    <xf numFmtId="0" fontId="26" fillId="16" borderId="28" xfId="4" applyFont="1" applyFill="1" applyBorder="1" applyAlignment="1" applyProtection="1">
      <alignment horizontal="center" vertical="center"/>
    </xf>
    <xf numFmtId="0" fontId="26" fillId="14" borderId="40" xfId="4" applyFont="1" applyFill="1" applyBorder="1" applyAlignment="1" applyProtection="1">
      <alignment horizontal="center" vertical="center"/>
    </xf>
    <xf numFmtId="0" fontId="26" fillId="14" borderId="28" xfId="4" applyFont="1" applyFill="1" applyBorder="1" applyAlignment="1" applyProtection="1">
      <alignment horizontal="center" vertical="center"/>
    </xf>
    <xf numFmtId="0" fontId="26" fillId="14" borderId="27" xfId="4" applyFont="1" applyFill="1" applyBorder="1" applyAlignment="1" applyProtection="1">
      <alignment horizontal="center" vertical="center"/>
    </xf>
    <xf numFmtId="0" fontId="26" fillId="17" borderId="40" xfId="4" applyFont="1" applyFill="1" applyBorder="1" applyAlignment="1" applyProtection="1">
      <alignment horizontal="center" vertical="center"/>
    </xf>
    <xf numFmtId="0" fontId="26" fillId="17" borderId="28" xfId="4" applyFont="1" applyFill="1" applyBorder="1" applyAlignment="1" applyProtection="1">
      <alignment horizontal="center" vertical="center"/>
    </xf>
    <xf numFmtId="0" fontId="0" fillId="17" borderId="3" xfId="4" applyFont="1" applyFill="1" applyBorder="1" applyAlignment="1" applyProtection="1">
      <alignment horizontal="center" vertical="center" wrapText="1"/>
    </xf>
    <xf numFmtId="0" fontId="14" fillId="17" borderId="3" xfId="4" applyFill="1" applyBorder="1" applyAlignment="1" applyProtection="1">
      <alignment horizontal="center" vertical="center" wrapText="1"/>
    </xf>
    <xf numFmtId="0" fontId="26" fillId="17" borderId="27" xfId="4" applyFont="1" applyFill="1" applyBorder="1" applyAlignment="1" applyProtection="1">
      <alignment horizontal="center" vertical="center"/>
    </xf>
    <xf numFmtId="0" fontId="26" fillId="15" borderId="27" xfId="4" applyFont="1" applyFill="1" applyBorder="1" applyAlignment="1" applyProtection="1">
      <alignment horizontal="center" vertical="center"/>
    </xf>
    <xf numFmtId="0" fontId="26" fillId="15" borderId="40" xfId="4" applyFont="1" applyFill="1" applyBorder="1" applyAlignment="1" applyProtection="1">
      <alignment horizontal="center" vertical="center"/>
    </xf>
    <xf numFmtId="0" fontId="26" fillId="15" borderId="28" xfId="4" applyFont="1" applyFill="1" applyBorder="1" applyAlignment="1" applyProtection="1">
      <alignment horizontal="center" vertical="center"/>
    </xf>
    <xf numFmtId="2" fontId="26" fillId="0" borderId="0" xfId="4" applyNumberFormat="1" applyFont="1" applyFill="1" applyBorder="1" applyAlignment="1" applyProtection="1">
      <alignment horizontal="center" vertical="center"/>
    </xf>
    <xf numFmtId="2" fontId="14" fillId="15" borderId="3" xfId="4" applyNumberFormat="1" applyFill="1" applyBorder="1" applyAlignment="1" applyProtection="1">
      <alignment horizontal="center" vertical="center" wrapText="1"/>
    </xf>
    <xf numFmtId="2" fontId="14" fillId="15" borderId="29" xfId="4" applyNumberFormat="1" applyFill="1" applyBorder="1" applyAlignment="1" applyProtection="1">
      <alignment horizontal="center" vertical="center" wrapText="1"/>
    </xf>
    <xf numFmtId="2" fontId="30" fillId="14" borderId="29" xfId="4" applyNumberFormat="1" applyFont="1" applyFill="1" applyBorder="1" applyAlignment="1" applyProtection="1">
      <alignment horizontal="center" vertical="center" wrapText="1"/>
    </xf>
    <xf numFmtId="2" fontId="30" fillId="14" borderId="46" xfId="4" applyNumberFormat="1" applyFont="1" applyFill="1" applyBorder="1" applyAlignment="1" applyProtection="1">
      <alignment horizontal="center" vertical="center" wrapText="1"/>
    </xf>
    <xf numFmtId="2" fontId="0" fillId="8" borderId="3" xfId="4" applyNumberFormat="1" applyFont="1" applyFill="1" applyBorder="1" applyAlignment="1" applyProtection="1">
      <alignment horizontal="center" vertical="center" wrapText="1"/>
    </xf>
    <xf numFmtId="2" fontId="14" fillId="8" borderId="3" xfId="4" applyNumberFormat="1" applyFill="1" applyBorder="1" applyAlignment="1" applyProtection="1">
      <alignment horizontal="center" vertical="center" wrapText="1"/>
    </xf>
  </cellXfs>
  <cellStyles count="10">
    <cellStyle name="Calcul" xfId="1" builtinId="22"/>
    <cellStyle name="Neutre" xfId="5" builtinId="28"/>
    <cellStyle name="Normal" xfId="0" builtinId="0"/>
    <cellStyle name="Normal 2" xfId="3"/>
    <cellStyle name="Normal 2 2" xfId="6"/>
    <cellStyle name="Normal 2 3" xfId="8"/>
    <cellStyle name="Normal 3" xfId="4"/>
    <cellStyle name="Normal 4" xfId="2"/>
    <cellStyle name="Normal 4 2" xfId="7"/>
    <cellStyle name="Normal 4 2 2" xfId="9"/>
  </cellStyles>
  <dxfs count="56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1743" cy="609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120</xdr:col>
          <xdr:colOff>85725</xdr:colOff>
          <xdr:row>0</xdr:row>
          <xdr:rowOff>76200</xdr:rowOff>
        </xdr:from>
        <xdr:to>
          <xdr:col>120</xdr:col>
          <xdr:colOff>952500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B49"/>
  <sheetViews>
    <sheetView tabSelected="1"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314"/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259" t="s">
        <v>1</v>
      </c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/>
      <c r="CO1" s="260"/>
      <c r="CP1" s="260"/>
      <c r="CQ1" s="260"/>
      <c r="CR1" s="260"/>
      <c r="CS1" s="260"/>
      <c r="CT1" s="260"/>
      <c r="CU1" s="260"/>
      <c r="CV1" s="260"/>
      <c r="CW1" s="260"/>
      <c r="CX1" s="260"/>
      <c r="CY1" s="260"/>
      <c r="CZ1" s="260"/>
      <c r="DA1" s="241"/>
      <c r="DB1" s="242"/>
      <c r="DC1" s="242"/>
      <c r="DD1" s="242"/>
      <c r="DE1" s="243"/>
      <c r="DF1" s="250"/>
      <c r="DG1" s="251"/>
      <c r="DH1" s="251"/>
      <c r="DI1" s="251"/>
      <c r="DJ1" s="251"/>
      <c r="DK1" s="252"/>
      <c r="DL1" s="232" t="s">
        <v>42</v>
      </c>
      <c r="DM1" s="233"/>
      <c r="DN1" s="233"/>
      <c r="DO1" s="234"/>
      <c r="DW1" s="43"/>
      <c r="DX1" s="53"/>
      <c r="DY1" s="53"/>
      <c r="DZ1" s="53"/>
      <c r="EA1" s="53"/>
      <c r="EB1" s="53"/>
    </row>
    <row r="2" spans="1:132" ht="15" customHeight="1" x14ac:dyDescent="0.25">
      <c r="A2" s="316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261"/>
      <c r="BY2" s="262"/>
      <c r="BZ2" s="262"/>
      <c r="CA2" s="262"/>
      <c r="CB2" s="262"/>
      <c r="CC2" s="262"/>
      <c r="CD2" s="262"/>
      <c r="CE2" s="262"/>
      <c r="CF2" s="262"/>
      <c r="CG2" s="262"/>
      <c r="CH2" s="262"/>
      <c r="CI2" s="262"/>
      <c r="CJ2" s="262"/>
      <c r="CK2" s="262"/>
      <c r="CL2" s="262"/>
      <c r="CM2" s="262"/>
      <c r="CN2" s="262"/>
      <c r="CO2" s="262"/>
      <c r="CP2" s="262"/>
      <c r="CQ2" s="262"/>
      <c r="CR2" s="262"/>
      <c r="CS2" s="262"/>
      <c r="CT2" s="262"/>
      <c r="CU2" s="262"/>
      <c r="CV2" s="262"/>
      <c r="CW2" s="262"/>
      <c r="CX2" s="262"/>
      <c r="CY2" s="262"/>
      <c r="CZ2" s="262"/>
      <c r="DA2" s="244"/>
      <c r="DB2" s="245"/>
      <c r="DC2" s="245"/>
      <c r="DD2" s="245"/>
      <c r="DE2" s="246"/>
      <c r="DF2" s="253"/>
      <c r="DG2" s="254"/>
      <c r="DH2" s="254"/>
      <c r="DI2" s="254"/>
      <c r="DJ2" s="254"/>
      <c r="DK2" s="255"/>
      <c r="DL2" s="235"/>
      <c r="DM2" s="236"/>
      <c r="DN2" s="236"/>
      <c r="DO2" s="237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318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263"/>
      <c r="BY3" s="264"/>
      <c r="BZ3" s="264"/>
      <c r="CA3" s="264"/>
      <c r="CB3" s="264"/>
      <c r="CC3" s="264"/>
      <c r="CD3" s="264"/>
      <c r="CE3" s="264"/>
      <c r="CF3" s="264"/>
      <c r="CG3" s="264"/>
      <c r="CH3" s="264"/>
      <c r="CI3" s="264"/>
      <c r="CJ3" s="264"/>
      <c r="CK3" s="264"/>
      <c r="CL3" s="264"/>
      <c r="CM3" s="264"/>
      <c r="CN3" s="264"/>
      <c r="CO3" s="264"/>
      <c r="CP3" s="264"/>
      <c r="CQ3" s="264"/>
      <c r="CR3" s="264"/>
      <c r="CS3" s="264"/>
      <c r="CT3" s="264"/>
      <c r="CU3" s="264"/>
      <c r="CV3" s="264"/>
      <c r="CW3" s="264"/>
      <c r="CX3" s="264"/>
      <c r="CY3" s="264"/>
      <c r="CZ3" s="264"/>
      <c r="DA3" s="247"/>
      <c r="DB3" s="248"/>
      <c r="DC3" s="248"/>
      <c r="DD3" s="248"/>
      <c r="DE3" s="249"/>
      <c r="DF3" s="256"/>
      <c r="DG3" s="257"/>
      <c r="DH3" s="257"/>
      <c r="DI3" s="257"/>
      <c r="DJ3" s="257"/>
      <c r="DK3" s="258"/>
      <c r="DL3" s="238"/>
      <c r="DM3" s="239"/>
      <c r="DN3" s="239"/>
      <c r="DO3" s="240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120"/>
      <c r="AU4" s="120"/>
      <c r="AV4" s="120"/>
      <c r="AW4" s="129"/>
      <c r="AX4" s="129"/>
      <c r="AY4" s="120"/>
      <c r="AZ4" s="120"/>
      <c r="BA4" s="120"/>
      <c r="BB4" s="120"/>
      <c r="BC4" s="120"/>
      <c r="BD4" s="120"/>
      <c r="BE4" s="120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265" t="s">
        <v>29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6"/>
      <c r="AG5" s="266"/>
      <c r="AH5" s="266"/>
      <c r="AI5" s="266"/>
      <c r="AJ5" s="266"/>
      <c r="AK5" s="266"/>
      <c r="AL5" s="266"/>
      <c r="AM5" s="266"/>
      <c r="AN5" s="266"/>
      <c r="AO5" s="266"/>
      <c r="AP5" s="266"/>
      <c r="AQ5" s="266"/>
      <c r="AR5" s="266"/>
      <c r="AS5" s="266"/>
      <c r="AT5" s="266"/>
      <c r="AU5" s="266"/>
      <c r="AV5" s="266"/>
      <c r="AW5" s="266"/>
      <c r="AX5" s="266"/>
      <c r="AY5" s="266"/>
      <c r="AZ5" s="266"/>
      <c r="BA5" s="266"/>
      <c r="BB5" s="266"/>
      <c r="BC5" s="266"/>
      <c r="BD5" s="266"/>
      <c r="BE5" s="266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6"/>
      <c r="BQ5" s="266"/>
      <c r="BR5" s="266"/>
      <c r="BS5" s="212"/>
      <c r="BT5" s="212"/>
      <c r="BU5" s="212"/>
      <c r="BV5" s="212"/>
      <c r="BW5" s="212"/>
      <c r="BX5" s="265" t="s">
        <v>32</v>
      </c>
      <c r="BY5" s="266"/>
      <c r="BZ5" s="266"/>
      <c r="CA5" s="266"/>
      <c r="CB5" s="266"/>
      <c r="CC5" s="212"/>
      <c r="CD5" s="212"/>
      <c r="CE5" s="212"/>
      <c r="CF5" s="212"/>
      <c r="CG5" s="212"/>
      <c r="CH5" s="212"/>
      <c r="CI5" s="212"/>
      <c r="CJ5" s="212"/>
      <c r="CK5" s="212"/>
      <c r="CL5" s="212"/>
      <c r="CM5" s="322"/>
      <c r="CN5" s="265" t="s">
        <v>30</v>
      </c>
      <c r="CO5" s="266"/>
      <c r="CP5" s="266"/>
      <c r="CQ5" s="266"/>
      <c r="CR5" s="266"/>
      <c r="CS5" s="266"/>
      <c r="CT5" s="212"/>
      <c r="CU5" s="212"/>
      <c r="CV5" s="212"/>
      <c r="CW5" s="212"/>
      <c r="CX5" s="212"/>
      <c r="CY5" s="212"/>
      <c r="CZ5" s="212"/>
      <c r="DA5" s="322"/>
      <c r="DB5" s="265" t="s">
        <v>40</v>
      </c>
      <c r="DC5" s="266"/>
      <c r="DD5" s="266"/>
      <c r="DE5" s="345"/>
      <c r="DF5" s="345"/>
      <c r="DG5" s="346"/>
      <c r="DH5" s="265" t="s">
        <v>31</v>
      </c>
      <c r="DI5" s="266"/>
      <c r="DJ5" s="266"/>
      <c r="DK5" s="341"/>
      <c r="DL5" s="341"/>
      <c r="DM5" s="341"/>
      <c r="DN5" s="341"/>
      <c r="DO5" s="342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267"/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  <c r="AM6" s="268"/>
      <c r="AN6" s="268"/>
      <c r="AO6" s="268"/>
      <c r="AP6" s="268"/>
      <c r="AQ6" s="268"/>
      <c r="AR6" s="268"/>
      <c r="AS6" s="268"/>
      <c r="AT6" s="268"/>
      <c r="AU6" s="268"/>
      <c r="AV6" s="268"/>
      <c r="AW6" s="268"/>
      <c r="AX6" s="268"/>
      <c r="AY6" s="268"/>
      <c r="AZ6" s="268"/>
      <c r="BA6" s="268"/>
      <c r="BB6" s="268"/>
      <c r="BC6" s="268"/>
      <c r="BD6" s="268"/>
      <c r="BE6" s="268"/>
      <c r="BF6" s="268"/>
      <c r="BG6" s="268"/>
      <c r="BH6" s="268"/>
      <c r="BI6" s="268"/>
      <c r="BJ6" s="268"/>
      <c r="BK6" s="268"/>
      <c r="BL6" s="268"/>
      <c r="BM6" s="268"/>
      <c r="BN6" s="268"/>
      <c r="BO6" s="268"/>
      <c r="BP6" s="268"/>
      <c r="BQ6" s="268"/>
      <c r="BR6" s="268"/>
      <c r="BS6" s="213"/>
      <c r="BT6" s="213"/>
      <c r="BU6" s="213"/>
      <c r="BV6" s="213"/>
      <c r="BW6" s="213"/>
      <c r="BX6" s="267"/>
      <c r="BY6" s="268"/>
      <c r="BZ6" s="268"/>
      <c r="CA6" s="268"/>
      <c r="CB6" s="268"/>
      <c r="CC6" s="213"/>
      <c r="CD6" s="213"/>
      <c r="CE6" s="213"/>
      <c r="CF6" s="213"/>
      <c r="CG6" s="213"/>
      <c r="CH6" s="213"/>
      <c r="CI6" s="213"/>
      <c r="CJ6" s="213"/>
      <c r="CK6" s="213"/>
      <c r="CL6" s="213"/>
      <c r="CM6" s="323"/>
      <c r="CN6" s="267"/>
      <c r="CO6" s="268"/>
      <c r="CP6" s="268"/>
      <c r="CQ6" s="268"/>
      <c r="CR6" s="268"/>
      <c r="CS6" s="268"/>
      <c r="CT6" s="213"/>
      <c r="CU6" s="213"/>
      <c r="CV6" s="213"/>
      <c r="CW6" s="213"/>
      <c r="CX6" s="213"/>
      <c r="CY6" s="213"/>
      <c r="CZ6" s="213"/>
      <c r="DA6" s="323"/>
      <c r="DB6" s="267"/>
      <c r="DC6" s="268"/>
      <c r="DD6" s="268"/>
      <c r="DE6" s="347"/>
      <c r="DF6" s="347"/>
      <c r="DG6" s="348"/>
      <c r="DH6" s="267"/>
      <c r="DI6" s="268"/>
      <c r="DJ6" s="268"/>
      <c r="DK6" s="343"/>
      <c r="DL6" s="343"/>
      <c r="DM6" s="343"/>
      <c r="DN6" s="343"/>
      <c r="DO6" s="344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324" t="s">
        <v>17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  <c r="AI8" s="325"/>
      <c r="AJ8" s="325"/>
      <c r="AK8" s="325"/>
      <c r="AL8" s="325"/>
      <c r="AM8" s="325"/>
      <c r="AN8" s="325"/>
      <c r="AO8" s="325"/>
      <c r="AP8" s="325"/>
      <c r="AQ8" s="325"/>
      <c r="AR8" s="325"/>
      <c r="AS8" s="325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  <c r="BR8" s="325"/>
      <c r="BS8" s="325"/>
      <c r="BT8" s="325"/>
      <c r="BU8" s="325"/>
      <c r="BV8" s="325"/>
      <c r="BW8" s="325"/>
      <c r="BX8" s="325"/>
      <c r="BY8" s="325"/>
      <c r="BZ8" s="325"/>
      <c r="CA8" s="325"/>
      <c r="CB8" s="325"/>
      <c r="CC8" s="325"/>
      <c r="CD8" s="325"/>
      <c r="CE8" s="325"/>
      <c r="CF8" s="325"/>
      <c r="CG8" s="325"/>
      <c r="CH8" s="325"/>
      <c r="CI8" s="325"/>
      <c r="CJ8" s="325"/>
      <c r="CK8" s="325"/>
      <c r="CL8" s="325"/>
      <c r="CM8" s="325"/>
      <c r="CN8" s="326"/>
      <c r="CO8" s="275" t="s">
        <v>27</v>
      </c>
      <c r="CP8" s="276"/>
      <c r="CQ8" s="276"/>
      <c r="CR8" s="276"/>
      <c r="CS8" s="276"/>
      <c r="CT8" s="276"/>
      <c r="CU8" s="276"/>
      <c r="CV8" s="276"/>
      <c r="CW8" s="276"/>
      <c r="CX8" s="276"/>
      <c r="CY8" s="276"/>
      <c r="CZ8" s="276"/>
      <c r="DA8" s="276"/>
      <c r="DB8" s="276"/>
      <c r="DC8" s="276" t="s">
        <v>28</v>
      </c>
      <c r="DD8" s="276"/>
      <c r="DE8" s="276"/>
      <c r="DF8" s="276"/>
      <c r="DG8" s="276"/>
      <c r="DH8" s="276"/>
      <c r="DI8" s="276"/>
      <c r="DJ8" s="276"/>
      <c r="DK8" s="276"/>
      <c r="DL8" s="276"/>
      <c r="DM8" s="353"/>
      <c r="DN8" s="349" t="s">
        <v>42</v>
      </c>
      <c r="DO8" s="350"/>
      <c r="DW8" s="53"/>
      <c r="DX8" s="53"/>
      <c r="DY8" s="53"/>
      <c r="DZ8" s="53"/>
      <c r="EA8" s="53"/>
      <c r="EB8" s="53"/>
    </row>
    <row r="9" spans="1:132" ht="12.6" customHeight="1" x14ac:dyDescent="0.25">
      <c r="A9" s="230"/>
      <c r="B9" s="327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/>
      <c r="Z9" s="327"/>
      <c r="AA9" s="327"/>
      <c r="AB9" s="327"/>
      <c r="AC9" s="327"/>
      <c r="AD9" s="327"/>
      <c r="AE9" s="327"/>
      <c r="AF9" s="327"/>
      <c r="AG9" s="327"/>
      <c r="AH9" s="327"/>
      <c r="AI9" s="327"/>
      <c r="AJ9" s="327"/>
      <c r="AK9" s="327"/>
      <c r="AL9" s="327"/>
      <c r="AM9" s="327"/>
      <c r="AN9" s="327"/>
      <c r="AO9" s="327"/>
      <c r="AP9" s="327"/>
      <c r="AQ9" s="327"/>
      <c r="AR9" s="327"/>
      <c r="AS9" s="327"/>
      <c r="AT9" s="327"/>
      <c r="AU9" s="327"/>
      <c r="AV9" s="327"/>
      <c r="AW9" s="327"/>
      <c r="AX9" s="327"/>
      <c r="AY9" s="327"/>
      <c r="AZ9" s="327"/>
      <c r="BA9" s="327"/>
      <c r="BB9" s="327"/>
      <c r="BC9" s="327"/>
      <c r="BD9" s="327"/>
      <c r="BE9" s="327"/>
      <c r="BF9" s="327"/>
      <c r="BG9" s="327"/>
      <c r="BH9" s="327"/>
      <c r="BI9" s="327"/>
      <c r="BJ9" s="327"/>
      <c r="BK9" s="327"/>
      <c r="BL9" s="327"/>
      <c r="BM9" s="327"/>
      <c r="BN9" s="327"/>
      <c r="BO9" s="327"/>
      <c r="BP9" s="327"/>
      <c r="BQ9" s="327"/>
      <c r="BR9" s="327"/>
      <c r="BS9" s="327"/>
      <c r="BT9" s="327"/>
      <c r="BU9" s="327"/>
      <c r="BV9" s="327"/>
      <c r="BW9" s="327"/>
      <c r="BX9" s="327"/>
      <c r="BY9" s="327"/>
      <c r="BZ9" s="327"/>
      <c r="CA9" s="327"/>
      <c r="CB9" s="327"/>
      <c r="CC9" s="327"/>
      <c r="CD9" s="327"/>
      <c r="CE9" s="327"/>
      <c r="CF9" s="327"/>
      <c r="CG9" s="327"/>
      <c r="CH9" s="327"/>
      <c r="CI9" s="327"/>
      <c r="CJ9" s="327"/>
      <c r="CK9" s="327"/>
      <c r="CL9" s="327"/>
      <c r="CM9" s="327"/>
      <c r="CN9" s="328"/>
      <c r="CO9" s="277"/>
      <c r="CP9" s="278"/>
      <c r="CQ9" s="278"/>
      <c r="CR9" s="278"/>
      <c r="CS9" s="278"/>
      <c r="CT9" s="278"/>
      <c r="CU9" s="278"/>
      <c r="CV9" s="278"/>
      <c r="CW9" s="278"/>
      <c r="CX9" s="278"/>
      <c r="CY9" s="278"/>
      <c r="CZ9" s="278"/>
      <c r="DA9" s="278"/>
      <c r="DB9" s="278"/>
      <c r="DC9" s="278"/>
      <c r="DD9" s="278"/>
      <c r="DE9" s="278"/>
      <c r="DF9" s="278"/>
      <c r="DG9" s="278"/>
      <c r="DH9" s="278"/>
      <c r="DI9" s="278"/>
      <c r="DJ9" s="278"/>
      <c r="DK9" s="278"/>
      <c r="DL9" s="278"/>
      <c r="DM9" s="354"/>
      <c r="DN9" s="351"/>
      <c r="DO9" s="352"/>
      <c r="DW9" s="53"/>
      <c r="DX9" s="53"/>
      <c r="DY9" s="53"/>
      <c r="DZ9" s="53"/>
      <c r="EA9" s="53"/>
      <c r="EB9" s="53"/>
    </row>
    <row r="10" spans="1:132" ht="12.75" customHeight="1" x14ac:dyDescent="0.25">
      <c r="A10" s="297"/>
      <c r="B10" s="298"/>
      <c r="C10" s="174" t="s">
        <v>136</v>
      </c>
      <c r="D10" s="180"/>
      <c r="E10" s="174" t="s">
        <v>4</v>
      </c>
      <c r="F10" s="175"/>
      <c r="G10" s="175"/>
      <c r="H10" s="180"/>
      <c r="I10" s="174" t="s">
        <v>137</v>
      </c>
      <c r="J10" s="175"/>
      <c r="K10" s="180"/>
      <c r="L10" s="174" t="s">
        <v>138</v>
      </c>
      <c r="M10" s="180"/>
      <c r="N10" s="158" t="s">
        <v>169</v>
      </c>
      <c r="O10" s="158" t="s">
        <v>188</v>
      </c>
      <c r="P10" s="158" t="s">
        <v>185</v>
      </c>
      <c r="Q10" s="168" t="s">
        <v>139</v>
      </c>
      <c r="R10" s="169"/>
      <c r="S10" s="169"/>
      <c r="T10" s="169"/>
      <c r="U10" s="170"/>
      <c r="V10" s="174" t="s">
        <v>230</v>
      </c>
      <c r="W10" s="175"/>
      <c r="X10" s="175"/>
      <c r="Y10" s="174" t="s">
        <v>231</v>
      </c>
      <c r="Z10" s="175"/>
      <c r="AA10" s="175"/>
      <c r="AB10" s="174" t="s">
        <v>232</v>
      </c>
      <c r="AC10" s="175"/>
      <c r="AD10" s="175"/>
      <c r="AE10" s="174" t="s">
        <v>126</v>
      </c>
      <c r="AF10" s="175"/>
      <c r="AG10" s="175"/>
      <c r="AH10" s="175"/>
      <c r="AI10" s="175"/>
      <c r="AJ10" s="180"/>
      <c r="AK10" s="174" t="s">
        <v>233</v>
      </c>
      <c r="AL10" s="175"/>
      <c r="AM10" s="175"/>
      <c r="AN10" s="180"/>
      <c r="AO10" s="174" t="s">
        <v>234</v>
      </c>
      <c r="AP10" s="175"/>
      <c r="AQ10" s="175"/>
      <c r="AR10" s="175"/>
      <c r="AS10" s="180"/>
      <c r="AT10" s="174" t="s">
        <v>264</v>
      </c>
      <c r="AU10" s="175"/>
      <c r="AV10" s="180"/>
      <c r="AW10" s="174" t="s">
        <v>293</v>
      </c>
      <c r="AX10" s="180"/>
      <c r="AY10" s="174" t="s">
        <v>273</v>
      </c>
      <c r="AZ10" s="175"/>
      <c r="BA10" s="175"/>
      <c r="BB10" s="175"/>
      <c r="BC10" s="175"/>
      <c r="BD10" s="175"/>
      <c r="BE10" s="180"/>
      <c r="BF10" s="154" t="s">
        <v>144</v>
      </c>
      <c r="BG10" s="178" t="s">
        <v>159</v>
      </c>
      <c r="BH10" s="178" t="s">
        <v>160</v>
      </c>
      <c r="BI10" s="178" t="s">
        <v>161</v>
      </c>
      <c r="BJ10" s="154" t="s">
        <v>162</v>
      </c>
      <c r="BK10" s="178" t="s">
        <v>166</v>
      </c>
      <c r="BL10" s="178" t="s">
        <v>165</v>
      </c>
      <c r="BM10" s="178" t="s">
        <v>167</v>
      </c>
      <c r="BN10" s="154" t="s">
        <v>145</v>
      </c>
      <c r="BO10" s="154" t="s">
        <v>223</v>
      </c>
      <c r="BP10" s="152" t="s">
        <v>224</v>
      </c>
      <c r="BQ10" s="154" t="s">
        <v>225</v>
      </c>
      <c r="BR10" s="308" t="s">
        <v>4</v>
      </c>
      <c r="BS10" s="309"/>
      <c r="BT10" s="309"/>
      <c r="BU10" s="309"/>
      <c r="BV10" s="309"/>
      <c r="BW10" s="310"/>
      <c r="BX10" s="269" t="s">
        <v>34</v>
      </c>
      <c r="BY10" s="270"/>
      <c r="BZ10" s="270"/>
      <c r="CA10" s="270"/>
      <c r="CB10" s="270"/>
      <c r="CC10" s="271"/>
      <c r="CD10" s="308" t="s">
        <v>5</v>
      </c>
      <c r="CE10" s="309"/>
      <c r="CF10" s="309"/>
      <c r="CG10" s="309"/>
      <c r="CH10" s="309"/>
      <c r="CI10" s="310"/>
      <c r="CJ10" s="302" t="s">
        <v>41</v>
      </c>
      <c r="CK10" s="303"/>
      <c r="CL10" s="303"/>
      <c r="CM10" s="303"/>
      <c r="CN10" s="304"/>
      <c r="CO10" s="301" t="s">
        <v>2</v>
      </c>
      <c r="CP10" s="222"/>
      <c r="CQ10" s="222"/>
      <c r="CR10" s="222" t="s">
        <v>18</v>
      </c>
      <c r="CS10" s="222"/>
      <c r="CT10" s="222"/>
      <c r="CU10" s="222" t="s">
        <v>19</v>
      </c>
      <c r="CV10" s="222"/>
      <c r="CW10" s="222"/>
      <c r="CX10" s="222" t="s">
        <v>20</v>
      </c>
      <c r="CY10" s="222"/>
      <c r="CZ10" s="222"/>
      <c r="DA10" s="222" t="s">
        <v>21</v>
      </c>
      <c r="DB10" s="222"/>
      <c r="DC10" s="222"/>
      <c r="DD10" s="222" t="s">
        <v>22</v>
      </c>
      <c r="DE10" s="222"/>
      <c r="DF10" s="222"/>
      <c r="DG10" s="222" t="s">
        <v>23</v>
      </c>
      <c r="DH10" s="222"/>
      <c r="DI10" s="222"/>
      <c r="DJ10" s="222" t="s">
        <v>24</v>
      </c>
      <c r="DK10" s="222"/>
      <c r="DL10" s="222"/>
      <c r="DM10" s="222" t="s">
        <v>25</v>
      </c>
      <c r="DN10" s="355"/>
      <c r="DO10" s="356"/>
    </row>
    <row r="11" spans="1:132" ht="10.35" customHeight="1" x14ac:dyDescent="0.25">
      <c r="A11" s="299"/>
      <c r="B11" s="300"/>
      <c r="C11" s="176"/>
      <c r="D11" s="181"/>
      <c r="E11" s="176"/>
      <c r="F11" s="177"/>
      <c r="G11" s="177"/>
      <c r="H11" s="181"/>
      <c r="I11" s="176"/>
      <c r="J11" s="177"/>
      <c r="K11" s="181"/>
      <c r="L11" s="176"/>
      <c r="M11" s="181"/>
      <c r="N11" s="159"/>
      <c r="O11" s="159"/>
      <c r="P11" s="159"/>
      <c r="Q11" s="171"/>
      <c r="R11" s="172"/>
      <c r="S11" s="172"/>
      <c r="T11" s="172"/>
      <c r="U11" s="173"/>
      <c r="V11" s="176"/>
      <c r="W11" s="177"/>
      <c r="X11" s="177"/>
      <c r="Y11" s="176"/>
      <c r="Z11" s="177"/>
      <c r="AA11" s="177"/>
      <c r="AB11" s="176"/>
      <c r="AC11" s="177"/>
      <c r="AD11" s="177"/>
      <c r="AE11" s="176"/>
      <c r="AF11" s="177"/>
      <c r="AG11" s="177"/>
      <c r="AH11" s="177"/>
      <c r="AI11" s="177"/>
      <c r="AJ11" s="181"/>
      <c r="AK11" s="176"/>
      <c r="AL11" s="177"/>
      <c r="AM11" s="177"/>
      <c r="AN11" s="181"/>
      <c r="AO11" s="176"/>
      <c r="AP11" s="177"/>
      <c r="AQ11" s="177"/>
      <c r="AR11" s="177"/>
      <c r="AS11" s="181"/>
      <c r="AT11" s="176"/>
      <c r="AU11" s="177"/>
      <c r="AV11" s="181"/>
      <c r="AW11" s="176"/>
      <c r="AX11" s="181"/>
      <c r="AY11" s="176"/>
      <c r="AZ11" s="177"/>
      <c r="BA11" s="177"/>
      <c r="BB11" s="177"/>
      <c r="BC11" s="177"/>
      <c r="BD11" s="177"/>
      <c r="BE11" s="181"/>
      <c r="BF11" s="155"/>
      <c r="BG11" s="179"/>
      <c r="BH11" s="179"/>
      <c r="BI11" s="179"/>
      <c r="BJ11" s="155"/>
      <c r="BK11" s="179"/>
      <c r="BL11" s="179"/>
      <c r="BM11" s="179"/>
      <c r="BN11" s="155"/>
      <c r="BO11" s="155"/>
      <c r="BP11" s="153"/>
      <c r="BQ11" s="155"/>
      <c r="BR11" s="311"/>
      <c r="BS11" s="312"/>
      <c r="BT11" s="312"/>
      <c r="BU11" s="312"/>
      <c r="BV11" s="312"/>
      <c r="BW11" s="313"/>
      <c r="BX11" s="272">
        <v>1</v>
      </c>
      <c r="BY11" s="273"/>
      <c r="BZ11" s="274"/>
      <c r="CA11" s="272">
        <v>2</v>
      </c>
      <c r="CB11" s="273"/>
      <c r="CC11" s="274"/>
      <c r="CD11" s="311"/>
      <c r="CE11" s="312"/>
      <c r="CF11" s="312"/>
      <c r="CG11" s="312"/>
      <c r="CH11" s="312"/>
      <c r="CI11" s="313"/>
      <c r="CJ11" s="305"/>
      <c r="CK11" s="306"/>
      <c r="CL11" s="306"/>
      <c r="CM11" s="306"/>
      <c r="CN11" s="307"/>
      <c r="CO11" s="301"/>
      <c r="CP11" s="222"/>
      <c r="CQ11" s="222"/>
      <c r="CR11" s="222"/>
      <c r="CS11" s="222"/>
      <c r="CT11" s="222"/>
      <c r="CU11" s="222"/>
      <c r="CV11" s="222"/>
      <c r="CW11" s="222"/>
      <c r="CX11" s="222"/>
      <c r="CY11" s="222"/>
      <c r="CZ11" s="222"/>
      <c r="DA11" s="222"/>
      <c r="DB11" s="222"/>
      <c r="DC11" s="222"/>
      <c r="DD11" s="222"/>
      <c r="DE11" s="222"/>
      <c r="DF11" s="222"/>
      <c r="DG11" s="222"/>
      <c r="DH11" s="222"/>
      <c r="DI11" s="222"/>
      <c r="DJ11" s="222"/>
      <c r="DK11" s="222"/>
      <c r="DL11" s="222"/>
      <c r="DM11" s="222"/>
      <c r="DN11" s="222"/>
      <c r="DO11" s="357"/>
    </row>
    <row r="12" spans="1:132" ht="13.5" customHeight="1" x14ac:dyDescent="0.25">
      <c r="A12" s="228" t="s">
        <v>0</v>
      </c>
      <c r="B12" s="229"/>
      <c r="C12" s="182"/>
      <c r="D12" s="184"/>
      <c r="E12" s="190"/>
      <c r="F12" s="191"/>
      <c r="G12" s="194"/>
      <c r="H12" s="195"/>
      <c r="I12" s="182"/>
      <c r="J12" s="183"/>
      <c r="K12" s="184"/>
      <c r="L12" s="188"/>
      <c r="M12" s="189"/>
      <c r="N12" s="144"/>
      <c r="O12" s="144"/>
      <c r="P12" s="144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4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8" t="str">
        <f>IF(AND(E12&gt;'ASN21100'!$C$6,E12&lt;='ASN21100'!$E$6),'ASN21100'!$B$7,IF(AND(E12&gt;'ASN21100'!$G$6,E12&lt;='ASN21100'!$I$6),'ASN21100'!$F$7,IF(E12&gt;'ASN21100'!$K$6,'ASN21100'!$J$7,"**")))</f>
        <v>**</v>
      </c>
      <c r="X12" s="136" t="str">
        <f>IF(AND(E12&gt;'ASN21100'!$C$8,E12&lt;='ASN21100'!$E$8),'ASN21100'!$B$9,IF(AND(E12&gt;'ASN21100'!$G$9,E12&lt;='ASN21100'!$I$9),'ASN21100'!$F$9,IF(E12&gt;'ASN21100'!$K$8,'ASN21100'!$J$9,"**")))</f>
        <v>**</v>
      </c>
      <c r="Y12" s="14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8" t="str">
        <f>IF(AND(E12&gt;=ISO2768cL!$C$6,E12&lt;=ISO2768cL!$E$6),ISO2768cL!$B$7,IF(AND(E12&gt;ISO2768cL!$G$6,E12&lt;=ISO2768cL!$I$6),ISO2768cL!$F$7,IF(E12&gt;ISO2768cL!$K$6,ISO2768cL!$J$7,"**")))</f>
        <v>**</v>
      </c>
      <c r="AA12" s="136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4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8" t="str">
        <f>IF(AND(E12&gt;=ISO2768mK!$C$6,E12&lt;=ISO2768mK!$E$6),ISO2768mK!$B$7,IF(AND(E12&gt;ISO2768mK!$G$6,E12&lt;=ISO2768mK!$I$6),ISO2768mK!$F$7,IF(E12&gt;ISO2768mK!$K$6,ISO2768mK!$J$7,"**")))</f>
        <v>**</v>
      </c>
      <c r="AD12" s="136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4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360" t="str">
        <f>IF(AND(E12&gt;='NSA2110'!$C$6,E12&lt;='NSA2110'!$E$6),'NSA2110'!$B$7,IF(AND(E12&gt;'NSA2110'!$G$6,E12&lt;='NSA2110'!$I$6),'NSA2110'!$F$7,IF(E12&gt;'NSA2110'!$L$6,'NSA2110'!$J$7,"**")))</f>
        <v>**</v>
      </c>
      <c r="AG12" s="358" t="str">
        <f>IF(E12&gt;='NSA2110'!$D$8,'NSA2110'!$B$9,"**")</f>
        <v>**</v>
      </c>
      <c r="AH12" s="364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362" t="str">
        <f>IF(AND(E12&gt;'NSA2110'!$C$12,E12&lt;='NSA2110'!$E$12),'NSA2110'!$B$13,IF(E12&gt;'NSA2110'!$H$12,'NSA2110'!$F$13,"**"))</f>
        <v>**</v>
      </c>
      <c r="AJ12" s="136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4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360" t="str">
        <f>IF(AND(E12&gt;='ST11003'!$C$6,E12&lt;'ST11003'!$E$6),'ST11003'!$B$7,IF(E12&gt;='ST11003'!$G$6,'ST11003'!$F$7,"**"))</f>
        <v>**</v>
      </c>
      <c r="AM12" s="358" t="str">
        <f>IF(AND(E12&gt;='ST11003'!$C$8,E12&lt;'ST11003'!$E$8),'ST11003'!$B$9,IF(E12&gt;='ST11003'!$G$8,'ST11003'!$F$9,"**"))</f>
        <v>**</v>
      </c>
      <c r="AN12" s="148" t="str">
        <f>IF(AND(E12&gt;='ST11003'!$C$10,E12&lt;'ST11003'!$E$10),'ST11003'!$B$11,IF(E12&gt;='ST11003'!$G$10,'ST11003'!$F$11,"**"))</f>
        <v>**</v>
      </c>
      <c r="AO12" s="14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360" t="str">
        <f>IF(AND(E12&gt;='ST11007'!$C$6,E12&lt;'ST11007'!$E$6),'ST11007'!$B$7,IF(E12&gt;='ST11007'!$G$6,'ST11007'!$F$7,"**"))</f>
        <v>**</v>
      </c>
      <c r="AQ12" s="358" t="str">
        <f>IF(E12&gt;'ST11007'!$C$8,'ST11007'!$B$9,"**")</f>
        <v>**</v>
      </c>
      <c r="AR12" s="148" t="str">
        <f>IF(AND(E12&gt;='ST11007'!$C$10,E12&lt;'ST11007'!$E$10),'ST11007'!$B$11,IF(E12&gt;='ST11007'!$G$10,'ST11007'!$F$11,"**"))</f>
        <v>**</v>
      </c>
      <c r="AS12" s="136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4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8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36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4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36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46" t="str">
        <f>IF($A$40=$V$10,V12,IF($A$40=$Y$10,Y12,IF($A$40=$AB$10,AB12,IF($A$40=$AE$10,AE12,IF($A$40=$AK$10,AK12,IF($A$40=$AO$10,AO12,IF($A$40=$AT$10,AT12,IF($A$40=$AW$10,AW12,"**"))))))))</f>
        <v>**</v>
      </c>
      <c r="AZ12" s="360" t="str">
        <f>IF($A$40=$AE$10,AF12,IF($A$40=$AK$10,AL12,IF($A$40=$AO$10,AP12,"**")))</f>
        <v>**</v>
      </c>
      <c r="BA12" s="358" t="str">
        <f>IF($A$40=$AE$10,AG12,IF($A$40=$AK$10,AM12,IF($A$40=$AO$10,AQ12,"**")))</f>
        <v>**</v>
      </c>
      <c r="BB12" s="148" t="str">
        <f>IF($A$40=$V$10,W12,IF($A$40=$Y$10,Z12,IF($A$40=$AB$10,AC12,IF($A$40=$AK$10,AN12,IF($A$40=$AO$10,AR12,IF($A$40=$AT$10,AU12,"**"))))))</f>
        <v>**</v>
      </c>
      <c r="BC12" s="364" t="str">
        <f>IF($A$40=$AE$10,AH12,"**")</f>
        <v>**</v>
      </c>
      <c r="BD12" s="362" t="str">
        <f>IF($A$40=$AE$10,AI12,"**")</f>
        <v>**</v>
      </c>
      <c r="BE12" s="136" t="str">
        <f>IF($A$40=$V$10,X12,IF($A$40=$Y$10,AA12,IF($A$40=$AB$10,AD12,IF($A$40=$AE$10,AJ12,IF($A$40=$AO$10,AS12,IF($A$40=$AT$10,AV12,IF($A$40=$AW$10,AX12,"**")))))))</f>
        <v>**</v>
      </c>
      <c r="BF12" s="162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156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156" t="str">
        <f>IF(L12&amp;L13="","**",IF(L12=L13*-1,"± "&amp;TEXT(L12,"0,00"),IF(L12&lt;&gt;L13,CONCATENATE(BK12,BL12,BM12,CHAR(10),BK13,BL13,BM13),"**")))</f>
        <v>**</v>
      </c>
      <c r="BO12" s="150" t="str">
        <f>IF(C12&lt;&gt;"Ch","**",IF(E12&amp;G12="","",IF(C12="Ch",E12&amp;"x"&amp;G12&amp;"°","**")))</f>
        <v>**</v>
      </c>
      <c r="BP12" s="56" t="str">
        <f>IF(C12="Ch",TEXT(V12,"0,00"),"")</f>
        <v/>
      </c>
      <c r="BQ12" s="156" t="str">
        <f>IF(BP12&lt;&gt;"",CONCATENATE(BP12&amp;CHAR(10),BP13),"**")</f>
        <v>**</v>
      </c>
      <c r="BR12" s="164" t="str">
        <f>IF($C12="Ø","Ø",IF(OR($C12="R",$C12="RI",$C12="RE"),"R",IF($C12="Ch","Ch","")))</f>
        <v/>
      </c>
      <c r="BS12" s="166" t="str">
        <f>IF($C12="Ch",$BO12,IF($C12="A",TEXT($E12,"0,00")&amp;"°",IF($E12&lt;&gt;"",$E12,"")))</f>
        <v/>
      </c>
      <c r="BT12" s="166"/>
      <c r="BU12" s="166"/>
      <c r="BV12" s="160" t="str">
        <f>IF($BF12&lt;&gt;"**",$BF12,IF($BJ12&lt;&gt;"**",$BJ12,IF($BN12&lt;&gt;"**",$BN12,IF($BQ12&lt;&gt;"**",$BQ12,""))))</f>
        <v/>
      </c>
      <c r="BW12" s="160"/>
      <c r="BX12" s="206"/>
      <c r="BY12" s="206"/>
      <c r="BZ12" s="206"/>
      <c r="CA12" s="207"/>
      <c r="CB12" s="207"/>
      <c r="CC12" s="207"/>
      <c r="CD12" s="214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15"/>
      <c r="CF12" s="215"/>
      <c r="CG12" s="215"/>
      <c r="CH12" s="215"/>
      <c r="CI12" s="216"/>
      <c r="CJ12" s="204" t="str">
        <f>IF(O12&gt;=2,"x "&amp;O12,"")</f>
        <v/>
      </c>
      <c r="CK12" s="204"/>
      <c r="CL12" s="204"/>
      <c r="CM12" s="204"/>
      <c r="CN12" s="205"/>
      <c r="CO12" s="211"/>
      <c r="CP12" s="209"/>
      <c r="CQ12" s="209"/>
      <c r="CR12" s="209"/>
      <c r="CS12" s="209"/>
      <c r="CT12" s="209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09"/>
      <c r="DJ12" s="209"/>
      <c r="DK12" s="209"/>
      <c r="DL12" s="209"/>
      <c r="DM12" s="209"/>
      <c r="DN12" s="209"/>
      <c r="DO12" s="210"/>
      <c r="DP12" s="34"/>
    </row>
    <row r="13" spans="1:132" ht="12.75" customHeight="1" x14ac:dyDescent="0.25">
      <c r="A13" s="230"/>
      <c r="B13" s="231"/>
      <c r="C13" s="185"/>
      <c r="D13" s="187"/>
      <c r="E13" s="192"/>
      <c r="F13" s="193"/>
      <c r="G13" s="196"/>
      <c r="H13" s="197"/>
      <c r="I13" s="185"/>
      <c r="J13" s="186"/>
      <c r="K13" s="187"/>
      <c r="L13" s="188"/>
      <c r="M13" s="189"/>
      <c r="N13" s="145"/>
      <c r="O13" s="145"/>
      <c r="P13" s="145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47"/>
      <c r="W13" s="149"/>
      <c r="X13" s="137"/>
      <c r="Y13" s="147"/>
      <c r="Z13" s="149"/>
      <c r="AA13" s="137"/>
      <c r="AB13" s="147"/>
      <c r="AC13" s="149"/>
      <c r="AD13" s="137"/>
      <c r="AE13" s="147"/>
      <c r="AF13" s="361"/>
      <c r="AG13" s="359"/>
      <c r="AH13" s="365"/>
      <c r="AI13" s="363"/>
      <c r="AJ13" s="137"/>
      <c r="AK13" s="147"/>
      <c r="AL13" s="361"/>
      <c r="AM13" s="359"/>
      <c r="AN13" s="149"/>
      <c r="AO13" s="147"/>
      <c r="AP13" s="361"/>
      <c r="AQ13" s="359"/>
      <c r="AR13" s="149"/>
      <c r="AS13" s="137"/>
      <c r="AT13" s="147"/>
      <c r="AU13" s="149"/>
      <c r="AV13" s="137"/>
      <c r="AW13" s="147"/>
      <c r="AX13" s="137"/>
      <c r="AY13" s="147"/>
      <c r="AZ13" s="361"/>
      <c r="BA13" s="359"/>
      <c r="BB13" s="149"/>
      <c r="BC13" s="365"/>
      <c r="BD13" s="363"/>
      <c r="BE13" s="137"/>
      <c r="BF13" s="163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157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157"/>
      <c r="BO13" s="151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157"/>
      <c r="BR13" s="165"/>
      <c r="BS13" s="167"/>
      <c r="BT13" s="167"/>
      <c r="BU13" s="167"/>
      <c r="BV13" s="161"/>
      <c r="BW13" s="161"/>
      <c r="BX13" s="206"/>
      <c r="BY13" s="206"/>
      <c r="BZ13" s="206"/>
      <c r="CA13" s="207"/>
      <c r="CB13" s="207"/>
      <c r="CC13" s="207"/>
      <c r="CD13" s="217"/>
      <c r="CE13" s="218"/>
      <c r="CF13" s="218"/>
      <c r="CG13" s="218"/>
      <c r="CH13" s="218"/>
      <c r="CI13" s="219"/>
      <c r="CJ13" s="204"/>
      <c r="CK13" s="204"/>
      <c r="CL13" s="204"/>
      <c r="CM13" s="204"/>
      <c r="CN13" s="205"/>
      <c r="CO13" s="211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09"/>
      <c r="DO13" s="210"/>
      <c r="DP13" s="34"/>
    </row>
    <row r="14" spans="1:132" ht="12.75" customHeight="1" x14ac:dyDescent="0.25">
      <c r="A14" s="228" t="s">
        <v>6</v>
      </c>
      <c r="B14" s="229"/>
      <c r="C14" s="182"/>
      <c r="D14" s="184"/>
      <c r="E14" s="138"/>
      <c r="F14" s="139"/>
      <c r="G14" s="139"/>
      <c r="H14" s="140"/>
      <c r="I14" s="182"/>
      <c r="J14" s="183"/>
      <c r="K14" s="184"/>
      <c r="L14" s="188"/>
      <c r="M14" s="189"/>
      <c r="N14" s="144"/>
      <c r="O14" s="144"/>
      <c r="P14" s="144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4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8" t="str">
        <f>IF(AND(E14&gt;'ASN21100'!$C$6,E14&lt;='ASN21100'!$E$6),'ASN21100'!$B$7,IF(AND(E14&gt;'ASN21100'!$G$6,E14&lt;='ASN21100'!$I$6),'ASN21100'!$F$7,IF(E14&gt;'ASN21100'!$K$6,'ASN21100'!$J$7,"**")))</f>
        <v>**</v>
      </c>
      <c r="X14" s="136" t="str">
        <f>IF(AND(E14&gt;'ASN21100'!$C$8,E14&lt;='ASN21100'!$E$8),'ASN21100'!$B$9,IF(AND(E14&gt;'ASN21100'!$G$9,E14&lt;='ASN21100'!$I$9),'ASN21100'!$F$9,IF(E14&gt;'ASN21100'!$K$8,'ASN21100'!$J$9,"**")))</f>
        <v>**</v>
      </c>
      <c r="Y14" s="14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8" t="str">
        <f>IF(AND(E14&gt;=ISO2768cL!$C$6,E14&lt;=ISO2768cL!$E$6),ISO2768cL!$B$7,IF(AND(E14&gt;ISO2768cL!$G$6,E14&lt;=ISO2768cL!$I$6),ISO2768cL!$F$7,IF(E14&gt;ISO2768cL!$K$6,ISO2768cL!$J$7,"**")))</f>
        <v>**</v>
      </c>
      <c r="AA14" s="136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4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8" t="str">
        <f>IF(AND(E14&gt;=ISO2768mK!$C$6,E14&lt;=ISO2768mK!$E$6),ISO2768mK!$B$7,IF(AND(E14&gt;ISO2768mK!$G$6,E14&lt;=ISO2768mK!$I$6),ISO2768mK!$F$7,IF(E14&gt;ISO2768mK!$K$6,ISO2768mK!$J$7,"**")))</f>
        <v>**</v>
      </c>
      <c r="AD14" s="136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4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360" t="str">
        <f>IF(AND(E14&gt;='NSA2110'!$C$6,E14&lt;='NSA2110'!$E$6),'NSA2110'!$B$7,IF(AND(E14&gt;'NSA2110'!$G$6,E14&lt;='NSA2110'!$I$6),'NSA2110'!$F$7,IF(E14&gt;'NSA2110'!$L$6,'NSA2110'!$J$7,"**")))</f>
        <v>**</v>
      </c>
      <c r="AG14" s="358" t="str">
        <f>IF(E14&gt;='NSA2110'!$D$8,'NSA2110'!$B$9,"**")</f>
        <v>**</v>
      </c>
      <c r="AH14" s="364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362" t="str">
        <f>IF(AND(E14&gt;'NSA2110'!$C$12,E14&lt;='NSA2110'!$E$12),'NSA2110'!$B$13,IF(E14&gt;'NSA2110'!$H$12,'NSA2110'!$F$13,"**"))</f>
        <v>**</v>
      </c>
      <c r="AJ14" s="136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4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360" t="str">
        <f>IF(AND(E14&gt;='ST11003'!$C$6,E14&lt;'ST11003'!$E$6),'ST11003'!$B$7,IF(E14&gt;='ST11003'!$G$6,'ST11003'!$F$7,"**"))</f>
        <v>**</v>
      </c>
      <c r="AM14" s="358" t="str">
        <f>IF(AND(E14&gt;='ST11003'!$C$8,E14&lt;'ST11003'!$E$8),'ST11003'!$B$9,IF(E14&gt;='ST11003'!$G$8,'ST11003'!$F$9,"**"))</f>
        <v>**</v>
      </c>
      <c r="AN14" s="148" t="str">
        <f>IF(AND(E14&gt;='ST11003'!$C$10,E14&lt;'ST11003'!$E$10),'ST11003'!$B$11,IF(E14&gt;='ST11003'!$G$10,'ST11003'!$F$11,"**"))</f>
        <v>**</v>
      </c>
      <c r="AO14" s="14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360" t="str">
        <f>IF(AND(E14&gt;='ST11007'!$C$6,E14&lt;'ST11007'!$E$6),'ST11007'!$B$7,IF(E14&gt;='ST11007'!$G$6,'ST11007'!$F$7,"**"))</f>
        <v>**</v>
      </c>
      <c r="AQ14" s="358" t="str">
        <f>IF(E14&gt;'ST11007'!$C$8,'ST11007'!$B$9,"**")</f>
        <v>**</v>
      </c>
      <c r="AR14" s="148" t="str">
        <f>IF(AND(E14&gt;='ST11007'!$C$10,E14&lt;'ST11007'!$E$10),'ST11007'!$B$11,IF(E14&gt;='ST11007'!$G$10,'ST11007'!$F$11,"**"))</f>
        <v>**</v>
      </c>
      <c r="AS14" s="136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4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8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36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4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36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4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360" t="str">
        <f t="shared" ref="AZ14" si="7">IF($A$40=$AE$10,AF14,IF($A$40=$AK$10,AL14,IF($A$40=$AO$10,AP14,"**")))</f>
        <v>**</v>
      </c>
      <c r="BA14" s="358" t="str">
        <f t="shared" ref="BA14" si="8">IF($A$40=$AE$10,AG14,IF($A$40=$AK$10,AM14,IF($A$40=$AO$10,AQ14,"**")))</f>
        <v>**</v>
      </c>
      <c r="BB14" s="148" t="str">
        <f t="shared" ref="BB14" si="9">IF($A$40=$V$10,W14,IF($A$40=$Y$10,Z14,IF($A$40=$AB$10,AC14,IF($A$40=$AK$10,AN14,IF($A$40=$AO$10,AR14,IF($A$40=$AT$10,AU14,"**"))))))</f>
        <v>**</v>
      </c>
      <c r="BC14" s="364" t="str">
        <f t="shared" ref="BC14" si="10">IF($A$40=$AE$10,AH14,"**")</f>
        <v>**</v>
      </c>
      <c r="BD14" s="362" t="str">
        <f t="shared" ref="BD14" si="11">IF($A$40=$AE$10,AI14,"**")</f>
        <v>**</v>
      </c>
      <c r="BE14" s="136" t="str">
        <f t="shared" ref="BE14" si="12">IF($A$40=$V$10,X14,IF($A$40=$Y$10,AA14,IF($A$40=$AB$10,AD14,IF($A$40=$AE$10,AJ14,IF($A$40=$AO$10,AS14,IF($A$40=$AT$10,AV14,IF($A$40=$AW$10,AX14,"**")))))))</f>
        <v>**</v>
      </c>
      <c r="BF14" s="162" t="str">
        <f t="shared" ref="BF14" si="13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156" t="str">
        <f t="shared" ref="BJ14" si="14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156" t="str">
        <f t="shared" ref="BN14" si="15">IF(L14&amp;L15="","**",IF(L14=L15*-1,"± "&amp;TEXT(L14,"0,00"),IF(L14&lt;&gt;L15,CONCATENATE(BK14,BL14,BM14,CHAR(10),BK15,BL15,BM15),"**")))</f>
        <v>**</v>
      </c>
      <c r="BO14" s="150" t="str">
        <f t="shared" ref="BO14" si="16">IF(C14&lt;&gt;"Ch","**",IF(E14&amp;G14="","",IF(C14="Ch",E14&amp;"x"&amp;G14&amp;"°","**")))</f>
        <v>**</v>
      </c>
      <c r="BP14" s="56" t="str">
        <f t="shared" ref="BP14" si="17">IF(C14="Ch",TEXT(V14,"0,00"),"")</f>
        <v/>
      </c>
      <c r="BQ14" s="156" t="str">
        <f t="shared" ref="BQ14" si="18">IF(BP14&lt;&gt;"",CONCATENATE(BP14&amp;CHAR(10),BP15),"**")</f>
        <v>**</v>
      </c>
      <c r="BR14" s="164" t="str">
        <f t="shared" ref="BR14" si="19">IF($C14="Ø","Ø",IF(OR($C14="R",$C14="RI",$C14="RE"),"R",IF($C14="Ch","Ch","")))</f>
        <v/>
      </c>
      <c r="BS14" s="166" t="str">
        <f t="shared" ref="BS14" si="20">IF($C14="Ch",$BO14,IF($C14="A",TEXT($E14,"0,00")&amp;"°",IF($E14&lt;&gt;"",$E14,"")))</f>
        <v/>
      </c>
      <c r="BT14" s="166"/>
      <c r="BU14" s="166"/>
      <c r="BV14" s="160" t="str">
        <f t="shared" ref="BV14" si="21">IF($BF14&lt;&gt;"**",$BF14,IF($BJ14&lt;&gt;"**",$BJ14,IF($BN14&lt;&gt;"**",$BN14,IF($BQ14&lt;&gt;"**",$BQ14,""))))</f>
        <v/>
      </c>
      <c r="BW14" s="160"/>
      <c r="BX14" s="206"/>
      <c r="BY14" s="206"/>
      <c r="BZ14" s="206"/>
      <c r="CA14" s="207"/>
      <c r="CB14" s="207"/>
      <c r="CC14" s="207"/>
      <c r="CD14" s="214" t="str">
        <f t="shared" ref="CD14" si="22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15"/>
      <c r="CF14" s="215"/>
      <c r="CG14" s="215"/>
      <c r="CH14" s="215"/>
      <c r="CI14" s="216"/>
      <c r="CJ14" s="204" t="str">
        <f>IF(O14&gt;=2,"x "&amp;O14,"")</f>
        <v/>
      </c>
      <c r="CK14" s="204"/>
      <c r="CL14" s="204"/>
      <c r="CM14" s="204"/>
      <c r="CN14" s="205"/>
      <c r="CO14" s="211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O14" s="210"/>
      <c r="DP14" s="208"/>
    </row>
    <row r="15" spans="1:132" ht="12.75" customHeight="1" x14ac:dyDescent="0.25">
      <c r="A15" s="230"/>
      <c r="B15" s="231"/>
      <c r="C15" s="185"/>
      <c r="D15" s="187"/>
      <c r="E15" s="141"/>
      <c r="F15" s="142"/>
      <c r="G15" s="142"/>
      <c r="H15" s="143"/>
      <c r="I15" s="185"/>
      <c r="J15" s="186"/>
      <c r="K15" s="187"/>
      <c r="L15" s="188"/>
      <c r="M15" s="189"/>
      <c r="N15" s="145"/>
      <c r="O15" s="145"/>
      <c r="P15" s="145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3">IF(AND(C14="Ø",I14&lt;&gt;""),T15*0.001,"")</f>
        <v/>
      </c>
      <c r="V15" s="147"/>
      <c r="W15" s="149"/>
      <c r="X15" s="137"/>
      <c r="Y15" s="147"/>
      <c r="Z15" s="149"/>
      <c r="AA15" s="137"/>
      <c r="AB15" s="147"/>
      <c r="AC15" s="149"/>
      <c r="AD15" s="137"/>
      <c r="AE15" s="147"/>
      <c r="AF15" s="361"/>
      <c r="AG15" s="359"/>
      <c r="AH15" s="365"/>
      <c r="AI15" s="363"/>
      <c r="AJ15" s="137"/>
      <c r="AK15" s="147"/>
      <c r="AL15" s="361"/>
      <c r="AM15" s="359"/>
      <c r="AN15" s="149"/>
      <c r="AO15" s="147"/>
      <c r="AP15" s="361"/>
      <c r="AQ15" s="359"/>
      <c r="AR15" s="149"/>
      <c r="AS15" s="137"/>
      <c r="AT15" s="147"/>
      <c r="AU15" s="149"/>
      <c r="AV15" s="137"/>
      <c r="AW15" s="147"/>
      <c r="AX15" s="137"/>
      <c r="AY15" s="147"/>
      <c r="AZ15" s="361"/>
      <c r="BA15" s="359"/>
      <c r="BB15" s="149"/>
      <c r="BC15" s="365"/>
      <c r="BD15" s="363"/>
      <c r="BE15" s="137"/>
      <c r="BF15" s="163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157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157"/>
      <c r="BO15" s="151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157"/>
      <c r="BR15" s="165"/>
      <c r="BS15" s="167"/>
      <c r="BT15" s="167"/>
      <c r="BU15" s="167"/>
      <c r="BV15" s="161"/>
      <c r="BW15" s="161"/>
      <c r="BX15" s="206"/>
      <c r="BY15" s="206"/>
      <c r="BZ15" s="206"/>
      <c r="CA15" s="207"/>
      <c r="CB15" s="207"/>
      <c r="CC15" s="207"/>
      <c r="CD15" s="217"/>
      <c r="CE15" s="218"/>
      <c r="CF15" s="218"/>
      <c r="CG15" s="218"/>
      <c r="CH15" s="218"/>
      <c r="CI15" s="219"/>
      <c r="CJ15" s="204"/>
      <c r="CK15" s="204"/>
      <c r="CL15" s="204"/>
      <c r="CM15" s="204"/>
      <c r="CN15" s="205"/>
      <c r="CO15" s="211"/>
      <c r="CP15" s="209"/>
      <c r="CQ15" s="209"/>
      <c r="CR15" s="209"/>
      <c r="CS15" s="209"/>
      <c r="CT15" s="209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09"/>
      <c r="DJ15" s="209"/>
      <c r="DK15" s="209"/>
      <c r="DL15" s="209"/>
      <c r="DM15" s="209"/>
      <c r="DN15" s="209"/>
      <c r="DO15" s="210"/>
      <c r="DP15" s="208"/>
    </row>
    <row r="16" spans="1:132" ht="12.75" customHeight="1" x14ac:dyDescent="0.25">
      <c r="A16" s="228" t="s">
        <v>7</v>
      </c>
      <c r="B16" s="229"/>
      <c r="C16" s="182"/>
      <c r="D16" s="184"/>
      <c r="E16" s="190"/>
      <c r="F16" s="191"/>
      <c r="G16" s="194"/>
      <c r="H16" s="195"/>
      <c r="I16" s="182"/>
      <c r="J16" s="183"/>
      <c r="K16" s="184"/>
      <c r="L16" s="188"/>
      <c r="M16" s="189"/>
      <c r="N16" s="144"/>
      <c r="O16" s="144"/>
      <c r="P16" s="144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4">IF(AND(C16="Ø",I16&lt;&gt;""),T16*0.001,"")</f>
        <v/>
      </c>
      <c r="V16" s="14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8" t="str">
        <f>IF(AND(E16&gt;'ASN21100'!$C$6,E16&lt;='ASN21100'!$E$6),'ASN21100'!$B$7,IF(AND(E16&gt;'ASN21100'!$G$6,E16&lt;='ASN21100'!$I$6),'ASN21100'!$F$7,IF(E16&gt;'ASN21100'!$K$6,'ASN21100'!$J$7,"**")))</f>
        <v>**</v>
      </c>
      <c r="X16" s="136" t="str">
        <f>IF(AND(E16&gt;'ASN21100'!$C$8,E16&lt;='ASN21100'!$E$8),'ASN21100'!$B$9,IF(AND(E16&gt;'ASN21100'!$G$9,E16&lt;='ASN21100'!$I$9),'ASN21100'!$F$9,IF(E16&gt;'ASN21100'!$K$8,'ASN21100'!$J$9,"**")))</f>
        <v>**</v>
      </c>
      <c r="Y16" s="14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8" t="str">
        <f>IF(AND(E16&gt;=ISO2768cL!$C$6,E16&lt;=ISO2768cL!$E$6),ISO2768cL!$B$7,IF(AND(E16&gt;ISO2768cL!$G$6,E16&lt;=ISO2768cL!$I$6),ISO2768cL!$F$7,IF(E16&gt;ISO2768cL!$K$6,ISO2768cL!$J$7,"**")))</f>
        <v>**</v>
      </c>
      <c r="AA16" s="136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4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8" t="str">
        <f>IF(AND(E16&gt;=ISO2768mK!$C$6,E16&lt;=ISO2768mK!$E$6),ISO2768mK!$B$7,IF(AND(E16&gt;ISO2768mK!$G$6,E16&lt;=ISO2768mK!$I$6),ISO2768mK!$F$7,IF(E16&gt;ISO2768mK!$K$6,ISO2768mK!$J$7,"**")))</f>
        <v>**</v>
      </c>
      <c r="AD16" s="136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4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360" t="str">
        <f>IF(AND(E16&gt;='NSA2110'!$C$6,E16&lt;='NSA2110'!$E$6),'NSA2110'!$B$7,IF(AND(E16&gt;'NSA2110'!$G$6,E16&lt;='NSA2110'!$I$6),'NSA2110'!$F$7,IF(E16&gt;'NSA2110'!$L$6,'NSA2110'!$J$7,"**")))</f>
        <v>**</v>
      </c>
      <c r="AG16" s="358" t="str">
        <f>IF(E16&gt;='NSA2110'!$D$8,'NSA2110'!$B$9,"**")</f>
        <v>**</v>
      </c>
      <c r="AH16" s="364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362" t="str">
        <f>IF(AND(E16&gt;'NSA2110'!$C$12,E16&lt;='NSA2110'!$E$12),'NSA2110'!$B$13,IF(E16&gt;'NSA2110'!$H$12,'NSA2110'!$F$13,"**"))</f>
        <v>**</v>
      </c>
      <c r="AJ16" s="136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4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360" t="str">
        <f>IF(AND(E16&gt;='ST11003'!$C$6,E16&lt;'ST11003'!$E$6),'ST11003'!$B$7,IF(E16&gt;='ST11003'!$G$6,'ST11003'!$F$7,"**"))</f>
        <v>**</v>
      </c>
      <c r="AM16" s="358" t="str">
        <f>IF(AND(E16&gt;='ST11003'!$C$8,E16&lt;'ST11003'!$E$8),'ST11003'!$B$9,IF(E16&gt;='ST11003'!$G$8,'ST11003'!$F$9,"**"))</f>
        <v>**</v>
      </c>
      <c r="AN16" s="148" t="str">
        <f>IF(AND(E16&gt;='ST11003'!$C$10,E16&lt;'ST11003'!$E$10),'ST11003'!$B$11,IF(E16&gt;='ST11003'!$G$10,'ST11003'!$F$11,"**"))</f>
        <v>**</v>
      </c>
      <c r="AO16" s="14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360" t="str">
        <f>IF(AND(E16&gt;='ST11007'!$C$6,E16&lt;'ST11007'!$E$6),'ST11007'!$B$7,IF(E16&gt;='ST11007'!$G$6,'ST11007'!$F$7,"**"))</f>
        <v>**</v>
      </c>
      <c r="AQ16" s="358" t="str">
        <f>IF(E16&gt;'ST11007'!$C$8,'ST11007'!$B$9,"**")</f>
        <v>**</v>
      </c>
      <c r="AR16" s="148" t="str">
        <f>IF(AND(E16&gt;='ST11007'!$C$10,E16&lt;'ST11007'!$E$10),'ST11007'!$B$11,IF(E16&gt;='ST11007'!$G$10,'ST11007'!$F$11,"**"))</f>
        <v>**</v>
      </c>
      <c r="AS16" s="136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4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8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36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4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36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46" t="str">
        <f t="shared" ref="AY16" si="25">IF($A$40=$V$10,V16,IF($A$40=$Y$10,Y16,IF($A$40=$AB$10,AB16,IF($A$40=$AE$10,AE16,IF($A$40=$AK$10,AK16,IF($A$40=$AO$10,AO16,IF($A$40=$AT$10,AT16,IF($A$40=$AW$10,AW16,"**"))))))))</f>
        <v>**</v>
      </c>
      <c r="AZ16" s="360" t="str">
        <f t="shared" ref="AZ16" si="26">IF($A$40=$AE$10,AF16,IF($A$40=$AK$10,AL16,IF($A$40=$AO$10,AP16,"**")))</f>
        <v>**</v>
      </c>
      <c r="BA16" s="358" t="str">
        <f t="shared" ref="BA16" si="27">IF($A$40=$AE$10,AG16,IF($A$40=$AK$10,AM16,IF($A$40=$AO$10,AQ16,"**")))</f>
        <v>**</v>
      </c>
      <c r="BB16" s="148" t="str">
        <f t="shared" ref="BB16" si="28">IF($A$40=$V$10,W16,IF($A$40=$Y$10,Z16,IF($A$40=$AB$10,AC16,IF($A$40=$AK$10,AN16,IF($A$40=$AO$10,AR16,IF($A$40=$AT$10,AU16,"**"))))))</f>
        <v>**</v>
      </c>
      <c r="BC16" s="364" t="str">
        <f t="shared" ref="BC16" si="29">IF($A$40=$AE$10,AH16,"**")</f>
        <v>**</v>
      </c>
      <c r="BD16" s="362" t="str">
        <f t="shared" ref="BD16" si="30">IF($A$40=$AE$10,AI16,"**")</f>
        <v>**</v>
      </c>
      <c r="BE16" s="136" t="str">
        <f t="shared" ref="BE16" si="31">IF($A$40=$V$10,X16,IF($A$40=$Y$10,AA16,IF($A$40=$AB$10,AD16,IF($A$40=$AE$10,AJ16,IF($A$40=$AO$10,AS16,IF($A$40=$AT$10,AV16,IF($A$40=$AW$10,AX16,"**")))))))</f>
        <v>**</v>
      </c>
      <c r="BF16" s="162" t="str">
        <f t="shared" ref="BF16" si="32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156" t="str">
        <f t="shared" ref="BJ16" si="33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156" t="str">
        <f t="shared" ref="BN16" si="34">IF(L16&amp;L17="","**",IF(L16=L17*-1,"± "&amp;TEXT(L16,"0,00"),IF(L16&lt;&gt;L17,CONCATENATE(BK16,BL16,BM16,CHAR(10),BK17,BL17,BM17),"**")))</f>
        <v>**</v>
      </c>
      <c r="BO16" s="150" t="str">
        <f t="shared" ref="BO16" si="35">IF(C16&lt;&gt;"Ch","**",IF(E16&amp;G16="","",IF(C16="Ch",E16&amp;"x"&amp;G16&amp;"°","**")))</f>
        <v>**</v>
      </c>
      <c r="BP16" s="56" t="str">
        <f t="shared" ref="BP16" si="36">IF(C16="Ch",TEXT(V16,"0,00"),"")</f>
        <v/>
      </c>
      <c r="BQ16" s="156" t="str">
        <f t="shared" ref="BQ16" si="37">IF(BP16&lt;&gt;"",CONCATENATE(BP16&amp;CHAR(10),BP17),"**")</f>
        <v>**</v>
      </c>
      <c r="BR16" s="164" t="str">
        <f t="shared" ref="BR16" si="38">IF($C16="Ø","Ø",IF(OR($C16="R",$C16="RI",$C16="RE"),"R",IF($C16="Ch","Ch","")))</f>
        <v/>
      </c>
      <c r="BS16" s="166" t="str">
        <f t="shared" ref="BS16" si="39">IF($C16="Ch",$BO16,IF($C16="A",TEXT($E16,"0,00")&amp;"°",IF($E16&lt;&gt;"",$E16,"")))</f>
        <v/>
      </c>
      <c r="BT16" s="166"/>
      <c r="BU16" s="166"/>
      <c r="BV16" s="160" t="str">
        <f t="shared" ref="BV16" si="40">IF($BF16&lt;&gt;"**",$BF16,IF($BJ16&lt;&gt;"**",$BJ16,IF($BN16&lt;&gt;"**",$BN16,IF($BQ16&lt;&gt;"**",$BQ16,""))))</f>
        <v/>
      </c>
      <c r="BW16" s="160"/>
      <c r="BX16" s="206"/>
      <c r="BY16" s="206"/>
      <c r="BZ16" s="206"/>
      <c r="CA16" s="207"/>
      <c r="CB16" s="207"/>
      <c r="CC16" s="207"/>
      <c r="CD16" s="214" t="str">
        <f t="shared" ref="CD16" si="41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15"/>
      <c r="CF16" s="215"/>
      <c r="CG16" s="215"/>
      <c r="CH16" s="215"/>
      <c r="CI16" s="216"/>
      <c r="CJ16" s="204" t="str">
        <f>IF(O16&gt;=2,"x "&amp;O16,"")</f>
        <v/>
      </c>
      <c r="CK16" s="204"/>
      <c r="CL16" s="204"/>
      <c r="CM16" s="204"/>
      <c r="CN16" s="205"/>
      <c r="CO16" s="211"/>
      <c r="CP16" s="209"/>
      <c r="CQ16" s="209"/>
      <c r="CR16" s="209"/>
      <c r="CS16" s="209"/>
      <c r="CT16" s="209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09"/>
      <c r="DJ16" s="209"/>
      <c r="DK16" s="209"/>
      <c r="DL16" s="209"/>
      <c r="DM16" s="209"/>
      <c r="DN16" s="209"/>
      <c r="DO16" s="210"/>
      <c r="DP16" s="208"/>
    </row>
    <row r="17" spans="1:120" ht="12.75" customHeight="1" x14ac:dyDescent="0.25">
      <c r="A17" s="230"/>
      <c r="B17" s="231"/>
      <c r="C17" s="185"/>
      <c r="D17" s="187"/>
      <c r="E17" s="192"/>
      <c r="F17" s="193"/>
      <c r="G17" s="196"/>
      <c r="H17" s="197"/>
      <c r="I17" s="185"/>
      <c r="J17" s="186"/>
      <c r="K17" s="187"/>
      <c r="L17" s="188"/>
      <c r="M17" s="189"/>
      <c r="N17" s="145"/>
      <c r="O17" s="145"/>
      <c r="P17" s="145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42">IF(AND(C16="Ø",I16&lt;&gt;""),T17*0.001,"")</f>
        <v/>
      </c>
      <c r="V17" s="147"/>
      <c r="W17" s="149"/>
      <c r="X17" s="137"/>
      <c r="Y17" s="147"/>
      <c r="Z17" s="149"/>
      <c r="AA17" s="137"/>
      <c r="AB17" s="147"/>
      <c r="AC17" s="149"/>
      <c r="AD17" s="137"/>
      <c r="AE17" s="147"/>
      <c r="AF17" s="361"/>
      <c r="AG17" s="359"/>
      <c r="AH17" s="365"/>
      <c r="AI17" s="363"/>
      <c r="AJ17" s="137"/>
      <c r="AK17" s="147"/>
      <c r="AL17" s="361"/>
      <c r="AM17" s="359"/>
      <c r="AN17" s="149"/>
      <c r="AO17" s="147"/>
      <c r="AP17" s="361"/>
      <c r="AQ17" s="359"/>
      <c r="AR17" s="149"/>
      <c r="AS17" s="137"/>
      <c r="AT17" s="147"/>
      <c r="AU17" s="149"/>
      <c r="AV17" s="137"/>
      <c r="AW17" s="147"/>
      <c r="AX17" s="137"/>
      <c r="AY17" s="147"/>
      <c r="AZ17" s="361"/>
      <c r="BA17" s="359"/>
      <c r="BB17" s="149"/>
      <c r="BC17" s="365"/>
      <c r="BD17" s="363"/>
      <c r="BE17" s="137"/>
      <c r="BF17" s="163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157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157"/>
      <c r="BO17" s="151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157"/>
      <c r="BR17" s="165"/>
      <c r="BS17" s="167"/>
      <c r="BT17" s="167"/>
      <c r="BU17" s="167"/>
      <c r="BV17" s="161"/>
      <c r="BW17" s="161"/>
      <c r="BX17" s="206"/>
      <c r="BY17" s="206"/>
      <c r="BZ17" s="206"/>
      <c r="CA17" s="207"/>
      <c r="CB17" s="207"/>
      <c r="CC17" s="207"/>
      <c r="CD17" s="217"/>
      <c r="CE17" s="218"/>
      <c r="CF17" s="218"/>
      <c r="CG17" s="218"/>
      <c r="CH17" s="218"/>
      <c r="CI17" s="219"/>
      <c r="CJ17" s="204"/>
      <c r="CK17" s="204"/>
      <c r="CL17" s="204"/>
      <c r="CM17" s="204"/>
      <c r="CN17" s="205"/>
      <c r="CO17" s="211"/>
      <c r="CP17" s="209"/>
      <c r="CQ17" s="209"/>
      <c r="CR17" s="209"/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09"/>
      <c r="DM17" s="209"/>
      <c r="DN17" s="209"/>
      <c r="DO17" s="210"/>
      <c r="DP17" s="208"/>
    </row>
    <row r="18" spans="1:120" ht="12.75" customHeight="1" x14ac:dyDescent="0.25">
      <c r="A18" s="228" t="s">
        <v>8</v>
      </c>
      <c r="B18" s="229"/>
      <c r="C18" s="182"/>
      <c r="D18" s="184"/>
      <c r="E18" s="138"/>
      <c r="F18" s="139"/>
      <c r="G18" s="139"/>
      <c r="H18" s="140"/>
      <c r="I18" s="182"/>
      <c r="J18" s="183"/>
      <c r="K18" s="184"/>
      <c r="L18" s="188"/>
      <c r="M18" s="189"/>
      <c r="N18" s="144"/>
      <c r="O18" s="144"/>
      <c r="P18" s="144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43">IF(AND(C18="Ø",I18&lt;&gt;""),T18*0.001,"")</f>
        <v/>
      </c>
      <c r="V18" s="14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8" t="str">
        <f>IF(AND(E18&gt;'ASN21100'!$C$6,E18&lt;='ASN21100'!$E$6),'ASN21100'!$B$7,IF(AND(E18&gt;'ASN21100'!$G$6,E18&lt;='ASN21100'!$I$6),'ASN21100'!$F$7,IF(E18&gt;'ASN21100'!$K$6,'ASN21100'!$J$7,"**")))</f>
        <v>**</v>
      </c>
      <c r="X18" s="136" t="str">
        <f>IF(AND(E18&gt;'ASN21100'!$C$8,E18&lt;='ASN21100'!$E$8),'ASN21100'!$B$9,IF(AND(E18&gt;'ASN21100'!$G$9,E18&lt;='ASN21100'!$I$9),'ASN21100'!$F$9,IF(E18&gt;'ASN21100'!$K$8,'ASN21100'!$J$9,"**")))</f>
        <v>**</v>
      </c>
      <c r="Y18" s="14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8" t="str">
        <f>IF(AND(E18&gt;=ISO2768cL!$C$6,E18&lt;=ISO2768cL!$E$6),ISO2768cL!$B$7,IF(AND(E18&gt;ISO2768cL!$G$6,E18&lt;=ISO2768cL!$I$6),ISO2768cL!$F$7,IF(E18&gt;ISO2768cL!$K$6,ISO2768cL!$J$7,"**")))</f>
        <v>**</v>
      </c>
      <c r="AA18" s="136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4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8" t="str">
        <f>IF(AND(E18&gt;=ISO2768mK!$C$6,E18&lt;=ISO2768mK!$E$6),ISO2768mK!$B$7,IF(AND(E18&gt;ISO2768mK!$G$6,E18&lt;=ISO2768mK!$I$6),ISO2768mK!$F$7,IF(E18&gt;ISO2768mK!$K$6,ISO2768mK!$J$7,"**")))</f>
        <v>**</v>
      </c>
      <c r="AD18" s="136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4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360" t="str">
        <f>IF(AND(E18&gt;='NSA2110'!$C$6,E18&lt;='NSA2110'!$E$6),'NSA2110'!$B$7,IF(AND(E18&gt;'NSA2110'!$G$6,E18&lt;='NSA2110'!$I$6),'NSA2110'!$F$7,IF(E18&gt;'NSA2110'!$L$6,'NSA2110'!$J$7,"**")))</f>
        <v>**</v>
      </c>
      <c r="AG18" s="358" t="str">
        <f>IF(E18&gt;='NSA2110'!$D$8,'NSA2110'!$B$9,"**")</f>
        <v>**</v>
      </c>
      <c r="AH18" s="364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362" t="str">
        <f>IF(AND(E18&gt;'NSA2110'!$C$12,E18&lt;='NSA2110'!$E$12),'NSA2110'!$B$13,IF(E18&gt;'NSA2110'!$H$12,'NSA2110'!$F$13,"**"))</f>
        <v>**</v>
      </c>
      <c r="AJ18" s="136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4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360" t="str">
        <f>IF(AND(E18&gt;='ST11003'!$C$6,E18&lt;'ST11003'!$E$6),'ST11003'!$B$7,IF(E18&gt;='ST11003'!$G$6,'ST11003'!$F$7,"**"))</f>
        <v>**</v>
      </c>
      <c r="AM18" s="358" t="str">
        <f>IF(AND(E18&gt;='ST11003'!$C$8,E18&lt;'ST11003'!$E$8),'ST11003'!$B$9,IF(E18&gt;='ST11003'!$G$8,'ST11003'!$F$9,"**"))</f>
        <v>**</v>
      </c>
      <c r="AN18" s="148" t="str">
        <f>IF(AND(E18&gt;='ST11003'!$C$10,E18&lt;'ST11003'!$E$10),'ST11003'!$B$11,IF(E18&gt;='ST11003'!$G$10,'ST11003'!$F$11,"**"))</f>
        <v>**</v>
      </c>
      <c r="AO18" s="14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360" t="str">
        <f>IF(AND(E18&gt;='ST11007'!$C$6,E18&lt;'ST11007'!$E$6),'ST11007'!$B$7,IF(E18&gt;='ST11007'!$G$6,'ST11007'!$F$7,"**"))</f>
        <v>**</v>
      </c>
      <c r="AQ18" s="358" t="str">
        <f>IF(E18&gt;'ST11007'!$C$8,'ST11007'!$B$9,"**")</f>
        <v>**</v>
      </c>
      <c r="AR18" s="148" t="str">
        <f>IF(AND(E18&gt;='ST11007'!$C$10,E18&lt;'ST11007'!$E$10),'ST11007'!$B$11,IF(E18&gt;='ST11007'!$G$10,'ST11007'!$F$11,"**"))</f>
        <v>**</v>
      </c>
      <c r="AS18" s="136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4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8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36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4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36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46" t="str">
        <f t="shared" ref="AY18" si="44">IF($A$40=$V$10,V18,IF($A$40=$Y$10,Y18,IF($A$40=$AB$10,AB18,IF($A$40=$AE$10,AE18,IF($A$40=$AK$10,AK18,IF($A$40=$AO$10,AO18,IF($A$40=$AT$10,AT18,IF($A$40=$AW$10,AW18,"**"))))))))</f>
        <v>**</v>
      </c>
      <c r="AZ18" s="360" t="str">
        <f t="shared" ref="AZ18" si="45">IF($A$40=$AE$10,AF18,IF($A$40=$AK$10,AL18,IF($A$40=$AO$10,AP18,"**")))</f>
        <v>**</v>
      </c>
      <c r="BA18" s="358" t="str">
        <f t="shared" ref="BA18" si="46">IF($A$40=$AE$10,AG18,IF($A$40=$AK$10,AM18,IF($A$40=$AO$10,AQ18,"**")))</f>
        <v>**</v>
      </c>
      <c r="BB18" s="148" t="str">
        <f t="shared" ref="BB18" si="47">IF($A$40=$V$10,W18,IF($A$40=$Y$10,Z18,IF($A$40=$AB$10,AC18,IF($A$40=$AK$10,AN18,IF($A$40=$AO$10,AR18,IF($A$40=$AT$10,AU18,"**"))))))</f>
        <v>**</v>
      </c>
      <c r="BC18" s="364" t="str">
        <f t="shared" ref="BC18" si="48">IF($A$40=$AE$10,AH18,"**")</f>
        <v>**</v>
      </c>
      <c r="BD18" s="362" t="str">
        <f t="shared" ref="BD18" si="49">IF($A$40=$AE$10,AI18,"**")</f>
        <v>**</v>
      </c>
      <c r="BE18" s="136" t="str">
        <f t="shared" ref="BE18" si="50">IF($A$40=$V$10,X18,IF($A$40=$Y$10,AA18,IF($A$40=$AB$10,AD18,IF($A$40=$AE$10,AJ18,IF($A$40=$AO$10,AS18,IF($A$40=$AT$10,AV18,IF($A$40=$AW$10,AX18,"**")))))))</f>
        <v>**</v>
      </c>
      <c r="BF18" s="162" t="str">
        <f t="shared" ref="BF18" si="51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156" t="str">
        <f t="shared" ref="BJ18" si="52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156" t="str">
        <f t="shared" ref="BN18" si="53">IF(L18&amp;L19="","**",IF(L18=L19*-1,"± "&amp;TEXT(L18,"0,00"),IF(L18&lt;&gt;L19,CONCATENATE(BK18,BL18,BM18,CHAR(10),BK19,BL19,BM19),"**")))</f>
        <v>**</v>
      </c>
      <c r="BO18" s="150" t="str">
        <f t="shared" ref="BO18" si="54">IF(C18&lt;&gt;"Ch","**",IF(E18&amp;G18="","",IF(C18="Ch",E18&amp;"x"&amp;G18&amp;"°","**")))</f>
        <v>**</v>
      </c>
      <c r="BP18" s="56" t="str">
        <f t="shared" ref="BP18" si="55">IF(C18="Ch",TEXT(V18,"0,00"),"")</f>
        <v/>
      </c>
      <c r="BQ18" s="156" t="str">
        <f t="shared" ref="BQ18" si="56">IF(BP18&lt;&gt;"",CONCATENATE(BP18&amp;CHAR(10),BP19),"**")</f>
        <v>**</v>
      </c>
      <c r="BR18" s="164" t="str">
        <f t="shared" ref="BR18" si="57">IF($C18="Ø","Ø",IF(OR($C18="R",$C18="RI",$C18="RE"),"R",IF($C18="Ch","Ch","")))</f>
        <v/>
      </c>
      <c r="BS18" s="166" t="str">
        <f t="shared" ref="BS18" si="58">IF($C18="Ch",$BO18,IF($C18="A",TEXT($E18,"0,00")&amp;"°",IF($E18&lt;&gt;"",$E18,"")))</f>
        <v/>
      </c>
      <c r="BT18" s="166"/>
      <c r="BU18" s="166"/>
      <c r="BV18" s="160" t="str">
        <f t="shared" ref="BV18" si="59">IF($BF18&lt;&gt;"**",$BF18,IF($BJ18&lt;&gt;"**",$BJ18,IF($BN18&lt;&gt;"**",$BN18,IF($BQ18&lt;&gt;"**",$BQ18,""))))</f>
        <v/>
      </c>
      <c r="BW18" s="160"/>
      <c r="BX18" s="206"/>
      <c r="BY18" s="206"/>
      <c r="BZ18" s="206"/>
      <c r="CA18" s="207"/>
      <c r="CB18" s="207"/>
      <c r="CC18" s="207"/>
      <c r="CD18" s="214" t="str">
        <f t="shared" ref="CD18" si="60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15"/>
      <c r="CF18" s="215"/>
      <c r="CG18" s="215"/>
      <c r="CH18" s="215"/>
      <c r="CI18" s="216"/>
      <c r="CJ18" s="204" t="str">
        <f>IF(O18&gt;=2,"x "&amp;O18,"")</f>
        <v/>
      </c>
      <c r="CK18" s="204"/>
      <c r="CL18" s="204"/>
      <c r="CM18" s="204"/>
      <c r="CN18" s="205"/>
      <c r="CO18" s="211"/>
      <c r="CP18" s="209"/>
      <c r="CQ18" s="209"/>
      <c r="CR18" s="209"/>
      <c r="CS18" s="209"/>
      <c r="CT18" s="209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09"/>
      <c r="DJ18" s="209"/>
      <c r="DK18" s="209"/>
      <c r="DL18" s="209"/>
      <c r="DM18" s="209"/>
      <c r="DN18" s="209"/>
      <c r="DO18" s="210"/>
      <c r="DP18" s="208"/>
    </row>
    <row r="19" spans="1:120" ht="12.75" customHeight="1" x14ac:dyDescent="0.25">
      <c r="A19" s="230"/>
      <c r="B19" s="231"/>
      <c r="C19" s="185"/>
      <c r="D19" s="187"/>
      <c r="E19" s="141"/>
      <c r="F19" s="142"/>
      <c r="G19" s="142"/>
      <c r="H19" s="143"/>
      <c r="I19" s="185"/>
      <c r="J19" s="186"/>
      <c r="K19" s="187"/>
      <c r="L19" s="188"/>
      <c r="M19" s="189"/>
      <c r="N19" s="145"/>
      <c r="O19" s="145"/>
      <c r="P19" s="145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61">IF(AND(C18="Ø",I18&lt;&gt;""),T19*0.001,"")</f>
        <v/>
      </c>
      <c r="V19" s="147"/>
      <c r="W19" s="149"/>
      <c r="X19" s="137"/>
      <c r="Y19" s="147"/>
      <c r="Z19" s="149"/>
      <c r="AA19" s="137"/>
      <c r="AB19" s="147"/>
      <c r="AC19" s="149"/>
      <c r="AD19" s="137"/>
      <c r="AE19" s="147"/>
      <c r="AF19" s="361"/>
      <c r="AG19" s="359"/>
      <c r="AH19" s="365"/>
      <c r="AI19" s="363"/>
      <c r="AJ19" s="137"/>
      <c r="AK19" s="147"/>
      <c r="AL19" s="361"/>
      <c r="AM19" s="359"/>
      <c r="AN19" s="149"/>
      <c r="AO19" s="147"/>
      <c r="AP19" s="361"/>
      <c r="AQ19" s="359"/>
      <c r="AR19" s="149"/>
      <c r="AS19" s="137"/>
      <c r="AT19" s="147"/>
      <c r="AU19" s="149"/>
      <c r="AV19" s="137"/>
      <c r="AW19" s="147"/>
      <c r="AX19" s="137"/>
      <c r="AY19" s="147"/>
      <c r="AZ19" s="361"/>
      <c r="BA19" s="359"/>
      <c r="BB19" s="149"/>
      <c r="BC19" s="365"/>
      <c r="BD19" s="363"/>
      <c r="BE19" s="137"/>
      <c r="BF19" s="163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157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157"/>
      <c r="BO19" s="151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157"/>
      <c r="BR19" s="165"/>
      <c r="BS19" s="167"/>
      <c r="BT19" s="167"/>
      <c r="BU19" s="167"/>
      <c r="BV19" s="161"/>
      <c r="BW19" s="161"/>
      <c r="BX19" s="206"/>
      <c r="BY19" s="206"/>
      <c r="BZ19" s="206"/>
      <c r="CA19" s="207"/>
      <c r="CB19" s="207"/>
      <c r="CC19" s="207"/>
      <c r="CD19" s="217"/>
      <c r="CE19" s="218"/>
      <c r="CF19" s="218"/>
      <c r="CG19" s="218"/>
      <c r="CH19" s="218"/>
      <c r="CI19" s="219"/>
      <c r="CJ19" s="204"/>
      <c r="CK19" s="204"/>
      <c r="CL19" s="204"/>
      <c r="CM19" s="204"/>
      <c r="CN19" s="205"/>
      <c r="CO19" s="211"/>
      <c r="CP19" s="209"/>
      <c r="CQ19" s="209"/>
      <c r="CR19" s="209"/>
      <c r="CS19" s="209"/>
      <c r="CT19" s="209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09"/>
      <c r="DJ19" s="209"/>
      <c r="DK19" s="209"/>
      <c r="DL19" s="209"/>
      <c r="DM19" s="209"/>
      <c r="DN19" s="209"/>
      <c r="DO19" s="210"/>
      <c r="DP19" s="208"/>
    </row>
    <row r="20" spans="1:120" ht="12.75" customHeight="1" x14ac:dyDescent="0.25">
      <c r="A20" s="228" t="s">
        <v>9</v>
      </c>
      <c r="B20" s="229"/>
      <c r="C20" s="182"/>
      <c r="D20" s="184"/>
      <c r="E20" s="190"/>
      <c r="F20" s="191"/>
      <c r="G20" s="194"/>
      <c r="H20" s="195"/>
      <c r="I20" s="182"/>
      <c r="J20" s="183"/>
      <c r="K20" s="184"/>
      <c r="L20" s="188"/>
      <c r="M20" s="189"/>
      <c r="N20" s="144"/>
      <c r="O20" s="144"/>
      <c r="P20" s="144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62">IF(AND(C20="Ø",I20&lt;&gt;""),T20*0.001,"")</f>
        <v/>
      </c>
      <c r="V20" s="14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8" t="str">
        <f>IF(AND(E20&gt;'ASN21100'!$C$6,E20&lt;='ASN21100'!$E$6),'ASN21100'!$B$7,IF(AND(E20&gt;'ASN21100'!$G$6,E20&lt;='ASN21100'!$I$6),'ASN21100'!$F$7,IF(E20&gt;'ASN21100'!$K$6,'ASN21100'!$J$7,"**")))</f>
        <v>**</v>
      </c>
      <c r="X20" s="136" t="str">
        <f>IF(AND(E20&gt;'ASN21100'!$C$8,E20&lt;='ASN21100'!$E$8),'ASN21100'!$B$9,IF(AND(E20&gt;'ASN21100'!$G$9,E20&lt;='ASN21100'!$I$9),'ASN21100'!$F$9,IF(E20&gt;'ASN21100'!$K$8,'ASN21100'!$J$9,"**")))</f>
        <v>**</v>
      </c>
      <c r="Y20" s="14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8" t="str">
        <f>IF(AND(E20&gt;=ISO2768cL!$C$6,E20&lt;=ISO2768cL!$E$6),ISO2768cL!$B$7,IF(AND(E20&gt;ISO2768cL!$G$6,E20&lt;=ISO2768cL!$I$6),ISO2768cL!$F$7,IF(E20&gt;ISO2768cL!$K$6,ISO2768cL!$J$7,"**")))</f>
        <v>**</v>
      </c>
      <c r="AA20" s="136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4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8" t="str">
        <f>IF(AND(E20&gt;=ISO2768mK!$C$6,E20&lt;=ISO2768mK!$E$6),ISO2768mK!$B$7,IF(AND(E20&gt;ISO2768mK!$G$6,E20&lt;=ISO2768mK!$I$6),ISO2768mK!$F$7,IF(E20&gt;ISO2768mK!$K$6,ISO2768mK!$J$7,"**")))</f>
        <v>**</v>
      </c>
      <c r="AD20" s="136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4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360" t="str">
        <f>IF(AND(E20&gt;='NSA2110'!$C$6,E20&lt;='NSA2110'!$E$6),'NSA2110'!$B$7,IF(AND(E20&gt;'NSA2110'!$G$6,E20&lt;='NSA2110'!$I$6),'NSA2110'!$F$7,IF(E20&gt;'NSA2110'!$L$6,'NSA2110'!$J$7,"**")))</f>
        <v>**</v>
      </c>
      <c r="AG20" s="358" t="str">
        <f>IF(E20&gt;='NSA2110'!$D$8,'NSA2110'!$B$9,"**")</f>
        <v>**</v>
      </c>
      <c r="AH20" s="364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362" t="str">
        <f>IF(AND(E20&gt;'NSA2110'!$C$12,E20&lt;='NSA2110'!$E$12),'NSA2110'!$B$13,IF(E20&gt;'NSA2110'!$H$12,'NSA2110'!$F$13,"**"))</f>
        <v>**</v>
      </c>
      <c r="AJ20" s="136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4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360" t="str">
        <f>IF(AND(E20&gt;='ST11003'!$C$6,E20&lt;'ST11003'!$E$6),'ST11003'!$B$7,IF(E20&gt;='ST11003'!$G$6,'ST11003'!$F$7,"**"))</f>
        <v>**</v>
      </c>
      <c r="AM20" s="358" t="str">
        <f>IF(AND(E20&gt;='ST11003'!$C$8,E20&lt;'ST11003'!$E$8),'ST11003'!$B$9,IF(E20&gt;='ST11003'!$G$8,'ST11003'!$F$9,"**"))</f>
        <v>**</v>
      </c>
      <c r="AN20" s="148" t="str">
        <f>IF(AND(E20&gt;='ST11003'!$C$10,E20&lt;'ST11003'!$E$10),'ST11003'!$B$11,IF(E20&gt;='ST11003'!$G$10,'ST11003'!$F$11,"**"))</f>
        <v>**</v>
      </c>
      <c r="AO20" s="14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360" t="str">
        <f>IF(AND(E20&gt;='ST11007'!$C$6,E20&lt;'ST11007'!$E$6),'ST11007'!$B$7,IF(E20&gt;='ST11007'!$G$6,'ST11007'!$F$7,"**"))</f>
        <v>**</v>
      </c>
      <c r="AQ20" s="358" t="str">
        <f>IF(E20&gt;'ST11007'!$C$8,'ST11007'!$B$9,"**")</f>
        <v>**</v>
      </c>
      <c r="AR20" s="148" t="str">
        <f>IF(AND(E20&gt;='ST11007'!$C$10,E20&lt;'ST11007'!$E$10),'ST11007'!$B$11,IF(E20&gt;='ST11007'!$G$10,'ST11007'!$F$11,"**"))</f>
        <v>**</v>
      </c>
      <c r="AS20" s="136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4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8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36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4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36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46" t="str">
        <f t="shared" ref="AY20" si="63">IF($A$40=$V$10,V20,IF($A$40=$Y$10,Y20,IF($A$40=$AB$10,AB20,IF($A$40=$AE$10,AE20,IF($A$40=$AK$10,AK20,IF($A$40=$AO$10,AO20,IF($A$40=$AT$10,AT20,IF($A$40=$AW$10,AW20,"**"))))))))</f>
        <v>**</v>
      </c>
      <c r="AZ20" s="360" t="str">
        <f t="shared" ref="AZ20" si="64">IF($A$40=$AE$10,AF20,IF($A$40=$AK$10,AL20,IF($A$40=$AO$10,AP20,"**")))</f>
        <v>**</v>
      </c>
      <c r="BA20" s="358" t="str">
        <f t="shared" ref="BA20" si="65">IF($A$40=$AE$10,AG20,IF($A$40=$AK$10,AM20,IF($A$40=$AO$10,AQ20,"**")))</f>
        <v>**</v>
      </c>
      <c r="BB20" s="148" t="str">
        <f t="shared" ref="BB20" si="66">IF($A$40=$V$10,W20,IF($A$40=$Y$10,Z20,IF($A$40=$AB$10,AC20,IF($A$40=$AK$10,AN20,IF($A$40=$AO$10,AR20,IF($A$40=$AT$10,AU20,"**"))))))</f>
        <v>**</v>
      </c>
      <c r="BC20" s="364" t="str">
        <f t="shared" ref="BC20" si="67">IF($A$40=$AE$10,AH20,"**")</f>
        <v>**</v>
      </c>
      <c r="BD20" s="362" t="str">
        <f t="shared" ref="BD20" si="68">IF($A$40=$AE$10,AI20,"**")</f>
        <v>**</v>
      </c>
      <c r="BE20" s="136" t="str">
        <f t="shared" ref="BE20" si="69">IF($A$40=$V$10,X20,IF($A$40=$Y$10,AA20,IF($A$40=$AB$10,AD20,IF($A$40=$AE$10,AJ20,IF($A$40=$AO$10,AS20,IF($A$40=$AT$10,AV20,IF($A$40=$AW$10,AX20,"**")))))))</f>
        <v>**</v>
      </c>
      <c r="BF20" s="162" t="str">
        <f t="shared" ref="BF20" si="70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156" t="str">
        <f t="shared" ref="BJ20" si="71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156" t="str">
        <f t="shared" ref="BN20" si="72">IF(L20&amp;L21="","**",IF(L20=L21*-1,"± "&amp;TEXT(L20,"0,00"),IF(L20&lt;&gt;L21,CONCATENATE(BK20,BL20,BM20,CHAR(10),BK21,BL21,BM21),"**")))</f>
        <v>**</v>
      </c>
      <c r="BO20" s="150" t="str">
        <f t="shared" ref="BO20" si="73">IF(C20&lt;&gt;"Ch","**",IF(E20&amp;G20="","",IF(C20="Ch",E20&amp;"x"&amp;G20&amp;"°","**")))</f>
        <v>**</v>
      </c>
      <c r="BP20" s="56" t="str">
        <f t="shared" ref="BP20" si="74">IF(C20="Ch",TEXT(V20,"0,00"),"")</f>
        <v/>
      </c>
      <c r="BQ20" s="156" t="str">
        <f t="shared" ref="BQ20" si="75">IF(BP20&lt;&gt;"",CONCATENATE(BP20&amp;CHAR(10),BP21),"**")</f>
        <v>**</v>
      </c>
      <c r="BR20" s="164" t="str">
        <f t="shared" ref="BR20" si="76">IF($C20="Ø","Ø",IF(OR($C20="R",$C20="RI",$C20="RE"),"R",IF($C20="Ch","Ch","")))</f>
        <v/>
      </c>
      <c r="BS20" s="166" t="str">
        <f t="shared" ref="BS20" si="77">IF($C20="Ch",$BO20,IF($C20="A",TEXT($E20,"0,00")&amp;"°",IF($E20&lt;&gt;"",$E20,"")))</f>
        <v/>
      </c>
      <c r="BT20" s="166"/>
      <c r="BU20" s="166"/>
      <c r="BV20" s="160" t="str">
        <f t="shared" ref="BV20" si="78">IF($BF20&lt;&gt;"**",$BF20,IF($BJ20&lt;&gt;"**",$BJ20,IF($BN20&lt;&gt;"**",$BN20,IF($BQ20&lt;&gt;"**",$BQ20,""))))</f>
        <v/>
      </c>
      <c r="BW20" s="160"/>
      <c r="BX20" s="206"/>
      <c r="BY20" s="206"/>
      <c r="BZ20" s="206"/>
      <c r="CA20" s="207"/>
      <c r="CB20" s="207"/>
      <c r="CC20" s="207"/>
      <c r="CD20" s="214" t="str">
        <f t="shared" ref="CD20" si="79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15"/>
      <c r="CF20" s="215"/>
      <c r="CG20" s="215"/>
      <c r="CH20" s="215"/>
      <c r="CI20" s="216"/>
      <c r="CJ20" s="204" t="str">
        <f>IF(O20&gt;=2,"x "&amp;O20,"")</f>
        <v/>
      </c>
      <c r="CK20" s="204"/>
      <c r="CL20" s="204"/>
      <c r="CM20" s="204"/>
      <c r="CN20" s="205"/>
      <c r="CO20" s="211"/>
      <c r="CP20" s="209"/>
      <c r="CQ20" s="209"/>
      <c r="CR20" s="209"/>
      <c r="CS20" s="209"/>
      <c r="CT20" s="209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09"/>
      <c r="DJ20" s="209"/>
      <c r="DK20" s="209"/>
      <c r="DL20" s="209"/>
      <c r="DM20" s="209"/>
      <c r="DN20" s="209"/>
      <c r="DO20" s="210"/>
      <c r="DP20" s="208"/>
    </row>
    <row r="21" spans="1:120" ht="12.75" customHeight="1" x14ac:dyDescent="0.25">
      <c r="A21" s="230"/>
      <c r="B21" s="231"/>
      <c r="C21" s="185"/>
      <c r="D21" s="187"/>
      <c r="E21" s="192"/>
      <c r="F21" s="193"/>
      <c r="G21" s="196"/>
      <c r="H21" s="197"/>
      <c r="I21" s="185"/>
      <c r="J21" s="186"/>
      <c r="K21" s="187"/>
      <c r="L21" s="188"/>
      <c r="M21" s="189"/>
      <c r="N21" s="145"/>
      <c r="O21" s="145"/>
      <c r="P21" s="145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80">IF(AND(C20="Ø",I20&lt;&gt;""),T21*0.001,"")</f>
        <v/>
      </c>
      <c r="V21" s="147"/>
      <c r="W21" s="149"/>
      <c r="X21" s="137"/>
      <c r="Y21" s="147"/>
      <c r="Z21" s="149"/>
      <c r="AA21" s="137"/>
      <c r="AB21" s="147"/>
      <c r="AC21" s="149"/>
      <c r="AD21" s="137"/>
      <c r="AE21" s="147"/>
      <c r="AF21" s="361"/>
      <c r="AG21" s="359"/>
      <c r="AH21" s="365"/>
      <c r="AI21" s="363"/>
      <c r="AJ21" s="137"/>
      <c r="AK21" s="147"/>
      <c r="AL21" s="361"/>
      <c r="AM21" s="359"/>
      <c r="AN21" s="149"/>
      <c r="AO21" s="147"/>
      <c r="AP21" s="361"/>
      <c r="AQ21" s="359"/>
      <c r="AR21" s="149"/>
      <c r="AS21" s="137"/>
      <c r="AT21" s="147"/>
      <c r="AU21" s="149"/>
      <c r="AV21" s="137"/>
      <c r="AW21" s="147"/>
      <c r="AX21" s="137"/>
      <c r="AY21" s="147"/>
      <c r="AZ21" s="361"/>
      <c r="BA21" s="359"/>
      <c r="BB21" s="149"/>
      <c r="BC21" s="365"/>
      <c r="BD21" s="363"/>
      <c r="BE21" s="137"/>
      <c r="BF21" s="163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157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157"/>
      <c r="BO21" s="151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157"/>
      <c r="BR21" s="165"/>
      <c r="BS21" s="167"/>
      <c r="BT21" s="167"/>
      <c r="BU21" s="167"/>
      <c r="BV21" s="161"/>
      <c r="BW21" s="161"/>
      <c r="BX21" s="206"/>
      <c r="BY21" s="206"/>
      <c r="BZ21" s="206"/>
      <c r="CA21" s="207"/>
      <c r="CB21" s="207"/>
      <c r="CC21" s="207"/>
      <c r="CD21" s="217"/>
      <c r="CE21" s="218"/>
      <c r="CF21" s="218"/>
      <c r="CG21" s="218"/>
      <c r="CH21" s="218"/>
      <c r="CI21" s="219"/>
      <c r="CJ21" s="204"/>
      <c r="CK21" s="204"/>
      <c r="CL21" s="204"/>
      <c r="CM21" s="204"/>
      <c r="CN21" s="205"/>
      <c r="CO21" s="211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09"/>
      <c r="DM21" s="209"/>
      <c r="DN21" s="209"/>
      <c r="DO21" s="210"/>
      <c r="DP21" s="208"/>
    </row>
    <row r="22" spans="1:120" ht="12.75" customHeight="1" x14ac:dyDescent="0.25">
      <c r="A22" s="228" t="s">
        <v>10</v>
      </c>
      <c r="B22" s="229"/>
      <c r="C22" s="182"/>
      <c r="D22" s="184"/>
      <c r="E22" s="138"/>
      <c r="F22" s="139"/>
      <c r="G22" s="139"/>
      <c r="H22" s="140"/>
      <c r="I22" s="182"/>
      <c r="J22" s="183"/>
      <c r="K22" s="184"/>
      <c r="L22" s="188"/>
      <c r="M22" s="189"/>
      <c r="N22" s="144"/>
      <c r="O22" s="144"/>
      <c r="P22" s="144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81">IF(AND(C22="Ø",I22&lt;&gt;""),T22*0.001,"")</f>
        <v/>
      </c>
      <c r="V22" s="14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8" t="str">
        <f>IF(AND(E22&gt;'ASN21100'!$C$6,E22&lt;='ASN21100'!$E$6),'ASN21100'!$B$7,IF(AND(E22&gt;'ASN21100'!$G$6,E22&lt;='ASN21100'!$I$6),'ASN21100'!$F$7,IF(E22&gt;'ASN21100'!$K$6,'ASN21100'!$J$7,"**")))</f>
        <v>**</v>
      </c>
      <c r="X22" s="136" t="str">
        <f>IF(AND(E22&gt;'ASN21100'!$C$8,E22&lt;='ASN21100'!$E$8),'ASN21100'!$B$9,IF(AND(E22&gt;'ASN21100'!$G$9,E22&lt;='ASN21100'!$I$9),'ASN21100'!$F$9,IF(E22&gt;'ASN21100'!$K$8,'ASN21100'!$J$9,"**")))</f>
        <v>**</v>
      </c>
      <c r="Y22" s="14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8" t="str">
        <f>IF(AND(E22&gt;=ISO2768cL!$C$6,E22&lt;=ISO2768cL!$E$6),ISO2768cL!$B$7,IF(AND(E22&gt;ISO2768cL!$G$6,E22&lt;=ISO2768cL!$I$6),ISO2768cL!$F$7,IF(E22&gt;ISO2768cL!$K$6,ISO2768cL!$J$7,"**")))</f>
        <v>**</v>
      </c>
      <c r="AA22" s="136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4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8" t="str">
        <f>IF(AND(E22&gt;=ISO2768mK!$C$6,E22&lt;=ISO2768mK!$E$6),ISO2768mK!$B$7,IF(AND(E22&gt;ISO2768mK!$G$6,E22&lt;=ISO2768mK!$I$6),ISO2768mK!$F$7,IF(E22&gt;ISO2768mK!$K$6,ISO2768mK!$J$7,"**")))</f>
        <v>**</v>
      </c>
      <c r="AD22" s="136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4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360" t="str">
        <f>IF(AND(E22&gt;='NSA2110'!$C$6,E22&lt;='NSA2110'!$E$6),'NSA2110'!$B$7,IF(AND(E22&gt;'NSA2110'!$G$6,E22&lt;='NSA2110'!$I$6),'NSA2110'!$F$7,IF(E22&gt;'NSA2110'!$L$6,'NSA2110'!$J$7,"**")))</f>
        <v>**</v>
      </c>
      <c r="AG22" s="358" t="str">
        <f>IF(E22&gt;='NSA2110'!$D$8,'NSA2110'!$B$9,"**")</f>
        <v>**</v>
      </c>
      <c r="AH22" s="364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362" t="str">
        <f>IF(AND(E22&gt;'NSA2110'!$C$12,E22&lt;='NSA2110'!$E$12),'NSA2110'!$B$13,IF(E22&gt;'NSA2110'!$H$12,'NSA2110'!$F$13,"**"))</f>
        <v>**</v>
      </c>
      <c r="AJ22" s="136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4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360" t="str">
        <f>IF(AND(E22&gt;='ST11003'!$C$6,E22&lt;'ST11003'!$E$6),'ST11003'!$B$7,IF(E22&gt;='ST11003'!$G$6,'ST11003'!$F$7,"**"))</f>
        <v>**</v>
      </c>
      <c r="AM22" s="358" t="str">
        <f>IF(AND(E22&gt;='ST11003'!$C$8,E22&lt;'ST11003'!$E$8),'ST11003'!$B$9,IF(E22&gt;='ST11003'!$G$8,'ST11003'!$F$9,"**"))</f>
        <v>**</v>
      </c>
      <c r="AN22" s="148" t="str">
        <f>IF(AND(E22&gt;='ST11003'!$C$10,E22&lt;'ST11003'!$E$10),'ST11003'!$B$11,IF(E22&gt;='ST11003'!$G$10,'ST11003'!$F$11,"**"))</f>
        <v>**</v>
      </c>
      <c r="AO22" s="14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360" t="str">
        <f>IF(AND(E22&gt;='ST11007'!$C$6,E22&lt;'ST11007'!$E$6),'ST11007'!$B$7,IF(E22&gt;='ST11007'!$G$6,'ST11007'!$F$7,"**"))</f>
        <v>**</v>
      </c>
      <c r="AQ22" s="358" t="str">
        <f>IF(E22&gt;'ST11007'!$C$8,'ST11007'!$B$9,"**")</f>
        <v>**</v>
      </c>
      <c r="AR22" s="148" t="str">
        <f>IF(AND(E22&gt;='ST11007'!$C$10,E22&lt;'ST11007'!$E$10),'ST11007'!$B$11,IF(E22&gt;='ST11007'!$G$10,'ST11007'!$F$11,"**"))</f>
        <v>**</v>
      </c>
      <c r="AS22" s="136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4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8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36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4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36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46" t="str">
        <f t="shared" ref="AY22" si="82">IF($A$40=$V$10,V22,IF($A$40=$Y$10,Y22,IF($A$40=$AB$10,AB22,IF($A$40=$AE$10,AE22,IF($A$40=$AK$10,AK22,IF($A$40=$AO$10,AO22,IF($A$40=$AT$10,AT22,IF($A$40=$AW$10,AW22,"**"))))))))</f>
        <v>**</v>
      </c>
      <c r="AZ22" s="360" t="str">
        <f t="shared" ref="AZ22" si="83">IF($A$40=$AE$10,AF22,IF($A$40=$AK$10,AL22,IF($A$40=$AO$10,AP22,"**")))</f>
        <v>**</v>
      </c>
      <c r="BA22" s="358" t="str">
        <f t="shared" ref="BA22" si="84">IF($A$40=$AE$10,AG22,IF($A$40=$AK$10,AM22,IF($A$40=$AO$10,AQ22,"**")))</f>
        <v>**</v>
      </c>
      <c r="BB22" s="148" t="str">
        <f t="shared" ref="BB22" si="85">IF($A$40=$V$10,W22,IF($A$40=$Y$10,Z22,IF($A$40=$AB$10,AC22,IF($A$40=$AK$10,AN22,IF($A$40=$AO$10,AR22,IF($A$40=$AT$10,AU22,"**"))))))</f>
        <v>**</v>
      </c>
      <c r="BC22" s="364" t="str">
        <f t="shared" ref="BC22" si="86">IF($A$40=$AE$10,AH22,"**")</f>
        <v>**</v>
      </c>
      <c r="BD22" s="362" t="str">
        <f t="shared" ref="BD22" si="87">IF($A$40=$AE$10,AI22,"**")</f>
        <v>**</v>
      </c>
      <c r="BE22" s="136" t="str">
        <f t="shared" ref="BE22" si="88">IF($A$40=$V$10,X22,IF($A$40=$Y$10,AA22,IF($A$40=$AB$10,AD22,IF($A$40=$AE$10,AJ22,IF($A$40=$AO$10,AS22,IF($A$40=$AT$10,AV22,IF($A$40=$AW$10,AX22,"**")))))))</f>
        <v>**</v>
      </c>
      <c r="BF22" s="162" t="str">
        <f t="shared" ref="BF22" si="8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156" t="str">
        <f t="shared" ref="BJ22" si="9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156" t="str">
        <f t="shared" ref="BN22" si="91">IF(L22&amp;L23="","**",IF(L22=L23*-1,"± "&amp;TEXT(L22,"0,00"),IF(L22&lt;&gt;L23,CONCATENATE(BK22,BL22,BM22,CHAR(10),BK23,BL23,BM23),"**")))</f>
        <v>**</v>
      </c>
      <c r="BO22" s="150" t="str">
        <f t="shared" ref="BO22" si="92">IF(C22&lt;&gt;"Ch","**",IF(E22&amp;G22="","",IF(C22="Ch",E22&amp;"x"&amp;G22&amp;"°","**")))</f>
        <v>**</v>
      </c>
      <c r="BP22" s="56" t="str">
        <f t="shared" ref="BP22" si="93">IF(C22="Ch",TEXT(V22,"0,00"),"")</f>
        <v/>
      </c>
      <c r="BQ22" s="156" t="str">
        <f t="shared" ref="BQ22" si="94">IF(BP22&lt;&gt;"",CONCATENATE(BP22&amp;CHAR(10),BP23),"**")</f>
        <v>**</v>
      </c>
      <c r="BR22" s="164" t="str">
        <f t="shared" ref="BR22" si="95">IF($C22="Ø","Ø",IF(OR($C22="R",$C22="RI",$C22="RE"),"R",IF($C22="Ch","Ch","")))</f>
        <v/>
      </c>
      <c r="BS22" s="166" t="str">
        <f t="shared" ref="BS22" si="96">IF($C22="Ch",$BO22,IF($C22="A",TEXT($E22,"0,00")&amp;"°",IF($E22&lt;&gt;"",$E22,"")))</f>
        <v/>
      </c>
      <c r="BT22" s="166"/>
      <c r="BU22" s="166"/>
      <c r="BV22" s="160" t="str">
        <f t="shared" ref="BV22" si="97">IF($BF22&lt;&gt;"**",$BF22,IF($BJ22&lt;&gt;"**",$BJ22,IF($BN22&lt;&gt;"**",$BN22,IF($BQ22&lt;&gt;"**",$BQ22,""))))</f>
        <v/>
      </c>
      <c r="BW22" s="160"/>
      <c r="BX22" s="206"/>
      <c r="BY22" s="206"/>
      <c r="BZ22" s="206"/>
      <c r="CA22" s="207"/>
      <c r="CB22" s="207"/>
      <c r="CC22" s="207"/>
      <c r="CD22" s="214" t="str">
        <f t="shared" ref="CD22" si="98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15"/>
      <c r="CF22" s="215"/>
      <c r="CG22" s="215"/>
      <c r="CH22" s="215"/>
      <c r="CI22" s="216"/>
      <c r="CJ22" s="204" t="str">
        <f>IF(O22&gt;=2,"x "&amp;O22,"")</f>
        <v/>
      </c>
      <c r="CK22" s="204"/>
      <c r="CL22" s="204"/>
      <c r="CM22" s="204"/>
      <c r="CN22" s="205"/>
      <c r="CO22" s="211"/>
      <c r="CP22" s="209"/>
      <c r="CQ22" s="209"/>
      <c r="CR22" s="209"/>
      <c r="CS22" s="209"/>
      <c r="CT22" s="20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09"/>
      <c r="DJ22" s="209"/>
      <c r="DK22" s="209"/>
      <c r="DL22" s="209"/>
      <c r="DM22" s="209"/>
      <c r="DN22" s="209"/>
      <c r="DO22" s="210"/>
      <c r="DP22" s="208"/>
    </row>
    <row r="23" spans="1:120" ht="12.75" customHeight="1" x14ac:dyDescent="0.25">
      <c r="A23" s="230"/>
      <c r="B23" s="231"/>
      <c r="C23" s="185"/>
      <c r="D23" s="187"/>
      <c r="E23" s="141"/>
      <c r="F23" s="142"/>
      <c r="G23" s="142"/>
      <c r="H23" s="143"/>
      <c r="I23" s="185"/>
      <c r="J23" s="186"/>
      <c r="K23" s="187"/>
      <c r="L23" s="188"/>
      <c r="M23" s="189"/>
      <c r="N23" s="145"/>
      <c r="O23" s="145"/>
      <c r="P23" s="145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99">IF(AND(C22="Ø",I22&lt;&gt;""),T23*0.001,"")</f>
        <v/>
      </c>
      <c r="V23" s="147"/>
      <c r="W23" s="149"/>
      <c r="X23" s="137"/>
      <c r="Y23" s="147"/>
      <c r="Z23" s="149"/>
      <c r="AA23" s="137"/>
      <c r="AB23" s="147"/>
      <c r="AC23" s="149"/>
      <c r="AD23" s="137"/>
      <c r="AE23" s="147"/>
      <c r="AF23" s="361"/>
      <c r="AG23" s="359"/>
      <c r="AH23" s="365"/>
      <c r="AI23" s="363"/>
      <c r="AJ23" s="137"/>
      <c r="AK23" s="147"/>
      <c r="AL23" s="361"/>
      <c r="AM23" s="359"/>
      <c r="AN23" s="149"/>
      <c r="AO23" s="147"/>
      <c r="AP23" s="361"/>
      <c r="AQ23" s="359"/>
      <c r="AR23" s="149"/>
      <c r="AS23" s="137"/>
      <c r="AT23" s="147"/>
      <c r="AU23" s="149"/>
      <c r="AV23" s="137"/>
      <c r="AW23" s="147"/>
      <c r="AX23" s="137"/>
      <c r="AY23" s="147"/>
      <c r="AZ23" s="361"/>
      <c r="BA23" s="359"/>
      <c r="BB23" s="149"/>
      <c r="BC23" s="365"/>
      <c r="BD23" s="363"/>
      <c r="BE23" s="137"/>
      <c r="BF23" s="163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157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157"/>
      <c r="BO23" s="151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157"/>
      <c r="BR23" s="165"/>
      <c r="BS23" s="167"/>
      <c r="BT23" s="167"/>
      <c r="BU23" s="167"/>
      <c r="BV23" s="161"/>
      <c r="BW23" s="161"/>
      <c r="BX23" s="206"/>
      <c r="BY23" s="206"/>
      <c r="BZ23" s="206"/>
      <c r="CA23" s="207"/>
      <c r="CB23" s="207"/>
      <c r="CC23" s="207"/>
      <c r="CD23" s="217"/>
      <c r="CE23" s="218"/>
      <c r="CF23" s="218"/>
      <c r="CG23" s="218"/>
      <c r="CH23" s="218"/>
      <c r="CI23" s="219"/>
      <c r="CJ23" s="204"/>
      <c r="CK23" s="204"/>
      <c r="CL23" s="204"/>
      <c r="CM23" s="204"/>
      <c r="CN23" s="205"/>
      <c r="CO23" s="211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9"/>
      <c r="DJ23" s="209"/>
      <c r="DK23" s="209"/>
      <c r="DL23" s="209"/>
      <c r="DM23" s="209"/>
      <c r="DN23" s="209"/>
      <c r="DO23" s="210"/>
      <c r="DP23" s="208"/>
    </row>
    <row r="24" spans="1:120" ht="12.95" customHeight="1" x14ac:dyDescent="0.25">
      <c r="A24" s="228" t="s">
        <v>11</v>
      </c>
      <c r="B24" s="229"/>
      <c r="C24" s="182"/>
      <c r="D24" s="184"/>
      <c r="E24" s="138"/>
      <c r="F24" s="139"/>
      <c r="G24" s="139"/>
      <c r="H24" s="140"/>
      <c r="I24" s="182"/>
      <c r="J24" s="183"/>
      <c r="K24" s="184"/>
      <c r="L24" s="188"/>
      <c r="M24" s="189"/>
      <c r="N24" s="144"/>
      <c r="O24" s="144"/>
      <c r="P24" s="144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100">IF(AND(C24="Ø",I24&lt;&gt;""),T24*0.001,"")</f>
        <v/>
      </c>
      <c r="V24" s="14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8" t="str">
        <f>IF(AND(E24&gt;'ASN21100'!$C$6,E24&lt;='ASN21100'!$E$6),'ASN21100'!$B$7,IF(AND(E24&gt;'ASN21100'!$G$6,E24&lt;='ASN21100'!$I$6),'ASN21100'!$F$7,IF(E24&gt;'ASN21100'!$K$6,'ASN21100'!$J$7,"**")))</f>
        <v>**</v>
      </c>
      <c r="X24" s="136" t="str">
        <f>IF(AND(E24&gt;'ASN21100'!$C$8,E24&lt;='ASN21100'!$E$8),'ASN21100'!$B$9,IF(AND(E24&gt;'ASN21100'!$G$9,E24&lt;='ASN21100'!$I$9),'ASN21100'!$F$9,IF(E24&gt;'ASN21100'!$K$8,'ASN21100'!$J$9,"**")))</f>
        <v>**</v>
      </c>
      <c r="Y24" s="14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8" t="str">
        <f>IF(AND(E24&gt;=ISO2768cL!$C$6,E24&lt;=ISO2768cL!$E$6),ISO2768cL!$B$7,IF(AND(E24&gt;ISO2768cL!$G$6,E24&lt;=ISO2768cL!$I$6),ISO2768cL!$F$7,IF(E24&gt;ISO2768cL!$K$6,ISO2768cL!$J$7,"**")))</f>
        <v>**</v>
      </c>
      <c r="AA24" s="136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4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8" t="str">
        <f>IF(AND(E24&gt;=ISO2768mK!$C$6,E24&lt;=ISO2768mK!$E$6),ISO2768mK!$B$7,IF(AND(E24&gt;ISO2768mK!$G$6,E24&lt;=ISO2768mK!$I$6),ISO2768mK!$F$7,IF(E24&gt;ISO2768mK!$K$6,ISO2768mK!$J$7,"**")))</f>
        <v>**</v>
      </c>
      <c r="AD24" s="136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4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360" t="str">
        <f>IF(AND(E24&gt;='NSA2110'!$C$6,E24&lt;='NSA2110'!$E$6),'NSA2110'!$B$7,IF(AND(E24&gt;'NSA2110'!$G$6,E24&lt;='NSA2110'!$I$6),'NSA2110'!$F$7,IF(E24&gt;'NSA2110'!$L$6,'NSA2110'!$J$7,"**")))</f>
        <v>**</v>
      </c>
      <c r="AG24" s="358" t="str">
        <f>IF(E24&gt;='NSA2110'!$D$8,'NSA2110'!$B$9,"**")</f>
        <v>**</v>
      </c>
      <c r="AH24" s="364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362" t="str">
        <f>IF(AND(E24&gt;'NSA2110'!$C$12,E24&lt;='NSA2110'!$E$12),'NSA2110'!$B$13,IF(E24&gt;'NSA2110'!$H$12,'NSA2110'!$F$13,"**"))</f>
        <v>**</v>
      </c>
      <c r="AJ24" s="136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4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360" t="str">
        <f>IF(AND(E24&gt;='ST11003'!$C$6,E24&lt;'ST11003'!$E$6),'ST11003'!$B$7,IF(E24&gt;='ST11003'!$G$6,'ST11003'!$F$7,"**"))</f>
        <v>**</v>
      </c>
      <c r="AM24" s="358" t="str">
        <f>IF(AND(E24&gt;='ST11003'!$C$8,E24&lt;'ST11003'!$E$8),'ST11003'!$B$9,IF(E24&gt;='ST11003'!$G$8,'ST11003'!$F$9,"**"))</f>
        <v>**</v>
      </c>
      <c r="AN24" s="148" t="str">
        <f>IF(AND(E24&gt;='ST11003'!$C$10,E24&lt;'ST11003'!$E$10),'ST11003'!$B$11,IF(E24&gt;='ST11003'!$G$10,'ST11003'!$F$11,"**"))</f>
        <v>**</v>
      </c>
      <c r="AO24" s="14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360" t="str">
        <f>IF(AND(E24&gt;='ST11007'!$C$6,E24&lt;'ST11007'!$E$6),'ST11007'!$B$7,IF(E24&gt;='ST11007'!$G$6,'ST11007'!$F$7,"**"))</f>
        <v>**</v>
      </c>
      <c r="AQ24" s="358" t="str">
        <f>IF(E24&gt;'ST11007'!$C$8,'ST11007'!$B$9,"**")</f>
        <v>**</v>
      </c>
      <c r="AR24" s="148" t="str">
        <f>IF(AND(E24&gt;='ST11007'!$C$10,E24&lt;'ST11007'!$E$10),'ST11007'!$B$11,IF(E24&gt;='ST11007'!$G$10,'ST11007'!$F$11,"**"))</f>
        <v>**</v>
      </c>
      <c r="AS24" s="136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4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8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36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4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36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46" t="str">
        <f t="shared" ref="AY24" si="101">IF($A$40=$V$10,V24,IF($A$40=$Y$10,Y24,IF($A$40=$AB$10,AB24,IF($A$40=$AE$10,AE24,IF($A$40=$AK$10,AK24,IF($A$40=$AO$10,AO24,IF($A$40=$AT$10,AT24,IF($A$40=$AW$10,AW24,"**"))))))))</f>
        <v>**</v>
      </c>
      <c r="AZ24" s="360" t="str">
        <f t="shared" ref="AZ24" si="102">IF($A$40=$AE$10,AF24,IF($A$40=$AK$10,AL24,IF($A$40=$AO$10,AP24,"**")))</f>
        <v>**</v>
      </c>
      <c r="BA24" s="358" t="str">
        <f t="shared" ref="BA24" si="103">IF($A$40=$AE$10,AG24,IF($A$40=$AK$10,AM24,IF($A$40=$AO$10,AQ24,"**")))</f>
        <v>**</v>
      </c>
      <c r="BB24" s="148" t="str">
        <f t="shared" ref="BB24" si="104">IF($A$40=$V$10,W24,IF($A$40=$Y$10,Z24,IF($A$40=$AB$10,AC24,IF($A$40=$AK$10,AN24,IF($A$40=$AO$10,AR24,IF($A$40=$AT$10,AU24,"**"))))))</f>
        <v>**</v>
      </c>
      <c r="BC24" s="364" t="str">
        <f t="shared" ref="BC24" si="105">IF($A$40=$AE$10,AH24,"**")</f>
        <v>**</v>
      </c>
      <c r="BD24" s="362" t="str">
        <f t="shared" ref="BD24" si="106">IF($A$40=$AE$10,AI24,"**")</f>
        <v>**</v>
      </c>
      <c r="BE24" s="136" t="str">
        <f t="shared" ref="BE24" si="107">IF($A$40=$V$10,X24,IF($A$40=$Y$10,AA24,IF($A$40=$AB$10,AD24,IF($A$40=$AE$10,AJ24,IF($A$40=$AO$10,AS24,IF($A$40=$AT$10,AV24,IF($A$40=$AW$10,AX24,"**")))))))</f>
        <v>**</v>
      </c>
      <c r="BF24" s="162" t="str">
        <f t="shared" ref="BF24" si="108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156" t="str">
        <f t="shared" ref="BJ24" si="109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156" t="str">
        <f t="shared" ref="BN24" si="110">IF(L24&amp;L25="","**",IF(L24=L25*-1,"± "&amp;TEXT(L24,"0,00"),IF(L24&lt;&gt;L25,CONCATENATE(BK24,BL24,BM24,CHAR(10),BK25,BL25,BM25),"**")))</f>
        <v>**</v>
      </c>
      <c r="BO24" s="150" t="str">
        <f t="shared" ref="BO24" si="111">IF(C24&lt;&gt;"Ch","**",IF(E24&amp;G24="","",IF(C24="Ch",E24&amp;"x"&amp;G24&amp;"°","**")))</f>
        <v>**</v>
      </c>
      <c r="BP24" s="56" t="str">
        <f t="shared" ref="BP24" si="112">IF(C24="Ch",TEXT(V24,"0,00"),"")</f>
        <v/>
      </c>
      <c r="BQ24" s="156" t="str">
        <f t="shared" ref="BQ24" si="113">IF(BP24&lt;&gt;"",CONCATENATE(BP24&amp;CHAR(10),BP25),"**")</f>
        <v>**</v>
      </c>
      <c r="BR24" s="164" t="str">
        <f t="shared" ref="BR24" si="114">IF($C24="Ø","Ø",IF(OR($C24="R",$C24="RI",$C24="RE"),"R",IF($C24="Ch","Ch","")))</f>
        <v/>
      </c>
      <c r="BS24" s="166" t="str">
        <f t="shared" ref="BS24" si="115">IF($C24="Ch",$BO24,IF($C24="A",TEXT($E24,"0,00")&amp;"°",IF($E24&lt;&gt;"",$E24,"")))</f>
        <v/>
      </c>
      <c r="BT24" s="166"/>
      <c r="BU24" s="166"/>
      <c r="BV24" s="160" t="str">
        <f t="shared" ref="BV24" si="116">IF($BF24&lt;&gt;"**",$BF24,IF($BJ24&lt;&gt;"**",$BJ24,IF($BN24&lt;&gt;"**",$BN24,IF($BQ24&lt;&gt;"**",$BQ24,""))))</f>
        <v/>
      </c>
      <c r="BW24" s="160"/>
      <c r="BX24" s="206"/>
      <c r="BY24" s="206"/>
      <c r="BZ24" s="206"/>
      <c r="CA24" s="207"/>
      <c r="CB24" s="207"/>
      <c r="CC24" s="207"/>
      <c r="CD24" s="214" t="str">
        <f t="shared" ref="CD24" si="117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15"/>
      <c r="CF24" s="215"/>
      <c r="CG24" s="215"/>
      <c r="CH24" s="215"/>
      <c r="CI24" s="216"/>
      <c r="CJ24" s="204" t="str">
        <f>IF(O24&gt;=2,"x "&amp;O24,"")</f>
        <v/>
      </c>
      <c r="CK24" s="204"/>
      <c r="CL24" s="204"/>
      <c r="CM24" s="204"/>
      <c r="CN24" s="205"/>
      <c r="CO24" s="211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/>
      <c r="DG24" s="209"/>
      <c r="DH24" s="209"/>
      <c r="DI24" s="209"/>
      <c r="DJ24" s="209"/>
      <c r="DK24" s="209"/>
      <c r="DL24" s="209"/>
      <c r="DM24" s="209"/>
      <c r="DN24" s="209"/>
      <c r="DO24" s="210"/>
      <c r="DP24" s="208"/>
    </row>
    <row r="25" spans="1:120" ht="12.75" customHeight="1" x14ac:dyDescent="0.25">
      <c r="A25" s="230"/>
      <c r="B25" s="231"/>
      <c r="C25" s="185"/>
      <c r="D25" s="187"/>
      <c r="E25" s="141"/>
      <c r="F25" s="142"/>
      <c r="G25" s="142"/>
      <c r="H25" s="143"/>
      <c r="I25" s="185"/>
      <c r="J25" s="186"/>
      <c r="K25" s="187"/>
      <c r="L25" s="188"/>
      <c r="M25" s="189"/>
      <c r="N25" s="145"/>
      <c r="O25" s="145"/>
      <c r="P25" s="145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18">IF(AND(C24="Ø",I24&lt;&gt;""),T25*0.001,"")</f>
        <v/>
      </c>
      <c r="V25" s="147"/>
      <c r="W25" s="149"/>
      <c r="X25" s="137"/>
      <c r="Y25" s="147"/>
      <c r="Z25" s="149"/>
      <c r="AA25" s="137"/>
      <c r="AB25" s="147"/>
      <c r="AC25" s="149"/>
      <c r="AD25" s="137"/>
      <c r="AE25" s="147"/>
      <c r="AF25" s="361"/>
      <c r="AG25" s="359"/>
      <c r="AH25" s="365"/>
      <c r="AI25" s="363"/>
      <c r="AJ25" s="137"/>
      <c r="AK25" s="147"/>
      <c r="AL25" s="361"/>
      <c r="AM25" s="359"/>
      <c r="AN25" s="149"/>
      <c r="AO25" s="147"/>
      <c r="AP25" s="361"/>
      <c r="AQ25" s="359"/>
      <c r="AR25" s="149"/>
      <c r="AS25" s="137"/>
      <c r="AT25" s="147"/>
      <c r="AU25" s="149"/>
      <c r="AV25" s="137"/>
      <c r="AW25" s="147"/>
      <c r="AX25" s="137"/>
      <c r="AY25" s="147"/>
      <c r="AZ25" s="361"/>
      <c r="BA25" s="359"/>
      <c r="BB25" s="149"/>
      <c r="BC25" s="365"/>
      <c r="BD25" s="363"/>
      <c r="BE25" s="137"/>
      <c r="BF25" s="163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157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157"/>
      <c r="BO25" s="151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157"/>
      <c r="BR25" s="165"/>
      <c r="BS25" s="167"/>
      <c r="BT25" s="167"/>
      <c r="BU25" s="167"/>
      <c r="BV25" s="161"/>
      <c r="BW25" s="161"/>
      <c r="BX25" s="206"/>
      <c r="BY25" s="206"/>
      <c r="BZ25" s="206"/>
      <c r="CA25" s="207"/>
      <c r="CB25" s="207"/>
      <c r="CC25" s="207"/>
      <c r="CD25" s="217"/>
      <c r="CE25" s="218"/>
      <c r="CF25" s="218"/>
      <c r="CG25" s="218"/>
      <c r="CH25" s="218"/>
      <c r="CI25" s="219"/>
      <c r="CJ25" s="204"/>
      <c r="CK25" s="204"/>
      <c r="CL25" s="204"/>
      <c r="CM25" s="204"/>
      <c r="CN25" s="205"/>
      <c r="CO25" s="211"/>
      <c r="CP25" s="209"/>
      <c r="CQ25" s="209"/>
      <c r="CR25" s="209"/>
      <c r="CS25" s="209"/>
      <c r="CT25" s="209"/>
      <c r="CU25" s="209"/>
      <c r="CV25" s="209"/>
      <c r="CW25" s="209"/>
      <c r="CX25" s="209"/>
      <c r="CY25" s="209"/>
      <c r="CZ25" s="209"/>
      <c r="DA25" s="209"/>
      <c r="DB25" s="209"/>
      <c r="DC25" s="209"/>
      <c r="DD25" s="209"/>
      <c r="DE25" s="209"/>
      <c r="DF25" s="209"/>
      <c r="DG25" s="209"/>
      <c r="DH25" s="209"/>
      <c r="DI25" s="209"/>
      <c r="DJ25" s="209"/>
      <c r="DK25" s="209"/>
      <c r="DL25" s="209"/>
      <c r="DM25" s="209"/>
      <c r="DN25" s="209"/>
      <c r="DO25" s="210"/>
      <c r="DP25" s="208"/>
    </row>
    <row r="26" spans="1:120" ht="12.95" customHeight="1" x14ac:dyDescent="0.25">
      <c r="A26" s="228" t="s">
        <v>12</v>
      </c>
      <c r="B26" s="229"/>
      <c r="C26" s="182"/>
      <c r="D26" s="184"/>
      <c r="E26" s="138"/>
      <c r="F26" s="139"/>
      <c r="G26" s="139"/>
      <c r="H26" s="140"/>
      <c r="I26" s="182"/>
      <c r="J26" s="183"/>
      <c r="K26" s="184"/>
      <c r="L26" s="188"/>
      <c r="M26" s="189"/>
      <c r="N26" s="144"/>
      <c r="O26" s="144"/>
      <c r="P26" s="144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19">IF(AND(C26="Ø",I26&lt;&gt;""),T26*0.001,"")</f>
        <v/>
      </c>
      <c r="V26" s="14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8" t="str">
        <f>IF(AND(E26&gt;'ASN21100'!$C$6,E26&lt;='ASN21100'!$E$6),'ASN21100'!$B$7,IF(AND(E26&gt;'ASN21100'!$G$6,E26&lt;='ASN21100'!$I$6),'ASN21100'!$F$7,IF(E26&gt;'ASN21100'!$K$6,'ASN21100'!$J$7,"**")))</f>
        <v>**</v>
      </c>
      <c r="X26" s="136" t="str">
        <f>IF(AND(E26&gt;'ASN21100'!$C$8,E26&lt;='ASN21100'!$E$8),'ASN21100'!$B$9,IF(AND(E26&gt;'ASN21100'!$G$9,E26&lt;='ASN21100'!$I$9),'ASN21100'!$F$9,IF(E26&gt;'ASN21100'!$K$8,'ASN21100'!$J$9,"**")))</f>
        <v>**</v>
      </c>
      <c r="Y26" s="14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8" t="str">
        <f>IF(AND(E26&gt;=ISO2768cL!$C$6,E26&lt;=ISO2768cL!$E$6),ISO2768cL!$B$7,IF(AND(E26&gt;ISO2768cL!$G$6,E26&lt;=ISO2768cL!$I$6),ISO2768cL!$F$7,IF(E26&gt;ISO2768cL!$K$6,ISO2768cL!$J$7,"**")))</f>
        <v>**</v>
      </c>
      <c r="AA26" s="136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4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8" t="str">
        <f>IF(AND(E26&gt;=ISO2768mK!$C$6,E26&lt;=ISO2768mK!$E$6),ISO2768mK!$B$7,IF(AND(E26&gt;ISO2768mK!$G$6,E26&lt;=ISO2768mK!$I$6),ISO2768mK!$F$7,IF(E26&gt;ISO2768mK!$K$6,ISO2768mK!$J$7,"**")))</f>
        <v>**</v>
      </c>
      <c r="AD26" s="136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4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360" t="str">
        <f>IF(AND(E26&gt;='NSA2110'!$C$6,E26&lt;='NSA2110'!$E$6),'NSA2110'!$B$7,IF(AND(E26&gt;'NSA2110'!$G$6,E26&lt;='NSA2110'!$I$6),'NSA2110'!$F$7,IF(E26&gt;'NSA2110'!$L$6,'NSA2110'!$J$7,"**")))</f>
        <v>**</v>
      </c>
      <c r="AG26" s="358" t="str">
        <f>IF(E26&gt;='NSA2110'!$D$8,'NSA2110'!$B$9,"**")</f>
        <v>**</v>
      </c>
      <c r="AH26" s="364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362" t="str">
        <f>IF(AND(E26&gt;'NSA2110'!$C$12,E26&lt;='NSA2110'!$E$12),'NSA2110'!$B$13,IF(E26&gt;'NSA2110'!$H$12,'NSA2110'!$F$13,"**"))</f>
        <v>**</v>
      </c>
      <c r="AJ26" s="136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4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360" t="str">
        <f>IF(AND(E26&gt;='ST11003'!$C$6,E26&lt;'ST11003'!$E$6),'ST11003'!$B$7,IF(E26&gt;='ST11003'!$G$6,'ST11003'!$F$7,"**"))</f>
        <v>**</v>
      </c>
      <c r="AM26" s="358" t="str">
        <f>IF(AND(E26&gt;='ST11003'!$C$8,E26&lt;'ST11003'!$E$8),'ST11003'!$B$9,IF(E26&gt;='ST11003'!$G$8,'ST11003'!$F$9,"**"))</f>
        <v>**</v>
      </c>
      <c r="AN26" s="148" t="str">
        <f>IF(AND(E26&gt;='ST11003'!$C$10,E26&lt;'ST11003'!$E$10),'ST11003'!$B$11,IF(E26&gt;='ST11003'!$G$10,'ST11003'!$F$11,"**"))</f>
        <v>**</v>
      </c>
      <c r="AO26" s="14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360" t="str">
        <f>IF(AND(E26&gt;='ST11007'!$C$6,E26&lt;'ST11007'!$E$6),'ST11007'!$B$7,IF(E26&gt;='ST11007'!$G$6,'ST11007'!$F$7,"**"))</f>
        <v>**</v>
      </c>
      <c r="AQ26" s="358" t="str">
        <f>IF(E26&gt;'ST11007'!$C$8,'ST11007'!$B$9,"**")</f>
        <v>**</v>
      </c>
      <c r="AR26" s="148" t="str">
        <f>IF(AND(E26&gt;='ST11007'!$C$10,E26&lt;'ST11007'!$E$10),'ST11007'!$B$11,IF(E26&gt;='ST11007'!$G$10,'ST11007'!$F$11,"**"))</f>
        <v>**</v>
      </c>
      <c r="AS26" s="136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4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8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36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4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36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46" t="str">
        <f t="shared" ref="AY26" si="120">IF($A$40=$V$10,V26,IF($A$40=$Y$10,Y26,IF($A$40=$AB$10,AB26,IF($A$40=$AE$10,AE26,IF($A$40=$AK$10,AK26,IF($A$40=$AO$10,AO26,IF($A$40=$AT$10,AT26,IF($A$40=$AW$10,AW26,"**"))))))))</f>
        <v>**</v>
      </c>
      <c r="AZ26" s="360" t="str">
        <f t="shared" ref="AZ26" si="121">IF($A$40=$AE$10,AF26,IF($A$40=$AK$10,AL26,IF($A$40=$AO$10,AP26,"**")))</f>
        <v>**</v>
      </c>
      <c r="BA26" s="358" t="str">
        <f t="shared" ref="BA26" si="122">IF($A$40=$AE$10,AG26,IF($A$40=$AK$10,AM26,IF($A$40=$AO$10,AQ26,"**")))</f>
        <v>**</v>
      </c>
      <c r="BB26" s="148" t="str">
        <f t="shared" ref="BB26" si="123">IF($A$40=$V$10,W26,IF($A$40=$Y$10,Z26,IF($A$40=$AB$10,AC26,IF($A$40=$AK$10,AN26,IF($A$40=$AO$10,AR26,IF($A$40=$AT$10,AU26,"**"))))))</f>
        <v>**</v>
      </c>
      <c r="BC26" s="364" t="str">
        <f t="shared" ref="BC26" si="124">IF($A$40=$AE$10,AH26,"**")</f>
        <v>**</v>
      </c>
      <c r="BD26" s="362" t="str">
        <f t="shared" ref="BD26" si="125">IF($A$40=$AE$10,AI26,"**")</f>
        <v>**</v>
      </c>
      <c r="BE26" s="136" t="str">
        <f t="shared" ref="BE26" si="126">IF($A$40=$V$10,X26,IF($A$40=$Y$10,AA26,IF($A$40=$AB$10,AD26,IF($A$40=$AE$10,AJ26,IF($A$40=$AO$10,AS26,IF($A$40=$AT$10,AV26,IF($A$40=$AW$10,AX26,"**")))))))</f>
        <v>**</v>
      </c>
      <c r="BF26" s="162" t="str">
        <f t="shared" ref="BF26" si="127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156" t="str">
        <f t="shared" ref="BJ26" si="128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156" t="str">
        <f t="shared" ref="BN26" si="129">IF(L26&amp;L27="","**",IF(L26=L27*-1,"± "&amp;TEXT(L26,"0,00"),IF(L26&lt;&gt;L27,CONCATENATE(BK26,BL26,BM26,CHAR(10),BK27,BL27,BM27),"**")))</f>
        <v>**</v>
      </c>
      <c r="BO26" s="150" t="str">
        <f t="shared" ref="BO26" si="130">IF(C26&lt;&gt;"Ch","**",IF(E26&amp;G26="","",IF(C26="Ch",E26&amp;"x"&amp;G26&amp;"°","**")))</f>
        <v>**</v>
      </c>
      <c r="BP26" s="56" t="str">
        <f t="shared" ref="BP26" si="131">IF(C26="Ch",TEXT(V26,"0,00"),"")</f>
        <v/>
      </c>
      <c r="BQ26" s="156" t="str">
        <f t="shared" ref="BQ26" si="132">IF(BP26&lt;&gt;"",CONCATENATE(BP26&amp;CHAR(10),BP27),"**")</f>
        <v>**</v>
      </c>
      <c r="BR26" s="164" t="str">
        <f t="shared" ref="BR26" si="133">IF($C26="Ø","Ø",IF(OR($C26="R",$C26="RI",$C26="RE"),"R",IF($C26="Ch","Ch","")))</f>
        <v/>
      </c>
      <c r="BS26" s="166" t="str">
        <f t="shared" ref="BS26" si="134">IF($C26="Ch",$BO26,IF($C26="A",TEXT($E26,"0,00")&amp;"°",IF($E26&lt;&gt;"",$E26,"")))</f>
        <v/>
      </c>
      <c r="BT26" s="166"/>
      <c r="BU26" s="166"/>
      <c r="BV26" s="160" t="str">
        <f t="shared" ref="BV26" si="135">IF($BF26&lt;&gt;"**",$BF26,IF($BJ26&lt;&gt;"**",$BJ26,IF($BN26&lt;&gt;"**",$BN26,IF($BQ26&lt;&gt;"**",$BQ26,""))))</f>
        <v/>
      </c>
      <c r="BW26" s="160"/>
      <c r="BX26" s="206"/>
      <c r="BY26" s="206"/>
      <c r="BZ26" s="206"/>
      <c r="CA26" s="207"/>
      <c r="CB26" s="207"/>
      <c r="CC26" s="207"/>
      <c r="CD26" s="214" t="str">
        <f t="shared" ref="CD26" si="136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15"/>
      <c r="CF26" s="215"/>
      <c r="CG26" s="215"/>
      <c r="CH26" s="215"/>
      <c r="CI26" s="216"/>
      <c r="CJ26" s="204" t="str">
        <f>IF(O26&gt;=2,"x "&amp;O26,"")</f>
        <v/>
      </c>
      <c r="CK26" s="204"/>
      <c r="CL26" s="204"/>
      <c r="CM26" s="204"/>
      <c r="CN26" s="205"/>
      <c r="CO26" s="211"/>
      <c r="CP26" s="209"/>
      <c r="CQ26" s="209"/>
      <c r="CR26" s="209"/>
      <c r="CS26" s="209"/>
      <c r="CT26" s="209"/>
      <c r="CU26" s="209"/>
      <c r="CV26" s="209"/>
      <c r="CW26" s="209"/>
      <c r="CX26" s="209"/>
      <c r="CY26" s="209"/>
      <c r="CZ26" s="209"/>
      <c r="DA26" s="209"/>
      <c r="DB26" s="209"/>
      <c r="DC26" s="209"/>
      <c r="DD26" s="209"/>
      <c r="DE26" s="209"/>
      <c r="DF26" s="209"/>
      <c r="DG26" s="209"/>
      <c r="DH26" s="209"/>
      <c r="DI26" s="209"/>
      <c r="DJ26" s="209"/>
      <c r="DK26" s="209"/>
      <c r="DL26" s="209"/>
      <c r="DM26" s="209"/>
      <c r="DN26" s="209"/>
      <c r="DO26" s="210"/>
      <c r="DP26" s="208"/>
    </row>
    <row r="27" spans="1:120" ht="12.75" customHeight="1" x14ac:dyDescent="0.25">
      <c r="A27" s="230"/>
      <c r="B27" s="231"/>
      <c r="C27" s="185"/>
      <c r="D27" s="187"/>
      <c r="E27" s="141"/>
      <c r="F27" s="142"/>
      <c r="G27" s="142"/>
      <c r="H27" s="143"/>
      <c r="I27" s="185"/>
      <c r="J27" s="186"/>
      <c r="K27" s="187"/>
      <c r="L27" s="188"/>
      <c r="M27" s="189"/>
      <c r="N27" s="145"/>
      <c r="O27" s="145"/>
      <c r="P27" s="145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37">IF(AND(C26="Ø",I26&lt;&gt;""),T27*0.001,"")</f>
        <v/>
      </c>
      <c r="V27" s="147"/>
      <c r="W27" s="149"/>
      <c r="X27" s="137"/>
      <c r="Y27" s="147"/>
      <c r="Z27" s="149"/>
      <c r="AA27" s="137"/>
      <c r="AB27" s="147"/>
      <c r="AC27" s="149"/>
      <c r="AD27" s="137"/>
      <c r="AE27" s="147"/>
      <c r="AF27" s="361"/>
      <c r="AG27" s="359"/>
      <c r="AH27" s="365"/>
      <c r="AI27" s="363"/>
      <c r="AJ27" s="137"/>
      <c r="AK27" s="147"/>
      <c r="AL27" s="361"/>
      <c r="AM27" s="359"/>
      <c r="AN27" s="149"/>
      <c r="AO27" s="147"/>
      <c r="AP27" s="361"/>
      <c r="AQ27" s="359"/>
      <c r="AR27" s="149"/>
      <c r="AS27" s="137"/>
      <c r="AT27" s="147"/>
      <c r="AU27" s="149"/>
      <c r="AV27" s="137"/>
      <c r="AW27" s="147"/>
      <c r="AX27" s="137"/>
      <c r="AY27" s="147"/>
      <c r="AZ27" s="361"/>
      <c r="BA27" s="359"/>
      <c r="BB27" s="149"/>
      <c r="BC27" s="365"/>
      <c r="BD27" s="363"/>
      <c r="BE27" s="137"/>
      <c r="BF27" s="163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157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157"/>
      <c r="BO27" s="151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157"/>
      <c r="BR27" s="165"/>
      <c r="BS27" s="167"/>
      <c r="BT27" s="167"/>
      <c r="BU27" s="167"/>
      <c r="BV27" s="161"/>
      <c r="BW27" s="161"/>
      <c r="BX27" s="206"/>
      <c r="BY27" s="206"/>
      <c r="BZ27" s="206"/>
      <c r="CA27" s="207"/>
      <c r="CB27" s="207"/>
      <c r="CC27" s="207"/>
      <c r="CD27" s="217"/>
      <c r="CE27" s="218"/>
      <c r="CF27" s="218"/>
      <c r="CG27" s="218"/>
      <c r="CH27" s="218"/>
      <c r="CI27" s="219"/>
      <c r="CJ27" s="204"/>
      <c r="CK27" s="204"/>
      <c r="CL27" s="204"/>
      <c r="CM27" s="204"/>
      <c r="CN27" s="205"/>
      <c r="CO27" s="211"/>
      <c r="CP27" s="209"/>
      <c r="CQ27" s="209"/>
      <c r="CR27" s="209"/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209"/>
      <c r="DM27" s="209"/>
      <c r="DN27" s="209"/>
      <c r="DO27" s="210"/>
      <c r="DP27" s="208"/>
    </row>
    <row r="28" spans="1:120" ht="12.75" customHeight="1" x14ac:dyDescent="0.25">
      <c r="A28" s="228" t="s">
        <v>13</v>
      </c>
      <c r="B28" s="229"/>
      <c r="C28" s="182"/>
      <c r="D28" s="184"/>
      <c r="E28" s="138"/>
      <c r="F28" s="139"/>
      <c r="G28" s="139"/>
      <c r="H28" s="140"/>
      <c r="I28" s="182"/>
      <c r="J28" s="183"/>
      <c r="K28" s="184"/>
      <c r="L28" s="188"/>
      <c r="M28" s="189"/>
      <c r="N28" s="144"/>
      <c r="O28" s="144"/>
      <c r="P28" s="144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38">IF(AND(C28="Ø",I28&lt;&gt;""),T28*0.001,"")</f>
        <v/>
      </c>
      <c r="V28" s="14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8" t="str">
        <f>IF(AND(E28&gt;'ASN21100'!$C$6,E28&lt;='ASN21100'!$E$6),'ASN21100'!$B$7,IF(AND(E28&gt;'ASN21100'!$G$6,E28&lt;='ASN21100'!$I$6),'ASN21100'!$F$7,IF(E28&gt;'ASN21100'!$K$6,'ASN21100'!$J$7,"**")))</f>
        <v>**</v>
      </c>
      <c r="X28" s="136" t="str">
        <f>IF(AND(E28&gt;'ASN21100'!$C$8,E28&lt;='ASN21100'!$E$8),'ASN21100'!$B$9,IF(AND(E28&gt;'ASN21100'!$G$9,E28&lt;='ASN21100'!$I$9),'ASN21100'!$F$9,IF(E28&gt;'ASN21100'!$K$8,'ASN21100'!$J$9,"**")))</f>
        <v>**</v>
      </c>
      <c r="Y28" s="14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8" t="str">
        <f>IF(AND(E28&gt;=ISO2768cL!$C$6,E28&lt;=ISO2768cL!$E$6),ISO2768cL!$B$7,IF(AND(E28&gt;ISO2768cL!$G$6,E28&lt;=ISO2768cL!$I$6),ISO2768cL!$F$7,IF(E28&gt;ISO2768cL!$K$6,ISO2768cL!$J$7,"**")))</f>
        <v>**</v>
      </c>
      <c r="AA28" s="136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4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8" t="str">
        <f>IF(AND(E28&gt;=ISO2768mK!$C$6,E28&lt;=ISO2768mK!$E$6),ISO2768mK!$B$7,IF(AND(E28&gt;ISO2768mK!$G$6,E28&lt;=ISO2768mK!$I$6),ISO2768mK!$F$7,IF(E28&gt;ISO2768mK!$K$6,ISO2768mK!$J$7,"**")))</f>
        <v>**</v>
      </c>
      <c r="AD28" s="136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4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360" t="str">
        <f>IF(AND(E28&gt;='NSA2110'!$C$6,E28&lt;='NSA2110'!$E$6),'NSA2110'!$B$7,IF(AND(E28&gt;'NSA2110'!$G$6,E28&lt;='NSA2110'!$I$6),'NSA2110'!$F$7,IF(E28&gt;'NSA2110'!$L$6,'NSA2110'!$J$7,"**")))</f>
        <v>**</v>
      </c>
      <c r="AG28" s="358" t="str">
        <f>IF(E28&gt;='NSA2110'!$D$8,'NSA2110'!$B$9,"**")</f>
        <v>**</v>
      </c>
      <c r="AH28" s="364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362" t="str">
        <f>IF(AND(E28&gt;'NSA2110'!$C$12,E28&lt;='NSA2110'!$E$12),'NSA2110'!$B$13,IF(E28&gt;'NSA2110'!$H$12,'NSA2110'!$F$13,"**"))</f>
        <v>**</v>
      </c>
      <c r="AJ28" s="136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4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360" t="str">
        <f>IF(AND(E28&gt;='ST11003'!$C$6,E28&lt;'ST11003'!$E$6),'ST11003'!$B$7,IF(E28&gt;='ST11003'!$G$6,'ST11003'!$F$7,"**"))</f>
        <v>**</v>
      </c>
      <c r="AM28" s="358" t="str">
        <f>IF(AND(E28&gt;='ST11003'!$C$8,E28&lt;'ST11003'!$E$8),'ST11003'!$B$9,IF(E28&gt;='ST11003'!$G$8,'ST11003'!$F$9,"**"))</f>
        <v>**</v>
      </c>
      <c r="AN28" s="148" t="str">
        <f>IF(AND(E28&gt;='ST11003'!$C$10,E28&lt;'ST11003'!$E$10),'ST11003'!$B$11,IF(E28&gt;='ST11003'!$G$10,'ST11003'!$F$11,"**"))</f>
        <v>**</v>
      </c>
      <c r="AO28" s="14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360" t="str">
        <f>IF(AND(E28&gt;='ST11007'!$C$6,E28&lt;'ST11007'!$E$6),'ST11007'!$B$7,IF(E28&gt;='ST11007'!$G$6,'ST11007'!$F$7,"**"))</f>
        <v>**</v>
      </c>
      <c r="AQ28" s="358" t="str">
        <f>IF(E28&gt;'ST11007'!$C$8,'ST11007'!$B$9,"**")</f>
        <v>**</v>
      </c>
      <c r="AR28" s="148" t="str">
        <f>IF(AND(E28&gt;='ST11007'!$C$10,E28&lt;'ST11007'!$E$10),'ST11007'!$B$11,IF(E28&gt;='ST11007'!$G$10,'ST11007'!$F$11,"**"))</f>
        <v>**</v>
      </c>
      <c r="AS28" s="136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4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8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36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4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36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46" t="str">
        <f t="shared" ref="AY28" si="139">IF($A$40=$V$10,V28,IF($A$40=$Y$10,Y28,IF($A$40=$AB$10,AB28,IF($A$40=$AE$10,AE28,IF($A$40=$AK$10,AK28,IF($A$40=$AO$10,AO28,IF($A$40=$AT$10,AT28,IF($A$40=$AW$10,AW28,"**"))))))))</f>
        <v>**</v>
      </c>
      <c r="AZ28" s="360" t="str">
        <f t="shared" ref="AZ28" si="140">IF($A$40=$AE$10,AF28,IF($A$40=$AK$10,AL28,IF($A$40=$AO$10,AP28,"**")))</f>
        <v>**</v>
      </c>
      <c r="BA28" s="358" t="str">
        <f t="shared" ref="BA28" si="141">IF($A$40=$AE$10,AG28,IF($A$40=$AK$10,AM28,IF($A$40=$AO$10,AQ28,"**")))</f>
        <v>**</v>
      </c>
      <c r="BB28" s="148" t="str">
        <f t="shared" ref="BB28" si="142">IF($A$40=$V$10,W28,IF($A$40=$Y$10,Z28,IF($A$40=$AB$10,AC28,IF($A$40=$AK$10,AN28,IF($A$40=$AO$10,AR28,IF($A$40=$AT$10,AU28,"**"))))))</f>
        <v>**</v>
      </c>
      <c r="BC28" s="364" t="str">
        <f t="shared" ref="BC28" si="143">IF($A$40=$AE$10,AH28,"**")</f>
        <v>**</v>
      </c>
      <c r="BD28" s="362" t="str">
        <f t="shared" ref="BD28" si="144">IF($A$40=$AE$10,AI28,"**")</f>
        <v>**</v>
      </c>
      <c r="BE28" s="136" t="str">
        <f t="shared" ref="BE28" si="145">IF($A$40=$V$10,X28,IF($A$40=$Y$10,AA28,IF($A$40=$AB$10,AD28,IF($A$40=$AE$10,AJ28,IF($A$40=$AO$10,AS28,IF($A$40=$AT$10,AV28,IF($A$40=$AW$10,AX28,"**")))))))</f>
        <v>**</v>
      </c>
      <c r="BF28" s="162" t="str">
        <f t="shared" ref="BF28" si="146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156" t="str">
        <f t="shared" ref="BJ28" si="147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156" t="str">
        <f t="shared" ref="BN28" si="148">IF(L28&amp;L29="","**",IF(L28=L29*-1,"± "&amp;TEXT(L28,"0,00"),IF(L28&lt;&gt;L29,CONCATENATE(BK28,BL28,BM28,CHAR(10),BK29,BL29,BM29),"**")))</f>
        <v>**</v>
      </c>
      <c r="BO28" s="150" t="str">
        <f t="shared" ref="BO28" si="149">IF(C28&lt;&gt;"Ch","**",IF(E28&amp;G28="","",IF(C28="Ch",E28&amp;"x"&amp;G28&amp;"°","**")))</f>
        <v>**</v>
      </c>
      <c r="BP28" s="56" t="str">
        <f t="shared" ref="BP28" si="150">IF(C28="Ch",TEXT(V28,"0,00"),"")</f>
        <v/>
      </c>
      <c r="BQ28" s="156" t="str">
        <f t="shared" ref="BQ28" si="151">IF(BP28&lt;&gt;"",CONCATENATE(BP28&amp;CHAR(10),BP29),"**")</f>
        <v>**</v>
      </c>
      <c r="BR28" s="164" t="str">
        <f t="shared" ref="BR28" si="152">IF($C28="Ø","Ø",IF(OR($C28="R",$C28="RI",$C28="RE"),"R",IF($C28="Ch","Ch","")))</f>
        <v/>
      </c>
      <c r="BS28" s="166" t="str">
        <f t="shared" ref="BS28" si="153">IF($C28="Ch",$BO28,IF($C28="A",TEXT($E28,"0,00")&amp;"°",IF($E28&lt;&gt;"",$E28,"")))</f>
        <v/>
      </c>
      <c r="BT28" s="166"/>
      <c r="BU28" s="166"/>
      <c r="BV28" s="160" t="str">
        <f t="shared" ref="BV28" si="154">IF($BF28&lt;&gt;"**",$BF28,IF($BJ28&lt;&gt;"**",$BJ28,IF($BN28&lt;&gt;"**",$BN28,IF($BQ28&lt;&gt;"**",$BQ28,""))))</f>
        <v/>
      </c>
      <c r="BW28" s="160"/>
      <c r="BX28" s="206"/>
      <c r="BY28" s="206"/>
      <c r="BZ28" s="206"/>
      <c r="CA28" s="207"/>
      <c r="CB28" s="207"/>
      <c r="CC28" s="207"/>
      <c r="CD28" s="214" t="str">
        <f t="shared" ref="CD28" si="155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15"/>
      <c r="CF28" s="215"/>
      <c r="CG28" s="215"/>
      <c r="CH28" s="215"/>
      <c r="CI28" s="216"/>
      <c r="CJ28" s="204" t="str">
        <f>IF(O28&gt;=2,"x "&amp;O28,"")</f>
        <v/>
      </c>
      <c r="CK28" s="204"/>
      <c r="CL28" s="204"/>
      <c r="CM28" s="204"/>
      <c r="CN28" s="205"/>
      <c r="CO28" s="211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09"/>
      <c r="DH28" s="209"/>
      <c r="DI28" s="209"/>
      <c r="DJ28" s="209"/>
      <c r="DK28" s="209"/>
      <c r="DL28" s="209"/>
      <c r="DM28" s="209"/>
      <c r="DN28" s="209"/>
      <c r="DO28" s="210"/>
      <c r="DP28" s="208"/>
    </row>
    <row r="29" spans="1:120" ht="12.75" customHeight="1" x14ac:dyDescent="0.25">
      <c r="A29" s="230"/>
      <c r="B29" s="231"/>
      <c r="C29" s="185"/>
      <c r="D29" s="187"/>
      <c r="E29" s="141"/>
      <c r="F29" s="142"/>
      <c r="G29" s="142"/>
      <c r="H29" s="143"/>
      <c r="I29" s="185"/>
      <c r="J29" s="186"/>
      <c r="K29" s="187"/>
      <c r="L29" s="188"/>
      <c r="M29" s="189"/>
      <c r="N29" s="145"/>
      <c r="O29" s="145"/>
      <c r="P29" s="145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56">IF(AND(C28="Ø",I28&lt;&gt;""),T29*0.001,"")</f>
        <v/>
      </c>
      <c r="V29" s="147"/>
      <c r="W29" s="149"/>
      <c r="X29" s="137"/>
      <c r="Y29" s="147"/>
      <c r="Z29" s="149"/>
      <c r="AA29" s="137"/>
      <c r="AB29" s="147"/>
      <c r="AC29" s="149"/>
      <c r="AD29" s="137"/>
      <c r="AE29" s="147"/>
      <c r="AF29" s="361"/>
      <c r="AG29" s="359"/>
      <c r="AH29" s="365"/>
      <c r="AI29" s="363"/>
      <c r="AJ29" s="137"/>
      <c r="AK29" s="147"/>
      <c r="AL29" s="361"/>
      <c r="AM29" s="359"/>
      <c r="AN29" s="149"/>
      <c r="AO29" s="147"/>
      <c r="AP29" s="361"/>
      <c r="AQ29" s="359"/>
      <c r="AR29" s="149"/>
      <c r="AS29" s="137"/>
      <c r="AT29" s="147"/>
      <c r="AU29" s="149"/>
      <c r="AV29" s="137"/>
      <c r="AW29" s="147"/>
      <c r="AX29" s="137"/>
      <c r="AY29" s="147"/>
      <c r="AZ29" s="361"/>
      <c r="BA29" s="359"/>
      <c r="BB29" s="149"/>
      <c r="BC29" s="365"/>
      <c r="BD29" s="363"/>
      <c r="BE29" s="137"/>
      <c r="BF29" s="163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157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157"/>
      <c r="BO29" s="151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157"/>
      <c r="BR29" s="165"/>
      <c r="BS29" s="167"/>
      <c r="BT29" s="167"/>
      <c r="BU29" s="167"/>
      <c r="BV29" s="161"/>
      <c r="BW29" s="161"/>
      <c r="BX29" s="206"/>
      <c r="BY29" s="206"/>
      <c r="BZ29" s="206"/>
      <c r="CA29" s="207"/>
      <c r="CB29" s="207"/>
      <c r="CC29" s="207"/>
      <c r="CD29" s="217"/>
      <c r="CE29" s="218"/>
      <c r="CF29" s="218"/>
      <c r="CG29" s="218"/>
      <c r="CH29" s="218"/>
      <c r="CI29" s="219"/>
      <c r="CJ29" s="204"/>
      <c r="CK29" s="204"/>
      <c r="CL29" s="204"/>
      <c r="CM29" s="204"/>
      <c r="CN29" s="205"/>
      <c r="CO29" s="211"/>
      <c r="CP29" s="209"/>
      <c r="CQ29" s="209"/>
      <c r="CR29" s="209"/>
      <c r="CS29" s="209"/>
      <c r="CT29" s="209"/>
      <c r="CU29" s="209"/>
      <c r="CV29" s="209"/>
      <c r="CW29" s="209"/>
      <c r="CX29" s="209"/>
      <c r="CY29" s="209"/>
      <c r="CZ29" s="209"/>
      <c r="DA29" s="209"/>
      <c r="DB29" s="209"/>
      <c r="DC29" s="209"/>
      <c r="DD29" s="209"/>
      <c r="DE29" s="209"/>
      <c r="DF29" s="209"/>
      <c r="DG29" s="209"/>
      <c r="DH29" s="209"/>
      <c r="DI29" s="209"/>
      <c r="DJ29" s="209"/>
      <c r="DK29" s="209"/>
      <c r="DL29" s="209"/>
      <c r="DM29" s="209"/>
      <c r="DN29" s="209"/>
      <c r="DO29" s="210"/>
      <c r="DP29" s="208"/>
    </row>
    <row r="30" spans="1:120" ht="12.95" customHeight="1" x14ac:dyDescent="0.25">
      <c r="A30" s="228" t="s">
        <v>14</v>
      </c>
      <c r="B30" s="229"/>
      <c r="C30" s="182"/>
      <c r="D30" s="184"/>
      <c r="E30" s="138"/>
      <c r="F30" s="139"/>
      <c r="G30" s="139"/>
      <c r="H30" s="140"/>
      <c r="I30" s="182"/>
      <c r="J30" s="183"/>
      <c r="K30" s="184"/>
      <c r="L30" s="188"/>
      <c r="M30" s="189"/>
      <c r="N30" s="144"/>
      <c r="O30" s="144"/>
      <c r="P30" s="144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57">IF(AND(C30="Ø",I30&lt;&gt;""),T30*0.001,"")</f>
        <v/>
      </c>
      <c r="V30" s="14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8" t="str">
        <f>IF(AND(E30&gt;'ASN21100'!$C$6,E30&lt;='ASN21100'!$E$6),'ASN21100'!$B$7,IF(AND(E30&gt;'ASN21100'!$G$6,E30&lt;='ASN21100'!$I$6),'ASN21100'!$F$7,IF(E30&gt;'ASN21100'!$K$6,'ASN21100'!$J$7,"**")))</f>
        <v>**</v>
      </c>
      <c r="X30" s="136" t="str">
        <f>IF(AND(E30&gt;'ASN21100'!$C$8,E30&lt;='ASN21100'!$E$8),'ASN21100'!$B$9,IF(AND(E30&gt;'ASN21100'!$G$9,E30&lt;='ASN21100'!$I$9),'ASN21100'!$F$9,IF(E30&gt;'ASN21100'!$K$8,'ASN21100'!$J$9,"**")))</f>
        <v>**</v>
      </c>
      <c r="Y30" s="14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8" t="str">
        <f>IF(AND(E30&gt;=ISO2768cL!$C$6,E30&lt;=ISO2768cL!$E$6),ISO2768cL!$B$7,IF(AND(E30&gt;ISO2768cL!$G$6,E30&lt;=ISO2768cL!$I$6),ISO2768cL!$F$7,IF(E30&gt;ISO2768cL!$K$6,ISO2768cL!$J$7,"**")))</f>
        <v>**</v>
      </c>
      <c r="AA30" s="136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4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8" t="str">
        <f>IF(AND(E30&gt;=ISO2768mK!$C$6,E30&lt;=ISO2768mK!$E$6),ISO2768mK!$B$7,IF(AND(E30&gt;ISO2768mK!$G$6,E30&lt;=ISO2768mK!$I$6),ISO2768mK!$F$7,IF(E30&gt;ISO2768mK!$K$6,ISO2768mK!$J$7,"**")))</f>
        <v>**</v>
      </c>
      <c r="AD30" s="136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4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360" t="str">
        <f>IF(AND(E30&gt;='NSA2110'!$C$6,E30&lt;='NSA2110'!$E$6),'NSA2110'!$B$7,IF(AND(E30&gt;'NSA2110'!$G$6,E30&lt;='NSA2110'!$I$6),'NSA2110'!$F$7,IF(E30&gt;'NSA2110'!$L$6,'NSA2110'!$J$7,"**")))</f>
        <v>**</v>
      </c>
      <c r="AG30" s="358" t="str">
        <f>IF(E30&gt;='NSA2110'!$D$8,'NSA2110'!$B$9,"**")</f>
        <v>**</v>
      </c>
      <c r="AH30" s="364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362" t="str">
        <f>IF(AND(E30&gt;'NSA2110'!$C$12,E30&lt;='NSA2110'!$E$12),'NSA2110'!$B$13,IF(E30&gt;'NSA2110'!$H$12,'NSA2110'!$F$13,"**"))</f>
        <v>**</v>
      </c>
      <c r="AJ30" s="136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4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360" t="str">
        <f>IF(AND(E30&gt;='ST11003'!$C$6,E30&lt;'ST11003'!$E$6),'ST11003'!$B$7,IF(E30&gt;='ST11003'!$G$6,'ST11003'!$F$7,"**"))</f>
        <v>**</v>
      </c>
      <c r="AM30" s="358" t="str">
        <f>IF(AND(E30&gt;='ST11003'!$C$8,E30&lt;'ST11003'!$E$8),'ST11003'!$B$9,IF(E30&gt;='ST11003'!$G$8,'ST11003'!$F$9,"**"))</f>
        <v>**</v>
      </c>
      <c r="AN30" s="148" t="str">
        <f>IF(AND(E30&gt;='ST11003'!$C$10,E30&lt;'ST11003'!$E$10),'ST11003'!$B$11,IF(E30&gt;='ST11003'!$G$10,'ST11003'!$F$11,"**"))</f>
        <v>**</v>
      </c>
      <c r="AO30" s="14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360" t="str">
        <f>IF(AND(E30&gt;='ST11007'!$C$6,E30&lt;'ST11007'!$E$6),'ST11007'!$B$7,IF(E30&gt;='ST11007'!$G$6,'ST11007'!$F$7,"**"))</f>
        <v>**</v>
      </c>
      <c r="AQ30" s="358" t="str">
        <f>IF(E30&gt;'ST11007'!$C$8,'ST11007'!$B$9,"**")</f>
        <v>**</v>
      </c>
      <c r="AR30" s="148" t="str">
        <f>IF(AND(E30&gt;='ST11007'!$C$10,E30&lt;'ST11007'!$E$10),'ST11007'!$B$11,IF(E30&gt;='ST11007'!$G$10,'ST11007'!$F$11,"**"))</f>
        <v>**</v>
      </c>
      <c r="AS30" s="136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4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8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36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4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36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46" t="str">
        <f t="shared" ref="AY30" si="158">IF($A$40=$V$10,V30,IF($A$40=$Y$10,Y30,IF($A$40=$AB$10,AB30,IF($A$40=$AE$10,AE30,IF($A$40=$AK$10,AK30,IF($A$40=$AO$10,AO30,IF($A$40=$AT$10,AT30,IF($A$40=$AW$10,AW30,"**"))))))))</f>
        <v>**</v>
      </c>
      <c r="AZ30" s="360" t="str">
        <f t="shared" ref="AZ30" si="159">IF($A$40=$AE$10,AF30,IF($A$40=$AK$10,AL30,IF($A$40=$AO$10,AP30,"**")))</f>
        <v>**</v>
      </c>
      <c r="BA30" s="358" t="str">
        <f t="shared" ref="BA30" si="160">IF($A$40=$AE$10,AG30,IF($A$40=$AK$10,AM30,IF($A$40=$AO$10,AQ30,"**")))</f>
        <v>**</v>
      </c>
      <c r="BB30" s="148" t="str">
        <f t="shared" ref="BB30" si="161">IF($A$40=$V$10,W30,IF($A$40=$Y$10,Z30,IF($A$40=$AB$10,AC30,IF($A$40=$AK$10,AN30,IF($A$40=$AO$10,AR30,IF($A$40=$AT$10,AU30,"**"))))))</f>
        <v>**</v>
      </c>
      <c r="BC30" s="364" t="str">
        <f t="shared" ref="BC30" si="162">IF($A$40=$AE$10,AH30,"**")</f>
        <v>**</v>
      </c>
      <c r="BD30" s="362" t="str">
        <f t="shared" ref="BD30" si="163">IF($A$40=$AE$10,AI30,"**")</f>
        <v>**</v>
      </c>
      <c r="BE30" s="136" t="str">
        <f t="shared" ref="BE30" si="164">IF($A$40=$V$10,X30,IF($A$40=$Y$10,AA30,IF($A$40=$AB$10,AD30,IF($A$40=$AE$10,AJ30,IF($A$40=$AO$10,AS30,IF($A$40=$AT$10,AV30,IF($A$40=$AW$10,AX30,"**")))))))</f>
        <v>**</v>
      </c>
      <c r="BF30" s="162" t="str">
        <f t="shared" ref="BF30" si="16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156" t="str">
        <f t="shared" ref="BJ30" si="16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156" t="str">
        <f t="shared" ref="BN30" si="167">IF(L30&amp;L31="","**",IF(L30=L31*-1,"± "&amp;TEXT(L30,"0,00"),IF(L30&lt;&gt;L31,CONCATENATE(BK30,BL30,BM30,CHAR(10),BK31,BL31,BM31),"**")))</f>
        <v>**</v>
      </c>
      <c r="BO30" s="150" t="str">
        <f t="shared" ref="BO30" si="168">IF(C30&lt;&gt;"Ch","**",IF(E30&amp;G30="","",IF(C30="Ch",E30&amp;"x"&amp;G30&amp;"°","**")))</f>
        <v>**</v>
      </c>
      <c r="BP30" s="56" t="str">
        <f t="shared" ref="BP30" si="169">IF(C30="Ch",TEXT(V30,"0,00"),"")</f>
        <v/>
      </c>
      <c r="BQ30" s="156" t="str">
        <f t="shared" ref="BQ30" si="170">IF(BP30&lt;&gt;"",CONCATENATE(BP30&amp;CHAR(10),BP31),"**")</f>
        <v>**</v>
      </c>
      <c r="BR30" s="164" t="str">
        <f t="shared" ref="BR30" si="171">IF($C30="Ø","Ø",IF(OR($C30="R",$C30="RI",$C30="RE"),"R",IF($C30="Ch","Ch","")))</f>
        <v/>
      </c>
      <c r="BS30" s="166" t="str">
        <f t="shared" ref="BS30" si="172">IF($C30="Ch",$BO30,IF($C30="A",TEXT($E30,"0,00")&amp;"°",IF($E30&lt;&gt;"",$E30,"")))</f>
        <v/>
      </c>
      <c r="BT30" s="166"/>
      <c r="BU30" s="166"/>
      <c r="BV30" s="160" t="str">
        <f t="shared" ref="BV30" si="173">IF($BF30&lt;&gt;"**",$BF30,IF($BJ30&lt;&gt;"**",$BJ30,IF($BN30&lt;&gt;"**",$BN30,IF($BQ30&lt;&gt;"**",$BQ30,""))))</f>
        <v/>
      </c>
      <c r="BW30" s="160"/>
      <c r="BX30" s="206"/>
      <c r="BY30" s="206"/>
      <c r="BZ30" s="206"/>
      <c r="CA30" s="207"/>
      <c r="CB30" s="207"/>
      <c r="CC30" s="207"/>
      <c r="CD30" s="214" t="str">
        <f t="shared" ref="CD30" si="17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15"/>
      <c r="CF30" s="215"/>
      <c r="CG30" s="215"/>
      <c r="CH30" s="215"/>
      <c r="CI30" s="216"/>
      <c r="CJ30" s="204" t="str">
        <f>IF(O30&gt;=2,"x "&amp;O30,"")</f>
        <v/>
      </c>
      <c r="CK30" s="204"/>
      <c r="CL30" s="204"/>
      <c r="CM30" s="204"/>
      <c r="CN30" s="205"/>
      <c r="CO30" s="211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10"/>
      <c r="DP30" s="208"/>
    </row>
    <row r="31" spans="1:120" ht="12.75" customHeight="1" x14ac:dyDescent="0.25">
      <c r="A31" s="230"/>
      <c r="B31" s="231"/>
      <c r="C31" s="185"/>
      <c r="D31" s="187"/>
      <c r="E31" s="141"/>
      <c r="F31" s="142"/>
      <c r="G31" s="142"/>
      <c r="H31" s="143"/>
      <c r="I31" s="185"/>
      <c r="J31" s="186"/>
      <c r="K31" s="187"/>
      <c r="L31" s="188"/>
      <c r="M31" s="189"/>
      <c r="N31" s="145"/>
      <c r="O31" s="145"/>
      <c r="P31" s="145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75">IF(AND(C30="Ø",I30&lt;&gt;""),T31*0.001,"")</f>
        <v/>
      </c>
      <c r="V31" s="147"/>
      <c r="W31" s="149"/>
      <c r="X31" s="137"/>
      <c r="Y31" s="147"/>
      <c r="Z31" s="149"/>
      <c r="AA31" s="137"/>
      <c r="AB31" s="147"/>
      <c r="AC31" s="149"/>
      <c r="AD31" s="137"/>
      <c r="AE31" s="147"/>
      <c r="AF31" s="361"/>
      <c r="AG31" s="359"/>
      <c r="AH31" s="365"/>
      <c r="AI31" s="363"/>
      <c r="AJ31" s="137"/>
      <c r="AK31" s="147"/>
      <c r="AL31" s="361"/>
      <c r="AM31" s="359"/>
      <c r="AN31" s="149"/>
      <c r="AO31" s="147"/>
      <c r="AP31" s="361"/>
      <c r="AQ31" s="359"/>
      <c r="AR31" s="149"/>
      <c r="AS31" s="137"/>
      <c r="AT31" s="147"/>
      <c r="AU31" s="149"/>
      <c r="AV31" s="137"/>
      <c r="AW31" s="147"/>
      <c r="AX31" s="137"/>
      <c r="AY31" s="147"/>
      <c r="AZ31" s="361"/>
      <c r="BA31" s="359"/>
      <c r="BB31" s="149"/>
      <c r="BC31" s="365"/>
      <c r="BD31" s="363"/>
      <c r="BE31" s="137"/>
      <c r="BF31" s="163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157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157"/>
      <c r="BO31" s="151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157"/>
      <c r="BR31" s="165"/>
      <c r="BS31" s="167"/>
      <c r="BT31" s="167"/>
      <c r="BU31" s="167"/>
      <c r="BV31" s="161"/>
      <c r="BW31" s="161"/>
      <c r="BX31" s="206"/>
      <c r="BY31" s="206"/>
      <c r="BZ31" s="206"/>
      <c r="CA31" s="207"/>
      <c r="CB31" s="207"/>
      <c r="CC31" s="207"/>
      <c r="CD31" s="217"/>
      <c r="CE31" s="218"/>
      <c r="CF31" s="218"/>
      <c r="CG31" s="218"/>
      <c r="CH31" s="218"/>
      <c r="CI31" s="219"/>
      <c r="CJ31" s="204"/>
      <c r="CK31" s="204"/>
      <c r="CL31" s="204"/>
      <c r="CM31" s="204"/>
      <c r="CN31" s="205"/>
      <c r="CO31" s="211"/>
      <c r="CP31" s="209"/>
      <c r="CQ31" s="209"/>
      <c r="CR31" s="209"/>
      <c r="CS31" s="209"/>
      <c r="CT31" s="209"/>
      <c r="CU31" s="209"/>
      <c r="CV31" s="209"/>
      <c r="CW31" s="209"/>
      <c r="CX31" s="209"/>
      <c r="CY31" s="209"/>
      <c r="CZ31" s="209"/>
      <c r="DA31" s="209"/>
      <c r="DB31" s="209"/>
      <c r="DC31" s="209"/>
      <c r="DD31" s="209"/>
      <c r="DE31" s="209"/>
      <c r="DF31" s="209"/>
      <c r="DG31" s="209"/>
      <c r="DH31" s="209"/>
      <c r="DI31" s="209"/>
      <c r="DJ31" s="209"/>
      <c r="DK31" s="209"/>
      <c r="DL31" s="209"/>
      <c r="DM31" s="209"/>
      <c r="DN31" s="209"/>
      <c r="DO31" s="210"/>
      <c r="DP31" s="208"/>
    </row>
    <row r="32" spans="1:120" ht="12.95" customHeight="1" x14ac:dyDescent="0.25">
      <c r="A32" s="228" t="s">
        <v>15</v>
      </c>
      <c r="B32" s="229"/>
      <c r="C32" s="182"/>
      <c r="D32" s="184"/>
      <c r="E32" s="138"/>
      <c r="F32" s="139"/>
      <c r="G32" s="139"/>
      <c r="H32" s="140"/>
      <c r="I32" s="182"/>
      <c r="J32" s="183"/>
      <c r="K32" s="184"/>
      <c r="L32" s="188"/>
      <c r="M32" s="189"/>
      <c r="N32" s="144"/>
      <c r="O32" s="144"/>
      <c r="P32" s="144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76">IF(AND(C32="Ø",I32&lt;&gt;""),T32*0.001,"")</f>
        <v/>
      </c>
      <c r="V32" s="14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8" t="str">
        <f>IF(AND(E32&gt;'ASN21100'!$C$6,E32&lt;='ASN21100'!$E$6),'ASN21100'!$B$7,IF(AND(E32&gt;'ASN21100'!$G$6,E32&lt;='ASN21100'!$I$6),'ASN21100'!$F$7,IF(E32&gt;'ASN21100'!$K$6,'ASN21100'!$J$7,"**")))</f>
        <v>**</v>
      </c>
      <c r="X32" s="136" t="str">
        <f>IF(AND(E32&gt;'ASN21100'!$C$8,E32&lt;='ASN21100'!$E$8),'ASN21100'!$B$9,IF(AND(E32&gt;'ASN21100'!$G$9,E32&lt;='ASN21100'!$I$9),'ASN21100'!$F$9,IF(E32&gt;'ASN21100'!$K$8,'ASN21100'!$J$9,"**")))</f>
        <v>**</v>
      </c>
      <c r="Y32" s="14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8" t="str">
        <f>IF(AND(E32&gt;=ISO2768cL!$C$6,E32&lt;=ISO2768cL!$E$6),ISO2768cL!$B$7,IF(AND(E32&gt;ISO2768cL!$G$6,E32&lt;=ISO2768cL!$I$6),ISO2768cL!$F$7,IF(E32&gt;ISO2768cL!$K$6,ISO2768cL!$J$7,"**")))</f>
        <v>**</v>
      </c>
      <c r="AA32" s="136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4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8" t="str">
        <f>IF(AND(E32&gt;=ISO2768mK!$C$6,E32&lt;=ISO2768mK!$E$6),ISO2768mK!$B$7,IF(AND(E32&gt;ISO2768mK!$G$6,E32&lt;=ISO2768mK!$I$6),ISO2768mK!$F$7,IF(E32&gt;ISO2768mK!$K$6,ISO2768mK!$J$7,"**")))</f>
        <v>**</v>
      </c>
      <c r="AD32" s="136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4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360" t="str">
        <f>IF(AND(E32&gt;='NSA2110'!$C$6,E32&lt;='NSA2110'!$E$6),'NSA2110'!$B$7,IF(AND(E32&gt;'NSA2110'!$G$6,E32&lt;='NSA2110'!$I$6),'NSA2110'!$F$7,IF(E32&gt;'NSA2110'!$L$6,'NSA2110'!$J$7,"**")))</f>
        <v>**</v>
      </c>
      <c r="AG32" s="358" t="str">
        <f>IF(E32&gt;='NSA2110'!$D$8,'NSA2110'!$B$9,"**")</f>
        <v>**</v>
      </c>
      <c r="AH32" s="364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362" t="str">
        <f>IF(AND(E32&gt;'NSA2110'!$C$12,E32&lt;='NSA2110'!$E$12),'NSA2110'!$B$13,IF(E32&gt;'NSA2110'!$H$12,'NSA2110'!$F$13,"**"))</f>
        <v>**</v>
      </c>
      <c r="AJ32" s="136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4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360" t="str">
        <f>IF(AND(E32&gt;='ST11003'!$C$6,E32&lt;'ST11003'!$E$6),'ST11003'!$B$7,IF(E32&gt;='ST11003'!$G$6,'ST11003'!$F$7,"**"))</f>
        <v>**</v>
      </c>
      <c r="AM32" s="358" t="str">
        <f>IF(AND(E32&gt;='ST11003'!$C$8,E32&lt;'ST11003'!$E$8),'ST11003'!$B$9,IF(E32&gt;='ST11003'!$G$8,'ST11003'!$F$9,"**"))</f>
        <v>**</v>
      </c>
      <c r="AN32" s="148" t="str">
        <f>IF(AND(E32&gt;='ST11003'!$C$10,E32&lt;'ST11003'!$E$10),'ST11003'!$B$11,IF(E32&gt;='ST11003'!$G$10,'ST11003'!$F$11,"**"))</f>
        <v>**</v>
      </c>
      <c r="AO32" s="14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360" t="str">
        <f>IF(AND(E32&gt;='ST11007'!$C$6,E32&lt;'ST11007'!$E$6),'ST11007'!$B$7,IF(E32&gt;='ST11007'!$G$6,'ST11007'!$F$7,"**"))</f>
        <v>**</v>
      </c>
      <c r="AQ32" s="358" t="str">
        <f>IF(E32&gt;'ST11007'!$C$8,'ST11007'!$B$9,"**")</f>
        <v>**</v>
      </c>
      <c r="AR32" s="148" t="str">
        <f>IF(AND(E32&gt;='ST11007'!$C$10,E32&lt;'ST11007'!$E$10),'ST11007'!$B$11,IF(E32&gt;='ST11007'!$G$10,'ST11007'!$F$11,"**"))</f>
        <v>**</v>
      </c>
      <c r="AS32" s="136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4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8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36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4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36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46" t="str">
        <f t="shared" ref="AY32" si="177">IF($A$40=$V$10,V32,IF($A$40=$Y$10,Y32,IF($A$40=$AB$10,AB32,IF($A$40=$AE$10,AE32,IF($A$40=$AK$10,AK32,IF($A$40=$AO$10,AO32,IF($A$40=$AT$10,AT32,IF($A$40=$AW$10,AW32,"**"))))))))</f>
        <v>**</v>
      </c>
      <c r="AZ32" s="360" t="str">
        <f t="shared" ref="AZ32" si="178">IF($A$40=$AE$10,AF32,IF($A$40=$AK$10,AL32,IF($A$40=$AO$10,AP32,"**")))</f>
        <v>**</v>
      </c>
      <c r="BA32" s="358" t="str">
        <f t="shared" ref="BA32" si="179">IF($A$40=$AE$10,AG32,IF($A$40=$AK$10,AM32,IF($A$40=$AO$10,AQ32,"**")))</f>
        <v>**</v>
      </c>
      <c r="BB32" s="148" t="str">
        <f t="shared" ref="BB32" si="180">IF($A$40=$V$10,W32,IF($A$40=$Y$10,Z32,IF($A$40=$AB$10,AC32,IF($A$40=$AK$10,AN32,IF($A$40=$AO$10,AR32,IF($A$40=$AT$10,AU32,"**"))))))</f>
        <v>**</v>
      </c>
      <c r="BC32" s="364" t="str">
        <f t="shared" ref="BC32" si="181">IF($A$40=$AE$10,AH32,"**")</f>
        <v>**</v>
      </c>
      <c r="BD32" s="362" t="str">
        <f t="shared" ref="BD32" si="182">IF($A$40=$AE$10,AI32,"**")</f>
        <v>**</v>
      </c>
      <c r="BE32" s="136" t="str">
        <f t="shared" ref="BE32" si="183">IF($A$40=$V$10,X32,IF($A$40=$Y$10,AA32,IF($A$40=$AB$10,AD32,IF($A$40=$AE$10,AJ32,IF($A$40=$AO$10,AS32,IF($A$40=$AT$10,AV32,IF($A$40=$AW$10,AX32,"**")))))))</f>
        <v>**</v>
      </c>
      <c r="BF32" s="162" t="str">
        <f t="shared" ref="BF32" si="184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156" t="str">
        <f t="shared" ref="BJ32" si="185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156" t="str">
        <f t="shared" ref="BN32" si="186">IF(L32&amp;L33="","**",IF(L32=L33*-1,"± "&amp;TEXT(L32,"0,00"),IF(L32&lt;&gt;L33,CONCATENATE(BK32,BL32,BM32,CHAR(10),BK33,BL33,BM33),"**")))</f>
        <v>**</v>
      </c>
      <c r="BO32" s="150" t="str">
        <f t="shared" ref="BO32" si="187">IF(C32&lt;&gt;"Ch","**",IF(E32&amp;G32="","",IF(C32="Ch",E32&amp;"x"&amp;G32&amp;"°","**")))</f>
        <v>**</v>
      </c>
      <c r="BP32" s="56" t="str">
        <f t="shared" ref="BP32" si="188">IF(C32="Ch",TEXT(V32,"0,00"),"")</f>
        <v/>
      </c>
      <c r="BQ32" s="156" t="str">
        <f t="shared" ref="BQ32" si="189">IF(BP32&lt;&gt;"",CONCATENATE(BP32&amp;CHAR(10),BP33),"**")</f>
        <v>**</v>
      </c>
      <c r="BR32" s="164" t="str">
        <f t="shared" ref="BR32" si="190">IF($C32="Ø","Ø",IF(OR($C32="R",$C32="RI",$C32="RE"),"R",IF($C32="Ch","Ch","")))</f>
        <v/>
      </c>
      <c r="BS32" s="166" t="str">
        <f t="shared" ref="BS32" si="191">IF($C32="Ch",$BO32,IF($C32="A",TEXT($E32,"0,00")&amp;"°",IF($E32&lt;&gt;"",$E32,"")))</f>
        <v/>
      </c>
      <c r="BT32" s="166"/>
      <c r="BU32" s="166"/>
      <c r="BV32" s="160" t="str">
        <f t="shared" ref="BV32" si="192">IF($BF32&lt;&gt;"**",$BF32,IF($BJ32&lt;&gt;"**",$BJ32,IF($BN32&lt;&gt;"**",$BN32,IF($BQ32&lt;&gt;"**",$BQ32,""))))</f>
        <v/>
      </c>
      <c r="BW32" s="160"/>
      <c r="BX32" s="206"/>
      <c r="BY32" s="206"/>
      <c r="BZ32" s="206"/>
      <c r="CA32" s="207"/>
      <c r="CB32" s="207"/>
      <c r="CC32" s="207"/>
      <c r="CD32" s="214" t="str">
        <f t="shared" ref="CD32" si="193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15"/>
      <c r="CF32" s="215"/>
      <c r="CG32" s="215"/>
      <c r="CH32" s="215"/>
      <c r="CI32" s="216"/>
      <c r="CJ32" s="204" t="str">
        <f>IF(O32&gt;=2,"x "&amp;O32,"")</f>
        <v/>
      </c>
      <c r="CK32" s="204"/>
      <c r="CL32" s="204"/>
      <c r="CM32" s="204"/>
      <c r="CN32" s="205"/>
      <c r="CO32" s="211"/>
      <c r="CP32" s="209"/>
      <c r="CQ32" s="209"/>
      <c r="CR32" s="209"/>
      <c r="CS32" s="209"/>
      <c r="CT32" s="209"/>
      <c r="CU32" s="209"/>
      <c r="CV32" s="209"/>
      <c r="CW32" s="209"/>
      <c r="CX32" s="209"/>
      <c r="CY32" s="209"/>
      <c r="CZ32" s="209"/>
      <c r="DA32" s="209"/>
      <c r="DB32" s="209"/>
      <c r="DC32" s="209"/>
      <c r="DD32" s="209"/>
      <c r="DE32" s="209"/>
      <c r="DF32" s="209"/>
      <c r="DG32" s="209"/>
      <c r="DH32" s="209"/>
      <c r="DI32" s="209"/>
      <c r="DJ32" s="209"/>
      <c r="DK32" s="209"/>
      <c r="DL32" s="209"/>
      <c r="DM32" s="209"/>
      <c r="DN32" s="209"/>
      <c r="DO32" s="210"/>
      <c r="DP32" s="208"/>
    </row>
    <row r="33" spans="1:120" ht="12.75" customHeight="1" x14ac:dyDescent="0.25">
      <c r="A33" s="230"/>
      <c r="B33" s="231"/>
      <c r="C33" s="185"/>
      <c r="D33" s="187"/>
      <c r="E33" s="141"/>
      <c r="F33" s="142"/>
      <c r="G33" s="142"/>
      <c r="H33" s="143"/>
      <c r="I33" s="185"/>
      <c r="J33" s="186"/>
      <c r="K33" s="187"/>
      <c r="L33" s="188"/>
      <c r="M33" s="189"/>
      <c r="N33" s="145"/>
      <c r="O33" s="145"/>
      <c r="P33" s="145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94">IF(AND(C32="Ø",I32&lt;&gt;""),T33*0.001,"")</f>
        <v/>
      </c>
      <c r="V33" s="147"/>
      <c r="W33" s="149"/>
      <c r="X33" s="137"/>
      <c r="Y33" s="147"/>
      <c r="Z33" s="149"/>
      <c r="AA33" s="137"/>
      <c r="AB33" s="147"/>
      <c r="AC33" s="149"/>
      <c r="AD33" s="137"/>
      <c r="AE33" s="147"/>
      <c r="AF33" s="361"/>
      <c r="AG33" s="359"/>
      <c r="AH33" s="365"/>
      <c r="AI33" s="363"/>
      <c r="AJ33" s="137"/>
      <c r="AK33" s="147"/>
      <c r="AL33" s="361"/>
      <c r="AM33" s="359"/>
      <c r="AN33" s="149"/>
      <c r="AO33" s="147"/>
      <c r="AP33" s="361"/>
      <c r="AQ33" s="359"/>
      <c r="AR33" s="149"/>
      <c r="AS33" s="137"/>
      <c r="AT33" s="147"/>
      <c r="AU33" s="149"/>
      <c r="AV33" s="137"/>
      <c r="AW33" s="147"/>
      <c r="AX33" s="137"/>
      <c r="AY33" s="147"/>
      <c r="AZ33" s="361"/>
      <c r="BA33" s="359"/>
      <c r="BB33" s="149"/>
      <c r="BC33" s="365"/>
      <c r="BD33" s="363"/>
      <c r="BE33" s="137"/>
      <c r="BF33" s="163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157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157"/>
      <c r="BO33" s="151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157"/>
      <c r="BR33" s="165"/>
      <c r="BS33" s="167"/>
      <c r="BT33" s="167"/>
      <c r="BU33" s="167"/>
      <c r="BV33" s="161"/>
      <c r="BW33" s="161"/>
      <c r="BX33" s="206"/>
      <c r="BY33" s="206"/>
      <c r="BZ33" s="206"/>
      <c r="CA33" s="207"/>
      <c r="CB33" s="207"/>
      <c r="CC33" s="207"/>
      <c r="CD33" s="217"/>
      <c r="CE33" s="218"/>
      <c r="CF33" s="218"/>
      <c r="CG33" s="218"/>
      <c r="CH33" s="218"/>
      <c r="CI33" s="219"/>
      <c r="CJ33" s="204"/>
      <c r="CK33" s="204"/>
      <c r="CL33" s="204"/>
      <c r="CM33" s="204"/>
      <c r="CN33" s="205"/>
      <c r="CO33" s="211"/>
      <c r="CP33" s="209"/>
      <c r="CQ33" s="209"/>
      <c r="CR33" s="209"/>
      <c r="CS33" s="209"/>
      <c r="CT33" s="209"/>
      <c r="CU33" s="209"/>
      <c r="CV33" s="209"/>
      <c r="CW33" s="209"/>
      <c r="CX33" s="209"/>
      <c r="CY33" s="209"/>
      <c r="CZ33" s="209"/>
      <c r="DA33" s="209"/>
      <c r="DB33" s="209"/>
      <c r="DC33" s="209"/>
      <c r="DD33" s="209"/>
      <c r="DE33" s="209"/>
      <c r="DF33" s="209"/>
      <c r="DG33" s="209"/>
      <c r="DH33" s="209"/>
      <c r="DI33" s="209"/>
      <c r="DJ33" s="209"/>
      <c r="DK33" s="209"/>
      <c r="DL33" s="209"/>
      <c r="DM33" s="209"/>
      <c r="DN33" s="209"/>
      <c r="DO33" s="210"/>
      <c r="DP33" s="208"/>
    </row>
    <row r="34" spans="1:120" ht="12.75" customHeight="1" x14ac:dyDescent="0.25">
      <c r="A34" s="228" t="s">
        <v>16</v>
      </c>
      <c r="B34" s="229"/>
      <c r="C34" s="182"/>
      <c r="D34" s="184"/>
      <c r="E34" s="138"/>
      <c r="F34" s="139"/>
      <c r="G34" s="139"/>
      <c r="H34" s="140"/>
      <c r="I34" s="182"/>
      <c r="J34" s="183"/>
      <c r="K34" s="184"/>
      <c r="L34" s="188"/>
      <c r="M34" s="189"/>
      <c r="N34" s="144"/>
      <c r="O34" s="144"/>
      <c r="P34" s="144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95">IF(AND(C34="Ø",I34&lt;&gt;""),T34*0.001,"")</f>
        <v/>
      </c>
      <c r="V34" s="14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8" t="str">
        <f>IF(AND(E34&gt;'ASN21100'!$C$6,E34&lt;='ASN21100'!$E$6),'ASN21100'!$B$7,IF(AND(E34&gt;'ASN21100'!$G$6,E34&lt;='ASN21100'!$I$6),'ASN21100'!$F$7,IF(E34&gt;'ASN21100'!$K$6,'ASN21100'!$J$7,"**")))</f>
        <v>**</v>
      </c>
      <c r="X34" s="136" t="str">
        <f>IF(AND(E34&gt;'ASN21100'!$C$8,E34&lt;='ASN21100'!$E$8),'ASN21100'!$B$9,IF(AND(E34&gt;'ASN21100'!$G$9,E34&lt;='ASN21100'!$I$9),'ASN21100'!$F$9,IF(E34&gt;'ASN21100'!$K$8,'ASN21100'!$J$9,"**")))</f>
        <v>**</v>
      </c>
      <c r="Y34" s="14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8" t="str">
        <f>IF(AND(E34&gt;=ISO2768cL!$C$6,E34&lt;=ISO2768cL!$E$6),ISO2768cL!$B$7,IF(AND(E34&gt;ISO2768cL!$G$6,E34&lt;=ISO2768cL!$I$6),ISO2768cL!$F$7,IF(E34&gt;ISO2768cL!$K$6,ISO2768cL!$J$7,"**")))</f>
        <v>**</v>
      </c>
      <c r="AA34" s="136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4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8" t="str">
        <f>IF(AND(E34&gt;=ISO2768mK!$C$6,E34&lt;=ISO2768mK!$E$6),ISO2768mK!$B$7,IF(AND(E34&gt;ISO2768mK!$G$6,E34&lt;=ISO2768mK!$I$6),ISO2768mK!$F$7,IF(E34&gt;ISO2768mK!$K$6,ISO2768mK!$J$7,"**")))</f>
        <v>**</v>
      </c>
      <c r="AD34" s="136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4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360" t="str">
        <f>IF(AND(E34&gt;='NSA2110'!$C$6,E34&lt;='NSA2110'!$E$6),'NSA2110'!$B$7,IF(AND(E34&gt;'NSA2110'!$G$6,E34&lt;='NSA2110'!$I$6),'NSA2110'!$F$7,IF(E34&gt;'NSA2110'!$L$6,'NSA2110'!$J$7,"**")))</f>
        <v>**</v>
      </c>
      <c r="AG34" s="358" t="str">
        <f>IF(E34&gt;='NSA2110'!$D$8,'NSA2110'!$B$9,"**")</f>
        <v>**</v>
      </c>
      <c r="AH34" s="364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362" t="str">
        <f>IF(AND(E34&gt;'NSA2110'!$C$12,E34&lt;='NSA2110'!$E$12),'NSA2110'!$B$13,IF(E34&gt;'NSA2110'!$H$12,'NSA2110'!$F$13,"**"))</f>
        <v>**</v>
      </c>
      <c r="AJ34" s="136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4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360" t="str">
        <f>IF(AND(E34&gt;='ST11003'!$C$6,E34&lt;'ST11003'!$E$6),'ST11003'!$B$7,IF(E34&gt;='ST11003'!$G$6,'ST11003'!$F$7,"**"))</f>
        <v>**</v>
      </c>
      <c r="AM34" s="358" t="str">
        <f>IF(AND(E34&gt;='ST11003'!$C$8,E34&lt;'ST11003'!$E$8),'ST11003'!$B$9,IF(E34&gt;='ST11003'!$G$8,'ST11003'!$F$9,"**"))</f>
        <v>**</v>
      </c>
      <c r="AN34" s="148" t="str">
        <f>IF(AND(E34&gt;='ST11003'!$C$10,E34&lt;'ST11003'!$E$10),'ST11003'!$B$11,IF(E34&gt;='ST11003'!$G$10,'ST11003'!$F$11,"**"))</f>
        <v>**</v>
      </c>
      <c r="AO34" s="14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360" t="str">
        <f>IF(AND(E34&gt;='ST11007'!$C$6,E34&lt;'ST11007'!$E$6),'ST11007'!$B$7,IF(E34&gt;='ST11007'!$G$6,'ST11007'!$F$7,"**"))</f>
        <v>**</v>
      </c>
      <c r="AQ34" s="358" t="str">
        <f>IF(E34&gt;'ST11007'!$C$8,'ST11007'!$B$9,"**")</f>
        <v>**</v>
      </c>
      <c r="AR34" s="148" t="str">
        <f>IF(AND(E34&gt;='ST11007'!$C$10,E34&lt;'ST11007'!$E$10),'ST11007'!$B$11,IF(E34&gt;='ST11007'!$G$10,'ST11007'!$F$11,"**"))</f>
        <v>**</v>
      </c>
      <c r="AS34" s="136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4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8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36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4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36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46" t="str">
        <f t="shared" ref="AY34" si="196">IF($A$40=$V$10,V34,IF($A$40=$Y$10,Y34,IF($A$40=$AB$10,AB34,IF($A$40=$AE$10,AE34,IF($A$40=$AK$10,AK34,IF($A$40=$AO$10,AO34,IF($A$40=$AT$10,AT34,IF($A$40=$AW$10,AW34,"**"))))))))</f>
        <v>**</v>
      </c>
      <c r="AZ34" s="360" t="str">
        <f t="shared" ref="AZ34" si="197">IF($A$40=$AE$10,AF34,IF($A$40=$AK$10,AL34,IF($A$40=$AO$10,AP34,"**")))</f>
        <v>**</v>
      </c>
      <c r="BA34" s="358" t="str">
        <f t="shared" ref="BA34" si="198">IF($A$40=$AE$10,AG34,IF($A$40=$AK$10,AM34,IF($A$40=$AO$10,AQ34,"**")))</f>
        <v>**</v>
      </c>
      <c r="BB34" s="148" t="str">
        <f t="shared" ref="BB34" si="199">IF($A$40=$V$10,W34,IF($A$40=$Y$10,Z34,IF($A$40=$AB$10,AC34,IF($A$40=$AK$10,AN34,IF($A$40=$AO$10,AR34,IF($A$40=$AT$10,AU34,"**"))))))</f>
        <v>**</v>
      </c>
      <c r="BC34" s="364" t="str">
        <f t="shared" ref="BC34" si="200">IF($A$40=$AE$10,AH34,"**")</f>
        <v>**</v>
      </c>
      <c r="BD34" s="362" t="str">
        <f t="shared" ref="BD34" si="201">IF($A$40=$AE$10,AI34,"**")</f>
        <v>**</v>
      </c>
      <c r="BE34" s="136" t="str">
        <f t="shared" ref="BE34" si="202">IF($A$40=$V$10,X34,IF($A$40=$Y$10,AA34,IF($A$40=$AB$10,AD34,IF($A$40=$AE$10,AJ34,IF($A$40=$AO$10,AS34,IF($A$40=$AT$10,AV34,IF($A$40=$AW$10,AX34,"**")))))))</f>
        <v>**</v>
      </c>
      <c r="BF34" s="162" t="str">
        <f t="shared" ref="BF34" si="203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156" t="str">
        <f t="shared" ref="BJ34" si="204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156" t="str">
        <f t="shared" ref="BN34" si="205">IF(L34&amp;L35="","**",IF(L34=L35*-1,"± "&amp;TEXT(L34,"0,00"),IF(L34&lt;&gt;L35,CONCATENATE(BK34,BL34,BM34,CHAR(10),BK35,BL35,BM35),"**")))</f>
        <v>**</v>
      </c>
      <c r="BO34" s="150" t="str">
        <f t="shared" ref="BO34" si="206">IF(C34&lt;&gt;"Ch","**",IF(E34&amp;G34="","",IF(C34="Ch",E34&amp;"x"&amp;G34&amp;"°","**")))</f>
        <v>**</v>
      </c>
      <c r="BP34" s="56" t="str">
        <f t="shared" ref="BP34" si="207">IF(C34="Ch",TEXT(V34,"0,00"),"")</f>
        <v/>
      </c>
      <c r="BQ34" s="156" t="str">
        <f t="shared" ref="BQ34" si="208">IF(BP34&lt;&gt;"",CONCATENATE(BP34&amp;CHAR(10),BP35),"**")</f>
        <v>**</v>
      </c>
      <c r="BR34" s="164" t="str">
        <f t="shared" ref="BR34" si="209">IF($C34="Ø","Ø",IF(OR($C34="R",$C34="RI",$C34="RE"),"R",IF($C34="Ch","Ch","")))</f>
        <v/>
      </c>
      <c r="BS34" s="166" t="str">
        <f t="shared" ref="BS34" si="210">IF($C34="Ch",$BO34,IF($C34="A",TEXT($E34,"0,00")&amp;"°",IF($E34&lt;&gt;"",$E34,"")))</f>
        <v/>
      </c>
      <c r="BT34" s="166"/>
      <c r="BU34" s="166"/>
      <c r="BV34" s="160" t="str">
        <f t="shared" ref="BV34" si="211">IF($BF34&lt;&gt;"**",$BF34,IF($BJ34&lt;&gt;"**",$BJ34,IF($BN34&lt;&gt;"**",$BN34,IF($BQ34&lt;&gt;"**",$BQ34,""))))</f>
        <v/>
      </c>
      <c r="BW34" s="160"/>
      <c r="BX34" s="206"/>
      <c r="BY34" s="206"/>
      <c r="BZ34" s="206"/>
      <c r="CA34" s="207"/>
      <c r="CB34" s="207"/>
      <c r="CC34" s="207"/>
      <c r="CD34" s="214" t="str">
        <f t="shared" ref="CD34" si="212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15"/>
      <c r="CF34" s="215"/>
      <c r="CG34" s="215"/>
      <c r="CH34" s="215"/>
      <c r="CI34" s="216"/>
      <c r="CJ34" s="204" t="str">
        <f>IF(O34&gt;=2,"x "&amp;O34,"")</f>
        <v/>
      </c>
      <c r="CK34" s="204"/>
      <c r="CL34" s="204"/>
      <c r="CM34" s="204"/>
      <c r="CN34" s="205"/>
      <c r="CO34" s="211"/>
      <c r="CP34" s="209"/>
      <c r="CQ34" s="209"/>
      <c r="CR34" s="209"/>
      <c r="CS34" s="209"/>
      <c r="CT34" s="209"/>
      <c r="CU34" s="209"/>
      <c r="CV34" s="209"/>
      <c r="CW34" s="209"/>
      <c r="CX34" s="209"/>
      <c r="CY34" s="209"/>
      <c r="CZ34" s="209"/>
      <c r="DA34" s="209"/>
      <c r="DB34" s="209"/>
      <c r="DC34" s="209"/>
      <c r="DD34" s="209"/>
      <c r="DE34" s="209"/>
      <c r="DF34" s="209"/>
      <c r="DG34" s="209"/>
      <c r="DH34" s="209"/>
      <c r="DI34" s="209"/>
      <c r="DJ34" s="209"/>
      <c r="DK34" s="209"/>
      <c r="DL34" s="209"/>
      <c r="DM34" s="209"/>
      <c r="DN34" s="209"/>
      <c r="DO34" s="210"/>
      <c r="DP34" s="208"/>
    </row>
    <row r="35" spans="1:120" ht="12.75" customHeight="1" x14ac:dyDescent="0.25">
      <c r="A35" s="230"/>
      <c r="B35" s="231"/>
      <c r="C35" s="185"/>
      <c r="D35" s="187"/>
      <c r="E35" s="141"/>
      <c r="F35" s="142"/>
      <c r="G35" s="142"/>
      <c r="H35" s="143"/>
      <c r="I35" s="185"/>
      <c r="J35" s="186"/>
      <c r="K35" s="187"/>
      <c r="L35" s="188"/>
      <c r="M35" s="189"/>
      <c r="N35" s="145"/>
      <c r="O35" s="145"/>
      <c r="P35" s="145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213">IF(AND(C34="Ø",I34&lt;&gt;""),T35*0.001,"")</f>
        <v/>
      </c>
      <c r="V35" s="147"/>
      <c r="W35" s="149"/>
      <c r="X35" s="137"/>
      <c r="Y35" s="147"/>
      <c r="Z35" s="149"/>
      <c r="AA35" s="137"/>
      <c r="AB35" s="147"/>
      <c r="AC35" s="149"/>
      <c r="AD35" s="137"/>
      <c r="AE35" s="147"/>
      <c r="AF35" s="361"/>
      <c r="AG35" s="359"/>
      <c r="AH35" s="365"/>
      <c r="AI35" s="363"/>
      <c r="AJ35" s="137"/>
      <c r="AK35" s="147"/>
      <c r="AL35" s="361"/>
      <c r="AM35" s="359"/>
      <c r="AN35" s="149"/>
      <c r="AO35" s="147"/>
      <c r="AP35" s="361"/>
      <c r="AQ35" s="359"/>
      <c r="AR35" s="149"/>
      <c r="AS35" s="137"/>
      <c r="AT35" s="147"/>
      <c r="AU35" s="149"/>
      <c r="AV35" s="137"/>
      <c r="AW35" s="147"/>
      <c r="AX35" s="137"/>
      <c r="AY35" s="147"/>
      <c r="AZ35" s="361"/>
      <c r="BA35" s="359"/>
      <c r="BB35" s="149"/>
      <c r="BC35" s="365"/>
      <c r="BD35" s="363"/>
      <c r="BE35" s="137"/>
      <c r="BF35" s="163"/>
      <c r="BG35" s="31" t="str">
        <f t="shared" ref="BG35" si="214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157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157"/>
      <c r="BO35" s="151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157"/>
      <c r="BR35" s="165"/>
      <c r="BS35" s="167"/>
      <c r="BT35" s="167"/>
      <c r="BU35" s="167"/>
      <c r="BV35" s="161"/>
      <c r="BW35" s="161"/>
      <c r="BX35" s="206"/>
      <c r="BY35" s="206"/>
      <c r="BZ35" s="206"/>
      <c r="CA35" s="207"/>
      <c r="CB35" s="207"/>
      <c r="CC35" s="207"/>
      <c r="CD35" s="217"/>
      <c r="CE35" s="218"/>
      <c r="CF35" s="218"/>
      <c r="CG35" s="218"/>
      <c r="CH35" s="218"/>
      <c r="CI35" s="219"/>
      <c r="CJ35" s="204"/>
      <c r="CK35" s="204"/>
      <c r="CL35" s="204"/>
      <c r="CM35" s="204"/>
      <c r="CN35" s="205"/>
      <c r="CO35" s="211"/>
      <c r="CP35" s="209"/>
      <c r="CQ35" s="209"/>
      <c r="CR35" s="209"/>
      <c r="CS35" s="209"/>
      <c r="CT35" s="209"/>
      <c r="CU35" s="209"/>
      <c r="CV35" s="209"/>
      <c r="CW35" s="209"/>
      <c r="CX35" s="209"/>
      <c r="CY35" s="209"/>
      <c r="CZ35" s="209"/>
      <c r="DA35" s="209"/>
      <c r="DB35" s="209"/>
      <c r="DC35" s="209"/>
      <c r="DD35" s="209"/>
      <c r="DE35" s="209"/>
      <c r="DF35" s="209"/>
      <c r="DG35" s="209"/>
      <c r="DH35" s="209"/>
      <c r="DI35" s="209"/>
      <c r="DJ35" s="209"/>
      <c r="DK35" s="209"/>
      <c r="DL35" s="209"/>
      <c r="DM35" s="209"/>
      <c r="DN35" s="209"/>
      <c r="DO35" s="210"/>
      <c r="DP35" s="208"/>
    </row>
    <row r="36" spans="1:120" ht="12.75" customHeight="1" x14ac:dyDescent="0.25">
      <c r="A36" s="320" t="s">
        <v>37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286"/>
      <c r="BE36" s="286"/>
      <c r="BF36" s="286"/>
      <c r="BG36" s="286"/>
      <c r="BH36" s="286"/>
      <c r="BI36" s="286"/>
      <c r="BJ36" s="286"/>
      <c r="BK36" s="286"/>
      <c r="BL36" s="286"/>
      <c r="BM36" s="286"/>
      <c r="BN36" s="286"/>
      <c r="BO36" s="286"/>
      <c r="BP36" s="286"/>
      <c r="BQ36" s="286"/>
      <c r="BR36" s="286"/>
      <c r="BS36" s="286"/>
      <c r="BT36" s="286"/>
      <c r="BU36" s="286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9"/>
      <c r="CO36" s="284" t="s">
        <v>37</v>
      </c>
      <c r="CP36" s="285"/>
      <c r="CQ36" s="285"/>
      <c r="CR36" s="286"/>
      <c r="CS36" s="286"/>
      <c r="CT36" s="286"/>
      <c r="CU36" s="289"/>
      <c r="CV36" s="289"/>
      <c r="CW36" s="289"/>
      <c r="CX36" s="289"/>
      <c r="CY36" s="289"/>
      <c r="CZ36" s="289"/>
      <c r="DA36" s="289"/>
      <c r="DB36" s="289"/>
      <c r="DC36" s="289"/>
      <c r="DD36" s="289"/>
      <c r="DE36" s="289"/>
      <c r="DF36" s="289"/>
      <c r="DG36" s="289"/>
      <c r="DH36" s="289"/>
      <c r="DI36" s="289"/>
      <c r="DJ36" s="289"/>
      <c r="DK36" s="289"/>
      <c r="DL36" s="289"/>
      <c r="DM36" s="289"/>
      <c r="DN36" s="289"/>
      <c r="DO36" s="290"/>
    </row>
    <row r="37" spans="1:120" ht="12.75" customHeight="1" x14ac:dyDescent="0.25">
      <c r="A37" s="321"/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5"/>
      <c r="T37" s="285"/>
      <c r="U37" s="285"/>
      <c r="V37" s="285"/>
      <c r="W37" s="285"/>
      <c r="X37" s="285"/>
      <c r="Y37" s="285"/>
      <c r="Z37" s="285"/>
      <c r="AA37" s="285"/>
      <c r="AB37" s="285"/>
      <c r="AC37" s="285"/>
      <c r="AD37" s="285"/>
      <c r="AE37" s="285"/>
      <c r="AF37" s="285"/>
      <c r="AG37" s="285"/>
      <c r="AH37" s="285"/>
      <c r="AI37" s="285"/>
      <c r="AJ37" s="285"/>
      <c r="AK37" s="285"/>
      <c r="AL37" s="285"/>
      <c r="AM37" s="285"/>
      <c r="AN37" s="285"/>
      <c r="AO37" s="285"/>
      <c r="AP37" s="285"/>
      <c r="AQ37" s="285"/>
      <c r="AR37" s="285"/>
      <c r="AS37" s="285"/>
      <c r="AT37" s="285"/>
      <c r="AU37" s="285"/>
      <c r="AV37" s="285"/>
      <c r="AW37" s="285"/>
      <c r="AX37" s="285"/>
      <c r="AY37" s="285"/>
      <c r="AZ37" s="285"/>
      <c r="BA37" s="285"/>
      <c r="BB37" s="285"/>
      <c r="BC37" s="285"/>
      <c r="BD37" s="285"/>
      <c r="BE37" s="285"/>
      <c r="BF37" s="285"/>
      <c r="BG37" s="285"/>
      <c r="BH37" s="285"/>
      <c r="BI37" s="285"/>
      <c r="BJ37" s="285"/>
      <c r="BK37" s="285"/>
      <c r="BL37" s="285"/>
      <c r="BM37" s="285"/>
      <c r="BN37" s="285"/>
      <c r="BO37" s="285"/>
      <c r="BP37" s="285"/>
      <c r="BQ37" s="285"/>
      <c r="BR37" s="285"/>
      <c r="BS37" s="285"/>
      <c r="BT37" s="285"/>
      <c r="BU37" s="285"/>
      <c r="BV37" s="200"/>
      <c r="BW37" s="200"/>
      <c r="BX37" s="200"/>
      <c r="BY37" s="200"/>
      <c r="BZ37" s="200"/>
      <c r="CA37" s="200"/>
      <c r="CB37" s="200"/>
      <c r="CC37" s="200"/>
      <c r="CD37" s="200"/>
      <c r="CE37" s="200"/>
      <c r="CF37" s="200"/>
      <c r="CG37" s="200"/>
      <c r="CH37" s="200"/>
      <c r="CI37" s="200"/>
      <c r="CJ37" s="200"/>
      <c r="CK37" s="200"/>
      <c r="CL37" s="200"/>
      <c r="CM37" s="200"/>
      <c r="CN37" s="201"/>
      <c r="CO37" s="284"/>
      <c r="CP37" s="285"/>
      <c r="CQ37" s="285"/>
      <c r="CR37" s="285"/>
      <c r="CS37" s="285"/>
      <c r="CT37" s="285"/>
      <c r="CU37" s="291"/>
      <c r="CV37" s="291"/>
      <c r="CW37" s="291"/>
      <c r="CX37" s="291"/>
      <c r="CY37" s="291"/>
      <c r="CZ37" s="291"/>
      <c r="DA37" s="291"/>
      <c r="DB37" s="291"/>
      <c r="DC37" s="291"/>
      <c r="DD37" s="291"/>
      <c r="DE37" s="291"/>
      <c r="DF37" s="291"/>
      <c r="DG37" s="291"/>
      <c r="DH37" s="291"/>
      <c r="DI37" s="291"/>
      <c r="DJ37" s="291"/>
      <c r="DK37" s="291"/>
      <c r="DL37" s="291"/>
      <c r="DM37" s="291"/>
      <c r="DN37" s="291"/>
      <c r="DO37" s="292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200"/>
      <c r="BW38" s="200"/>
      <c r="BX38" s="200"/>
      <c r="BY38" s="200"/>
      <c r="BZ38" s="200"/>
      <c r="CA38" s="200"/>
      <c r="CB38" s="200"/>
      <c r="CC38" s="200"/>
      <c r="CD38" s="200"/>
      <c r="CE38" s="200"/>
      <c r="CF38" s="200"/>
      <c r="CG38" s="200"/>
      <c r="CH38" s="200"/>
      <c r="CI38" s="200"/>
      <c r="CJ38" s="200"/>
      <c r="CK38" s="200"/>
      <c r="CL38" s="200"/>
      <c r="CM38" s="200"/>
      <c r="CN38" s="201"/>
      <c r="CO38" s="37"/>
      <c r="CP38" s="38"/>
      <c r="CQ38" s="38"/>
      <c r="CR38" s="38"/>
      <c r="CS38" s="38"/>
      <c r="CT38" s="38"/>
      <c r="CU38" s="291"/>
      <c r="CV38" s="291"/>
      <c r="CW38" s="291"/>
      <c r="CX38" s="291"/>
      <c r="CY38" s="291"/>
      <c r="CZ38" s="291"/>
      <c r="DA38" s="291"/>
      <c r="DB38" s="291"/>
      <c r="DC38" s="291"/>
      <c r="DD38" s="291"/>
      <c r="DE38" s="291"/>
      <c r="DF38" s="291"/>
      <c r="DG38" s="291"/>
      <c r="DH38" s="291"/>
      <c r="DI38" s="291"/>
      <c r="DJ38" s="291"/>
      <c r="DK38" s="291"/>
      <c r="DL38" s="291"/>
      <c r="DM38" s="291"/>
      <c r="DN38" s="291"/>
      <c r="DO38" s="292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40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3"/>
      <c r="CO39" s="41"/>
      <c r="CP39" s="42"/>
      <c r="CQ39" s="42"/>
      <c r="CR39" s="42"/>
      <c r="CS39" s="42"/>
      <c r="CT39" s="42"/>
      <c r="CU39" s="293"/>
      <c r="CV39" s="293"/>
      <c r="CW39" s="293"/>
      <c r="CX39" s="293"/>
      <c r="CY39" s="293"/>
      <c r="CZ39" s="293"/>
      <c r="DA39" s="293"/>
      <c r="DB39" s="293"/>
      <c r="DC39" s="293"/>
      <c r="DD39" s="293"/>
      <c r="DE39" s="293"/>
      <c r="DF39" s="293"/>
      <c r="DG39" s="293"/>
      <c r="DH39" s="293"/>
      <c r="DI39" s="293"/>
      <c r="DJ39" s="293"/>
      <c r="DK39" s="293"/>
      <c r="DL39" s="293"/>
      <c r="DM39" s="293"/>
      <c r="DN39" s="293"/>
      <c r="DO39" s="294"/>
    </row>
    <row r="40" spans="1:120" ht="15.75" customHeight="1" x14ac:dyDescent="0.25">
      <c r="A40" s="335" t="s">
        <v>126</v>
      </c>
      <c r="B40" s="336"/>
      <c r="C40" s="336"/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6"/>
      <c r="AE40" s="336"/>
      <c r="AF40" s="336"/>
      <c r="AG40" s="336"/>
      <c r="AH40" s="336"/>
      <c r="AI40" s="336"/>
      <c r="AJ40" s="336"/>
      <c r="AK40" s="336"/>
      <c r="AL40" s="336"/>
      <c r="AM40" s="336"/>
      <c r="AN40" s="336"/>
      <c r="AO40" s="336"/>
      <c r="AP40" s="336"/>
      <c r="AQ40" s="336"/>
      <c r="AR40" s="336"/>
      <c r="AS40" s="336"/>
      <c r="AT40" s="336"/>
      <c r="AU40" s="336"/>
      <c r="AV40" s="336"/>
      <c r="AW40" s="336"/>
      <c r="AX40" s="336"/>
      <c r="AY40" s="336"/>
      <c r="AZ40" s="336"/>
      <c r="BA40" s="336"/>
      <c r="BB40" s="336"/>
      <c r="BC40" s="336"/>
      <c r="BD40" s="336"/>
      <c r="BE40" s="336"/>
      <c r="BF40" s="336"/>
      <c r="BG40" s="336"/>
      <c r="BH40" s="336"/>
      <c r="BI40" s="336"/>
      <c r="BJ40" s="336"/>
      <c r="BK40" s="336"/>
      <c r="BL40" s="336"/>
      <c r="BM40" s="336"/>
      <c r="BN40" s="336"/>
      <c r="BO40" s="336"/>
      <c r="BP40" s="336"/>
      <c r="BQ40" s="336"/>
      <c r="BR40" s="336"/>
      <c r="BS40" s="336"/>
      <c r="BT40" s="336"/>
      <c r="BU40" s="336"/>
      <c r="BV40" s="336"/>
      <c r="BW40" s="337"/>
      <c r="BX40" s="220" t="s">
        <v>33</v>
      </c>
      <c r="BY40" s="220"/>
      <c r="BZ40" s="220"/>
      <c r="CA40" s="220"/>
      <c r="CB40" s="220"/>
      <c r="CC40" s="220"/>
      <c r="CD40" s="222" t="s">
        <v>35</v>
      </c>
      <c r="CE40" s="222"/>
      <c r="CF40" s="222"/>
      <c r="CG40" s="222"/>
      <c r="CH40" s="222"/>
      <c r="CI40" s="222"/>
      <c r="CJ40" s="222"/>
      <c r="CK40" s="222"/>
      <c r="CL40" s="222"/>
      <c r="CM40" s="222"/>
      <c r="CN40" s="223"/>
      <c r="CO40" s="281" t="s">
        <v>3</v>
      </c>
      <c r="CP40" s="282"/>
      <c r="CQ40" s="282"/>
      <c r="CR40" s="282"/>
      <c r="CS40" s="282"/>
      <c r="CT40" s="282"/>
      <c r="CU40" s="282"/>
      <c r="CV40" s="282"/>
      <c r="CW40" s="282"/>
      <c r="CX40" s="282"/>
      <c r="CY40" s="282"/>
      <c r="CZ40" s="282"/>
      <c r="DA40" s="282"/>
      <c r="DB40" s="282"/>
      <c r="DC40" s="282"/>
      <c r="DD40" s="282"/>
      <c r="DE40" s="282"/>
      <c r="DF40" s="282"/>
      <c r="DG40" s="282"/>
      <c r="DH40" s="282"/>
      <c r="DI40" s="282"/>
      <c r="DJ40" s="282"/>
      <c r="DK40" s="282"/>
      <c r="DL40" s="282"/>
      <c r="DM40" s="282"/>
      <c r="DN40" s="282"/>
      <c r="DO40" s="283"/>
    </row>
    <row r="41" spans="1:120" ht="15.75" customHeight="1" x14ac:dyDescent="0.25">
      <c r="A41" s="338"/>
      <c r="B41" s="339"/>
      <c r="C41" s="339"/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39"/>
      <c r="AE41" s="339"/>
      <c r="AF41" s="339"/>
      <c r="AG41" s="339"/>
      <c r="AH41" s="339"/>
      <c r="AI41" s="339"/>
      <c r="AJ41" s="339"/>
      <c r="AK41" s="339"/>
      <c r="AL41" s="339"/>
      <c r="AM41" s="339"/>
      <c r="AN41" s="339"/>
      <c r="AO41" s="339"/>
      <c r="AP41" s="339"/>
      <c r="AQ41" s="339"/>
      <c r="AR41" s="339"/>
      <c r="AS41" s="339"/>
      <c r="AT41" s="339"/>
      <c r="AU41" s="339"/>
      <c r="AV41" s="339"/>
      <c r="AW41" s="339"/>
      <c r="AX41" s="339"/>
      <c r="AY41" s="339"/>
      <c r="AZ41" s="339"/>
      <c r="BA41" s="339"/>
      <c r="BB41" s="339"/>
      <c r="BC41" s="339"/>
      <c r="BD41" s="339"/>
      <c r="BE41" s="339"/>
      <c r="BF41" s="339"/>
      <c r="BG41" s="339"/>
      <c r="BH41" s="339"/>
      <c r="BI41" s="339"/>
      <c r="BJ41" s="339"/>
      <c r="BK41" s="339"/>
      <c r="BL41" s="339"/>
      <c r="BM41" s="339"/>
      <c r="BN41" s="339"/>
      <c r="BO41" s="339"/>
      <c r="BP41" s="339"/>
      <c r="BQ41" s="339"/>
      <c r="BR41" s="339"/>
      <c r="BS41" s="339"/>
      <c r="BT41" s="339"/>
      <c r="BU41" s="339"/>
      <c r="BV41" s="339"/>
      <c r="BW41" s="340"/>
      <c r="BX41" s="220"/>
      <c r="BY41" s="220"/>
      <c r="BZ41" s="220"/>
      <c r="CA41" s="220"/>
      <c r="CB41" s="220"/>
      <c r="CC41" s="220"/>
      <c r="CD41" s="224" t="s">
        <v>38</v>
      </c>
      <c r="CE41" s="224"/>
      <c r="CF41" s="224"/>
      <c r="CG41" s="224"/>
      <c r="CH41" s="224" t="s">
        <v>39</v>
      </c>
      <c r="CI41" s="224"/>
      <c r="CJ41" s="224"/>
      <c r="CK41" s="224"/>
      <c r="CL41" s="224"/>
      <c r="CM41" s="224"/>
      <c r="CN41" s="225"/>
      <c r="CO41" s="295"/>
      <c r="CP41" s="279"/>
      <c r="CQ41" s="279"/>
      <c r="CR41" s="279"/>
      <c r="CS41" s="279"/>
      <c r="CT41" s="279"/>
      <c r="CU41" s="279"/>
      <c r="CV41" s="279"/>
      <c r="CW41" s="279"/>
      <c r="CX41" s="279"/>
      <c r="CY41" s="279"/>
      <c r="CZ41" s="279"/>
      <c r="DA41" s="279"/>
      <c r="DB41" s="279"/>
      <c r="DC41" s="279"/>
      <c r="DD41" s="279"/>
      <c r="DE41" s="279"/>
      <c r="DF41" s="279"/>
      <c r="DG41" s="279"/>
      <c r="DH41" s="279"/>
      <c r="DI41" s="279"/>
      <c r="DJ41" s="279"/>
      <c r="DK41" s="279"/>
      <c r="DL41" s="279"/>
      <c r="DM41" s="279"/>
      <c r="DN41" s="279"/>
      <c r="DO41" s="287"/>
    </row>
    <row r="42" spans="1:120" ht="15.75" customHeight="1" x14ac:dyDescent="0.25">
      <c r="A42" s="329" t="s">
        <v>36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  <c r="AG42" s="330"/>
      <c r="AH42" s="330"/>
      <c r="AI42" s="330"/>
      <c r="AJ42" s="330"/>
      <c r="AK42" s="330"/>
      <c r="AL42" s="330"/>
      <c r="AM42" s="330"/>
      <c r="AN42" s="330"/>
      <c r="AO42" s="330"/>
      <c r="AP42" s="330"/>
      <c r="AQ42" s="330"/>
      <c r="AR42" s="330"/>
      <c r="AS42" s="330"/>
      <c r="AT42" s="330"/>
      <c r="AU42" s="330"/>
      <c r="AV42" s="330"/>
      <c r="AW42" s="330"/>
      <c r="AX42" s="330"/>
      <c r="AY42" s="330"/>
      <c r="AZ42" s="330"/>
      <c r="BA42" s="330"/>
      <c r="BB42" s="330"/>
      <c r="BC42" s="330"/>
      <c r="BD42" s="330"/>
      <c r="BE42" s="330"/>
      <c r="BF42" s="330"/>
      <c r="BG42" s="330"/>
      <c r="BH42" s="330"/>
      <c r="BI42" s="330"/>
      <c r="BJ42" s="330"/>
      <c r="BK42" s="330"/>
      <c r="BL42" s="330"/>
      <c r="BM42" s="330"/>
      <c r="BN42" s="330"/>
      <c r="BO42" s="330"/>
      <c r="BP42" s="330"/>
      <c r="BQ42" s="330"/>
      <c r="BR42" s="330"/>
      <c r="BS42" s="330"/>
      <c r="BT42" s="330"/>
      <c r="BU42" s="330"/>
      <c r="BV42" s="330"/>
      <c r="BW42" s="331"/>
      <c r="BX42" s="220"/>
      <c r="BY42" s="220"/>
      <c r="BZ42" s="220"/>
      <c r="CA42" s="220"/>
      <c r="CB42" s="220"/>
      <c r="CC42" s="220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3"/>
      <c r="CO42" s="295"/>
      <c r="CP42" s="279"/>
      <c r="CQ42" s="279"/>
      <c r="CR42" s="279"/>
      <c r="CS42" s="279"/>
      <c r="CT42" s="279"/>
      <c r="CU42" s="279"/>
      <c r="CV42" s="279"/>
      <c r="CW42" s="279"/>
      <c r="CX42" s="279"/>
      <c r="CY42" s="279"/>
      <c r="CZ42" s="279"/>
      <c r="DA42" s="279"/>
      <c r="DB42" s="279"/>
      <c r="DC42" s="279"/>
      <c r="DD42" s="279"/>
      <c r="DE42" s="279"/>
      <c r="DF42" s="279"/>
      <c r="DG42" s="279"/>
      <c r="DH42" s="279"/>
      <c r="DI42" s="279"/>
      <c r="DJ42" s="279"/>
      <c r="DK42" s="279"/>
      <c r="DL42" s="279"/>
      <c r="DM42" s="279"/>
      <c r="DN42" s="279"/>
      <c r="DO42" s="287"/>
    </row>
    <row r="43" spans="1:120" ht="15.75" customHeight="1" thickBot="1" x14ac:dyDescent="0.3">
      <c r="A43" s="332"/>
      <c r="B43" s="333"/>
      <c r="C43" s="333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3"/>
      <c r="BA43" s="333"/>
      <c r="BB43" s="333"/>
      <c r="BC43" s="333"/>
      <c r="BD43" s="333"/>
      <c r="BE43" s="333"/>
      <c r="BF43" s="333"/>
      <c r="BG43" s="333"/>
      <c r="BH43" s="333"/>
      <c r="BI43" s="333"/>
      <c r="BJ43" s="333"/>
      <c r="BK43" s="333"/>
      <c r="BL43" s="333"/>
      <c r="BM43" s="333"/>
      <c r="BN43" s="333"/>
      <c r="BO43" s="333"/>
      <c r="BP43" s="333"/>
      <c r="BQ43" s="333"/>
      <c r="BR43" s="333"/>
      <c r="BS43" s="333"/>
      <c r="BT43" s="333"/>
      <c r="BU43" s="333"/>
      <c r="BV43" s="333"/>
      <c r="BW43" s="334"/>
      <c r="BX43" s="221"/>
      <c r="BY43" s="221"/>
      <c r="BZ43" s="221"/>
      <c r="CA43" s="221"/>
      <c r="CB43" s="221"/>
      <c r="CC43" s="221"/>
      <c r="CD43" s="226"/>
      <c r="CE43" s="226"/>
      <c r="CF43" s="226"/>
      <c r="CG43" s="226"/>
      <c r="CH43" s="226"/>
      <c r="CI43" s="226"/>
      <c r="CJ43" s="226"/>
      <c r="CK43" s="226"/>
      <c r="CL43" s="226"/>
      <c r="CM43" s="226"/>
      <c r="CN43" s="227"/>
      <c r="CO43" s="296"/>
      <c r="CP43" s="280"/>
      <c r="CQ43" s="280"/>
      <c r="CR43" s="280"/>
      <c r="CS43" s="280"/>
      <c r="CT43" s="280"/>
      <c r="CU43" s="280"/>
      <c r="CV43" s="280"/>
      <c r="CW43" s="280"/>
      <c r="CX43" s="280"/>
      <c r="CY43" s="280"/>
      <c r="CZ43" s="280"/>
      <c r="DA43" s="280"/>
      <c r="DB43" s="280"/>
      <c r="DC43" s="280"/>
      <c r="DD43" s="280"/>
      <c r="DE43" s="280"/>
      <c r="DF43" s="280"/>
      <c r="DG43" s="280"/>
      <c r="DH43" s="280"/>
      <c r="DI43" s="280"/>
      <c r="DJ43" s="280"/>
      <c r="DK43" s="280"/>
      <c r="DL43" s="280"/>
      <c r="DM43" s="280"/>
      <c r="DN43" s="280"/>
      <c r="DO43" s="288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4">
    <mergeCell ref="AT22:AT23"/>
    <mergeCell ref="AT24:AT25"/>
    <mergeCell ref="AT26:AT27"/>
    <mergeCell ref="AT28:AT29"/>
    <mergeCell ref="AK28:AK29"/>
    <mergeCell ref="AL28:AL29"/>
    <mergeCell ref="AM28:AM29"/>
    <mergeCell ref="AX32:AX33"/>
    <mergeCell ref="AU32:AU33"/>
    <mergeCell ref="AS22:AS23"/>
    <mergeCell ref="AT30:AT31"/>
    <mergeCell ref="AT32:AT33"/>
    <mergeCell ref="AS24:AS25"/>
    <mergeCell ref="AS26:AS27"/>
    <mergeCell ref="AK30:AK31"/>
    <mergeCell ref="AL30:AL31"/>
    <mergeCell ref="AM30:AM31"/>
    <mergeCell ref="AK32:AK33"/>
    <mergeCell ref="AL32:AL33"/>
    <mergeCell ref="AM32:AM33"/>
    <mergeCell ref="AK22:AK23"/>
    <mergeCell ref="AL22:AL23"/>
    <mergeCell ref="AM22:AM23"/>
    <mergeCell ref="AK24:AK25"/>
    <mergeCell ref="AX34:AX35"/>
    <mergeCell ref="AW12:AW13"/>
    <mergeCell ref="AW14:AW15"/>
    <mergeCell ref="AW16:AW17"/>
    <mergeCell ref="AW18:AW19"/>
    <mergeCell ref="AW20:AW21"/>
    <mergeCell ref="AW22:AW23"/>
    <mergeCell ref="AW24:AW25"/>
    <mergeCell ref="AW26:AW27"/>
    <mergeCell ref="AW28:AW29"/>
    <mergeCell ref="AW30:AW31"/>
    <mergeCell ref="AW32:AW33"/>
    <mergeCell ref="AW34:AW35"/>
    <mergeCell ref="AX22:AX23"/>
    <mergeCell ref="AX24:AX25"/>
    <mergeCell ref="AX26:AX27"/>
    <mergeCell ref="AX28:AX29"/>
    <mergeCell ref="AX30:AX31"/>
    <mergeCell ref="AW10:AX11"/>
    <mergeCell ref="AX12:AX13"/>
    <mergeCell ref="AX14:AX15"/>
    <mergeCell ref="AX16:AX17"/>
    <mergeCell ref="AX18:AX19"/>
    <mergeCell ref="AX20:AX21"/>
    <mergeCell ref="BD34:BD35"/>
    <mergeCell ref="BC12:BC13"/>
    <mergeCell ref="BC14:BC15"/>
    <mergeCell ref="BC16:BC17"/>
    <mergeCell ref="BC18:BC19"/>
    <mergeCell ref="BC20:BC21"/>
    <mergeCell ref="BC22:BC23"/>
    <mergeCell ref="BC24:BC25"/>
    <mergeCell ref="BC26:BC27"/>
    <mergeCell ref="BC28:BC29"/>
    <mergeCell ref="BC30:BC31"/>
    <mergeCell ref="BC32:BC33"/>
    <mergeCell ref="BC34:BC35"/>
    <mergeCell ref="BD16:BD17"/>
    <mergeCell ref="BD18:BD19"/>
    <mergeCell ref="BD20:BD21"/>
    <mergeCell ref="BD22:BD23"/>
    <mergeCell ref="BD24:BD25"/>
    <mergeCell ref="BD26:BD27"/>
    <mergeCell ref="BD28:BD29"/>
    <mergeCell ref="BD30:BD31"/>
    <mergeCell ref="BD32:BD33"/>
    <mergeCell ref="BA34:BA35"/>
    <mergeCell ref="BB14:BB15"/>
    <mergeCell ref="BB16:BB17"/>
    <mergeCell ref="BB18:BB19"/>
    <mergeCell ref="BB20:BB21"/>
    <mergeCell ref="BB22:BB23"/>
    <mergeCell ref="BB24:BB25"/>
    <mergeCell ref="BB26:BB27"/>
    <mergeCell ref="BB28:BB29"/>
    <mergeCell ref="BB30:BB31"/>
    <mergeCell ref="BB32:BB33"/>
    <mergeCell ref="BB34:BB35"/>
    <mergeCell ref="BA16:BA17"/>
    <mergeCell ref="BA18:BA19"/>
    <mergeCell ref="BA20:BA21"/>
    <mergeCell ref="BA22:BA23"/>
    <mergeCell ref="BA24:BA25"/>
    <mergeCell ref="BA26:BA27"/>
    <mergeCell ref="BA28:BA29"/>
    <mergeCell ref="BA30:BA31"/>
    <mergeCell ref="BA32:BA33"/>
    <mergeCell ref="AY34:AY35"/>
    <mergeCell ref="AZ14:AZ15"/>
    <mergeCell ref="AZ16:AZ17"/>
    <mergeCell ref="AZ18:AZ19"/>
    <mergeCell ref="AZ20:AZ21"/>
    <mergeCell ref="AZ22:AZ23"/>
    <mergeCell ref="AZ24:AZ25"/>
    <mergeCell ref="AZ26:AZ27"/>
    <mergeCell ref="AZ28:AZ29"/>
    <mergeCell ref="AZ30:AZ31"/>
    <mergeCell ref="AZ32:AZ33"/>
    <mergeCell ref="AZ34:AZ35"/>
    <mergeCell ref="AY16:AY17"/>
    <mergeCell ref="AY18:AY19"/>
    <mergeCell ref="AY20:AY21"/>
    <mergeCell ref="AY22:AY23"/>
    <mergeCell ref="AY24:AY25"/>
    <mergeCell ref="AY26:AY27"/>
    <mergeCell ref="AY28:AY29"/>
    <mergeCell ref="AY30:AY31"/>
    <mergeCell ref="AY32:AY33"/>
    <mergeCell ref="AY10:BE11"/>
    <mergeCell ref="AY12:AY13"/>
    <mergeCell ref="AZ12:AZ13"/>
    <mergeCell ref="BA12:BA13"/>
    <mergeCell ref="BB12:BB13"/>
    <mergeCell ref="BD12:BD13"/>
    <mergeCell ref="BE12:BE13"/>
    <mergeCell ref="AY14:AY15"/>
    <mergeCell ref="BA14:BA15"/>
    <mergeCell ref="BD14:BD15"/>
    <mergeCell ref="BE14:BE15"/>
    <mergeCell ref="AU34:AU35"/>
    <mergeCell ref="AV14:AV15"/>
    <mergeCell ref="AV16:AV17"/>
    <mergeCell ref="AV18:AV19"/>
    <mergeCell ref="AV20:AV21"/>
    <mergeCell ref="AV22:AV23"/>
    <mergeCell ref="AV24:AV25"/>
    <mergeCell ref="AV26:AV27"/>
    <mergeCell ref="AV28:AV29"/>
    <mergeCell ref="AV30:AV31"/>
    <mergeCell ref="AV32:AV33"/>
    <mergeCell ref="AV34:AV35"/>
    <mergeCell ref="AU22:AU23"/>
    <mergeCell ref="AU24:AU25"/>
    <mergeCell ref="AU26:AU27"/>
    <mergeCell ref="AU28:AU29"/>
    <mergeCell ref="AU30:AU31"/>
    <mergeCell ref="AT10:AV11"/>
    <mergeCell ref="AT12:AT13"/>
    <mergeCell ref="AU12:AU13"/>
    <mergeCell ref="AV12:AV13"/>
    <mergeCell ref="AS14:AS15"/>
    <mergeCell ref="AS16:AS17"/>
    <mergeCell ref="AS18:AS19"/>
    <mergeCell ref="AS20:AS21"/>
    <mergeCell ref="AT14:AT15"/>
    <mergeCell ref="AT16:AT17"/>
    <mergeCell ref="AT18:AT19"/>
    <mergeCell ref="AT20:AT21"/>
    <mergeCell ref="AU14:AU15"/>
    <mergeCell ref="AU16:AU17"/>
    <mergeCell ref="AU18:AU19"/>
    <mergeCell ref="AU20:AU21"/>
    <mergeCell ref="AS12:AS13"/>
    <mergeCell ref="AT34:AT35"/>
    <mergeCell ref="AO34:AO35"/>
    <mergeCell ref="AP34:AP35"/>
    <mergeCell ref="AQ34:AQ35"/>
    <mergeCell ref="AO28:AO29"/>
    <mergeCell ref="AP28:AP29"/>
    <mergeCell ref="AQ28:AQ29"/>
    <mergeCell ref="AO30:AO31"/>
    <mergeCell ref="AP30:AP31"/>
    <mergeCell ref="AQ30:AQ31"/>
    <mergeCell ref="AO32:AO33"/>
    <mergeCell ref="AP32:AP33"/>
    <mergeCell ref="AQ32:AQ33"/>
    <mergeCell ref="AR30:AR31"/>
    <mergeCell ref="AR32:AR33"/>
    <mergeCell ref="AR34:AR35"/>
    <mergeCell ref="AS30:AS31"/>
    <mergeCell ref="AS32:AS33"/>
    <mergeCell ref="AS34:AS35"/>
    <mergeCell ref="AS28:AS29"/>
    <mergeCell ref="AK34:AK35"/>
    <mergeCell ref="AL34:AL35"/>
    <mergeCell ref="AM34:AM35"/>
    <mergeCell ref="AO14:AO15"/>
    <mergeCell ref="AP14:AP15"/>
    <mergeCell ref="AQ14:AQ15"/>
    <mergeCell ref="AO16:AO17"/>
    <mergeCell ref="AP16:AP17"/>
    <mergeCell ref="AQ16:AQ17"/>
    <mergeCell ref="AO18:AO19"/>
    <mergeCell ref="AP18:AP19"/>
    <mergeCell ref="AQ18:AQ19"/>
    <mergeCell ref="AO20:AO21"/>
    <mergeCell ref="AP20:AP21"/>
    <mergeCell ref="AQ20:AQ21"/>
    <mergeCell ref="AO22:AO23"/>
    <mergeCell ref="AP22:AP23"/>
    <mergeCell ref="AQ22:AQ23"/>
    <mergeCell ref="AO24:AO25"/>
    <mergeCell ref="AP24:AP25"/>
    <mergeCell ref="AQ24:AQ25"/>
    <mergeCell ref="AO26:AO27"/>
    <mergeCell ref="AP26:AP27"/>
    <mergeCell ref="AQ26:AQ27"/>
    <mergeCell ref="AL24:AL25"/>
    <mergeCell ref="AM24:AM25"/>
    <mergeCell ref="AK26:AK27"/>
    <mergeCell ref="AL26:AL27"/>
    <mergeCell ref="AM26:AM27"/>
    <mergeCell ref="AK18:AK19"/>
    <mergeCell ref="AL18:AL19"/>
    <mergeCell ref="AM18:AM19"/>
    <mergeCell ref="AK20:AK21"/>
    <mergeCell ref="AL20:AL21"/>
    <mergeCell ref="AM20:AM21"/>
    <mergeCell ref="AK12:AK13"/>
    <mergeCell ref="AL12:AL13"/>
    <mergeCell ref="AM12:AM13"/>
    <mergeCell ref="AK14:AK15"/>
    <mergeCell ref="AL14:AL15"/>
    <mergeCell ref="AM14:AM15"/>
    <mergeCell ref="AK16:AK17"/>
    <mergeCell ref="AL16:AL17"/>
    <mergeCell ref="AM16:AM17"/>
    <mergeCell ref="AH34:AH35"/>
    <mergeCell ref="AF12:AF13"/>
    <mergeCell ref="AG12:AG13"/>
    <mergeCell ref="AI12:AI13"/>
    <mergeCell ref="AF14:AF15"/>
    <mergeCell ref="AG14:AG15"/>
    <mergeCell ref="AF16:AF17"/>
    <mergeCell ref="AG16:AG17"/>
    <mergeCell ref="AF18:AF19"/>
    <mergeCell ref="AG18:AG19"/>
    <mergeCell ref="AI14:AI15"/>
    <mergeCell ref="AI16:AI17"/>
    <mergeCell ref="AI18:AI19"/>
    <mergeCell ref="AF28:AF29"/>
    <mergeCell ref="AG28:AG29"/>
    <mergeCell ref="AF30:AF31"/>
    <mergeCell ref="AG30:AG31"/>
    <mergeCell ref="AI20:AI21"/>
    <mergeCell ref="AI22:AI23"/>
    <mergeCell ref="AI24:AI25"/>
    <mergeCell ref="AF26:AF27"/>
    <mergeCell ref="AG26:AG27"/>
    <mergeCell ref="AG20:AG21"/>
    <mergeCell ref="AG22:AG23"/>
    <mergeCell ref="AN30:AN31"/>
    <mergeCell ref="AN32:AN33"/>
    <mergeCell ref="AN34:AN35"/>
    <mergeCell ref="AR12:AR13"/>
    <mergeCell ref="AR14:AR15"/>
    <mergeCell ref="AR16:AR17"/>
    <mergeCell ref="AR18:AR19"/>
    <mergeCell ref="AR20:AR21"/>
    <mergeCell ref="AO12:AO13"/>
    <mergeCell ref="AP12:AP13"/>
    <mergeCell ref="AQ12:AQ13"/>
    <mergeCell ref="AR22:AR23"/>
    <mergeCell ref="AR24:AR25"/>
    <mergeCell ref="AR26:AR27"/>
    <mergeCell ref="AR28:AR29"/>
    <mergeCell ref="AN12:AN13"/>
    <mergeCell ref="AN14:AN15"/>
    <mergeCell ref="AN16:AN17"/>
    <mergeCell ref="AN18:AN19"/>
    <mergeCell ref="AN20:AN21"/>
    <mergeCell ref="AN22:AN23"/>
    <mergeCell ref="AN24:AN25"/>
    <mergeCell ref="AN26:AN27"/>
    <mergeCell ref="AN28:AN29"/>
    <mergeCell ref="AJ26:AJ27"/>
    <mergeCell ref="AJ28:AJ29"/>
    <mergeCell ref="AH12:AH13"/>
    <mergeCell ref="AH14:AH15"/>
    <mergeCell ref="AH16:AH17"/>
    <mergeCell ref="AH18:AH19"/>
    <mergeCell ref="AH20:AH21"/>
    <mergeCell ref="AH22:AH23"/>
    <mergeCell ref="AH24:AH25"/>
    <mergeCell ref="AH26:AH27"/>
    <mergeCell ref="AH28:AH29"/>
    <mergeCell ref="AI26:AI27"/>
    <mergeCell ref="AI28:AI29"/>
    <mergeCell ref="AJ12:AJ13"/>
    <mergeCell ref="AJ14:AJ15"/>
    <mergeCell ref="AJ16:AJ17"/>
    <mergeCell ref="AJ18:AJ19"/>
    <mergeCell ref="AJ20:AJ21"/>
    <mergeCell ref="AJ22:AJ23"/>
    <mergeCell ref="AJ24:AJ25"/>
    <mergeCell ref="AD28:AD29"/>
    <mergeCell ref="AC30:AC31"/>
    <mergeCell ref="AD30:AD31"/>
    <mergeCell ref="AC32:AC33"/>
    <mergeCell ref="AD32:AD33"/>
    <mergeCell ref="AC34:AC35"/>
    <mergeCell ref="AD34:AD35"/>
    <mergeCell ref="AC28:AC29"/>
    <mergeCell ref="AJ30:AJ31"/>
    <mergeCell ref="AJ32:AJ33"/>
    <mergeCell ref="AJ34:AJ35"/>
    <mergeCell ref="AF32:AF33"/>
    <mergeCell ref="AG32:AG33"/>
    <mergeCell ref="AF34:AF35"/>
    <mergeCell ref="AG34:AG35"/>
    <mergeCell ref="AE28:AE29"/>
    <mergeCell ref="AE30:AE31"/>
    <mergeCell ref="AE32:AE33"/>
    <mergeCell ref="AE34:AE35"/>
    <mergeCell ref="AI30:AI31"/>
    <mergeCell ref="AI32:AI33"/>
    <mergeCell ref="AI34:AI35"/>
    <mergeCell ref="AH30:AH31"/>
    <mergeCell ref="AH32:AH33"/>
    <mergeCell ref="AE12:AE13"/>
    <mergeCell ref="AE14:AE15"/>
    <mergeCell ref="AE16:AE17"/>
    <mergeCell ref="AE18:AE19"/>
    <mergeCell ref="AE20:AE21"/>
    <mergeCell ref="AE22:AE23"/>
    <mergeCell ref="AE24:AE25"/>
    <mergeCell ref="AE26:AE27"/>
    <mergeCell ref="AF20:AF21"/>
    <mergeCell ref="AF22:AF23"/>
    <mergeCell ref="AF24:AF25"/>
    <mergeCell ref="AG24:AG25"/>
    <mergeCell ref="W14:W15"/>
    <mergeCell ref="X14:X15"/>
    <mergeCell ref="W16:W17"/>
    <mergeCell ref="X16:X17"/>
    <mergeCell ref="W18:W19"/>
    <mergeCell ref="X18:X19"/>
    <mergeCell ref="W20:W21"/>
    <mergeCell ref="X20:X21"/>
    <mergeCell ref="W22:W23"/>
    <mergeCell ref="X22:X23"/>
    <mergeCell ref="W24:W25"/>
    <mergeCell ref="X24:X25"/>
    <mergeCell ref="W26:W27"/>
    <mergeCell ref="X26:X27"/>
    <mergeCell ref="W28:W29"/>
    <mergeCell ref="X28:X29"/>
    <mergeCell ref="W30:W31"/>
    <mergeCell ref="Z34:Z35"/>
    <mergeCell ref="AA34:AA35"/>
    <mergeCell ref="X30:X31"/>
    <mergeCell ref="W32:W33"/>
    <mergeCell ref="X32:X33"/>
    <mergeCell ref="W34:W35"/>
    <mergeCell ref="X34:X35"/>
    <mergeCell ref="Y32:Y33"/>
    <mergeCell ref="Z32:Z33"/>
    <mergeCell ref="AA32:AA33"/>
    <mergeCell ref="AB12:AB13"/>
    <mergeCell ref="AC12:AC13"/>
    <mergeCell ref="AD12:AD13"/>
    <mergeCell ref="AB14:AB15"/>
    <mergeCell ref="AC14:AC15"/>
    <mergeCell ref="AD14:AD15"/>
    <mergeCell ref="AB16:AB17"/>
    <mergeCell ref="AC16:AC17"/>
    <mergeCell ref="AD16:AD17"/>
    <mergeCell ref="AB28:AB29"/>
    <mergeCell ref="AB20:AB21"/>
    <mergeCell ref="AC20:AC21"/>
    <mergeCell ref="AC22:AC23"/>
    <mergeCell ref="AC24:AC25"/>
    <mergeCell ref="AA14:AA15"/>
    <mergeCell ref="Y20:Y21"/>
    <mergeCell ref="Z20:Z21"/>
    <mergeCell ref="AA20:AA21"/>
    <mergeCell ref="Y22:Y23"/>
    <mergeCell ref="Z22:Z23"/>
    <mergeCell ref="AA22:AA23"/>
    <mergeCell ref="Y24:Y25"/>
    <mergeCell ref="Z24:Z25"/>
    <mergeCell ref="AA24:AA25"/>
    <mergeCell ref="Y16:Y17"/>
    <mergeCell ref="Z16:Z17"/>
    <mergeCell ref="AA16:AA17"/>
    <mergeCell ref="Y18:Y19"/>
    <mergeCell ref="Z18:Z19"/>
    <mergeCell ref="AA18:AA19"/>
    <mergeCell ref="AC26:AC27"/>
    <mergeCell ref="AD26:AD27"/>
    <mergeCell ref="AB18:AB19"/>
    <mergeCell ref="AC18:AC19"/>
    <mergeCell ref="AD18:AD19"/>
    <mergeCell ref="AD20:AD21"/>
    <mergeCell ref="AD22:AD23"/>
    <mergeCell ref="AD24:AD25"/>
    <mergeCell ref="AB22:AB23"/>
    <mergeCell ref="AB24:AB25"/>
    <mergeCell ref="AB26:AB27"/>
    <mergeCell ref="V16:V17"/>
    <mergeCell ref="V18:V19"/>
    <mergeCell ref="V20:V21"/>
    <mergeCell ref="V22:V23"/>
    <mergeCell ref="V24:V25"/>
    <mergeCell ref="V26:V27"/>
    <mergeCell ref="V28:V29"/>
    <mergeCell ref="V30:V31"/>
    <mergeCell ref="V32:V33"/>
    <mergeCell ref="N14:N15"/>
    <mergeCell ref="N16:N17"/>
    <mergeCell ref="N18:N19"/>
    <mergeCell ref="N20:N21"/>
    <mergeCell ref="N22:N23"/>
    <mergeCell ref="N24:N25"/>
    <mergeCell ref="N26:N27"/>
    <mergeCell ref="N28:N29"/>
    <mergeCell ref="N30:N31"/>
    <mergeCell ref="A42:BW43"/>
    <mergeCell ref="A40:BW41"/>
    <mergeCell ref="DB5:DD6"/>
    <mergeCell ref="CN5:CS6"/>
    <mergeCell ref="DH5:DJ6"/>
    <mergeCell ref="DK5:DO6"/>
    <mergeCell ref="DE5:DG6"/>
    <mergeCell ref="CT5:DA6"/>
    <mergeCell ref="DN8:DO9"/>
    <mergeCell ref="DC8:DM9"/>
    <mergeCell ref="DJ32:DL33"/>
    <mergeCell ref="DM32:DO33"/>
    <mergeCell ref="DJ10:DL11"/>
    <mergeCell ref="DG14:DI15"/>
    <mergeCell ref="CR22:CT23"/>
    <mergeCell ref="CR24:CT25"/>
    <mergeCell ref="CO18:CQ19"/>
    <mergeCell ref="CO20:CQ21"/>
    <mergeCell ref="CO22:CQ23"/>
    <mergeCell ref="DJ12:DL13"/>
    <mergeCell ref="DJ14:DL15"/>
    <mergeCell ref="DJ16:DL17"/>
    <mergeCell ref="DM10:DO11"/>
    <mergeCell ref="DM12:DO13"/>
    <mergeCell ref="BX40:CC40"/>
    <mergeCell ref="A1:BW3"/>
    <mergeCell ref="A32:B33"/>
    <mergeCell ref="CJ32:CN33"/>
    <mergeCell ref="BR10:BW11"/>
    <mergeCell ref="A16:B17"/>
    <mergeCell ref="A18:B19"/>
    <mergeCell ref="A20:B21"/>
    <mergeCell ref="A22:B23"/>
    <mergeCell ref="A24:B25"/>
    <mergeCell ref="A26:B27"/>
    <mergeCell ref="A36:BU37"/>
    <mergeCell ref="CJ18:CN19"/>
    <mergeCell ref="BX5:CB6"/>
    <mergeCell ref="BJ10:BJ11"/>
    <mergeCell ref="BF10:BF11"/>
    <mergeCell ref="BN10:BN11"/>
    <mergeCell ref="CC5:CM6"/>
    <mergeCell ref="BX30:BZ31"/>
    <mergeCell ref="CJ26:CN27"/>
    <mergeCell ref="CJ28:CN29"/>
    <mergeCell ref="A8:CN9"/>
    <mergeCell ref="N10:N11"/>
    <mergeCell ref="N12:N13"/>
    <mergeCell ref="A10:B11"/>
    <mergeCell ref="DG10:DI11"/>
    <mergeCell ref="CO10:CQ11"/>
    <mergeCell ref="CR10:CT11"/>
    <mergeCell ref="CJ12:CN13"/>
    <mergeCell ref="CR14:CT15"/>
    <mergeCell ref="CU14:CW15"/>
    <mergeCell ref="DD14:DF15"/>
    <mergeCell ref="CO16:CQ17"/>
    <mergeCell ref="CR16:CT17"/>
    <mergeCell ref="DD16:DF17"/>
    <mergeCell ref="DD12:DF13"/>
    <mergeCell ref="DG12:DI13"/>
    <mergeCell ref="DD10:DF11"/>
    <mergeCell ref="CJ10:CN11"/>
    <mergeCell ref="CJ14:CN15"/>
    <mergeCell ref="DA16:DC17"/>
    <mergeCell ref="A14:B15"/>
    <mergeCell ref="CD10:CI11"/>
    <mergeCell ref="BX16:BZ17"/>
    <mergeCell ref="C14:D15"/>
    <mergeCell ref="C16:D17"/>
    <mergeCell ref="E10:H11"/>
    <mergeCell ref="I10:K11"/>
    <mergeCell ref="CU10:CW11"/>
    <mergeCell ref="CO14:CQ15"/>
    <mergeCell ref="CO24:CQ25"/>
    <mergeCell ref="DD20:DF21"/>
    <mergeCell ref="DD22:DF23"/>
    <mergeCell ref="DD18:DF19"/>
    <mergeCell ref="CX14:CZ15"/>
    <mergeCell ref="DA14:DC15"/>
    <mergeCell ref="CU16:CW17"/>
    <mergeCell ref="DA18:DC19"/>
    <mergeCell ref="CX22:CZ23"/>
    <mergeCell ref="CX20:CZ21"/>
    <mergeCell ref="CX18:CZ19"/>
    <mergeCell ref="CX16:CZ17"/>
    <mergeCell ref="CU18:CW19"/>
    <mergeCell ref="CU20:CW21"/>
    <mergeCell ref="CO36:CT37"/>
    <mergeCell ref="DA34:DC35"/>
    <mergeCell ref="DG41:DI43"/>
    <mergeCell ref="DJ41:DL43"/>
    <mergeCell ref="DM41:DO43"/>
    <mergeCell ref="DD41:DF43"/>
    <mergeCell ref="DM34:DO35"/>
    <mergeCell ref="DG26:DI27"/>
    <mergeCell ref="DG28:DI29"/>
    <mergeCell ref="DG30:DI31"/>
    <mergeCell ref="DD32:DF33"/>
    <mergeCell ref="DG32:DI33"/>
    <mergeCell ref="DD26:DF27"/>
    <mergeCell ref="DD28:DF29"/>
    <mergeCell ref="DG34:DI35"/>
    <mergeCell ref="CU36:DO39"/>
    <mergeCell ref="CO41:CQ43"/>
    <mergeCell ref="CR41:CT43"/>
    <mergeCell ref="CU41:CW43"/>
    <mergeCell ref="CX41:CZ43"/>
    <mergeCell ref="CA30:CC31"/>
    <mergeCell ref="CJ16:CN17"/>
    <mergeCell ref="CX10:CZ11"/>
    <mergeCell ref="DA10:DC11"/>
    <mergeCell ref="CD30:CI31"/>
    <mergeCell ref="CU30:CW31"/>
    <mergeCell ref="DA41:DC43"/>
    <mergeCell ref="CR26:CT27"/>
    <mergeCell ref="CR28:CT29"/>
    <mergeCell ref="CR30:CT31"/>
    <mergeCell ref="CO32:CQ33"/>
    <mergeCell ref="CR32:CT33"/>
    <mergeCell ref="CU32:CW33"/>
    <mergeCell ref="CX32:CZ33"/>
    <mergeCell ref="CX30:CZ31"/>
    <mergeCell ref="CX28:CZ29"/>
    <mergeCell ref="CX26:CZ27"/>
    <mergeCell ref="DA28:DC29"/>
    <mergeCell ref="CO26:CQ27"/>
    <mergeCell ref="CO28:CQ29"/>
    <mergeCell ref="CO34:CQ35"/>
    <mergeCell ref="DA32:DC33"/>
    <mergeCell ref="CO40:DO40"/>
    <mergeCell ref="DJ34:DL35"/>
    <mergeCell ref="BX20:BZ21"/>
    <mergeCell ref="BX22:BZ23"/>
    <mergeCell ref="CX12:CZ13"/>
    <mergeCell ref="DA12:DC13"/>
    <mergeCell ref="BX26:BZ27"/>
    <mergeCell ref="BX28:BZ29"/>
    <mergeCell ref="CU24:CW25"/>
    <mergeCell ref="CU26:CW27"/>
    <mergeCell ref="CU28:CW29"/>
    <mergeCell ref="BX24:BZ25"/>
    <mergeCell ref="CA12:CC13"/>
    <mergeCell ref="BX12:BZ13"/>
    <mergeCell ref="CD22:CI23"/>
    <mergeCell ref="CD24:CI25"/>
    <mergeCell ref="CD26:CI27"/>
    <mergeCell ref="CD28:CI29"/>
    <mergeCell ref="DA20:DC21"/>
    <mergeCell ref="DA22:DC23"/>
    <mergeCell ref="CU22:CW23"/>
    <mergeCell ref="CX24:CZ25"/>
    <mergeCell ref="DA24:DC25"/>
    <mergeCell ref="CR18:CT19"/>
    <mergeCell ref="CR20:CT21"/>
    <mergeCell ref="CO12:CQ13"/>
    <mergeCell ref="A28:B29"/>
    <mergeCell ref="A30:B31"/>
    <mergeCell ref="BN12:BN13"/>
    <mergeCell ref="BF12:BF13"/>
    <mergeCell ref="A34:B35"/>
    <mergeCell ref="DL1:DO3"/>
    <mergeCell ref="DA1:DE3"/>
    <mergeCell ref="DF1:DK3"/>
    <mergeCell ref="BX1:CZ3"/>
    <mergeCell ref="DM30:DO31"/>
    <mergeCell ref="DM28:DO29"/>
    <mergeCell ref="DM26:DO27"/>
    <mergeCell ref="DM24:DO25"/>
    <mergeCell ref="DG16:DI17"/>
    <mergeCell ref="CU34:CW35"/>
    <mergeCell ref="CR12:CT13"/>
    <mergeCell ref="CU12:CW13"/>
    <mergeCell ref="A5:BR6"/>
    <mergeCell ref="BX10:CC10"/>
    <mergeCell ref="CA11:CC11"/>
    <mergeCell ref="BX11:BZ11"/>
    <mergeCell ref="CO8:DB9"/>
    <mergeCell ref="CA28:CC29"/>
    <mergeCell ref="A12:B13"/>
    <mergeCell ref="BS5:BW6"/>
    <mergeCell ref="CD12:CI13"/>
    <mergeCell ref="CD32:CI33"/>
    <mergeCell ref="CD34:CI35"/>
    <mergeCell ref="CA32:CC33"/>
    <mergeCell ref="CA41:CC43"/>
    <mergeCell ref="BX41:BZ43"/>
    <mergeCell ref="CD40:CN40"/>
    <mergeCell ref="CD41:CG41"/>
    <mergeCell ref="CH41:CN41"/>
    <mergeCell ref="CH42:CN43"/>
    <mergeCell ref="CD42:CG43"/>
    <mergeCell ref="CA14:CC15"/>
    <mergeCell ref="BX14:BZ15"/>
    <mergeCell ref="CA16:CC17"/>
    <mergeCell ref="CA18:CC19"/>
    <mergeCell ref="CA20:CC21"/>
    <mergeCell ref="CA22:CC23"/>
    <mergeCell ref="CA24:CC25"/>
    <mergeCell ref="CA26:CC27"/>
    <mergeCell ref="CD14:CI15"/>
    <mergeCell ref="CD16:CI17"/>
    <mergeCell ref="CD18:CI19"/>
    <mergeCell ref="CD20:CI21"/>
    <mergeCell ref="DP32:DP33"/>
    <mergeCell ref="DP34:DP35"/>
    <mergeCell ref="DA26:DC27"/>
    <mergeCell ref="DA30:DC31"/>
    <mergeCell ref="DD34:DF35"/>
    <mergeCell ref="CX34:CZ35"/>
    <mergeCell ref="CJ30:CN31"/>
    <mergeCell ref="DJ18:DL19"/>
    <mergeCell ref="DM18:DO19"/>
    <mergeCell ref="DM20:DO21"/>
    <mergeCell ref="DJ20:DL21"/>
    <mergeCell ref="DJ22:DL23"/>
    <mergeCell ref="DJ24:DL25"/>
    <mergeCell ref="DJ26:DL27"/>
    <mergeCell ref="DJ28:DL29"/>
    <mergeCell ref="CR34:CT35"/>
    <mergeCell ref="CO30:CQ31"/>
    <mergeCell ref="DG24:DI25"/>
    <mergeCell ref="DD24:DF25"/>
    <mergeCell ref="DP14:DP15"/>
    <mergeCell ref="DP16:DP17"/>
    <mergeCell ref="DP18:DP19"/>
    <mergeCell ref="DP20:DP21"/>
    <mergeCell ref="DP22:DP23"/>
    <mergeCell ref="DP24:DP25"/>
    <mergeCell ref="DP26:DP27"/>
    <mergeCell ref="DP28:DP29"/>
    <mergeCell ref="DD30:DF31"/>
    <mergeCell ref="DG18:DI19"/>
    <mergeCell ref="DG20:DI21"/>
    <mergeCell ref="DG22:DI23"/>
    <mergeCell ref="DJ30:DL31"/>
    <mergeCell ref="DM22:DO23"/>
    <mergeCell ref="DP30:DP31"/>
    <mergeCell ref="DM14:DO15"/>
    <mergeCell ref="DM16:DO17"/>
    <mergeCell ref="C20:D21"/>
    <mergeCell ref="C22:D23"/>
    <mergeCell ref="C24:D25"/>
    <mergeCell ref="C26:D27"/>
    <mergeCell ref="BS12:BU13"/>
    <mergeCell ref="BV36:CN39"/>
    <mergeCell ref="CJ20:CN21"/>
    <mergeCell ref="CJ22:CN23"/>
    <mergeCell ref="CJ24:CN25"/>
    <mergeCell ref="BX34:BZ35"/>
    <mergeCell ref="CJ34:CN35"/>
    <mergeCell ref="CA34:CC35"/>
    <mergeCell ref="BR32:BR33"/>
    <mergeCell ref="BS32:BU33"/>
    <mergeCell ref="BV32:BW33"/>
    <mergeCell ref="BR34:BR35"/>
    <mergeCell ref="BS34:BU35"/>
    <mergeCell ref="BV34:BW35"/>
    <mergeCell ref="BX32:BZ33"/>
    <mergeCell ref="C28:D29"/>
    <mergeCell ref="C30:D31"/>
    <mergeCell ref="C32:D33"/>
    <mergeCell ref="C34:D35"/>
    <mergeCell ref="BX18:BZ19"/>
    <mergeCell ref="I16:K17"/>
    <mergeCell ref="L16:M16"/>
    <mergeCell ref="L17:M17"/>
    <mergeCell ref="I18:K19"/>
    <mergeCell ref="L18:M18"/>
    <mergeCell ref="C10:D11"/>
    <mergeCell ref="C12:D13"/>
    <mergeCell ref="L19:M19"/>
    <mergeCell ref="L10:M11"/>
    <mergeCell ref="I12:K13"/>
    <mergeCell ref="L13:M13"/>
    <mergeCell ref="L12:M12"/>
    <mergeCell ref="I14:K15"/>
    <mergeCell ref="L14:M14"/>
    <mergeCell ref="L15:M15"/>
    <mergeCell ref="C18:D19"/>
    <mergeCell ref="E18:H19"/>
    <mergeCell ref="E12:F13"/>
    <mergeCell ref="G12:H13"/>
    <mergeCell ref="E16:F17"/>
    <mergeCell ref="G16:H17"/>
    <mergeCell ref="I20:K21"/>
    <mergeCell ref="L20:M20"/>
    <mergeCell ref="L21:M21"/>
    <mergeCell ref="I22:K23"/>
    <mergeCell ref="L22:M22"/>
    <mergeCell ref="L23:M23"/>
    <mergeCell ref="E24:H25"/>
    <mergeCell ref="I24:K25"/>
    <mergeCell ref="L24:M24"/>
    <mergeCell ref="L25:M25"/>
    <mergeCell ref="E22:H23"/>
    <mergeCell ref="E20:F21"/>
    <mergeCell ref="G20:H21"/>
    <mergeCell ref="E26:H27"/>
    <mergeCell ref="I26:K27"/>
    <mergeCell ref="L26:M26"/>
    <mergeCell ref="L27:M27"/>
    <mergeCell ref="E28:H29"/>
    <mergeCell ref="I28:K29"/>
    <mergeCell ref="L28:M28"/>
    <mergeCell ref="L29:M29"/>
    <mergeCell ref="E30:H31"/>
    <mergeCell ref="I30:K31"/>
    <mergeCell ref="L30:M30"/>
    <mergeCell ref="L31:M31"/>
    <mergeCell ref="BR28:BR29"/>
    <mergeCell ref="BS28:BU29"/>
    <mergeCell ref="BV28:BW29"/>
    <mergeCell ref="E32:H33"/>
    <mergeCell ref="I32:K33"/>
    <mergeCell ref="L32:M32"/>
    <mergeCell ref="L33:M33"/>
    <mergeCell ref="E34:H35"/>
    <mergeCell ref="I34:K35"/>
    <mergeCell ref="L34:M34"/>
    <mergeCell ref="L35:M35"/>
    <mergeCell ref="BR30:BR31"/>
    <mergeCell ref="BF32:BF33"/>
    <mergeCell ref="BJ32:BJ33"/>
    <mergeCell ref="BN32:BN33"/>
    <mergeCell ref="BF34:BF35"/>
    <mergeCell ref="BJ34:BJ35"/>
    <mergeCell ref="BN34:BN35"/>
    <mergeCell ref="N32:N33"/>
    <mergeCell ref="N34:N35"/>
    <mergeCell ref="V34:V35"/>
    <mergeCell ref="Y30:Y31"/>
    <mergeCell ref="Z30:Z31"/>
    <mergeCell ref="AA30:AA31"/>
    <mergeCell ref="BV20:BW21"/>
    <mergeCell ref="BR22:BR23"/>
    <mergeCell ref="BS22:BU23"/>
    <mergeCell ref="BV22:BW23"/>
    <mergeCell ref="BR24:BR25"/>
    <mergeCell ref="BS24:BU25"/>
    <mergeCell ref="BV24:BW25"/>
    <mergeCell ref="BR26:BR27"/>
    <mergeCell ref="BS26:BU27"/>
    <mergeCell ref="BV26:BW27"/>
    <mergeCell ref="Q10:U11"/>
    <mergeCell ref="V10:X11"/>
    <mergeCell ref="BJ12:BJ13"/>
    <mergeCell ref="BG10:BG11"/>
    <mergeCell ref="BH10:BH11"/>
    <mergeCell ref="BI10:BI11"/>
    <mergeCell ref="BF14:BF15"/>
    <mergeCell ref="BM10:BM11"/>
    <mergeCell ref="BL10:BL11"/>
    <mergeCell ref="BK10:BK11"/>
    <mergeCell ref="AB10:AD11"/>
    <mergeCell ref="Y10:AA11"/>
    <mergeCell ref="AE10:AJ11"/>
    <mergeCell ref="AK10:AN11"/>
    <mergeCell ref="AO10:AS11"/>
    <mergeCell ref="V12:V13"/>
    <mergeCell ref="V14:V15"/>
    <mergeCell ref="W12:W13"/>
    <mergeCell ref="X12:X13"/>
    <mergeCell ref="Y12:Y13"/>
    <mergeCell ref="Z12:Z13"/>
    <mergeCell ref="AA12:AA13"/>
    <mergeCell ref="Y14:Y15"/>
    <mergeCell ref="Z14:Z15"/>
    <mergeCell ref="BS16:BU17"/>
    <mergeCell ref="BV16:BW17"/>
    <mergeCell ref="BR18:BR19"/>
    <mergeCell ref="BS18:BU19"/>
    <mergeCell ref="BV18:BW19"/>
    <mergeCell ref="BF28:BF29"/>
    <mergeCell ref="BJ28:BJ29"/>
    <mergeCell ref="BN28:BN29"/>
    <mergeCell ref="BF30:BF31"/>
    <mergeCell ref="BJ30:BJ31"/>
    <mergeCell ref="BN30:BN31"/>
    <mergeCell ref="BF20:BF21"/>
    <mergeCell ref="BJ20:BJ21"/>
    <mergeCell ref="BN20:BN21"/>
    <mergeCell ref="BF22:BF23"/>
    <mergeCell ref="BJ22:BJ23"/>
    <mergeCell ref="BN22:BN23"/>
    <mergeCell ref="BF24:BF25"/>
    <mergeCell ref="BJ24:BJ25"/>
    <mergeCell ref="BN24:BN25"/>
    <mergeCell ref="BS30:BU31"/>
    <mergeCell ref="BV30:BW31"/>
    <mergeCell ref="BR20:BR21"/>
    <mergeCell ref="BS20:BU21"/>
    <mergeCell ref="P28:P29"/>
    <mergeCell ref="O30:O31"/>
    <mergeCell ref="P30:P31"/>
    <mergeCell ref="O32:O33"/>
    <mergeCell ref="P32:P33"/>
    <mergeCell ref="O34:O35"/>
    <mergeCell ref="P34:P35"/>
    <mergeCell ref="BV12:BW13"/>
    <mergeCell ref="BV14:BW15"/>
    <mergeCell ref="BF26:BF27"/>
    <mergeCell ref="BJ26:BJ27"/>
    <mergeCell ref="BN26:BN27"/>
    <mergeCell ref="BJ14:BJ15"/>
    <mergeCell ref="BN14:BN15"/>
    <mergeCell ref="BF16:BF17"/>
    <mergeCell ref="BJ16:BJ17"/>
    <mergeCell ref="BN16:BN17"/>
    <mergeCell ref="BF18:BF19"/>
    <mergeCell ref="BJ18:BJ19"/>
    <mergeCell ref="BN18:BN19"/>
    <mergeCell ref="BR12:BR13"/>
    <mergeCell ref="BR14:BR15"/>
    <mergeCell ref="BS14:BU15"/>
    <mergeCell ref="BR16:BR17"/>
    <mergeCell ref="P10:P11"/>
    <mergeCell ref="O10:O11"/>
    <mergeCell ref="O18:O19"/>
    <mergeCell ref="P18:P19"/>
    <mergeCell ref="O20:O21"/>
    <mergeCell ref="P20:P21"/>
    <mergeCell ref="O22:O23"/>
    <mergeCell ref="P22:P23"/>
    <mergeCell ref="O24:O25"/>
    <mergeCell ref="P24:P25"/>
    <mergeCell ref="O12:O13"/>
    <mergeCell ref="P12:P13"/>
    <mergeCell ref="O14:O15"/>
    <mergeCell ref="P14:P15"/>
    <mergeCell ref="O16:O17"/>
    <mergeCell ref="P16:P17"/>
    <mergeCell ref="BQ28:BQ29"/>
    <mergeCell ref="BQ30:BQ31"/>
    <mergeCell ref="BQ32:BQ33"/>
    <mergeCell ref="BQ34:BQ35"/>
    <mergeCell ref="BQ10:BQ11"/>
    <mergeCell ref="BQ12:BQ13"/>
    <mergeCell ref="BQ14:BQ15"/>
    <mergeCell ref="BQ16:BQ17"/>
    <mergeCell ref="BQ18:BQ19"/>
    <mergeCell ref="BQ20:BQ21"/>
    <mergeCell ref="BQ22:BQ23"/>
    <mergeCell ref="BQ24:BQ25"/>
    <mergeCell ref="BQ26:BQ27"/>
    <mergeCell ref="BO28:BO29"/>
    <mergeCell ref="BO30:BO31"/>
    <mergeCell ref="BO32:BO33"/>
    <mergeCell ref="BO34:BO35"/>
    <mergeCell ref="BP10:BP11"/>
    <mergeCell ref="BO10:BO11"/>
    <mergeCell ref="BO12:BO13"/>
    <mergeCell ref="BO14:BO15"/>
    <mergeCell ref="BO16:BO17"/>
    <mergeCell ref="BO18:BO19"/>
    <mergeCell ref="BO20:BO21"/>
    <mergeCell ref="BO22:BO23"/>
    <mergeCell ref="BO24:BO25"/>
    <mergeCell ref="BO26:BO27"/>
    <mergeCell ref="BE34:BE35"/>
    <mergeCell ref="E14:H15"/>
    <mergeCell ref="BE16:BE17"/>
    <mergeCell ref="BE18:BE19"/>
    <mergeCell ref="BE20:BE21"/>
    <mergeCell ref="BE22:BE23"/>
    <mergeCell ref="BE24:BE25"/>
    <mergeCell ref="BE26:BE27"/>
    <mergeCell ref="BE28:BE29"/>
    <mergeCell ref="BE30:BE31"/>
    <mergeCell ref="BE32:BE33"/>
    <mergeCell ref="O26:O27"/>
    <mergeCell ref="P26:P27"/>
    <mergeCell ref="Y26:Y27"/>
    <mergeCell ref="Z26:Z27"/>
    <mergeCell ref="AA26:AA27"/>
    <mergeCell ref="Y28:Y29"/>
    <mergeCell ref="Z28:Z29"/>
    <mergeCell ref="AA28:AA29"/>
    <mergeCell ref="Y34:Y35"/>
    <mergeCell ref="AB30:AB31"/>
    <mergeCell ref="AB32:AB33"/>
    <mergeCell ref="AB34:AB35"/>
    <mergeCell ref="O28:O29"/>
  </mergeCells>
  <conditionalFormatting sqref="CO12:DO35">
    <cfRule type="expression" dxfId="55" priority="588">
      <formula>$P12&lt;&gt;"OUI"</formula>
    </cfRule>
  </conditionalFormatting>
  <conditionalFormatting sqref="BJ12:BM12 BJ14:BM14 BJ16:BM16 BJ18:BM18 BJ20:BM20 BJ22:BM22 BJ24:BM24 BJ26:BM26 BJ28:BM28 BJ30:BM30 BJ32:BM32 BJ34:BM34">
    <cfRule type="expression" dxfId="54" priority="542">
      <formula>$BJ12&gt;0</formula>
    </cfRule>
  </conditionalFormatting>
  <conditionalFormatting sqref="BS5 CC5 CT5 DA1 DF1 DL1">
    <cfRule type="cellIs" dxfId="53" priority="530" operator="equal">
      <formula>""</formula>
    </cfRule>
  </conditionalFormatting>
  <conditionalFormatting sqref="CJ12:CN35">
    <cfRule type="expression" dxfId="52" priority="529">
      <formula>$CJ12=""</formula>
    </cfRule>
  </conditionalFormatting>
  <conditionalFormatting sqref="U12 U14:U35">
    <cfRule type="expression" dxfId="51" priority="442">
      <formula>$U12&gt;0</formula>
    </cfRule>
  </conditionalFormatting>
  <conditionalFormatting sqref="U13">
    <cfRule type="expression" dxfId="50" priority="441">
      <formula>$U13&gt;0</formula>
    </cfRule>
  </conditionalFormatting>
  <conditionalFormatting sqref="BX12:CI35">
    <cfRule type="expression" dxfId="49" priority="34">
      <formula>$E12=""</formula>
    </cfRule>
  </conditionalFormatting>
  <conditionalFormatting sqref="BS14:BW35">
    <cfRule type="expression" dxfId="48" priority="3">
      <formula>$E14=""</formula>
    </cfRule>
  </conditionalFormatting>
  <conditionalFormatting sqref="BR12:BW13 BR14:BR35">
    <cfRule type="expression" dxfId="47" priority="1">
      <formula>$E12=""</formula>
    </cfRule>
  </conditionalFormatting>
  <dataValidations count="7">
    <dataValidation type="list" allowBlank="1" showInputMessage="1" showErrorMessage="1" sqref="N12:N35">
      <formula1>MDC</formula1>
    </dataValidation>
    <dataValidation type="list" allowBlank="1" showInputMessage="1" showErrorMessage="1" sqref="P12:P35">
      <formula1>S.D.</formula1>
    </dataValidation>
    <dataValidation type="list" allowBlank="1" showInputMessage="1" showErrorMessage="1" sqref="BS5:BW6">
      <formula1>CLIENTS</formula1>
    </dataValidation>
    <dataValidation type="list" allowBlank="1" showInputMessage="1" showErrorMessage="1" sqref="DA1:DE3">
      <formula1>N°FI</formula1>
    </dataValidation>
    <dataValidation type="list" allowBlank="1" showInputMessage="1" showErrorMessage="1" sqref="DF1:DK3">
      <formula1>INDICE</formula1>
    </dataValidation>
    <dataValidation type="list" allowBlank="1" showInputMessage="1" showErrorMessage="1" sqref="A40:BW41">
      <formula1>NORMES</formula1>
    </dataValidation>
    <dataValidation type="list" allowBlank="1" showInputMessage="1" showErrorMessage="1" sqref="C12:D35">
      <formula1>TYPE_4</formula1>
    </dataValidation>
  </dataValidations>
  <pageMargins left="0" right="0" top="0" bottom="0" header="0" footer="0"/>
  <pageSetup paperSize="9" scale="75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Impression_PDF" altText="IMPRESSION PDF">
                <anchor moveWithCells="1" sizeWithCells="1">
                  <from>
                    <xdr:col>120</xdr:col>
                    <xdr:colOff>85725</xdr:colOff>
                    <xdr:row>0</xdr:row>
                    <xdr:rowOff>76200</xdr:rowOff>
                  </from>
                  <to>
                    <xdr:col>120</xdr:col>
                    <xdr:colOff>952500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314"/>
      <c r="B1" s="315"/>
      <c r="C1" s="315"/>
      <c r="D1" s="315"/>
      <c r="E1" s="315"/>
      <c r="F1" s="315"/>
      <c r="G1" s="315"/>
      <c r="H1" s="366"/>
      <c r="I1" s="259" t="s">
        <v>1</v>
      </c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59" t="str">
        <f>IF('Relevé Cotes (1)'!DA1&lt;&gt;"",'Relevé Cotes (1)'!DA1,"")</f>
        <v/>
      </c>
      <c r="AM1" s="260"/>
      <c r="AN1" s="260"/>
      <c r="AO1" s="260"/>
      <c r="AP1" s="369"/>
      <c r="AQ1" s="259" t="str">
        <f>IF('Relevé Cotes (1)'!DF1&lt;&gt;"",'Relevé Cotes (1)'!DF1,"")</f>
        <v/>
      </c>
      <c r="AR1" s="260"/>
      <c r="AS1" s="260"/>
      <c r="AT1" s="260"/>
      <c r="AU1" s="260"/>
      <c r="AV1" s="369"/>
      <c r="AW1" s="232" t="s">
        <v>349</v>
      </c>
      <c r="AX1" s="233"/>
      <c r="AY1" s="233"/>
      <c r="AZ1" s="234"/>
    </row>
    <row r="2" spans="1:52" x14ac:dyDescent="0.25">
      <c r="A2" s="316"/>
      <c r="B2" s="317"/>
      <c r="C2" s="317"/>
      <c r="D2" s="317"/>
      <c r="E2" s="317"/>
      <c r="F2" s="317"/>
      <c r="G2" s="317"/>
      <c r="H2" s="367"/>
      <c r="I2" s="261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1"/>
      <c r="AM2" s="262"/>
      <c r="AN2" s="262"/>
      <c r="AO2" s="262"/>
      <c r="AP2" s="370"/>
      <c r="AQ2" s="261"/>
      <c r="AR2" s="262"/>
      <c r="AS2" s="262"/>
      <c r="AT2" s="262"/>
      <c r="AU2" s="262"/>
      <c r="AV2" s="370"/>
      <c r="AW2" s="235"/>
      <c r="AX2" s="236"/>
      <c r="AY2" s="236"/>
      <c r="AZ2" s="237"/>
    </row>
    <row r="3" spans="1:52" ht="18.75" customHeight="1" thickBot="1" x14ac:dyDescent="0.3">
      <c r="A3" s="318"/>
      <c r="B3" s="319"/>
      <c r="C3" s="319"/>
      <c r="D3" s="319"/>
      <c r="E3" s="319"/>
      <c r="F3" s="319"/>
      <c r="G3" s="319"/>
      <c r="H3" s="368"/>
      <c r="I3" s="263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3"/>
      <c r="AM3" s="264"/>
      <c r="AN3" s="264"/>
      <c r="AO3" s="264"/>
      <c r="AP3" s="371"/>
      <c r="AQ3" s="263"/>
      <c r="AR3" s="264"/>
      <c r="AS3" s="264"/>
      <c r="AT3" s="264"/>
      <c r="AU3" s="264"/>
      <c r="AV3" s="371"/>
      <c r="AW3" s="238"/>
      <c r="AX3" s="239"/>
      <c r="AY3" s="239"/>
      <c r="AZ3" s="240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20"/>
    </row>
    <row r="5" spans="1:52" ht="12" customHeight="1" x14ac:dyDescent="0.25">
      <c r="A5" s="265" t="s">
        <v>29</v>
      </c>
      <c r="B5" s="266"/>
      <c r="C5" s="266"/>
      <c r="D5" s="315" t="str">
        <f>IF('Relevé Cotes (1)'!BS5&lt;&gt;"",'Relevé Cotes (1)'!BS5,"")</f>
        <v/>
      </c>
      <c r="E5" s="315"/>
      <c r="F5" s="315"/>
      <c r="G5" s="315"/>
      <c r="H5" s="366"/>
      <c r="I5" s="265" t="s">
        <v>32</v>
      </c>
      <c r="J5" s="266"/>
      <c r="K5" s="266"/>
      <c r="L5" s="266"/>
      <c r="M5" s="266"/>
      <c r="N5" s="315" t="str">
        <f>IF('Relevé Cotes (1)'!CC5&lt;&gt;"",'Relevé Cotes (1)'!CC5,"")</f>
        <v/>
      </c>
      <c r="O5" s="315"/>
      <c r="P5" s="315"/>
      <c r="Q5" s="315"/>
      <c r="R5" s="315"/>
      <c r="S5" s="315"/>
      <c r="T5" s="315"/>
      <c r="U5" s="315"/>
      <c r="V5" s="315"/>
      <c r="W5" s="315"/>
      <c r="X5" s="366"/>
      <c r="Y5" s="265" t="s">
        <v>30</v>
      </c>
      <c r="Z5" s="266"/>
      <c r="AA5" s="266"/>
      <c r="AB5" s="266"/>
      <c r="AC5" s="266"/>
      <c r="AD5" s="266"/>
      <c r="AE5" s="315" t="str">
        <f>IF('Relevé Cotes (1)'!CT5&lt;&gt;"",'Relevé Cotes (1)'!CT5,"")</f>
        <v/>
      </c>
      <c r="AF5" s="315"/>
      <c r="AG5" s="315"/>
      <c r="AH5" s="315"/>
      <c r="AI5" s="315"/>
      <c r="AJ5" s="315"/>
      <c r="AK5" s="315"/>
      <c r="AL5" s="366"/>
      <c r="AM5" s="265" t="s">
        <v>40</v>
      </c>
      <c r="AN5" s="266"/>
      <c r="AO5" s="266"/>
      <c r="AP5" s="345"/>
      <c r="AQ5" s="345"/>
      <c r="AR5" s="346"/>
      <c r="AS5" s="265" t="s">
        <v>31</v>
      </c>
      <c r="AT5" s="266"/>
      <c r="AU5" s="266"/>
      <c r="AV5" s="341"/>
      <c r="AW5" s="341"/>
      <c r="AX5" s="341"/>
      <c r="AY5" s="341"/>
      <c r="AZ5" s="342"/>
    </row>
    <row r="6" spans="1:52" ht="12" customHeight="1" thickBot="1" x14ac:dyDescent="0.3">
      <c r="A6" s="267"/>
      <c r="B6" s="268"/>
      <c r="C6" s="268"/>
      <c r="D6" s="319"/>
      <c r="E6" s="319"/>
      <c r="F6" s="319"/>
      <c r="G6" s="319"/>
      <c r="H6" s="368"/>
      <c r="I6" s="267"/>
      <c r="J6" s="268"/>
      <c r="K6" s="268"/>
      <c r="L6" s="268"/>
      <c r="M6" s="268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68"/>
      <c r="Y6" s="267"/>
      <c r="Z6" s="268"/>
      <c r="AA6" s="268"/>
      <c r="AB6" s="268"/>
      <c r="AC6" s="268"/>
      <c r="AD6" s="268"/>
      <c r="AE6" s="319"/>
      <c r="AF6" s="319"/>
      <c r="AG6" s="319"/>
      <c r="AH6" s="319"/>
      <c r="AI6" s="319"/>
      <c r="AJ6" s="319"/>
      <c r="AK6" s="319"/>
      <c r="AL6" s="368"/>
      <c r="AM6" s="267"/>
      <c r="AN6" s="268"/>
      <c r="AO6" s="268"/>
      <c r="AP6" s="347"/>
      <c r="AQ6" s="347"/>
      <c r="AR6" s="348"/>
      <c r="AS6" s="267"/>
      <c r="AT6" s="268"/>
      <c r="AU6" s="268"/>
      <c r="AV6" s="343"/>
      <c r="AW6" s="343"/>
      <c r="AX6" s="343"/>
      <c r="AY6" s="343"/>
      <c r="AZ6" s="344"/>
    </row>
    <row r="7" spans="1:52" ht="12" customHeight="1" x14ac:dyDescent="0.25">
      <c r="A7" s="372"/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2"/>
      <c r="Y7" s="372"/>
      <c r="Z7" s="372"/>
      <c r="AA7" s="372"/>
      <c r="AB7" s="372"/>
      <c r="AC7" s="372"/>
      <c r="AD7" s="372"/>
      <c r="AE7" s="372"/>
      <c r="AF7" s="372"/>
      <c r="AG7" s="372"/>
      <c r="AH7" s="372"/>
      <c r="AI7" s="372"/>
      <c r="AJ7" s="372"/>
      <c r="AK7" s="372"/>
      <c r="AL7" s="372"/>
      <c r="AM7" s="372"/>
      <c r="AN7" s="372"/>
      <c r="AO7" s="372"/>
      <c r="AP7" s="372"/>
      <c r="AQ7" s="372"/>
      <c r="AR7" s="372"/>
      <c r="AS7" s="372"/>
      <c r="AT7" s="372"/>
      <c r="AU7" s="372"/>
      <c r="AV7" s="372"/>
      <c r="AW7" s="372"/>
      <c r="AX7" s="372"/>
      <c r="AY7" s="372"/>
      <c r="AZ7" s="372"/>
    </row>
    <row r="8" spans="1:52" ht="12" customHeight="1" x14ac:dyDescent="0.25">
      <c r="A8" s="373"/>
      <c r="B8" s="373"/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  <c r="AH8" s="373"/>
      <c r="AI8" s="373"/>
      <c r="AJ8" s="373"/>
      <c r="AK8" s="373"/>
      <c r="AL8" s="373"/>
      <c r="AM8" s="373"/>
      <c r="AN8" s="373"/>
      <c r="AO8" s="373"/>
      <c r="AP8" s="373"/>
      <c r="AQ8" s="373"/>
      <c r="AR8" s="373"/>
      <c r="AS8" s="373"/>
      <c r="AT8" s="373"/>
      <c r="AU8" s="373"/>
      <c r="AV8" s="373"/>
      <c r="AW8" s="373"/>
      <c r="AX8" s="373"/>
      <c r="AY8" s="373"/>
      <c r="AZ8" s="373"/>
    </row>
    <row r="9" spans="1:52" ht="12" customHeight="1" x14ac:dyDescent="0.25">
      <c r="A9" s="373"/>
      <c r="B9" s="37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73"/>
      <c r="AJ9" s="373"/>
      <c r="AK9" s="373"/>
      <c r="AL9" s="373"/>
      <c r="AM9" s="373"/>
      <c r="AN9" s="373"/>
      <c r="AO9" s="373"/>
      <c r="AP9" s="373"/>
      <c r="AQ9" s="373"/>
      <c r="AR9" s="373"/>
      <c r="AS9" s="373"/>
      <c r="AT9" s="373"/>
      <c r="AU9" s="373"/>
      <c r="AV9" s="373"/>
      <c r="AW9" s="373"/>
      <c r="AX9" s="373"/>
      <c r="AY9" s="373"/>
      <c r="AZ9" s="373"/>
    </row>
    <row r="10" spans="1:52" ht="12.75" customHeight="1" x14ac:dyDescent="0.25">
      <c r="A10" s="373"/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  <c r="AS10" s="373"/>
      <c r="AT10" s="373"/>
      <c r="AU10" s="373"/>
      <c r="AV10" s="373"/>
      <c r="AW10" s="373"/>
      <c r="AX10" s="373"/>
      <c r="AY10" s="373"/>
      <c r="AZ10" s="373"/>
    </row>
    <row r="11" spans="1:52" ht="9.75" customHeight="1" x14ac:dyDescent="0.25">
      <c r="A11" s="373"/>
      <c r="B11" s="373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73"/>
      <c r="AJ11" s="373"/>
      <c r="AK11" s="373"/>
      <c r="AL11" s="373"/>
      <c r="AM11" s="373"/>
      <c r="AN11" s="373"/>
      <c r="AO11" s="373"/>
      <c r="AP11" s="373"/>
      <c r="AQ11" s="373"/>
      <c r="AR11" s="373"/>
      <c r="AS11" s="373"/>
      <c r="AT11" s="373"/>
      <c r="AU11" s="373"/>
      <c r="AV11" s="373"/>
      <c r="AW11" s="373"/>
      <c r="AX11" s="373"/>
      <c r="AY11" s="373"/>
      <c r="AZ11" s="373"/>
    </row>
    <row r="12" spans="1:52" ht="12.75" customHeight="1" x14ac:dyDescent="0.25">
      <c r="A12" s="373"/>
      <c r="B12" s="373"/>
      <c r="C12" s="373"/>
      <c r="D12" s="373"/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/>
      <c r="Z12" s="373"/>
      <c r="AA12" s="373"/>
      <c r="AB12" s="373"/>
      <c r="AC12" s="373"/>
      <c r="AD12" s="373"/>
      <c r="AE12" s="373"/>
      <c r="AF12" s="373"/>
      <c r="AG12" s="373"/>
      <c r="AH12" s="373"/>
      <c r="AI12" s="373"/>
      <c r="AJ12" s="373"/>
      <c r="AK12" s="373"/>
      <c r="AL12" s="373"/>
      <c r="AM12" s="373"/>
      <c r="AN12" s="373"/>
      <c r="AO12" s="373"/>
      <c r="AP12" s="373"/>
      <c r="AQ12" s="373"/>
      <c r="AR12" s="373"/>
      <c r="AS12" s="373"/>
      <c r="AT12" s="373"/>
      <c r="AU12" s="373"/>
      <c r="AV12" s="373"/>
      <c r="AW12" s="373"/>
      <c r="AX12" s="373"/>
      <c r="AY12" s="373"/>
      <c r="AZ12" s="373"/>
    </row>
    <row r="13" spans="1:52" ht="12.75" customHeight="1" x14ac:dyDescent="0.25">
      <c r="A13" s="373"/>
      <c r="B13" s="373"/>
      <c r="C13" s="373"/>
      <c r="D13" s="373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3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  <c r="AO13" s="373"/>
      <c r="AP13" s="373"/>
      <c r="AQ13" s="373"/>
      <c r="AR13" s="373"/>
      <c r="AS13" s="373"/>
      <c r="AT13" s="373"/>
      <c r="AU13" s="373"/>
      <c r="AV13" s="373"/>
      <c r="AW13" s="373"/>
      <c r="AX13" s="373"/>
      <c r="AY13" s="373"/>
      <c r="AZ13" s="373"/>
    </row>
    <row r="14" spans="1:52" ht="12.75" customHeight="1" x14ac:dyDescent="0.25">
      <c r="A14" s="373"/>
      <c r="B14" s="373"/>
      <c r="C14" s="373"/>
      <c r="D14" s="373"/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3"/>
      <c r="AJ14" s="373"/>
      <c r="AK14" s="373"/>
      <c r="AL14" s="373"/>
      <c r="AM14" s="373"/>
      <c r="AN14" s="373"/>
      <c r="AO14" s="373"/>
      <c r="AP14" s="373"/>
      <c r="AQ14" s="373"/>
      <c r="AR14" s="373"/>
      <c r="AS14" s="373"/>
      <c r="AT14" s="373"/>
      <c r="AU14" s="373"/>
      <c r="AV14" s="373"/>
      <c r="AW14" s="373"/>
      <c r="AX14" s="373"/>
      <c r="AY14" s="373"/>
      <c r="AZ14" s="373"/>
    </row>
    <row r="15" spans="1:52" ht="12.75" customHeight="1" x14ac:dyDescent="0.25">
      <c r="A15" s="373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3"/>
      <c r="AA15" s="373"/>
      <c r="AB15" s="373"/>
      <c r="AC15" s="373"/>
      <c r="AD15" s="373"/>
      <c r="AE15" s="373"/>
      <c r="AF15" s="373"/>
      <c r="AG15" s="373"/>
      <c r="AH15" s="373"/>
      <c r="AI15" s="373"/>
      <c r="AJ15" s="373"/>
      <c r="AK15" s="373"/>
      <c r="AL15" s="373"/>
      <c r="AM15" s="373"/>
      <c r="AN15" s="373"/>
      <c r="AO15" s="373"/>
      <c r="AP15" s="373"/>
      <c r="AQ15" s="373"/>
      <c r="AR15" s="373"/>
      <c r="AS15" s="373"/>
      <c r="AT15" s="373"/>
      <c r="AU15" s="373"/>
      <c r="AV15" s="373"/>
      <c r="AW15" s="373"/>
      <c r="AX15" s="373"/>
      <c r="AY15" s="373"/>
      <c r="AZ15" s="373"/>
    </row>
    <row r="16" spans="1:52" ht="12.75" customHeight="1" x14ac:dyDescent="0.25">
      <c r="A16" s="373"/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3"/>
      <c r="AA16" s="373"/>
      <c r="AB16" s="373"/>
      <c r="AC16" s="373"/>
      <c r="AD16" s="373"/>
      <c r="AE16" s="373"/>
      <c r="AF16" s="373"/>
      <c r="AG16" s="373"/>
      <c r="AH16" s="373"/>
      <c r="AI16" s="373"/>
      <c r="AJ16" s="373"/>
      <c r="AK16" s="373"/>
      <c r="AL16" s="373"/>
      <c r="AM16" s="373"/>
      <c r="AN16" s="373"/>
      <c r="AO16" s="373"/>
      <c r="AP16" s="373"/>
      <c r="AQ16" s="373"/>
      <c r="AR16" s="373"/>
      <c r="AS16" s="373"/>
      <c r="AT16" s="373"/>
      <c r="AU16" s="373"/>
      <c r="AV16" s="373"/>
      <c r="AW16" s="373"/>
      <c r="AX16" s="373"/>
      <c r="AY16" s="373"/>
      <c r="AZ16" s="373"/>
    </row>
    <row r="17" spans="1:56" ht="12.75" customHeight="1" x14ac:dyDescent="0.25">
      <c r="A17" s="373"/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373"/>
      <c r="AQ17" s="373"/>
      <c r="AR17" s="373"/>
      <c r="AS17" s="373"/>
      <c r="AT17" s="373"/>
      <c r="AU17" s="373"/>
      <c r="AV17" s="373"/>
      <c r="AW17" s="373"/>
      <c r="AX17" s="373"/>
      <c r="AY17" s="373"/>
      <c r="AZ17" s="373"/>
    </row>
    <row r="18" spans="1:56" ht="12.75" customHeight="1" x14ac:dyDescent="0.25">
      <c r="A18" s="373"/>
      <c r="B18" s="373"/>
      <c r="C18" s="373"/>
      <c r="D18" s="373"/>
      <c r="E18" s="373"/>
      <c r="F18" s="373"/>
      <c r="G18" s="373"/>
      <c r="H18" s="373"/>
      <c r="I18" s="373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73"/>
      <c r="V18" s="373"/>
      <c r="W18" s="373"/>
      <c r="X18" s="373"/>
      <c r="Y18" s="373"/>
      <c r="Z18" s="373"/>
      <c r="AA18" s="373"/>
      <c r="AB18" s="373"/>
      <c r="AC18" s="373"/>
      <c r="AD18" s="373"/>
      <c r="AE18" s="373"/>
      <c r="AF18" s="373"/>
      <c r="AG18" s="373"/>
      <c r="AH18" s="373"/>
      <c r="AI18" s="373"/>
      <c r="AJ18" s="373"/>
      <c r="AK18" s="373"/>
      <c r="AL18" s="373"/>
      <c r="AM18" s="373"/>
      <c r="AN18" s="373"/>
      <c r="AO18" s="373"/>
      <c r="AP18" s="373"/>
      <c r="AQ18" s="373"/>
      <c r="AR18" s="373"/>
      <c r="AS18" s="373"/>
      <c r="AT18" s="373"/>
      <c r="AU18" s="373"/>
      <c r="AV18" s="373"/>
      <c r="AW18" s="373"/>
      <c r="AX18" s="373"/>
      <c r="AY18" s="373"/>
      <c r="AZ18" s="373"/>
    </row>
    <row r="19" spans="1:56" ht="12.75" customHeight="1" x14ac:dyDescent="0.25">
      <c r="A19" s="373"/>
      <c r="B19" s="373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  <c r="AG19" s="373"/>
      <c r="AH19" s="373"/>
      <c r="AI19" s="373"/>
      <c r="AJ19" s="373"/>
      <c r="AK19" s="373"/>
      <c r="AL19" s="373"/>
      <c r="AM19" s="373"/>
      <c r="AN19" s="373"/>
      <c r="AO19" s="373"/>
      <c r="AP19" s="373"/>
      <c r="AQ19" s="373"/>
      <c r="AR19" s="373"/>
      <c r="AS19" s="373"/>
      <c r="AT19" s="373"/>
      <c r="AU19" s="373"/>
      <c r="AV19" s="373"/>
      <c r="AW19" s="373"/>
      <c r="AX19" s="373"/>
      <c r="AY19" s="373"/>
      <c r="AZ19" s="373"/>
    </row>
    <row r="20" spans="1:56" ht="12.75" customHeight="1" x14ac:dyDescent="0.25">
      <c r="A20" s="373"/>
      <c r="B20" s="373"/>
      <c r="C20" s="373"/>
      <c r="D20" s="373"/>
      <c r="E20" s="373"/>
      <c r="F20" s="373"/>
      <c r="G20" s="373"/>
      <c r="H20" s="373"/>
      <c r="I20" s="373"/>
      <c r="J20" s="373"/>
      <c r="K20" s="373"/>
      <c r="L20" s="373"/>
      <c r="M20" s="373"/>
      <c r="N20" s="373"/>
      <c r="O20" s="373"/>
      <c r="P20" s="373"/>
      <c r="Q20" s="373"/>
      <c r="R20" s="373"/>
      <c r="S20" s="373"/>
      <c r="T20" s="373"/>
      <c r="U20" s="373"/>
      <c r="V20" s="373"/>
      <c r="W20" s="373"/>
      <c r="X20" s="373"/>
      <c r="Y20" s="373"/>
      <c r="Z20" s="373"/>
      <c r="AA20" s="373"/>
      <c r="AB20" s="373"/>
      <c r="AC20" s="373"/>
      <c r="AD20" s="373"/>
      <c r="AE20" s="373"/>
      <c r="AF20" s="373"/>
      <c r="AG20" s="373"/>
      <c r="AH20" s="373"/>
      <c r="AI20" s="373"/>
      <c r="AJ20" s="373"/>
      <c r="AK20" s="373"/>
      <c r="AL20" s="373"/>
      <c r="AM20" s="373"/>
      <c r="AN20" s="373"/>
      <c r="AO20" s="373"/>
      <c r="AP20" s="373"/>
      <c r="AQ20" s="373"/>
      <c r="AR20" s="373"/>
      <c r="AS20" s="373"/>
      <c r="AT20" s="373"/>
      <c r="AU20" s="373"/>
      <c r="AV20" s="373"/>
      <c r="AW20" s="373"/>
      <c r="AX20" s="373"/>
      <c r="AY20" s="373"/>
      <c r="AZ20" s="373"/>
    </row>
    <row r="21" spans="1:56" ht="12.75" customHeight="1" x14ac:dyDescent="0.25">
      <c r="A21" s="373"/>
      <c r="B21" s="373"/>
      <c r="C21" s="373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  <c r="AG21" s="373"/>
      <c r="AH21" s="373"/>
      <c r="AI21" s="373"/>
      <c r="AJ21" s="373"/>
      <c r="AK21" s="373"/>
      <c r="AL21" s="373"/>
      <c r="AM21" s="373"/>
      <c r="AN21" s="373"/>
      <c r="AO21" s="373"/>
      <c r="AP21" s="373"/>
      <c r="AQ21" s="373"/>
      <c r="AR21" s="373"/>
      <c r="AS21" s="373"/>
      <c r="AT21" s="373"/>
      <c r="AU21" s="373"/>
      <c r="AV21" s="373"/>
      <c r="AW21" s="373"/>
      <c r="AX21" s="373"/>
      <c r="AY21" s="373"/>
      <c r="AZ21" s="373"/>
    </row>
    <row r="22" spans="1:56" ht="12.75" customHeight="1" x14ac:dyDescent="0.25">
      <c r="A22" s="373"/>
      <c r="B22" s="373"/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3"/>
      <c r="AR22" s="373"/>
      <c r="AS22" s="373"/>
      <c r="AT22" s="373"/>
      <c r="AU22" s="373"/>
      <c r="AV22" s="373"/>
      <c r="AW22" s="373"/>
      <c r="AX22" s="373"/>
      <c r="AY22" s="373"/>
      <c r="AZ22" s="373"/>
    </row>
    <row r="23" spans="1:56" ht="12.75" customHeight="1" x14ac:dyDescent="0.25">
      <c r="A23" s="373"/>
      <c r="B23" s="373"/>
      <c r="C23" s="373"/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  <c r="AG23" s="373"/>
      <c r="AH23" s="373"/>
      <c r="AI23" s="373"/>
      <c r="AJ23" s="373"/>
      <c r="AK23" s="373"/>
      <c r="AL23" s="373"/>
      <c r="AM23" s="373"/>
      <c r="AN23" s="373"/>
      <c r="AO23" s="373"/>
      <c r="AP23" s="373"/>
      <c r="AQ23" s="373"/>
      <c r="AR23" s="373"/>
      <c r="AS23" s="373"/>
      <c r="AT23" s="373"/>
      <c r="AU23" s="373"/>
      <c r="AV23" s="373"/>
      <c r="AW23" s="373"/>
      <c r="AX23" s="373"/>
      <c r="AY23" s="373"/>
      <c r="AZ23" s="373"/>
      <c r="BD23" s="60"/>
    </row>
    <row r="24" spans="1:56" ht="12.75" customHeight="1" x14ac:dyDescent="0.25">
      <c r="A24" s="373"/>
      <c r="B24" s="373"/>
      <c r="C24" s="373"/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  <c r="AG24" s="373"/>
      <c r="AH24" s="373"/>
      <c r="AI24" s="373"/>
      <c r="AJ24" s="373"/>
      <c r="AK24" s="373"/>
      <c r="AL24" s="373"/>
      <c r="AM24" s="373"/>
      <c r="AN24" s="373"/>
      <c r="AO24" s="373"/>
      <c r="AP24" s="373"/>
      <c r="AQ24" s="373"/>
      <c r="AR24" s="373"/>
      <c r="AS24" s="373"/>
      <c r="AT24" s="373"/>
      <c r="AU24" s="373"/>
      <c r="AV24" s="373"/>
      <c r="AW24" s="373"/>
      <c r="AX24" s="373"/>
      <c r="AY24" s="373"/>
      <c r="AZ24" s="373"/>
    </row>
    <row r="25" spans="1:56" ht="12.75" customHeight="1" x14ac:dyDescent="0.25">
      <c r="A25" s="373"/>
      <c r="B25" s="373"/>
      <c r="C25" s="373"/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</row>
    <row r="26" spans="1:56" ht="12.75" customHeight="1" x14ac:dyDescent="0.25">
      <c r="A26" s="373"/>
      <c r="B26" s="373"/>
      <c r="C26" s="373"/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</row>
    <row r="27" spans="1:56" ht="12.75" customHeight="1" x14ac:dyDescent="0.25">
      <c r="A27" s="373"/>
      <c r="B27" s="373"/>
      <c r="C27" s="373"/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  <c r="AG27" s="373"/>
      <c r="AH27" s="373"/>
      <c r="AI27" s="373"/>
      <c r="AJ27" s="373"/>
      <c r="AK27" s="373"/>
      <c r="AL27" s="373"/>
      <c r="AM27" s="373"/>
      <c r="AN27" s="373"/>
      <c r="AO27" s="373"/>
      <c r="AP27" s="373"/>
      <c r="AQ27" s="373"/>
      <c r="AR27" s="373"/>
      <c r="AS27" s="373"/>
      <c r="AT27" s="373"/>
      <c r="AU27" s="373"/>
      <c r="AV27" s="373"/>
      <c r="AW27" s="373"/>
      <c r="AX27" s="373"/>
      <c r="AY27" s="373"/>
      <c r="AZ27" s="373"/>
    </row>
    <row r="28" spans="1:56" ht="12.75" customHeight="1" x14ac:dyDescent="0.25">
      <c r="A28" s="373"/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G28" s="373"/>
      <c r="AH28" s="373"/>
      <c r="AI28" s="373"/>
      <c r="AJ28" s="373"/>
      <c r="AK28" s="373"/>
      <c r="AL28" s="373"/>
      <c r="AM28" s="373"/>
      <c r="AN28" s="373"/>
      <c r="AO28" s="373"/>
      <c r="AP28" s="373"/>
      <c r="AQ28" s="373"/>
      <c r="AR28" s="373"/>
      <c r="AS28" s="373"/>
      <c r="AT28" s="373"/>
      <c r="AU28" s="373"/>
      <c r="AV28" s="373"/>
      <c r="AW28" s="373"/>
      <c r="AX28" s="373"/>
      <c r="AY28" s="373"/>
      <c r="AZ28" s="373"/>
    </row>
    <row r="29" spans="1:56" ht="12.75" customHeight="1" x14ac:dyDescent="0.25">
      <c r="A29" s="373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G29" s="373"/>
      <c r="AH29" s="373"/>
      <c r="AI29" s="373"/>
      <c r="AJ29" s="373"/>
      <c r="AK29" s="373"/>
      <c r="AL29" s="373"/>
      <c r="AM29" s="373"/>
      <c r="AN29" s="373"/>
      <c r="AO29" s="373"/>
      <c r="AP29" s="373"/>
      <c r="AQ29" s="373"/>
      <c r="AR29" s="373"/>
      <c r="AS29" s="373"/>
      <c r="AT29" s="373"/>
      <c r="AU29" s="373"/>
      <c r="AV29" s="373"/>
      <c r="AW29" s="373"/>
      <c r="AX29" s="373"/>
      <c r="AY29" s="373"/>
      <c r="AZ29" s="373"/>
    </row>
    <row r="30" spans="1:56" ht="12.75" customHeight="1" x14ac:dyDescent="0.25">
      <c r="A30" s="373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3"/>
      <c r="AO30" s="373"/>
      <c r="AP30" s="373"/>
      <c r="AQ30" s="373"/>
      <c r="AR30" s="373"/>
      <c r="AS30" s="373"/>
      <c r="AT30" s="373"/>
      <c r="AU30" s="373"/>
      <c r="AV30" s="373"/>
      <c r="AW30" s="373"/>
      <c r="AX30" s="373"/>
      <c r="AY30" s="373"/>
      <c r="AZ30" s="373"/>
    </row>
    <row r="31" spans="1:56" ht="12.75" customHeight="1" x14ac:dyDescent="0.25">
      <c r="A31" s="373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  <c r="AG31" s="373"/>
      <c r="AH31" s="373"/>
      <c r="AI31" s="373"/>
      <c r="AJ31" s="373"/>
      <c r="AK31" s="373"/>
      <c r="AL31" s="373"/>
      <c r="AM31" s="373"/>
      <c r="AN31" s="373"/>
      <c r="AO31" s="373"/>
      <c r="AP31" s="373"/>
      <c r="AQ31" s="373"/>
      <c r="AR31" s="373"/>
      <c r="AS31" s="373"/>
      <c r="AT31" s="373"/>
      <c r="AU31" s="373"/>
      <c r="AV31" s="373"/>
      <c r="AW31" s="373"/>
      <c r="AX31" s="373"/>
      <c r="AY31" s="373"/>
      <c r="AZ31" s="373"/>
    </row>
    <row r="32" spans="1:56" ht="12.75" customHeight="1" x14ac:dyDescent="0.25">
      <c r="A32" s="373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3"/>
      <c r="T32" s="373"/>
      <c r="U32" s="373"/>
      <c r="V32" s="373"/>
      <c r="W32" s="373"/>
      <c r="X32" s="373"/>
      <c r="Y32" s="373"/>
      <c r="Z32" s="373"/>
      <c r="AA32" s="373"/>
      <c r="AB32" s="373"/>
      <c r="AC32" s="373"/>
      <c r="AD32" s="373"/>
      <c r="AE32" s="373"/>
      <c r="AF32" s="373"/>
      <c r="AG32" s="373"/>
      <c r="AH32" s="373"/>
      <c r="AI32" s="373"/>
      <c r="AJ32" s="373"/>
      <c r="AK32" s="373"/>
      <c r="AL32" s="373"/>
      <c r="AM32" s="373"/>
      <c r="AN32" s="373"/>
      <c r="AO32" s="373"/>
      <c r="AP32" s="373"/>
      <c r="AQ32" s="373"/>
      <c r="AR32" s="373"/>
      <c r="AS32" s="373"/>
      <c r="AT32" s="373"/>
      <c r="AU32" s="373"/>
      <c r="AV32" s="373"/>
      <c r="AW32" s="373"/>
      <c r="AX32" s="373"/>
      <c r="AY32" s="373"/>
      <c r="AZ32" s="373"/>
    </row>
    <row r="33" spans="1:52" ht="12.75" customHeight="1" x14ac:dyDescent="0.25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73"/>
      <c r="V33" s="373"/>
      <c r="W33" s="373"/>
      <c r="X33" s="373"/>
      <c r="Y33" s="373"/>
      <c r="Z33" s="373"/>
      <c r="AA33" s="373"/>
      <c r="AB33" s="373"/>
      <c r="AC33" s="373"/>
      <c r="AD33" s="373"/>
      <c r="AE33" s="373"/>
      <c r="AF33" s="373"/>
      <c r="AG33" s="373"/>
      <c r="AH33" s="373"/>
      <c r="AI33" s="373"/>
      <c r="AJ33" s="373"/>
      <c r="AK33" s="373"/>
      <c r="AL33" s="373"/>
      <c r="AM33" s="373"/>
      <c r="AN33" s="373"/>
      <c r="AO33" s="373"/>
      <c r="AP33" s="373"/>
      <c r="AQ33" s="373"/>
      <c r="AR33" s="373"/>
      <c r="AS33" s="373"/>
      <c r="AT33" s="373"/>
      <c r="AU33" s="373"/>
      <c r="AV33" s="373"/>
      <c r="AW33" s="373"/>
      <c r="AX33" s="373"/>
      <c r="AY33" s="373"/>
      <c r="AZ33" s="373"/>
    </row>
    <row r="34" spans="1:52" ht="12.75" customHeight="1" x14ac:dyDescent="0.25">
      <c r="A34" s="373"/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  <c r="AG34" s="373"/>
      <c r="AH34" s="373"/>
      <c r="AI34" s="373"/>
      <c r="AJ34" s="373"/>
      <c r="AK34" s="373"/>
      <c r="AL34" s="373"/>
      <c r="AM34" s="373"/>
      <c r="AN34" s="373"/>
      <c r="AO34" s="373"/>
      <c r="AP34" s="373"/>
      <c r="AQ34" s="373"/>
      <c r="AR34" s="373"/>
      <c r="AS34" s="373"/>
      <c r="AT34" s="373"/>
      <c r="AU34" s="373"/>
      <c r="AV34" s="373"/>
      <c r="AW34" s="373"/>
      <c r="AX34" s="373"/>
      <c r="AY34" s="373"/>
      <c r="AZ34" s="373"/>
    </row>
    <row r="35" spans="1:52" ht="12.75" customHeight="1" x14ac:dyDescent="0.25">
      <c r="A35" s="373"/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  <c r="AG35" s="373"/>
      <c r="AH35" s="373"/>
      <c r="AI35" s="373"/>
      <c r="AJ35" s="373"/>
      <c r="AK35" s="373"/>
      <c r="AL35" s="373"/>
      <c r="AM35" s="373"/>
      <c r="AN35" s="373"/>
      <c r="AO35" s="373"/>
      <c r="AP35" s="373"/>
      <c r="AQ35" s="373"/>
      <c r="AR35" s="373"/>
      <c r="AS35" s="373"/>
      <c r="AT35" s="373"/>
      <c r="AU35" s="373"/>
      <c r="AV35" s="373"/>
      <c r="AW35" s="373"/>
      <c r="AX35" s="373"/>
      <c r="AY35" s="373"/>
      <c r="AZ35" s="373"/>
    </row>
    <row r="36" spans="1:52" ht="12.75" customHeight="1" x14ac:dyDescent="0.25">
      <c r="A36" s="373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  <c r="AG36" s="373"/>
      <c r="AH36" s="373"/>
      <c r="AI36" s="373"/>
      <c r="AJ36" s="373"/>
      <c r="AK36" s="373"/>
      <c r="AL36" s="373"/>
      <c r="AM36" s="373"/>
      <c r="AN36" s="373"/>
      <c r="AO36" s="373"/>
      <c r="AP36" s="373"/>
      <c r="AQ36" s="373"/>
      <c r="AR36" s="373"/>
      <c r="AS36" s="373"/>
      <c r="AT36" s="373"/>
      <c r="AU36" s="373"/>
      <c r="AV36" s="373"/>
      <c r="AW36" s="373"/>
      <c r="AX36" s="373"/>
      <c r="AY36" s="373"/>
      <c r="AZ36" s="373"/>
    </row>
    <row r="37" spans="1:52" ht="12.75" customHeight="1" x14ac:dyDescent="0.25">
      <c r="A37" s="373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  <c r="AZ37" s="373"/>
    </row>
    <row r="38" spans="1:52" ht="12.75" customHeight="1" x14ac:dyDescent="0.25">
      <c r="A38" s="373"/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  <c r="AG38" s="373"/>
      <c r="AH38" s="373"/>
      <c r="AI38" s="373"/>
      <c r="AJ38" s="373"/>
      <c r="AK38" s="373"/>
      <c r="AL38" s="373"/>
      <c r="AM38" s="373"/>
      <c r="AN38" s="373"/>
      <c r="AO38" s="373"/>
      <c r="AP38" s="373"/>
      <c r="AQ38" s="373"/>
      <c r="AR38" s="373"/>
      <c r="AS38" s="373"/>
      <c r="AT38" s="373"/>
      <c r="AU38" s="373"/>
      <c r="AV38" s="373"/>
      <c r="AW38" s="373"/>
      <c r="AX38" s="373"/>
      <c r="AY38" s="373"/>
      <c r="AZ38" s="373"/>
    </row>
    <row r="39" spans="1:52" ht="12.75" customHeight="1" x14ac:dyDescent="0.25">
      <c r="A39" s="373"/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73"/>
      <c r="AV39" s="373"/>
      <c r="AW39" s="373"/>
      <c r="AX39" s="373"/>
      <c r="AY39" s="373"/>
      <c r="AZ39" s="373"/>
    </row>
    <row r="40" spans="1:52" ht="15.75" customHeight="1" x14ac:dyDescent="0.25">
      <c r="A40" s="373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73"/>
      <c r="AV40" s="373"/>
      <c r="AW40" s="373"/>
      <c r="AX40" s="373"/>
      <c r="AY40" s="373"/>
      <c r="AZ40" s="373"/>
    </row>
    <row r="41" spans="1:52" ht="15.75" customHeight="1" x14ac:dyDescent="0.25">
      <c r="A41" s="373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73"/>
      <c r="AV41" s="373"/>
      <c r="AW41" s="373"/>
      <c r="AX41" s="373"/>
      <c r="AY41" s="373"/>
      <c r="AZ41" s="373"/>
    </row>
    <row r="42" spans="1:52" ht="15.75" customHeight="1" x14ac:dyDescent="0.25">
      <c r="A42" s="373"/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73"/>
      <c r="AV42" s="373"/>
      <c r="AW42" s="373"/>
      <c r="AX42" s="373"/>
      <c r="AY42" s="373"/>
      <c r="AZ42" s="373"/>
    </row>
    <row r="43" spans="1:52" ht="15.75" customHeight="1" thickBot="1" x14ac:dyDescent="0.3">
      <c r="A43" s="374"/>
      <c r="B43" s="3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4"/>
      <c r="AE43" s="374"/>
      <c r="AF43" s="374"/>
      <c r="AG43" s="374"/>
      <c r="AH43" s="374"/>
      <c r="AI43" s="374"/>
      <c r="AJ43" s="374"/>
      <c r="AK43" s="374"/>
      <c r="AL43" s="374"/>
      <c r="AM43" s="374"/>
      <c r="AN43" s="374"/>
      <c r="AO43" s="374"/>
      <c r="AP43" s="374"/>
      <c r="AQ43" s="374"/>
      <c r="AR43" s="374"/>
      <c r="AS43" s="374"/>
      <c r="AT43" s="374"/>
      <c r="AU43" s="374"/>
      <c r="AV43" s="374"/>
      <c r="AW43" s="374"/>
      <c r="AX43" s="374"/>
      <c r="AY43" s="374"/>
      <c r="AZ43" s="374"/>
    </row>
  </sheetData>
  <sheetProtection sheet="1" scenarios="1" selectLockedCells="1"/>
  <mergeCells count="16">
    <mergeCell ref="A7:AZ43"/>
    <mergeCell ref="AE5:AL6"/>
    <mergeCell ref="AM5:AO6"/>
    <mergeCell ref="AP5:AR6"/>
    <mergeCell ref="AS5:AU6"/>
    <mergeCell ref="AV5:AZ6"/>
    <mergeCell ref="A5:C6"/>
    <mergeCell ref="D5:H6"/>
    <mergeCell ref="I5:M6"/>
    <mergeCell ref="N5:X6"/>
    <mergeCell ref="Y5:AD6"/>
    <mergeCell ref="A1:H3"/>
    <mergeCell ref="I1:AK3"/>
    <mergeCell ref="AL1:AP3"/>
    <mergeCell ref="AQ1:AV3"/>
    <mergeCell ref="AW1:AZ3"/>
  </mergeCells>
  <conditionalFormatting sqref="AW1:AZ3">
    <cfRule type="expression" dxfId="46" priority="2">
      <formula>$AW$1=""</formula>
    </cfRule>
  </conditionalFormatting>
  <conditionalFormatting sqref="D5:H6 N5:X6 AE5:AL6 AL1:AV3">
    <cfRule type="containsBlanks" dxfId="45" priority="1">
      <formula>LEN(TRIM(D1))=0</formula>
    </cfRule>
  </conditionalFormatting>
  <pageMargins left="0" right="0" top="0" bottom="0" header="0" footer="0"/>
  <pageSetup paperSize="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314"/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259" t="s">
        <v>1</v>
      </c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/>
      <c r="CO1" s="260"/>
      <c r="CP1" s="260"/>
      <c r="CQ1" s="260"/>
      <c r="CR1" s="260"/>
      <c r="CS1" s="260"/>
      <c r="CT1" s="260"/>
      <c r="CU1" s="260"/>
      <c r="CV1" s="260"/>
      <c r="CW1" s="260"/>
      <c r="CX1" s="260"/>
      <c r="CY1" s="260"/>
      <c r="CZ1" s="260"/>
      <c r="DA1" s="375" t="str">
        <f>IF('Relevé Cotes (1)'!DA1:DE3&lt;&gt;"",'Relevé Cotes (1)'!DA1:DE3,"")</f>
        <v/>
      </c>
      <c r="DB1" s="376"/>
      <c r="DC1" s="376"/>
      <c r="DD1" s="376"/>
      <c r="DE1" s="377"/>
      <c r="DF1" s="259" t="str">
        <f>IF('Relevé Cotes (1)'!DF1:DK3&lt;&gt;"",'Relevé Cotes (1)'!DF1:DK3,"")</f>
        <v/>
      </c>
      <c r="DG1" s="260"/>
      <c r="DH1" s="260"/>
      <c r="DI1" s="260"/>
      <c r="DJ1" s="260"/>
      <c r="DK1" s="369"/>
      <c r="DL1" s="232" t="s">
        <v>350</v>
      </c>
      <c r="DM1" s="233"/>
      <c r="DN1" s="233"/>
      <c r="DO1" s="234"/>
      <c r="DW1" s="43"/>
      <c r="DX1" s="53"/>
      <c r="DY1" s="53"/>
      <c r="DZ1" s="53"/>
      <c r="EA1" s="53"/>
      <c r="EB1" s="53"/>
    </row>
    <row r="2" spans="1:132" ht="15" customHeight="1" x14ac:dyDescent="0.25">
      <c r="A2" s="316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261"/>
      <c r="BY2" s="262"/>
      <c r="BZ2" s="262"/>
      <c r="CA2" s="262"/>
      <c r="CB2" s="262"/>
      <c r="CC2" s="262"/>
      <c r="CD2" s="262"/>
      <c r="CE2" s="262"/>
      <c r="CF2" s="262"/>
      <c r="CG2" s="262"/>
      <c r="CH2" s="262"/>
      <c r="CI2" s="262"/>
      <c r="CJ2" s="262"/>
      <c r="CK2" s="262"/>
      <c r="CL2" s="262"/>
      <c r="CM2" s="262"/>
      <c r="CN2" s="262"/>
      <c r="CO2" s="262"/>
      <c r="CP2" s="262"/>
      <c r="CQ2" s="262"/>
      <c r="CR2" s="262"/>
      <c r="CS2" s="262"/>
      <c r="CT2" s="262"/>
      <c r="CU2" s="262"/>
      <c r="CV2" s="262"/>
      <c r="CW2" s="262"/>
      <c r="CX2" s="262"/>
      <c r="CY2" s="262"/>
      <c r="CZ2" s="262"/>
      <c r="DA2" s="378"/>
      <c r="DB2" s="379"/>
      <c r="DC2" s="379"/>
      <c r="DD2" s="379"/>
      <c r="DE2" s="380"/>
      <c r="DF2" s="261"/>
      <c r="DG2" s="262"/>
      <c r="DH2" s="262"/>
      <c r="DI2" s="262"/>
      <c r="DJ2" s="262"/>
      <c r="DK2" s="370"/>
      <c r="DL2" s="235"/>
      <c r="DM2" s="236"/>
      <c r="DN2" s="236"/>
      <c r="DO2" s="237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318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263"/>
      <c r="BY3" s="264"/>
      <c r="BZ3" s="264"/>
      <c r="CA3" s="264"/>
      <c r="CB3" s="264"/>
      <c r="CC3" s="264"/>
      <c r="CD3" s="264"/>
      <c r="CE3" s="264"/>
      <c r="CF3" s="264"/>
      <c r="CG3" s="264"/>
      <c r="CH3" s="264"/>
      <c r="CI3" s="264"/>
      <c r="CJ3" s="264"/>
      <c r="CK3" s="264"/>
      <c r="CL3" s="264"/>
      <c r="CM3" s="264"/>
      <c r="CN3" s="264"/>
      <c r="CO3" s="264"/>
      <c r="CP3" s="264"/>
      <c r="CQ3" s="264"/>
      <c r="CR3" s="264"/>
      <c r="CS3" s="264"/>
      <c r="CT3" s="264"/>
      <c r="CU3" s="264"/>
      <c r="CV3" s="264"/>
      <c r="CW3" s="264"/>
      <c r="CX3" s="264"/>
      <c r="CY3" s="264"/>
      <c r="CZ3" s="264"/>
      <c r="DA3" s="381"/>
      <c r="DB3" s="382"/>
      <c r="DC3" s="382"/>
      <c r="DD3" s="382"/>
      <c r="DE3" s="383"/>
      <c r="DF3" s="263"/>
      <c r="DG3" s="264"/>
      <c r="DH3" s="264"/>
      <c r="DI3" s="264"/>
      <c r="DJ3" s="264"/>
      <c r="DK3" s="371"/>
      <c r="DL3" s="238"/>
      <c r="DM3" s="239"/>
      <c r="DN3" s="239"/>
      <c r="DO3" s="240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265" t="s">
        <v>29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6"/>
      <c r="AG5" s="266"/>
      <c r="AH5" s="266"/>
      <c r="AI5" s="266"/>
      <c r="AJ5" s="266"/>
      <c r="AK5" s="266"/>
      <c r="AL5" s="266"/>
      <c r="AM5" s="266"/>
      <c r="AN5" s="266"/>
      <c r="AO5" s="266"/>
      <c r="AP5" s="266"/>
      <c r="AQ5" s="266"/>
      <c r="AR5" s="266"/>
      <c r="AS5" s="266"/>
      <c r="AT5" s="266"/>
      <c r="AU5" s="266"/>
      <c r="AV5" s="266"/>
      <c r="AW5" s="266"/>
      <c r="AX5" s="266"/>
      <c r="AY5" s="266"/>
      <c r="AZ5" s="266"/>
      <c r="BA5" s="266"/>
      <c r="BB5" s="266"/>
      <c r="BC5" s="266"/>
      <c r="BD5" s="266"/>
      <c r="BE5" s="266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6"/>
      <c r="BQ5" s="266"/>
      <c r="BR5" s="266"/>
      <c r="BS5" s="315" t="str">
        <f>IF('Relevé Cotes (1)'!$BS$5:$BW$6&lt;&gt;"",'Relevé Cotes (1)'!$BS$5:$BW$6,"")</f>
        <v/>
      </c>
      <c r="BT5" s="315"/>
      <c r="BU5" s="315"/>
      <c r="BV5" s="315"/>
      <c r="BW5" s="315"/>
      <c r="BX5" s="265" t="s">
        <v>32</v>
      </c>
      <c r="BY5" s="266"/>
      <c r="BZ5" s="266"/>
      <c r="CA5" s="266"/>
      <c r="CB5" s="266"/>
      <c r="CC5" s="315" t="str">
        <f>IF('Relevé Cotes (1)'!$CC$5:$CM$6&lt;&gt;"",'Relevé Cotes (1)'!$CC$5:$CM$6,"")</f>
        <v/>
      </c>
      <c r="CD5" s="315"/>
      <c r="CE5" s="315"/>
      <c r="CF5" s="315"/>
      <c r="CG5" s="315"/>
      <c r="CH5" s="315"/>
      <c r="CI5" s="315"/>
      <c r="CJ5" s="315"/>
      <c r="CK5" s="315"/>
      <c r="CL5" s="315"/>
      <c r="CM5" s="366"/>
      <c r="CN5" s="265" t="s">
        <v>30</v>
      </c>
      <c r="CO5" s="266"/>
      <c r="CP5" s="266"/>
      <c r="CQ5" s="266"/>
      <c r="CR5" s="266"/>
      <c r="CS5" s="266"/>
      <c r="CT5" s="315" t="str">
        <f>IF('Relevé Cotes (1)'!CT5:DA6&lt;&gt;"",'Relevé Cotes (1)'!CT5:DA6,"")</f>
        <v/>
      </c>
      <c r="CU5" s="315"/>
      <c r="CV5" s="315"/>
      <c r="CW5" s="315"/>
      <c r="CX5" s="315"/>
      <c r="CY5" s="315"/>
      <c r="CZ5" s="315"/>
      <c r="DA5" s="366"/>
      <c r="DB5" s="265" t="s">
        <v>40</v>
      </c>
      <c r="DC5" s="266"/>
      <c r="DD5" s="266"/>
      <c r="DE5" s="345"/>
      <c r="DF5" s="345"/>
      <c r="DG5" s="346"/>
      <c r="DH5" s="265" t="s">
        <v>31</v>
      </c>
      <c r="DI5" s="266"/>
      <c r="DJ5" s="266"/>
      <c r="DK5" s="341"/>
      <c r="DL5" s="341"/>
      <c r="DM5" s="341"/>
      <c r="DN5" s="341"/>
      <c r="DO5" s="342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267"/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  <c r="AM6" s="268"/>
      <c r="AN6" s="268"/>
      <c r="AO6" s="268"/>
      <c r="AP6" s="268"/>
      <c r="AQ6" s="268"/>
      <c r="AR6" s="268"/>
      <c r="AS6" s="268"/>
      <c r="AT6" s="268"/>
      <c r="AU6" s="268"/>
      <c r="AV6" s="268"/>
      <c r="AW6" s="268"/>
      <c r="AX6" s="268"/>
      <c r="AY6" s="268"/>
      <c r="AZ6" s="268"/>
      <c r="BA6" s="268"/>
      <c r="BB6" s="268"/>
      <c r="BC6" s="268"/>
      <c r="BD6" s="268"/>
      <c r="BE6" s="268"/>
      <c r="BF6" s="268"/>
      <c r="BG6" s="268"/>
      <c r="BH6" s="268"/>
      <c r="BI6" s="268"/>
      <c r="BJ6" s="268"/>
      <c r="BK6" s="268"/>
      <c r="BL6" s="268"/>
      <c r="BM6" s="268"/>
      <c r="BN6" s="268"/>
      <c r="BO6" s="268"/>
      <c r="BP6" s="268"/>
      <c r="BQ6" s="268"/>
      <c r="BR6" s="268"/>
      <c r="BS6" s="319"/>
      <c r="BT6" s="319"/>
      <c r="BU6" s="319"/>
      <c r="BV6" s="319"/>
      <c r="BW6" s="319"/>
      <c r="BX6" s="267"/>
      <c r="BY6" s="268"/>
      <c r="BZ6" s="268"/>
      <c r="CA6" s="268"/>
      <c r="CB6" s="268"/>
      <c r="CC6" s="319"/>
      <c r="CD6" s="319"/>
      <c r="CE6" s="319"/>
      <c r="CF6" s="319"/>
      <c r="CG6" s="319"/>
      <c r="CH6" s="319"/>
      <c r="CI6" s="319"/>
      <c r="CJ6" s="319"/>
      <c r="CK6" s="319"/>
      <c r="CL6" s="319"/>
      <c r="CM6" s="368"/>
      <c r="CN6" s="267"/>
      <c r="CO6" s="268"/>
      <c r="CP6" s="268"/>
      <c r="CQ6" s="268"/>
      <c r="CR6" s="268"/>
      <c r="CS6" s="268"/>
      <c r="CT6" s="319"/>
      <c r="CU6" s="319"/>
      <c r="CV6" s="319"/>
      <c r="CW6" s="319"/>
      <c r="CX6" s="319"/>
      <c r="CY6" s="319"/>
      <c r="CZ6" s="319"/>
      <c r="DA6" s="368"/>
      <c r="DB6" s="267"/>
      <c r="DC6" s="268"/>
      <c r="DD6" s="268"/>
      <c r="DE6" s="347"/>
      <c r="DF6" s="347"/>
      <c r="DG6" s="348"/>
      <c r="DH6" s="267"/>
      <c r="DI6" s="268"/>
      <c r="DJ6" s="268"/>
      <c r="DK6" s="343"/>
      <c r="DL6" s="343"/>
      <c r="DM6" s="343"/>
      <c r="DN6" s="343"/>
      <c r="DO6" s="344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324" t="s">
        <v>17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  <c r="AI8" s="325"/>
      <c r="AJ8" s="325"/>
      <c r="AK8" s="325"/>
      <c r="AL8" s="325"/>
      <c r="AM8" s="325"/>
      <c r="AN8" s="325"/>
      <c r="AO8" s="325"/>
      <c r="AP8" s="325"/>
      <c r="AQ8" s="325"/>
      <c r="AR8" s="325"/>
      <c r="AS8" s="325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  <c r="BR8" s="325"/>
      <c r="BS8" s="325"/>
      <c r="BT8" s="325"/>
      <c r="BU8" s="325"/>
      <c r="BV8" s="325"/>
      <c r="BW8" s="325"/>
      <c r="BX8" s="325"/>
      <c r="BY8" s="325"/>
      <c r="BZ8" s="325"/>
      <c r="CA8" s="325"/>
      <c r="CB8" s="325"/>
      <c r="CC8" s="325"/>
      <c r="CD8" s="325"/>
      <c r="CE8" s="325"/>
      <c r="CF8" s="325"/>
      <c r="CG8" s="325"/>
      <c r="CH8" s="325"/>
      <c r="CI8" s="325"/>
      <c r="CJ8" s="325"/>
      <c r="CK8" s="325"/>
      <c r="CL8" s="325"/>
      <c r="CM8" s="325"/>
      <c r="CN8" s="326"/>
      <c r="CO8" s="275" t="s">
        <v>27</v>
      </c>
      <c r="CP8" s="276"/>
      <c r="CQ8" s="276"/>
      <c r="CR8" s="276"/>
      <c r="CS8" s="276"/>
      <c r="CT8" s="276"/>
      <c r="CU8" s="276"/>
      <c r="CV8" s="276"/>
      <c r="CW8" s="276"/>
      <c r="CX8" s="276"/>
      <c r="CY8" s="276"/>
      <c r="CZ8" s="276"/>
      <c r="DA8" s="276"/>
      <c r="DB8" s="276"/>
      <c r="DC8" s="276" t="s">
        <v>28</v>
      </c>
      <c r="DD8" s="276"/>
      <c r="DE8" s="276"/>
      <c r="DF8" s="276"/>
      <c r="DG8" s="276"/>
      <c r="DH8" s="276"/>
      <c r="DI8" s="276"/>
      <c r="DJ8" s="276"/>
      <c r="DK8" s="276"/>
      <c r="DL8" s="276"/>
      <c r="DM8" s="353"/>
      <c r="DN8" s="384" t="str">
        <f>'Relevé Cotes (1)'!DN8</f>
        <v>1/5</v>
      </c>
      <c r="DO8" s="385"/>
      <c r="DW8" s="53"/>
      <c r="DX8" s="53"/>
      <c r="DY8" s="53"/>
      <c r="DZ8" s="53"/>
      <c r="EA8" s="53"/>
      <c r="EB8" s="53"/>
    </row>
    <row r="9" spans="1:132" ht="12.6" customHeight="1" x14ac:dyDescent="0.25">
      <c r="A9" s="230"/>
      <c r="B9" s="327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/>
      <c r="Z9" s="327"/>
      <c r="AA9" s="327"/>
      <c r="AB9" s="327"/>
      <c r="AC9" s="327"/>
      <c r="AD9" s="327"/>
      <c r="AE9" s="327"/>
      <c r="AF9" s="327"/>
      <c r="AG9" s="327"/>
      <c r="AH9" s="327"/>
      <c r="AI9" s="327"/>
      <c r="AJ9" s="327"/>
      <c r="AK9" s="327"/>
      <c r="AL9" s="327"/>
      <c r="AM9" s="327"/>
      <c r="AN9" s="327"/>
      <c r="AO9" s="327"/>
      <c r="AP9" s="327"/>
      <c r="AQ9" s="327"/>
      <c r="AR9" s="327"/>
      <c r="AS9" s="327"/>
      <c r="AT9" s="327"/>
      <c r="AU9" s="327"/>
      <c r="AV9" s="327"/>
      <c r="AW9" s="327"/>
      <c r="AX9" s="327"/>
      <c r="AY9" s="327"/>
      <c r="AZ9" s="327"/>
      <c r="BA9" s="327"/>
      <c r="BB9" s="327"/>
      <c r="BC9" s="327"/>
      <c r="BD9" s="327"/>
      <c r="BE9" s="327"/>
      <c r="BF9" s="327"/>
      <c r="BG9" s="327"/>
      <c r="BH9" s="327"/>
      <c r="BI9" s="327"/>
      <c r="BJ9" s="327"/>
      <c r="BK9" s="327"/>
      <c r="BL9" s="327"/>
      <c r="BM9" s="327"/>
      <c r="BN9" s="327"/>
      <c r="BO9" s="327"/>
      <c r="BP9" s="327"/>
      <c r="BQ9" s="327"/>
      <c r="BR9" s="327"/>
      <c r="BS9" s="327"/>
      <c r="BT9" s="327"/>
      <c r="BU9" s="327"/>
      <c r="BV9" s="327"/>
      <c r="BW9" s="327"/>
      <c r="BX9" s="327"/>
      <c r="BY9" s="327"/>
      <c r="BZ9" s="327"/>
      <c r="CA9" s="327"/>
      <c r="CB9" s="327"/>
      <c r="CC9" s="327"/>
      <c r="CD9" s="327"/>
      <c r="CE9" s="327"/>
      <c r="CF9" s="327"/>
      <c r="CG9" s="327"/>
      <c r="CH9" s="327"/>
      <c r="CI9" s="327"/>
      <c r="CJ9" s="327"/>
      <c r="CK9" s="327"/>
      <c r="CL9" s="327"/>
      <c r="CM9" s="327"/>
      <c r="CN9" s="328"/>
      <c r="CO9" s="277"/>
      <c r="CP9" s="278"/>
      <c r="CQ9" s="278"/>
      <c r="CR9" s="278"/>
      <c r="CS9" s="278"/>
      <c r="CT9" s="278"/>
      <c r="CU9" s="278"/>
      <c r="CV9" s="278"/>
      <c r="CW9" s="278"/>
      <c r="CX9" s="278"/>
      <c r="CY9" s="278"/>
      <c r="CZ9" s="278"/>
      <c r="DA9" s="278"/>
      <c r="DB9" s="278"/>
      <c r="DC9" s="278"/>
      <c r="DD9" s="278"/>
      <c r="DE9" s="278"/>
      <c r="DF9" s="278"/>
      <c r="DG9" s="278"/>
      <c r="DH9" s="278"/>
      <c r="DI9" s="278"/>
      <c r="DJ9" s="278"/>
      <c r="DK9" s="278"/>
      <c r="DL9" s="278"/>
      <c r="DM9" s="354"/>
      <c r="DN9" s="386"/>
      <c r="DO9" s="387"/>
      <c r="DW9" s="53"/>
      <c r="DX9" s="53"/>
      <c r="DY9" s="53"/>
      <c r="DZ9" s="53"/>
      <c r="EA9" s="53"/>
      <c r="EB9" s="53"/>
    </row>
    <row r="10" spans="1:132" ht="12.75" customHeight="1" x14ac:dyDescent="0.25">
      <c r="A10" s="297"/>
      <c r="B10" s="298"/>
      <c r="C10" s="174" t="s">
        <v>136</v>
      </c>
      <c r="D10" s="180"/>
      <c r="E10" s="174" t="s">
        <v>4</v>
      </c>
      <c r="F10" s="175"/>
      <c r="G10" s="175"/>
      <c r="H10" s="180"/>
      <c r="I10" s="174" t="s">
        <v>137</v>
      </c>
      <c r="J10" s="175"/>
      <c r="K10" s="180"/>
      <c r="L10" s="174" t="s">
        <v>138</v>
      </c>
      <c r="M10" s="180"/>
      <c r="N10" s="158" t="s">
        <v>169</v>
      </c>
      <c r="O10" s="158" t="s">
        <v>188</v>
      </c>
      <c r="P10" s="158" t="s">
        <v>185</v>
      </c>
      <c r="Q10" s="168" t="s">
        <v>139</v>
      </c>
      <c r="R10" s="169"/>
      <c r="S10" s="169"/>
      <c r="T10" s="169"/>
      <c r="U10" s="170"/>
      <c r="V10" s="174" t="s">
        <v>230</v>
      </c>
      <c r="W10" s="175"/>
      <c r="X10" s="175"/>
      <c r="Y10" s="174" t="s">
        <v>231</v>
      </c>
      <c r="Z10" s="175"/>
      <c r="AA10" s="175"/>
      <c r="AB10" s="174" t="s">
        <v>232</v>
      </c>
      <c r="AC10" s="175"/>
      <c r="AD10" s="175"/>
      <c r="AE10" s="174" t="s">
        <v>126</v>
      </c>
      <c r="AF10" s="175"/>
      <c r="AG10" s="175"/>
      <c r="AH10" s="175"/>
      <c r="AI10" s="175"/>
      <c r="AJ10" s="180"/>
      <c r="AK10" s="174" t="s">
        <v>233</v>
      </c>
      <c r="AL10" s="175"/>
      <c r="AM10" s="175"/>
      <c r="AN10" s="180"/>
      <c r="AO10" s="174" t="s">
        <v>234</v>
      </c>
      <c r="AP10" s="175"/>
      <c r="AQ10" s="175"/>
      <c r="AR10" s="175"/>
      <c r="AS10" s="180"/>
      <c r="AT10" s="174" t="s">
        <v>264</v>
      </c>
      <c r="AU10" s="175"/>
      <c r="AV10" s="180"/>
      <c r="AW10" s="174" t="s">
        <v>293</v>
      </c>
      <c r="AX10" s="180"/>
      <c r="AY10" s="174" t="s">
        <v>273</v>
      </c>
      <c r="AZ10" s="175"/>
      <c r="BA10" s="175"/>
      <c r="BB10" s="175"/>
      <c r="BC10" s="175"/>
      <c r="BD10" s="175"/>
      <c r="BE10" s="180"/>
      <c r="BF10" s="154" t="s">
        <v>144</v>
      </c>
      <c r="BG10" s="178" t="s">
        <v>159</v>
      </c>
      <c r="BH10" s="178" t="s">
        <v>160</v>
      </c>
      <c r="BI10" s="178" t="s">
        <v>161</v>
      </c>
      <c r="BJ10" s="154" t="s">
        <v>162</v>
      </c>
      <c r="BK10" s="178" t="s">
        <v>166</v>
      </c>
      <c r="BL10" s="178" t="s">
        <v>165</v>
      </c>
      <c r="BM10" s="178" t="s">
        <v>167</v>
      </c>
      <c r="BN10" s="154" t="s">
        <v>145</v>
      </c>
      <c r="BO10" s="154" t="s">
        <v>223</v>
      </c>
      <c r="BP10" s="152" t="s">
        <v>224</v>
      </c>
      <c r="BQ10" s="154" t="s">
        <v>225</v>
      </c>
      <c r="BR10" s="308" t="s">
        <v>4</v>
      </c>
      <c r="BS10" s="309"/>
      <c r="BT10" s="309"/>
      <c r="BU10" s="309"/>
      <c r="BV10" s="309"/>
      <c r="BW10" s="310"/>
      <c r="BX10" s="269" t="s">
        <v>34</v>
      </c>
      <c r="BY10" s="270"/>
      <c r="BZ10" s="270"/>
      <c r="CA10" s="270"/>
      <c r="CB10" s="270"/>
      <c r="CC10" s="271"/>
      <c r="CD10" s="308" t="s">
        <v>5</v>
      </c>
      <c r="CE10" s="309"/>
      <c r="CF10" s="309"/>
      <c r="CG10" s="309"/>
      <c r="CH10" s="309"/>
      <c r="CI10" s="310"/>
      <c r="CJ10" s="302" t="s">
        <v>41</v>
      </c>
      <c r="CK10" s="303"/>
      <c r="CL10" s="303"/>
      <c r="CM10" s="303"/>
      <c r="CN10" s="304"/>
      <c r="CO10" s="301" t="s">
        <v>2</v>
      </c>
      <c r="CP10" s="222"/>
      <c r="CQ10" s="222"/>
      <c r="CR10" s="222" t="s">
        <v>18</v>
      </c>
      <c r="CS10" s="222"/>
      <c r="CT10" s="222"/>
      <c r="CU10" s="222" t="s">
        <v>19</v>
      </c>
      <c r="CV10" s="222"/>
      <c r="CW10" s="222"/>
      <c r="CX10" s="222" t="s">
        <v>20</v>
      </c>
      <c r="CY10" s="222"/>
      <c r="CZ10" s="222"/>
      <c r="DA10" s="222" t="s">
        <v>21</v>
      </c>
      <c r="DB10" s="222"/>
      <c r="DC10" s="222"/>
      <c r="DD10" s="222" t="s">
        <v>22</v>
      </c>
      <c r="DE10" s="222"/>
      <c r="DF10" s="222"/>
      <c r="DG10" s="222" t="s">
        <v>23</v>
      </c>
      <c r="DH10" s="222"/>
      <c r="DI10" s="222"/>
      <c r="DJ10" s="222" t="s">
        <v>24</v>
      </c>
      <c r="DK10" s="222"/>
      <c r="DL10" s="222"/>
      <c r="DM10" s="222" t="s">
        <v>25</v>
      </c>
      <c r="DN10" s="355"/>
      <c r="DO10" s="356"/>
    </row>
    <row r="11" spans="1:132" ht="10.35" customHeight="1" x14ac:dyDescent="0.25">
      <c r="A11" s="299"/>
      <c r="B11" s="300"/>
      <c r="C11" s="176"/>
      <c r="D11" s="181"/>
      <c r="E11" s="176"/>
      <c r="F11" s="177"/>
      <c r="G11" s="177"/>
      <c r="H11" s="181"/>
      <c r="I11" s="176"/>
      <c r="J11" s="177"/>
      <c r="K11" s="181"/>
      <c r="L11" s="176"/>
      <c r="M11" s="181"/>
      <c r="N11" s="159"/>
      <c r="O11" s="159"/>
      <c r="P11" s="159"/>
      <c r="Q11" s="171"/>
      <c r="R11" s="172"/>
      <c r="S11" s="172"/>
      <c r="T11" s="172"/>
      <c r="U11" s="173"/>
      <c r="V11" s="176"/>
      <c r="W11" s="177"/>
      <c r="X11" s="177"/>
      <c r="Y11" s="176"/>
      <c r="Z11" s="177"/>
      <c r="AA11" s="177"/>
      <c r="AB11" s="176"/>
      <c r="AC11" s="177"/>
      <c r="AD11" s="177"/>
      <c r="AE11" s="176"/>
      <c r="AF11" s="177"/>
      <c r="AG11" s="177"/>
      <c r="AH11" s="177"/>
      <c r="AI11" s="177"/>
      <c r="AJ11" s="181"/>
      <c r="AK11" s="176"/>
      <c r="AL11" s="177"/>
      <c r="AM11" s="177"/>
      <c r="AN11" s="181"/>
      <c r="AO11" s="176"/>
      <c r="AP11" s="177"/>
      <c r="AQ11" s="177"/>
      <c r="AR11" s="177"/>
      <c r="AS11" s="181"/>
      <c r="AT11" s="176"/>
      <c r="AU11" s="177"/>
      <c r="AV11" s="181"/>
      <c r="AW11" s="176"/>
      <c r="AX11" s="181"/>
      <c r="AY11" s="176"/>
      <c r="AZ11" s="177"/>
      <c r="BA11" s="177"/>
      <c r="BB11" s="177"/>
      <c r="BC11" s="177"/>
      <c r="BD11" s="177"/>
      <c r="BE11" s="181"/>
      <c r="BF11" s="155"/>
      <c r="BG11" s="179"/>
      <c r="BH11" s="179"/>
      <c r="BI11" s="179"/>
      <c r="BJ11" s="155"/>
      <c r="BK11" s="179"/>
      <c r="BL11" s="179"/>
      <c r="BM11" s="179"/>
      <c r="BN11" s="155"/>
      <c r="BO11" s="155"/>
      <c r="BP11" s="153"/>
      <c r="BQ11" s="155"/>
      <c r="BR11" s="311"/>
      <c r="BS11" s="312"/>
      <c r="BT11" s="312"/>
      <c r="BU11" s="312"/>
      <c r="BV11" s="312"/>
      <c r="BW11" s="313"/>
      <c r="BX11" s="272">
        <v>1</v>
      </c>
      <c r="BY11" s="273"/>
      <c r="BZ11" s="274"/>
      <c r="CA11" s="272">
        <v>2</v>
      </c>
      <c r="CB11" s="273"/>
      <c r="CC11" s="274"/>
      <c r="CD11" s="311"/>
      <c r="CE11" s="312"/>
      <c r="CF11" s="312"/>
      <c r="CG11" s="312"/>
      <c r="CH11" s="312"/>
      <c r="CI11" s="313"/>
      <c r="CJ11" s="305"/>
      <c r="CK11" s="306"/>
      <c r="CL11" s="306"/>
      <c r="CM11" s="306"/>
      <c r="CN11" s="307"/>
      <c r="CO11" s="301"/>
      <c r="CP11" s="222"/>
      <c r="CQ11" s="222"/>
      <c r="CR11" s="222"/>
      <c r="CS11" s="222"/>
      <c r="CT11" s="222"/>
      <c r="CU11" s="222"/>
      <c r="CV11" s="222"/>
      <c r="CW11" s="222"/>
      <c r="CX11" s="222"/>
      <c r="CY11" s="222"/>
      <c r="CZ11" s="222"/>
      <c r="DA11" s="222"/>
      <c r="DB11" s="222"/>
      <c r="DC11" s="222"/>
      <c r="DD11" s="222"/>
      <c r="DE11" s="222"/>
      <c r="DF11" s="222"/>
      <c r="DG11" s="222"/>
      <c r="DH11" s="222"/>
      <c r="DI11" s="222"/>
      <c r="DJ11" s="222"/>
      <c r="DK11" s="222"/>
      <c r="DL11" s="222"/>
      <c r="DM11" s="222"/>
      <c r="DN11" s="222"/>
      <c r="DO11" s="357"/>
    </row>
    <row r="12" spans="1:132" ht="13.5" customHeight="1" x14ac:dyDescent="0.25">
      <c r="A12" s="228" t="s">
        <v>297</v>
      </c>
      <c r="B12" s="229"/>
      <c r="C12" s="182"/>
      <c r="D12" s="184"/>
      <c r="E12" s="138"/>
      <c r="F12" s="139"/>
      <c r="G12" s="139"/>
      <c r="H12" s="140"/>
      <c r="I12" s="182"/>
      <c r="J12" s="183"/>
      <c r="K12" s="184"/>
      <c r="L12" s="188"/>
      <c r="M12" s="189"/>
      <c r="N12" s="144"/>
      <c r="O12" s="144"/>
      <c r="P12" s="144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4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8" t="str">
        <f>IF(AND(E12&gt;'ASN21100'!$C$6,E12&lt;='ASN21100'!$E$6),'ASN21100'!$B$7,IF(AND(E12&gt;'ASN21100'!$G$6,E12&lt;='ASN21100'!$I$6),'ASN21100'!$F$7,IF(E12&gt;'ASN21100'!$K$6,'ASN21100'!$J$7,"**")))</f>
        <v>**</v>
      </c>
      <c r="X12" s="136" t="str">
        <f>IF(AND(E12&gt;'ASN21100'!$C$8,E12&lt;='ASN21100'!$E$8),'ASN21100'!$B$9,IF(AND(E12&gt;'ASN21100'!$G$9,E12&lt;='ASN21100'!$I$9),'ASN21100'!$F$9,IF(E12&gt;'ASN21100'!$K$8,'ASN21100'!$J$9,"**")))</f>
        <v>**</v>
      </c>
      <c r="Y12" s="14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8" t="str">
        <f>IF(AND(E12&gt;=ISO2768cL!$C$6,E12&lt;=ISO2768cL!$E$6),ISO2768cL!$B$7,IF(AND(E12&gt;ISO2768cL!$G$6,E12&lt;=ISO2768cL!$I$6),ISO2768cL!$F$7,IF(E12&gt;ISO2768cL!$K$6,ISO2768cL!$J$7,"**")))</f>
        <v>**</v>
      </c>
      <c r="AA12" s="136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4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8" t="str">
        <f>IF(AND(E12&gt;=ISO2768mK!$C$6,E12&lt;=ISO2768mK!$E$6),ISO2768mK!$B$7,IF(AND(E12&gt;ISO2768mK!$G$6,E12&lt;=ISO2768mK!$I$6),ISO2768mK!$F$7,IF(E12&gt;ISO2768mK!$K$6,ISO2768mK!$J$7,"**")))</f>
        <v>**</v>
      </c>
      <c r="AD12" s="136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4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360" t="str">
        <f>IF(AND(E12&gt;='NSA2110'!$C$6,E12&lt;='NSA2110'!$E$6),'NSA2110'!$B$7,IF(AND(E12&gt;'NSA2110'!$G$6,E12&lt;='NSA2110'!$I$6),'NSA2110'!$F$7,IF(E12&gt;'NSA2110'!$L$6,'NSA2110'!$J$7,"**")))</f>
        <v>**</v>
      </c>
      <c r="AG12" s="358" t="str">
        <f>IF(E12&gt;='NSA2110'!$D$8,'NSA2110'!$B$9,"**")</f>
        <v>**</v>
      </c>
      <c r="AH12" s="364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362" t="str">
        <f>IF(AND(E12&gt;'NSA2110'!$C$12,E12&lt;='NSA2110'!$E$12),'NSA2110'!$B$13,IF(E12&gt;'NSA2110'!$H$12,'NSA2110'!$F$13,"**"))</f>
        <v>**</v>
      </c>
      <c r="AJ12" s="136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4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360" t="str">
        <f>IF(AND(E12&gt;='ST11003'!$C$6,E12&lt;'ST11003'!$E$6),'ST11003'!$B$7,IF(E12&gt;='ST11003'!$G$6,'ST11003'!$F$7,"**"))</f>
        <v>**</v>
      </c>
      <c r="AM12" s="358" t="str">
        <f>IF(AND(E12&gt;='ST11003'!$C$8,E12&lt;'ST11003'!$E$8),'ST11003'!$B$9,IF(E12&gt;='ST11003'!$G$8,'ST11003'!$F$9,"**"))</f>
        <v>**</v>
      </c>
      <c r="AN12" s="148" t="str">
        <f>IF(AND(E12&gt;='ST11003'!$C$10,E12&lt;'ST11003'!$E$10),'ST11003'!$B$11,IF(E12&gt;='ST11003'!$G$10,'ST11003'!$F$11,"**"))</f>
        <v>**</v>
      </c>
      <c r="AO12" s="14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360" t="str">
        <f>IF(AND(E12&gt;='ST11007'!$C$6,E12&lt;'ST11007'!$E$6),'ST11007'!$B$7,IF(E12&gt;='ST11007'!$G$6,'ST11007'!$F$7,"**"))</f>
        <v>**</v>
      </c>
      <c r="AQ12" s="358" t="str">
        <f>IF(E12&gt;'ST11007'!$C$8,'ST11007'!$B$9,"**")</f>
        <v>**</v>
      </c>
      <c r="AR12" s="148" t="str">
        <f>IF(AND(E12&gt;='ST11007'!$C$10,E12&lt;'ST11007'!$E$10),'ST11007'!$B$11,IF(E12&gt;='ST11007'!$G$10,'ST11007'!$F$11,"**"))</f>
        <v>**</v>
      </c>
      <c r="AS12" s="136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4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8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36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4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36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46" t="str">
        <f>IF($A$40=$V$10,V12,IF($A$40=$Y$10,Y12,IF($A$40=$AB$10,AB12,IF($A$40=$AE$10,AE12,IF($A$40=$AK$10,AK12,IF($A$40=$AO$10,AO12,IF($A$40=$AT$10,AT12,IF($A$40=$AW$10,AW12,"**"))))))))</f>
        <v>**</v>
      </c>
      <c r="AZ12" s="360" t="str">
        <f>IF($A$40=$AE$10,AF12,IF($A$40=$AK$10,AL12,IF($A$40=$AO$10,AP12,"**")))</f>
        <v>**</v>
      </c>
      <c r="BA12" s="358" t="str">
        <f>IF($A$40=$AE$10,AG12,IF($A$40=$AK$10,AM12,IF($A$40=$AO$10,AQ12,"**")))</f>
        <v>**</v>
      </c>
      <c r="BB12" s="148" t="str">
        <f>IF($A$40=$V$10,W12,IF($A$40=$Y$10,Z12,IF($A$40=$AB$10,AC12,IF($A$40=$AK$10,AN12,IF($A$40=$AO$10,AR12,IF($A$40=$AT$10,AU12,"**"))))))</f>
        <v>**</v>
      </c>
      <c r="BC12" s="364" t="str">
        <f>IF($A$40=$AE$10,AH12,"**")</f>
        <v>**</v>
      </c>
      <c r="BD12" s="362" t="str">
        <f>IF($A$40=$AE$10,AI12,"**")</f>
        <v>**</v>
      </c>
      <c r="BE12" s="136" t="str">
        <f>IF($A$40=$V$10,X12,IF($A$40=$Y$10,AA12,IF($A$40=$AB$10,AD12,IF($A$40=$AE$10,AJ12,IF($A$40=$AO$10,AS12,IF($A$40=$AT$10,AV12,IF($A$40=$AW$10,AX12,"**")))))))</f>
        <v>**</v>
      </c>
      <c r="BF12" s="162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156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156" t="str">
        <f>IF(L12&amp;L13="","**",IF(L12=L13*-1,"± "&amp;TEXT(L12,"0,00"),IF(L12&lt;&gt;L13,CONCATENATE(BK12,BL12,BM12,CHAR(10),BK13,BL13,BM13),"**")))</f>
        <v>**</v>
      </c>
      <c r="BO12" s="150" t="str">
        <f>IF(C12&lt;&gt;"Ch","**",IF(E12&amp;G12="","",IF(C12="Ch",E12&amp;"x"&amp;G12&amp;"°","**")))</f>
        <v>**</v>
      </c>
      <c r="BP12" s="56" t="str">
        <f>IF(C12="Ch",TEXT(V12,"0,00"),"")</f>
        <v/>
      </c>
      <c r="BQ12" s="156" t="str">
        <f>IF(BP12&lt;&gt;"",CONCATENATE(BP12&amp;CHAR(10),BP13),"**")</f>
        <v>**</v>
      </c>
      <c r="BR12" s="164" t="str">
        <f>IF($C12="Ø","Ø",IF(OR($C12="R",$C12="RI",$C12="RE"),"R",IF($C12="Ch","Ch","")))</f>
        <v/>
      </c>
      <c r="BS12" s="166" t="str">
        <f>IF($C12="Ch",$BO12,IF($C12="A",TEXT($E12,"0,00")&amp;"°",IF($E12&lt;&gt;"",$E12,"")))</f>
        <v/>
      </c>
      <c r="BT12" s="166"/>
      <c r="BU12" s="166"/>
      <c r="BV12" s="160" t="str">
        <f>IF($BF12&lt;&gt;"**",$BF12,IF($BJ12&lt;&gt;"**",$BJ12,IF($BN12&lt;&gt;"**",$BN12,IF($BQ12&lt;&gt;"**",$BQ12,""))))</f>
        <v/>
      </c>
      <c r="BW12" s="160"/>
      <c r="BX12" s="206"/>
      <c r="BY12" s="206"/>
      <c r="BZ12" s="206"/>
      <c r="CA12" s="207"/>
      <c r="CB12" s="207"/>
      <c r="CC12" s="207"/>
      <c r="CD12" s="214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15"/>
      <c r="CF12" s="215"/>
      <c r="CG12" s="215"/>
      <c r="CH12" s="215"/>
      <c r="CI12" s="216"/>
      <c r="CJ12" s="204" t="str">
        <f>IF(O12&gt;=2,"x "&amp;O12,"")</f>
        <v/>
      </c>
      <c r="CK12" s="204"/>
      <c r="CL12" s="204"/>
      <c r="CM12" s="204"/>
      <c r="CN12" s="205"/>
      <c r="CO12" s="211"/>
      <c r="CP12" s="209"/>
      <c r="CQ12" s="209"/>
      <c r="CR12" s="209"/>
      <c r="CS12" s="209"/>
      <c r="CT12" s="209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09"/>
      <c r="DJ12" s="209"/>
      <c r="DK12" s="209"/>
      <c r="DL12" s="209"/>
      <c r="DM12" s="209"/>
      <c r="DN12" s="209"/>
      <c r="DO12" s="210"/>
      <c r="DP12" s="34"/>
    </row>
    <row r="13" spans="1:132" ht="12.75" customHeight="1" x14ac:dyDescent="0.25">
      <c r="A13" s="230"/>
      <c r="B13" s="231"/>
      <c r="C13" s="185"/>
      <c r="D13" s="187"/>
      <c r="E13" s="141"/>
      <c r="F13" s="142"/>
      <c r="G13" s="142"/>
      <c r="H13" s="143"/>
      <c r="I13" s="185"/>
      <c r="J13" s="186"/>
      <c r="K13" s="187"/>
      <c r="L13" s="188"/>
      <c r="M13" s="189"/>
      <c r="N13" s="145"/>
      <c r="O13" s="145"/>
      <c r="P13" s="145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47"/>
      <c r="W13" s="149"/>
      <c r="X13" s="137"/>
      <c r="Y13" s="147"/>
      <c r="Z13" s="149"/>
      <c r="AA13" s="137"/>
      <c r="AB13" s="147"/>
      <c r="AC13" s="149"/>
      <c r="AD13" s="137"/>
      <c r="AE13" s="147"/>
      <c r="AF13" s="361"/>
      <c r="AG13" s="359"/>
      <c r="AH13" s="365"/>
      <c r="AI13" s="363"/>
      <c r="AJ13" s="137"/>
      <c r="AK13" s="147"/>
      <c r="AL13" s="361"/>
      <c r="AM13" s="359"/>
      <c r="AN13" s="149"/>
      <c r="AO13" s="147"/>
      <c r="AP13" s="361"/>
      <c r="AQ13" s="359"/>
      <c r="AR13" s="149"/>
      <c r="AS13" s="137"/>
      <c r="AT13" s="147"/>
      <c r="AU13" s="149"/>
      <c r="AV13" s="137"/>
      <c r="AW13" s="147"/>
      <c r="AX13" s="137"/>
      <c r="AY13" s="147"/>
      <c r="AZ13" s="361"/>
      <c r="BA13" s="359"/>
      <c r="BB13" s="149"/>
      <c r="BC13" s="365"/>
      <c r="BD13" s="363"/>
      <c r="BE13" s="137"/>
      <c r="BF13" s="163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157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157"/>
      <c r="BO13" s="151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157"/>
      <c r="BR13" s="165"/>
      <c r="BS13" s="167"/>
      <c r="BT13" s="167"/>
      <c r="BU13" s="167"/>
      <c r="BV13" s="161"/>
      <c r="BW13" s="161"/>
      <c r="BX13" s="206"/>
      <c r="BY13" s="206"/>
      <c r="BZ13" s="206"/>
      <c r="CA13" s="207"/>
      <c r="CB13" s="207"/>
      <c r="CC13" s="207"/>
      <c r="CD13" s="217"/>
      <c r="CE13" s="218"/>
      <c r="CF13" s="218"/>
      <c r="CG13" s="218"/>
      <c r="CH13" s="218"/>
      <c r="CI13" s="219"/>
      <c r="CJ13" s="204"/>
      <c r="CK13" s="204"/>
      <c r="CL13" s="204"/>
      <c r="CM13" s="204"/>
      <c r="CN13" s="205"/>
      <c r="CO13" s="211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09"/>
      <c r="DO13" s="210"/>
      <c r="DP13" s="34"/>
    </row>
    <row r="14" spans="1:132" ht="12.75" customHeight="1" x14ac:dyDescent="0.25">
      <c r="A14" s="228" t="s">
        <v>298</v>
      </c>
      <c r="B14" s="229"/>
      <c r="C14" s="182"/>
      <c r="D14" s="184"/>
      <c r="E14" s="138"/>
      <c r="F14" s="139"/>
      <c r="G14" s="139"/>
      <c r="H14" s="140"/>
      <c r="I14" s="182"/>
      <c r="J14" s="183"/>
      <c r="K14" s="184"/>
      <c r="L14" s="188"/>
      <c r="M14" s="189"/>
      <c r="N14" s="144"/>
      <c r="O14" s="144"/>
      <c r="P14" s="144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4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8" t="str">
        <f>IF(AND(E14&gt;'ASN21100'!$C$6,E14&lt;='ASN21100'!$E$6),'ASN21100'!$B$7,IF(AND(E14&gt;'ASN21100'!$G$6,E14&lt;='ASN21100'!$I$6),'ASN21100'!$F$7,IF(E14&gt;'ASN21100'!$K$6,'ASN21100'!$J$7,"**")))</f>
        <v>**</v>
      </c>
      <c r="X14" s="136" t="str">
        <f>IF(AND(E14&gt;'ASN21100'!$C$8,E14&lt;='ASN21100'!$E$8),'ASN21100'!$B$9,IF(AND(E14&gt;'ASN21100'!$G$9,E14&lt;='ASN21100'!$I$9),'ASN21100'!$F$9,IF(E14&gt;'ASN21100'!$K$8,'ASN21100'!$J$9,"**")))</f>
        <v>**</v>
      </c>
      <c r="Y14" s="14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8" t="str">
        <f>IF(AND(E14&gt;=ISO2768cL!$C$6,E14&lt;=ISO2768cL!$E$6),ISO2768cL!$B$7,IF(AND(E14&gt;ISO2768cL!$G$6,E14&lt;=ISO2768cL!$I$6),ISO2768cL!$F$7,IF(E14&gt;ISO2768cL!$K$6,ISO2768cL!$J$7,"**")))</f>
        <v>**</v>
      </c>
      <c r="AA14" s="136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4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8" t="str">
        <f>IF(AND(E14&gt;=ISO2768mK!$C$6,E14&lt;=ISO2768mK!$E$6),ISO2768mK!$B$7,IF(AND(E14&gt;ISO2768mK!$G$6,E14&lt;=ISO2768mK!$I$6),ISO2768mK!$F$7,IF(E14&gt;ISO2768mK!$K$6,ISO2768mK!$J$7,"**")))</f>
        <v>**</v>
      </c>
      <c r="AD14" s="136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4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360" t="str">
        <f>IF(AND(E14&gt;='NSA2110'!$C$6,E14&lt;='NSA2110'!$E$6),'NSA2110'!$B$7,IF(AND(E14&gt;'NSA2110'!$G$6,E14&lt;='NSA2110'!$I$6),'NSA2110'!$F$7,IF(E14&gt;'NSA2110'!$L$6,'NSA2110'!$J$7,"**")))</f>
        <v>**</v>
      </c>
      <c r="AG14" s="358" t="str">
        <f>IF(E14&gt;='NSA2110'!$D$8,'NSA2110'!$B$9,"**")</f>
        <v>**</v>
      </c>
      <c r="AH14" s="364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362" t="str">
        <f>IF(AND(E14&gt;'NSA2110'!$C$12,E14&lt;='NSA2110'!$E$12),'NSA2110'!$B$13,IF(E14&gt;'NSA2110'!$H$12,'NSA2110'!$F$13,"**"))</f>
        <v>**</v>
      </c>
      <c r="AJ14" s="136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4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360" t="str">
        <f>IF(AND(E14&gt;='ST11003'!$C$6,E14&lt;'ST11003'!$E$6),'ST11003'!$B$7,IF(E14&gt;='ST11003'!$G$6,'ST11003'!$F$7,"**"))</f>
        <v>**</v>
      </c>
      <c r="AM14" s="358" t="str">
        <f>IF(AND(E14&gt;='ST11003'!$C$8,E14&lt;'ST11003'!$E$8),'ST11003'!$B$9,IF(E14&gt;='ST11003'!$G$8,'ST11003'!$F$9,"**"))</f>
        <v>**</v>
      </c>
      <c r="AN14" s="148" t="str">
        <f>IF(AND(E14&gt;='ST11003'!$C$10,E14&lt;'ST11003'!$E$10),'ST11003'!$B$11,IF(E14&gt;='ST11003'!$G$10,'ST11003'!$F$11,"**"))</f>
        <v>**</v>
      </c>
      <c r="AO14" s="14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360" t="str">
        <f>IF(AND(E14&gt;='ST11007'!$C$6,E14&lt;'ST11007'!$E$6),'ST11007'!$B$7,IF(E14&gt;='ST11007'!$G$6,'ST11007'!$F$7,"**"))</f>
        <v>**</v>
      </c>
      <c r="AQ14" s="358" t="str">
        <f>IF(E14&gt;'ST11007'!$C$8,'ST11007'!$B$9,"**")</f>
        <v>**</v>
      </c>
      <c r="AR14" s="148" t="str">
        <f>IF(AND(E14&gt;='ST11007'!$C$10,E14&lt;'ST11007'!$E$10),'ST11007'!$B$11,IF(E14&gt;='ST11007'!$G$10,'ST11007'!$F$11,"**"))</f>
        <v>**</v>
      </c>
      <c r="AS14" s="136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4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8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36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4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36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4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360" t="str">
        <f t="shared" ref="AZ14:BA14" si="7">IF($A$40=$AE$10,AF14,IF($A$40=$AK$10,AL14,IF($A$40=$AO$10,AP14,"**")))</f>
        <v>**</v>
      </c>
      <c r="BA14" s="358" t="str">
        <f t="shared" si="7"/>
        <v>**</v>
      </c>
      <c r="BB14" s="148" t="str">
        <f t="shared" ref="BB14" si="8">IF($A$40=$V$10,W14,IF($A$40=$Y$10,Z14,IF($A$40=$AB$10,AC14,IF($A$40=$AK$10,AN14,IF($A$40=$AO$10,AR14,IF($A$40=$AT$10,AU14,"**"))))))</f>
        <v>**</v>
      </c>
      <c r="BC14" s="364" t="str">
        <f t="shared" ref="BC14:BD14" si="9">IF($A$40=$AE$10,AH14,"**")</f>
        <v>**</v>
      </c>
      <c r="BD14" s="362" t="str">
        <f t="shared" si="9"/>
        <v>**</v>
      </c>
      <c r="BE14" s="136" t="str">
        <f t="shared" ref="BE14" si="10">IF($A$40=$V$10,X14,IF($A$40=$Y$10,AA14,IF($A$40=$AB$10,AD14,IF($A$40=$AE$10,AJ14,IF($A$40=$AO$10,AS14,IF($A$40=$AT$10,AV14,IF($A$40=$AW$10,AX14,"**")))))))</f>
        <v>**</v>
      </c>
      <c r="BF14" s="162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156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156" t="str">
        <f t="shared" ref="BN14" si="13">IF(L14&amp;L15="","**",IF(L14=L15*-1,"± "&amp;TEXT(L14,"0,00"),IF(L14&lt;&gt;L15,CONCATENATE(BK14,BL14,BM14,CHAR(10),BK15,BL15,BM15),"**")))</f>
        <v>**</v>
      </c>
      <c r="BO14" s="150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156" t="str">
        <f t="shared" ref="BQ14" si="16">IF(BP14&lt;&gt;"",CONCATENATE(BP14&amp;CHAR(10),BP15),"**")</f>
        <v>**</v>
      </c>
      <c r="BR14" s="164" t="str">
        <f t="shared" ref="BR14" si="17">IF($C14="Ø","Ø",IF(OR($C14="R",$C14="RI",$C14="RE"),"R",IF($C14="Ch","Ch","")))</f>
        <v/>
      </c>
      <c r="BS14" s="166" t="str">
        <f t="shared" ref="BS14" si="18">IF($C14="Ch",$BO14,IF($C14="A",TEXT($E14,"0,00")&amp;"°",IF($E14&lt;&gt;"",$E14,"")))</f>
        <v/>
      </c>
      <c r="BT14" s="166"/>
      <c r="BU14" s="166"/>
      <c r="BV14" s="160" t="str">
        <f t="shared" ref="BV14" si="19">IF($BF14&lt;&gt;"**",$BF14,IF($BJ14&lt;&gt;"**",$BJ14,IF($BN14&lt;&gt;"**",$BN14,IF($BQ14&lt;&gt;"**",$BQ14,""))))</f>
        <v/>
      </c>
      <c r="BW14" s="160"/>
      <c r="BX14" s="206"/>
      <c r="BY14" s="206"/>
      <c r="BZ14" s="206"/>
      <c r="CA14" s="207"/>
      <c r="CB14" s="207"/>
      <c r="CC14" s="207"/>
      <c r="CD14" s="214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15"/>
      <c r="CF14" s="215"/>
      <c r="CG14" s="215"/>
      <c r="CH14" s="215"/>
      <c r="CI14" s="216"/>
      <c r="CJ14" s="204" t="str">
        <f>IF(O14&gt;=2,"x "&amp;O14,"")</f>
        <v/>
      </c>
      <c r="CK14" s="204"/>
      <c r="CL14" s="204"/>
      <c r="CM14" s="204"/>
      <c r="CN14" s="205"/>
      <c r="CO14" s="211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O14" s="210"/>
      <c r="DP14" s="208"/>
    </row>
    <row r="15" spans="1:132" ht="12.75" customHeight="1" x14ac:dyDescent="0.25">
      <c r="A15" s="230"/>
      <c r="B15" s="231"/>
      <c r="C15" s="185"/>
      <c r="D15" s="187"/>
      <c r="E15" s="141"/>
      <c r="F15" s="142"/>
      <c r="G15" s="142"/>
      <c r="H15" s="143"/>
      <c r="I15" s="185"/>
      <c r="J15" s="186"/>
      <c r="K15" s="187"/>
      <c r="L15" s="188"/>
      <c r="M15" s="189"/>
      <c r="N15" s="145"/>
      <c r="O15" s="145"/>
      <c r="P15" s="145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47"/>
      <c r="W15" s="149"/>
      <c r="X15" s="137"/>
      <c r="Y15" s="147"/>
      <c r="Z15" s="149"/>
      <c r="AA15" s="137"/>
      <c r="AB15" s="147"/>
      <c r="AC15" s="149"/>
      <c r="AD15" s="137"/>
      <c r="AE15" s="147"/>
      <c r="AF15" s="361"/>
      <c r="AG15" s="359"/>
      <c r="AH15" s="365"/>
      <c r="AI15" s="363"/>
      <c r="AJ15" s="137"/>
      <c r="AK15" s="147"/>
      <c r="AL15" s="361"/>
      <c r="AM15" s="359"/>
      <c r="AN15" s="149"/>
      <c r="AO15" s="147"/>
      <c r="AP15" s="361"/>
      <c r="AQ15" s="359"/>
      <c r="AR15" s="149"/>
      <c r="AS15" s="137"/>
      <c r="AT15" s="147"/>
      <c r="AU15" s="149"/>
      <c r="AV15" s="137"/>
      <c r="AW15" s="147"/>
      <c r="AX15" s="137"/>
      <c r="AY15" s="147"/>
      <c r="AZ15" s="361"/>
      <c r="BA15" s="359"/>
      <c r="BB15" s="149"/>
      <c r="BC15" s="365"/>
      <c r="BD15" s="363"/>
      <c r="BE15" s="137"/>
      <c r="BF15" s="163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157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157"/>
      <c r="BO15" s="151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157"/>
      <c r="BR15" s="165"/>
      <c r="BS15" s="167"/>
      <c r="BT15" s="167"/>
      <c r="BU15" s="167"/>
      <c r="BV15" s="161"/>
      <c r="BW15" s="161"/>
      <c r="BX15" s="206"/>
      <c r="BY15" s="206"/>
      <c r="BZ15" s="206"/>
      <c r="CA15" s="207"/>
      <c r="CB15" s="207"/>
      <c r="CC15" s="207"/>
      <c r="CD15" s="217"/>
      <c r="CE15" s="218"/>
      <c r="CF15" s="218"/>
      <c r="CG15" s="218"/>
      <c r="CH15" s="218"/>
      <c r="CI15" s="219"/>
      <c r="CJ15" s="204"/>
      <c r="CK15" s="204"/>
      <c r="CL15" s="204"/>
      <c r="CM15" s="204"/>
      <c r="CN15" s="205"/>
      <c r="CO15" s="211"/>
      <c r="CP15" s="209"/>
      <c r="CQ15" s="209"/>
      <c r="CR15" s="209"/>
      <c r="CS15" s="209"/>
      <c r="CT15" s="209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09"/>
      <c r="DJ15" s="209"/>
      <c r="DK15" s="209"/>
      <c r="DL15" s="209"/>
      <c r="DM15" s="209"/>
      <c r="DN15" s="209"/>
      <c r="DO15" s="210"/>
      <c r="DP15" s="208"/>
    </row>
    <row r="16" spans="1:132" ht="12.75" customHeight="1" x14ac:dyDescent="0.25">
      <c r="A16" s="228" t="s">
        <v>299</v>
      </c>
      <c r="B16" s="229"/>
      <c r="C16" s="182"/>
      <c r="D16" s="184"/>
      <c r="E16" s="138"/>
      <c r="F16" s="139"/>
      <c r="G16" s="139"/>
      <c r="H16" s="140"/>
      <c r="I16" s="182"/>
      <c r="J16" s="183"/>
      <c r="K16" s="184"/>
      <c r="L16" s="188"/>
      <c r="M16" s="189"/>
      <c r="N16" s="144"/>
      <c r="O16" s="144"/>
      <c r="P16" s="144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4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8" t="str">
        <f>IF(AND(E16&gt;'ASN21100'!$C$6,E16&lt;='ASN21100'!$E$6),'ASN21100'!$B$7,IF(AND(E16&gt;'ASN21100'!$G$6,E16&lt;='ASN21100'!$I$6),'ASN21100'!$F$7,IF(E16&gt;'ASN21100'!$K$6,'ASN21100'!$J$7,"**")))</f>
        <v>**</v>
      </c>
      <c r="X16" s="136" t="str">
        <f>IF(AND(E16&gt;'ASN21100'!$C$8,E16&lt;='ASN21100'!$E$8),'ASN21100'!$B$9,IF(AND(E16&gt;'ASN21100'!$G$9,E16&lt;='ASN21100'!$I$9),'ASN21100'!$F$9,IF(E16&gt;'ASN21100'!$K$8,'ASN21100'!$J$9,"**")))</f>
        <v>**</v>
      </c>
      <c r="Y16" s="14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8" t="str">
        <f>IF(AND(E16&gt;=ISO2768cL!$C$6,E16&lt;=ISO2768cL!$E$6),ISO2768cL!$B$7,IF(AND(E16&gt;ISO2768cL!$G$6,E16&lt;=ISO2768cL!$I$6),ISO2768cL!$F$7,IF(E16&gt;ISO2768cL!$K$6,ISO2768cL!$J$7,"**")))</f>
        <v>**</v>
      </c>
      <c r="AA16" s="136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4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8" t="str">
        <f>IF(AND(E16&gt;=ISO2768mK!$C$6,E16&lt;=ISO2768mK!$E$6),ISO2768mK!$B$7,IF(AND(E16&gt;ISO2768mK!$G$6,E16&lt;=ISO2768mK!$I$6),ISO2768mK!$F$7,IF(E16&gt;ISO2768mK!$K$6,ISO2768mK!$J$7,"**")))</f>
        <v>**</v>
      </c>
      <c r="AD16" s="136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4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360" t="str">
        <f>IF(AND(E16&gt;='NSA2110'!$C$6,E16&lt;='NSA2110'!$E$6),'NSA2110'!$B$7,IF(AND(E16&gt;'NSA2110'!$G$6,E16&lt;='NSA2110'!$I$6),'NSA2110'!$F$7,IF(E16&gt;'NSA2110'!$L$6,'NSA2110'!$J$7,"**")))</f>
        <v>**</v>
      </c>
      <c r="AG16" s="358" t="str">
        <f>IF(E16&gt;='NSA2110'!$D$8,'NSA2110'!$B$9,"**")</f>
        <v>**</v>
      </c>
      <c r="AH16" s="364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362" t="str">
        <f>IF(AND(E16&gt;'NSA2110'!$C$12,E16&lt;='NSA2110'!$E$12),'NSA2110'!$B$13,IF(E16&gt;'NSA2110'!$H$12,'NSA2110'!$F$13,"**"))</f>
        <v>**</v>
      </c>
      <c r="AJ16" s="136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4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360" t="str">
        <f>IF(AND(E16&gt;='ST11003'!$C$6,E16&lt;'ST11003'!$E$6),'ST11003'!$B$7,IF(E16&gt;='ST11003'!$G$6,'ST11003'!$F$7,"**"))</f>
        <v>**</v>
      </c>
      <c r="AM16" s="358" t="str">
        <f>IF(AND(E16&gt;='ST11003'!$C$8,E16&lt;'ST11003'!$E$8),'ST11003'!$B$9,IF(E16&gt;='ST11003'!$G$8,'ST11003'!$F$9,"**"))</f>
        <v>**</v>
      </c>
      <c r="AN16" s="148" t="str">
        <f>IF(AND(E16&gt;='ST11003'!$C$10,E16&lt;'ST11003'!$E$10),'ST11003'!$B$11,IF(E16&gt;='ST11003'!$G$10,'ST11003'!$F$11,"**"))</f>
        <v>**</v>
      </c>
      <c r="AO16" s="14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360" t="str">
        <f>IF(AND(E16&gt;='ST11007'!$C$6,E16&lt;'ST11007'!$E$6),'ST11007'!$B$7,IF(E16&gt;='ST11007'!$G$6,'ST11007'!$F$7,"**"))</f>
        <v>**</v>
      </c>
      <c r="AQ16" s="358" t="str">
        <f>IF(E16&gt;'ST11007'!$C$8,'ST11007'!$B$9,"**")</f>
        <v>**</v>
      </c>
      <c r="AR16" s="148" t="str">
        <f>IF(AND(E16&gt;='ST11007'!$C$10,E16&lt;'ST11007'!$E$10),'ST11007'!$B$11,IF(E16&gt;='ST11007'!$G$10,'ST11007'!$F$11,"**"))</f>
        <v>**</v>
      </c>
      <c r="AS16" s="136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4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8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36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4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36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4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360" t="str">
        <f t="shared" ref="AZ16:BA16" si="24">IF($A$40=$AE$10,AF16,IF($A$40=$AK$10,AL16,IF($A$40=$AO$10,AP16,"**")))</f>
        <v>**</v>
      </c>
      <c r="BA16" s="358" t="str">
        <f t="shared" si="24"/>
        <v>**</v>
      </c>
      <c r="BB16" s="148" t="str">
        <f t="shared" ref="BB16" si="25">IF($A$40=$V$10,W16,IF($A$40=$Y$10,Z16,IF($A$40=$AB$10,AC16,IF($A$40=$AK$10,AN16,IF($A$40=$AO$10,AR16,IF($A$40=$AT$10,AU16,"**"))))))</f>
        <v>**</v>
      </c>
      <c r="BC16" s="364" t="str">
        <f t="shared" ref="BC16:BD16" si="26">IF($A$40=$AE$10,AH16,"**")</f>
        <v>**</v>
      </c>
      <c r="BD16" s="362" t="str">
        <f t="shared" si="26"/>
        <v>**</v>
      </c>
      <c r="BE16" s="136" t="str">
        <f t="shared" ref="BE16" si="27">IF($A$40=$V$10,X16,IF($A$40=$Y$10,AA16,IF($A$40=$AB$10,AD16,IF($A$40=$AE$10,AJ16,IF($A$40=$AO$10,AS16,IF($A$40=$AT$10,AV16,IF($A$40=$AW$10,AX16,"**")))))))</f>
        <v>**</v>
      </c>
      <c r="BF16" s="162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156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156" t="str">
        <f t="shared" ref="BN16" si="30">IF(L16&amp;L17="","**",IF(L16=L17*-1,"± "&amp;TEXT(L16,"0,00"),IF(L16&lt;&gt;L17,CONCATENATE(BK16,BL16,BM16,CHAR(10),BK17,BL17,BM17),"**")))</f>
        <v>**</v>
      </c>
      <c r="BO16" s="150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156" t="str">
        <f t="shared" ref="BQ16" si="33">IF(BP16&lt;&gt;"",CONCATENATE(BP16&amp;CHAR(10),BP17),"**")</f>
        <v>**</v>
      </c>
      <c r="BR16" s="164" t="str">
        <f t="shared" ref="BR16" si="34">IF($C16="Ø","Ø",IF(OR($C16="R",$C16="RI",$C16="RE"),"R",IF($C16="Ch","Ch","")))</f>
        <v/>
      </c>
      <c r="BS16" s="166" t="str">
        <f t="shared" ref="BS16" si="35">IF($C16="Ch",$BO16,IF($C16="A",TEXT($E16,"0,00")&amp;"°",IF($E16&lt;&gt;"",$E16,"")))</f>
        <v/>
      </c>
      <c r="BT16" s="166"/>
      <c r="BU16" s="166"/>
      <c r="BV16" s="160" t="str">
        <f t="shared" ref="BV16" si="36">IF($BF16&lt;&gt;"**",$BF16,IF($BJ16&lt;&gt;"**",$BJ16,IF($BN16&lt;&gt;"**",$BN16,IF($BQ16&lt;&gt;"**",$BQ16,""))))</f>
        <v/>
      </c>
      <c r="BW16" s="160"/>
      <c r="BX16" s="206"/>
      <c r="BY16" s="206"/>
      <c r="BZ16" s="206"/>
      <c r="CA16" s="207"/>
      <c r="CB16" s="207"/>
      <c r="CC16" s="207"/>
      <c r="CD16" s="214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15"/>
      <c r="CF16" s="215"/>
      <c r="CG16" s="215"/>
      <c r="CH16" s="215"/>
      <c r="CI16" s="216"/>
      <c r="CJ16" s="204" t="str">
        <f>IF(O16&gt;=2,"x "&amp;O16,"")</f>
        <v/>
      </c>
      <c r="CK16" s="204"/>
      <c r="CL16" s="204"/>
      <c r="CM16" s="204"/>
      <c r="CN16" s="205"/>
      <c r="CO16" s="211"/>
      <c r="CP16" s="209"/>
      <c r="CQ16" s="209"/>
      <c r="CR16" s="209"/>
      <c r="CS16" s="209"/>
      <c r="CT16" s="209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09"/>
      <c r="DJ16" s="209"/>
      <c r="DK16" s="209"/>
      <c r="DL16" s="209"/>
      <c r="DM16" s="209"/>
      <c r="DN16" s="209"/>
      <c r="DO16" s="210"/>
      <c r="DP16" s="208"/>
    </row>
    <row r="17" spans="1:120" ht="12.75" customHeight="1" x14ac:dyDescent="0.25">
      <c r="A17" s="230"/>
      <c r="B17" s="231"/>
      <c r="C17" s="185"/>
      <c r="D17" s="187"/>
      <c r="E17" s="141"/>
      <c r="F17" s="142"/>
      <c r="G17" s="142"/>
      <c r="H17" s="143"/>
      <c r="I17" s="185"/>
      <c r="J17" s="186"/>
      <c r="K17" s="187"/>
      <c r="L17" s="188"/>
      <c r="M17" s="189"/>
      <c r="N17" s="145"/>
      <c r="O17" s="145"/>
      <c r="P17" s="145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47"/>
      <c r="W17" s="149"/>
      <c r="X17" s="137"/>
      <c r="Y17" s="147"/>
      <c r="Z17" s="149"/>
      <c r="AA17" s="137"/>
      <c r="AB17" s="147"/>
      <c r="AC17" s="149"/>
      <c r="AD17" s="137"/>
      <c r="AE17" s="147"/>
      <c r="AF17" s="361"/>
      <c r="AG17" s="359"/>
      <c r="AH17" s="365"/>
      <c r="AI17" s="363"/>
      <c r="AJ17" s="137"/>
      <c r="AK17" s="147"/>
      <c r="AL17" s="361"/>
      <c r="AM17" s="359"/>
      <c r="AN17" s="149"/>
      <c r="AO17" s="147"/>
      <c r="AP17" s="361"/>
      <c r="AQ17" s="359"/>
      <c r="AR17" s="149"/>
      <c r="AS17" s="137"/>
      <c r="AT17" s="147"/>
      <c r="AU17" s="149"/>
      <c r="AV17" s="137"/>
      <c r="AW17" s="147"/>
      <c r="AX17" s="137"/>
      <c r="AY17" s="147"/>
      <c r="AZ17" s="361"/>
      <c r="BA17" s="359"/>
      <c r="BB17" s="149"/>
      <c r="BC17" s="365"/>
      <c r="BD17" s="363"/>
      <c r="BE17" s="137"/>
      <c r="BF17" s="163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157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157"/>
      <c r="BO17" s="151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157"/>
      <c r="BR17" s="165"/>
      <c r="BS17" s="167"/>
      <c r="BT17" s="167"/>
      <c r="BU17" s="167"/>
      <c r="BV17" s="161"/>
      <c r="BW17" s="161"/>
      <c r="BX17" s="206"/>
      <c r="BY17" s="206"/>
      <c r="BZ17" s="206"/>
      <c r="CA17" s="207"/>
      <c r="CB17" s="207"/>
      <c r="CC17" s="207"/>
      <c r="CD17" s="217"/>
      <c r="CE17" s="218"/>
      <c r="CF17" s="218"/>
      <c r="CG17" s="218"/>
      <c r="CH17" s="218"/>
      <c r="CI17" s="219"/>
      <c r="CJ17" s="204"/>
      <c r="CK17" s="204"/>
      <c r="CL17" s="204"/>
      <c r="CM17" s="204"/>
      <c r="CN17" s="205"/>
      <c r="CO17" s="211"/>
      <c r="CP17" s="209"/>
      <c r="CQ17" s="209"/>
      <c r="CR17" s="209"/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09"/>
      <c r="DM17" s="209"/>
      <c r="DN17" s="209"/>
      <c r="DO17" s="210"/>
      <c r="DP17" s="208"/>
    </row>
    <row r="18" spans="1:120" ht="12.75" customHeight="1" x14ac:dyDescent="0.25">
      <c r="A18" s="228" t="s">
        <v>300</v>
      </c>
      <c r="B18" s="229"/>
      <c r="C18" s="182"/>
      <c r="D18" s="184"/>
      <c r="E18" s="138"/>
      <c r="F18" s="139"/>
      <c r="G18" s="139"/>
      <c r="H18" s="140"/>
      <c r="I18" s="182"/>
      <c r="J18" s="183"/>
      <c r="K18" s="184"/>
      <c r="L18" s="188"/>
      <c r="M18" s="189"/>
      <c r="N18" s="144"/>
      <c r="O18" s="144"/>
      <c r="P18" s="144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4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8" t="str">
        <f>IF(AND(E18&gt;'ASN21100'!$C$6,E18&lt;='ASN21100'!$E$6),'ASN21100'!$B$7,IF(AND(E18&gt;'ASN21100'!$G$6,E18&lt;='ASN21100'!$I$6),'ASN21100'!$F$7,IF(E18&gt;'ASN21100'!$K$6,'ASN21100'!$J$7,"**")))</f>
        <v>**</v>
      </c>
      <c r="X18" s="136" t="str">
        <f>IF(AND(E18&gt;'ASN21100'!$C$8,E18&lt;='ASN21100'!$E$8),'ASN21100'!$B$9,IF(AND(E18&gt;'ASN21100'!$G$9,E18&lt;='ASN21100'!$I$9),'ASN21100'!$F$9,IF(E18&gt;'ASN21100'!$K$8,'ASN21100'!$J$9,"**")))</f>
        <v>**</v>
      </c>
      <c r="Y18" s="14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8" t="str">
        <f>IF(AND(E18&gt;=ISO2768cL!$C$6,E18&lt;=ISO2768cL!$E$6),ISO2768cL!$B$7,IF(AND(E18&gt;ISO2768cL!$G$6,E18&lt;=ISO2768cL!$I$6),ISO2768cL!$F$7,IF(E18&gt;ISO2768cL!$K$6,ISO2768cL!$J$7,"**")))</f>
        <v>**</v>
      </c>
      <c r="AA18" s="136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4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8" t="str">
        <f>IF(AND(E18&gt;=ISO2768mK!$C$6,E18&lt;=ISO2768mK!$E$6),ISO2768mK!$B$7,IF(AND(E18&gt;ISO2768mK!$G$6,E18&lt;=ISO2768mK!$I$6),ISO2768mK!$F$7,IF(E18&gt;ISO2768mK!$K$6,ISO2768mK!$J$7,"**")))</f>
        <v>**</v>
      </c>
      <c r="AD18" s="136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4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360" t="str">
        <f>IF(AND(E18&gt;='NSA2110'!$C$6,E18&lt;='NSA2110'!$E$6),'NSA2110'!$B$7,IF(AND(E18&gt;'NSA2110'!$G$6,E18&lt;='NSA2110'!$I$6),'NSA2110'!$F$7,IF(E18&gt;'NSA2110'!$L$6,'NSA2110'!$J$7,"**")))</f>
        <v>**</v>
      </c>
      <c r="AG18" s="358" t="str">
        <f>IF(E18&gt;='NSA2110'!$D$8,'NSA2110'!$B$9,"**")</f>
        <v>**</v>
      </c>
      <c r="AH18" s="364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362" t="str">
        <f>IF(AND(E18&gt;'NSA2110'!$C$12,E18&lt;='NSA2110'!$E$12),'NSA2110'!$B$13,IF(E18&gt;'NSA2110'!$H$12,'NSA2110'!$F$13,"**"))</f>
        <v>**</v>
      </c>
      <c r="AJ18" s="136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4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360" t="str">
        <f>IF(AND(E18&gt;='ST11003'!$C$6,E18&lt;'ST11003'!$E$6),'ST11003'!$B$7,IF(E18&gt;='ST11003'!$G$6,'ST11003'!$F$7,"**"))</f>
        <v>**</v>
      </c>
      <c r="AM18" s="358" t="str">
        <f>IF(AND(E18&gt;='ST11003'!$C$8,E18&lt;'ST11003'!$E$8),'ST11003'!$B$9,IF(E18&gt;='ST11003'!$G$8,'ST11003'!$F$9,"**"))</f>
        <v>**</v>
      </c>
      <c r="AN18" s="148" t="str">
        <f>IF(AND(E18&gt;='ST11003'!$C$10,E18&lt;'ST11003'!$E$10),'ST11003'!$B$11,IF(E18&gt;='ST11003'!$G$10,'ST11003'!$F$11,"**"))</f>
        <v>**</v>
      </c>
      <c r="AO18" s="14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360" t="str">
        <f>IF(AND(E18&gt;='ST11007'!$C$6,E18&lt;'ST11007'!$E$6),'ST11007'!$B$7,IF(E18&gt;='ST11007'!$G$6,'ST11007'!$F$7,"**"))</f>
        <v>**</v>
      </c>
      <c r="AQ18" s="358" t="str">
        <f>IF(E18&gt;'ST11007'!$C$8,'ST11007'!$B$9,"**")</f>
        <v>**</v>
      </c>
      <c r="AR18" s="148" t="str">
        <f>IF(AND(E18&gt;='ST11007'!$C$10,E18&lt;'ST11007'!$E$10),'ST11007'!$B$11,IF(E18&gt;='ST11007'!$G$10,'ST11007'!$F$11,"**"))</f>
        <v>**</v>
      </c>
      <c r="AS18" s="136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4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8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36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4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36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4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360" t="str">
        <f t="shared" ref="AZ18:BA18" si="41">IF($A$40=$AE$10,AF18,IF($A$40=$AK$10,AL18,IF($A$40=$AO$10,AP18,"**")))</f>
        <v>**</v>
      </c>
      <c r="BA18" s="358" t="str">
        <f t="shared" si="41"/>
        <v>**</v>
      </c>
      <c r="BB18" s="148" t="str">
        <f t="shared" ref="BB18" si="42">IF($A$40=$V$10,W18,IF($A$40=$Y$10,Z18,IF($A$40=$AB$10,AC18,IF($A$40=$AK$10,AN18,IF($A$40=$AO$10,AR18,IF($A$40=$AT$10,AU18,"**"))))))</f>
        <v>**</v>
      </c>
      <c r="BC18" s="364" t="str">
        <f t="shared" ref="BC18:BD18" si="43">IF($A$40=$AE$10,AH18,"**")</f>
        <v>**</v>
      </c>
      <c r="BD18" s="362" t="str">
        <f t="shared" si="43"/>
        <v>**</v>
      </c>
      <c r="BE18" s="136" t="str">
        <f t="shared" ref="BE18" si="44">IF($A$40=$V$10,X18,IF($A$40=$Y$10,AA18,IF($A$40=$AB$10,AD18,IF($A$40=$AE$10,AJ18,IF($A$40=$AO$10,AS18,IF($A$40=$AT$10,AV18,IF($A$40=$AW$10,AX18,"**")))))))</f>
        <v>**</v>
      </c>
      <c r="BF18" s="162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156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156" t="str">
        <f t="shared" ref="BN18" si="47">IF(L18&amp;L19="","**",IF(L18=L19*-1,"± "&amp;TEXT(L18,"0,00"),IF(L18&lt;&gt;L19,CONCATENATE(BK18,BL18,BM18,CHAR(10),BK19,BL19,BM19),"**")))</f>
        <v>**</v>
      </c>
      <c r="BO18" s="150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156" t="str">
        <f t="shared" ref="BQ18" si="50">IF(BP18&lt;&gt;"",CONCATENATE(BP18&amp;CHAR(10),BP19),"**")</f>
        <v>**</v>
      </c>
      <c r="BR18" s="164" t="str">
        <f t="shared" ref="BR18" si="51">IF($C18="Ø","Ø",IF(OR($C18="R",$C18="RI",$C18="RE"),"R",IF($C18="Ch","Ch","")))</f>
        <v/>
      </c>
      <c r="BS18" s="166" t="str">
        <f t="shared" ref="BS18" si="52">IF($C18="Ch",$BO18,IF($C18="A",TEXT($E18,"0,00")&amp;"°",IF($E18&lt;&gt;"",$E18,"")))</f>
        <v/>
      </c>
      <c r="BT18" s="166"/>
      <c r="BU18" s="166"/>
      <c r="BV18" s="160" t="str">
        <f t="shared" ref="BV18" si="53">IF($BF18&lt;&gt;"**",$BF18,IF($BJ18&lt;&gt;"**",$BJ18,IF($BN18&lt;&gt;"**",$BN18,IF($BQ18&lt;&gt;"**",$BQ18,""))))</f>
        <v/>
      </c>
      <c r="BW18" s="160"/>
      <c r="BX18" s="206"/>
      <c r="BY18" s="206"/>
      <c r="BZ18" s="206"/>
      <c r="CA18" s="207"/>
      <c r="CB18" s="207"/>
      <c r="CC18" s="207"/>
      <c r="CD18" s="214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15"/>
      <c r="CF18" s="215"/>
      <c r="CG18" s="215"/>
      <c r="CH18" s="215"/>
      <c r="CI18" s="216"/>
      <c r="CJ18" s="204" t="str">
        <f>IF(O18&gt;=2,"x "&amp;O18,"")</f>
        <v/>
      </c>
      <c r="CK18" s="204"/>
      <c r="CL18" s="204"/>
      <c r="CM18" s="204"/>
      <c r="CN18" s="205"/>
      <c r="CO18" s="211"/>
      <c r="CP18" s="209"/>
      <c r="CQ18" s="209"/>
      <c r="CR18" s="209"/>
      <c r="CS18" s="209"/>
      <c r="CT18" s="209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09"/>
      <c r="DJ18" s="209"/>
      <c r="DK18" s="209"/>
      <c r="DL18" s="209"/>
      <c r="DM18" s="209"/>
      <c r="DN18" s="209"/>
      <c r="DO18" s="210"/>
      <c r="DP18" s="208"/>
    </row>
    <row r="19" spans="1:120" ht="12.75" customHeight="1" x14ac:dyDescent="0.25">
      <c r="A19" s="230"/>
      <c r="B19" s="231"/>
      <c r="C19" s="185"/>
      <c r="D19" s="187"/>
      <c r="E19" s="141"/>
      <c r="F19" s="142"/>
      <c r="G19" s="142"/>
      <c r="H19" s="143"/>
      <c r="I19" s="185"/>
      <c r="J19" s="186"/>
      <c r="K19" s="187"/>
      <c r="L19" s="188"/>
      <c r="M19" s="189"/>
      <c r="N19" s="145"/>
      <c r="O19" s="145"/>
      <c r="P19" s="145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47"/>
      <c r="W19" s="149"/>
      <c r="X19" s="137"/>
      <c r="Y19" s="147"/>
      <c r="Z19" s="149"/>
      <c r="AA19" s="137"/>
      <c r="AB19" s="147"/>
      <c r="AC19" s="149"/>
      <c r="AD19" s="137"/>
      <c r="AE19" s="147"/>
      <c r="AF19" s="361"/>
      <c r="AG19" s="359"/>
      <c r="AH19" s="365"/>
      <c r="AI19" s="363"/>
      <c r="AJ19" s="137"/>
      <c r="AK19" s="147"/>
      <c r="AL19" s="361"/>
      <c r="AM19" s="359"/>
      <c r="AN19" s="149"/>
      <c r="AO19" s="147"/>
      <c r="AP19" s="361"/>
      <c r="AQ19" s="359"/>
      <c r="AR19" s="149"/>
      <c r="AS19" s="137"/>
      <c r="AT19" s="147"/>
      <c r="AU19" s="149"/>
      <c r="AV19" s="137"/>
      <c r="AW19" s="147"/>
      <c r="AX19" s="137"/>
      <c r="AY19" s="147"/>
      <c r="AZ19" s="361"/>
      <c r="BA19" s="359"/>
      <c r="BB19" s="149"/>
      <c r="BC19" s="365"/>
      <c r="BD19" s="363"/>
      <c r="BE19" s="137"/>
      <c r="BF19" s="163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157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157"/>
      <c r="BO19" s="151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157"/>
      <c r="BR19" s="165"/>
      <c r="BS19" s="167"/>
      <c r="BT19" s="167"/>
      <c r="BU19" s="167"/>
      <c r="BV19" s="161"/>
      <c r="BW19" s="161"/>
      <c r="BX19" s="206"/>
      <c r="BY19" s="206"/>
      <c r="BZ19" s="206"/>
      <c r="CA19" s="207"/>
      <c r="CB19" s="207"/>
      <c r="CC19" s="207"/>
      <c r="CD19" s="217"/>
      <c r="CE19" s="218"/>
      <c r="CF19" s="218"/>
      <c r="CG19" s="218"/>
      <c r="CH19" s="218"/>
      <c r="CI19" s="219"/>
      <c r="CJ19" s="204"/>
      <c r="CK19" s="204"/>
      <c r="CL19" s="204"/>
      <c r="CM19" s="204"/>
      <c r="CN19" s="205"/>
      <c r="CO19" s="211"/>
      <c r="CP19" s="209"/>
      <c r="CQ19" s="209"/>
      <c r="CR19" s="209"/>
      <c r="CS19" s="209"/>
      <c r="CT19" s="209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09"/>
      <c r="DJ19" s="209"/>
      <c r="DK19" s="209"/>
      <c r="DL19" s="209"/>
      <c r="DM19" s="209"/>
      <c r="DN19" s="209"/>
      <c r="DO19" s="210"/>
      <c r="DP19" s="208"/>
    </row>
    <row r="20" spans="1:120" ht="12.75" customHeight="1" x14ac:dyDescent="0.25">
      <c r="A20" s="228" t="s">
        <v>301</v>
      </c>
      <c r="B20" s="229"/>
      <c r="C20" s="182"/>
      <c r="D20" s="184"/>
      <c r="E20" s="190"/>
      <c r="F20" s="191"/>
      <c r="G20" s="194"/>
      <c r="H20" s="195"/>
      <c r="I20" s="182"/>
      <c r="J20" s="183"/>
      <c r="K20" s="184"/>
      <c r="L20" s="188"/>
      <c r="M20" s="189"/>
      <c r="N20" s="144"/>
      <c r="O20" s="144"/>
      <c r="P20" s="144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4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8" t="str">
        <f>IF(AND(E20&gt;'ASN21100'!$C$6,E20&lt;='ASN21100'!$E$6),'ASN21100'!$B$7,IF(AND(E20&gt;'ASN21100'!$G$6,E20&lt;='ASN21100'!$I$6),'ASN21100'!$F$7,IF(E20&gt;'ASN21100'!$K$6,'ASN21100'!$J$7,"**")))</f>
        <v>**</v>
      </c>
      <c r="X20" s="136" t="str">
        <f>IF(AND(E20&gt;'ASN21100'!$C$8,E20&lt;='ASN21100'!$E$8),'ASN21100'!$B$9,IF(AND(E20&gt;'ASN21100'!$G$9,E20&lt;='ASN21100'!$I$9),'ASN21100'!$F$9,IF(E20&gt;'ASN21100'!$K$8,'ASN21100'!$J$9,"**")))</f>
        <v>**</v>
      </c>
      <c r="Y20" s="14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8" t="str">
        <f>IF(AND(E20&gt;=ISO2768cL!$C$6,E20&lt;=ISO2768cL!$E$6),ISO2768cL!$B$7,IF(AND(E20&gt;ISO2768cL!$G$6,E20&lt;=ISO2768cL!$I$6),ISO2768cL!$F$7,IF(E20&gt;ISO2768cL!$K$6,ISO2768cL!$J$7,"**")))</f>
        <v>**</v>
      </c>
      <c r="AA20" s="136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4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8" t="str">
        <f>IF(AND(E20&gt;=ISO2768mK!$C$6,E20&lt;=ISO2768mK!$E$6),ISO2768mK!$B$7,IF(AND(E20&gt;ISO2768mK!$G$6,E20&lt;=ISO2768mK!$I$6),ISO2768mK!$F$7,IF(E20&gt;ISO2768mK!$K$6,ISO2768mK!$J$7,"**")))</f>
        <v>**</v>
      </c>
      <c r="AD20" s="136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4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360" t="str">
        <f>IF(AND(E20&gt;='NSA2110'!$C$6,E20&lt;='NSA2110'!$E$6),'NSA2110'!$B$7,IF(AND(E20&gt;'NSA2110'!$G$6,E20&lt;='NSA2110'!$I$6),'NSA2110'!$F$7,IF(E20&gt;'NSA2110'!$L$6,'NSA2110'!$J$7,"**")))</f>
        <v>**</v>
      </c>
      <c r="AG20" s="358" t="str">
        <f>IF(E20&gt;='NSA2110'!$D$8,'NSA2110'!$B$9,"**")</f>
        <v>**</v>
      </c>
      <c r="AH20" s="364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362" t="str">
        <f>IF(AND(E20&gt;'NSA2110'!$C$12,E20&lt;='NSA2110'!$E$12),'NSA2110'!$B$13,IF(E20&gt;'NSA2110'!$H$12,'NSA2110'!$F$13,"**"))</f>
        <v>**</v>
      </c>
      <c r="AJ20" s="136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4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360" t="str">
        <f>IF(AND(E20&gt;='ST11003'!$C$6,E20&lt;'ST11003'!$E$6),'ST11003'!$B$7,IF(E20&gt;='ST11003'!$G$6,'ST11003'!$F$7,"**"))</f>
        <v>**</v>
      </c>
      <c r="AM20" s="358" t="str">
        <f>IF(AND(E20&gt;='ST11003'!$C$8,E20&lt;'ST11003'!$E$8),'ST11003'!$B$9,IF(E20&gt;='ST11003'!$G$8,'ST11003'!$F$9,"**"))</f>
        <v>**</v>
      </c>
      <c r="AN20" s="148" t="str">
        <f>IF(AND(E20&gt;='ST11003'!$C$10,E20&lt;'ST11003'!$E$10),'ST11003'!$B$11,IF(E20&gt;='ST11003'!$G$10,'ST11003'!$F$11,"**"))</f>
        <v>**</v>
      </c>
      <c r="AO20" s="14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360" t="str">
        <f>IF(AND(E20&gt;='ST11007'!$C$6,E20&lt;'ST11007'!$E$6),'ST11007'!$B$7,IF(E20&gt;='ST11007'!$G$6,'ST11007'!$F$7,"**"))</f>
        <v>**</v>
      </c>
      <c r="AQ20" s="358" t="str">
        <f>IF(E20&gt;'ST11007'!$C$8,'ST11007'!$B$9,"**")</f>
        <v>**</v>
      </c>
      <c r="AR20" s="148" t="str">
        <f>IF(AND(E20&gt;='ST11007'!$C$10,E20&lt;'ST11007'!$E$10),'ST11007'!$B$11,IF(E20&gt;='ST11007'!$G$10,'ST11007'!$F$11,"**"))</f>
        <v>**</v>
      </c>
      <c r="AS20" s="136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4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8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36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4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36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4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360" t="str">
        <f t="shared" ref="AZ20:BA20" si="58">IF($A$40=$AE$10,AF20,IF($A$40=$AK$10,AL20,IF($A$40=$AO$10,AP20,"**")))</f>
        <v>**</v>
      </c>
      <c r="BA20" s="358" t="str">
        <f t="shared" si="58"/>
        <v>**</v>
      </c>
      <c r="BB20" s="148" t="str">
        <f t="shared" ref="BB20" si="59">IF($A$40=$V$10,W20,IF($A$40=$Y$10,Z20,IF($A$40=$AB$10,AC20,IF($A$40=$AK$10,AN20,IF($A$40=$AO$10,AR20,IF($A$40=$AT$10,AU20,"**"))))))</f>
        <v>**</v>
      </c>
      <c r="BC20" s="364" t="str">
        <f t="shared" ref="BC20:BD20" si="60">IF($A$40=$AE$10,AH20,"**")</f>
        <v>**</v>
      </c>
      <c r="BD20" s="362" t="str">
        <f t="shared" si="60"/>
        <v>**</v>
      </c>
      <c r="BE20" s="136" t="str">
        <f t="shared" ref="BE20" si="61">IF($A$40=$V$10,X20,IF($A$40=$Y$10,AA20,IF($A$40=$AB$10,AD20,IF($A$40=$AE$10,AJ20,IF($A$40=$AO$10,AS20,IF($A$40=$AT$10,AV20,IF($A$40=$AW$10,AX20,"**")))))))</f>
        <v>**</v>
      </c>
      <c r="BF20" s="162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156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156" t="str">
        <f t="shared" ref="BN20" si="64">IF(L20&amp;L21="","**",IF(L20=L21*-1,"± "&amp;TEXT(L20,"0,00"),IF(L20&lt;&gt;L21,CONCATENATE(BK20,BL20,BM20,CHAR(10),BK21,BL21,BM21),"**")))</f>
        <v>**</v>
      </c>
      <c r="BO20" s="150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156" t="str">
        <f t="shared" ref="BQ20" si="67">IF(BP20&lt;&gt;"",CONCATENATE(BP20&amp;CHAR(10),BP21),"**")</f>
        <v>**</v>
      </c>
      <c r="BR20" s="164" t="str">
        <f t="shared" ref="BR20" si="68">IF($C20="Ø","Ø",IF(OR($C20="R",$C20="RI",$C20="RE"),"R",IF($C20="Ch","Ch","")))</f>
        <v/>
      </c>
      <c r="BS20" s="166" t="str">
        <f t="shared" ref="BS20" si="69">IF($C20="Ch",$BO20,IF($C20="A",TEXT($E20,"0,00")&amp;"°",IF($E20&lt;&gt;"",$E20,"")))</f>
        <v/>
      </c>
      <c r="BT20" s="166"/>
      <c r="BU20" s="166"/>
      <c r="BV20" s="160" t="str">
        <f t="shared" ref="BV20" si="70">IF($BF20&lt;&gt;"**",$BF20,IF($BJ20&lt;&gt;"**",$BJ20,IF($BN20&lt;&gt;"**",$BN20,IF($BQ20&lt;&gt;"**",$BQ20,""))))</f>
        <v/>
      </c>
      <c r="BW20" s="160"/>
      <c r="BX20" s="206"/>
      <c r="BY20" s="206"/>
      <c r="BZ20" s="206"/>
      <c r="CA20" s="207"/>
      <c r="CB20" s="207"/>
      <c r="CC20" s="207"/>
      <c r="CD20" s="214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15"/>
      <c r="CF20" s="215"/>
      <c r="CG20" s="215"/>
      <c r="CH20" s="215"/>
      <c r="CI20" s="216"/>
      <c r="CJ20" s="204" t="str">
        <f>IF(O20&gt;=2,"x "&amp;O20,"")</f>
        <v/>
      </c>
      <c r="CK20" s="204"/>
      <c r="CL20" s="204"/>
      <c r="CM20" s="204"/>
      <c r="CN20" s="205"/>
      <c r="CO20" s="211"/>
      <c r="CP20" s="209"/>
      <c r="CQ20" s="209"/>
      <c r="CR20" s="209"/>
      <c r="CS20" s="209"/>
      <c r="CT20" s="209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09"/>
      <c r="DJ20" s="209"/>
      <c r="DK20" s="209"/>
      <c r="DL20" s="209"/>
      <c r="DM20" s="209"/>
      <c r="DN20" s="209"/>
      <c r="DO20" s="210"/>
      <c r="DP20" s="208"/>
    </row>
    <row r="21" spans="1:120" ht="12.75" customHeight="1" x14ac:dyDescent="0.25">
      <c r="A21" s="230"/>
      <c r="B21" s="231"/>
      <c r="C21" s="185"/>
      <c r="D21" s="187"/>
      <c r="E21" s="192"/>
      <c r="F21" s="193"/>
      <c r="G21" s="196"/>
      <c r="H21" s="197"/>
      <c r="I21" s="185"/>
      <c r="J21" s="186"/>
      <c r="K21" s="187"/>
      <c r="L21" s="188"/>
      <c r="M21" s="189"/>
      <c r="N21" s="145"/>
      <c r="O21" s="145"/>
      <c r="P21" s="145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47"/>
      <c r="W21" s="149"/>
      <c r="X21" s="137"/>
      <c r="Y21" s="147"/>
      <c r="Z21" s="149"/>
      <c r="AA21" s="137"/>
      <c r="AB21" s="147"/>
      <c r="AC21" s="149"/>
      <c r="AD21" s="137"/>
      <c r="AE21" s="147"/>
      <c r="AF21" s="361"/>
      <c r="AG21" s="359"/>
      <c r="AH21" s="365"/>
      <c r="AI21" s="363"/>
      <c r="AJ21" s="137"/>
      <c r="AK21" s="147"/>
      <c r="AL21" s="361"/>
      <c r="AM21" s="359"/>
      <c r="AN21" s="149"/>
      <c r="AO21" s="147"/>
      <c r="AP21" s="361"/>
      <c r="AQ21" s="359"/>
      <c r="AR21" s="149"/>
      <c r="AS21" s="137"/>
      <c r="AT21" s="147"/>
      <c r="AU21" s="149"/>
      <c r="AV21" s="137"/>
      <c r="AW21" s="147"/>
      <c r="AX21" s="137"/>
      <c r="AY21" s="147"/>
      <c r="AZ21" s="361"/>
      <c r="BA21" s="359"/>
      <c r="BB21" s="149"/>
      <c r="BC21" s="365"/>
      <c r="BD21" s="363"/>
      <c r="BE21" s="137"/>
      <c r="BF21" s="163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157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157"/>
      <c r="BO21" s="151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157"/>
      <c r="BR21" s="165"/>
      <c r="BS21" s="167"/>
      <c r="BT21" s="167"/>
      <c r="BU21" s="167"/>
      <c r="BV21" s="161"/>
      <c r="BW21" s="161"/>
      <c r="BX21" s="206"/>
      <c r="BY21" s="206"/>
      <c r="BZ21" s="206"/>
      <c r="CA21" s="207"/>
      <c r="CB21" s="207"/>
      <c r="CC21" s="207"/>
      <c r="CD21" s="217"/>
      <c r="CE21" s="218"/>
      <c r="CF21" s="218"/>
      <c r="CG21" s="218"/>
      <c r="CH21" s="218"/>
      <c r="CI21" s="219"/>
      <c r="CJ21" s="204"/>
      <c r="CK21" s="204"/>
      <c r="CL21" s="204"/>
      <c r="CM21" s="204"/>
      <c r="CN21" s="205"/>
      <c r="CO21" s="211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09"/>
      <c r="DM21" s="209"/>
      <c r="DN21" s="209"/>
      <c r="DO21" s="210"/>
      <c r="DP21" s="208"/>
    </row>
    <row r="22" spans="1:120" ht="12.75" customHeight="1" x14ac:dyDescent="0.25">
      <c r="A22" s="228" t="s">
        <v>168</v>
      </c>
      <c r="B22" s="229"/>
      <c r="C22" s="182"/>
      <c r="D22" s="184"/>
      <c r="E22" s="138"/>
      <c r="F22" s="139"/>
      <c r="G22" s="139"/>
      <c r="H22" s="140"/>
      <c r="I22" s="182"/>
      <c r="J22" s="183"/>
      <c r="K22" s="184"/>
      <c r="L22" s="188"/>
      <c r="M22" s="189"/>
      <c r="N22" s="144"/>
      <c r="O22" s="144"/>
      <c r="P22" s="144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4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8" t="str">
        <f>IF(AND(E22&gt;'ASN21100'!$C$6,E22&lt;='ASN21100'!$E$6),'ASN21100'!$B$7,IF(AND(E22&gt;'ASN21100'!$G$6,E22&lt;='ASN21100'!$I$6),'ASN21100'!$F$7,IF(E22&gt;'ASN21100'!$K$6,'ASN21100'!$J$7,"**")))</f>
        <v>**</v>
      </c>
      <c r="X22" s="136" t="str">
        <f>IF(AND(E22&gt;'ASN21100'!$C$8,E22&lt;='ASN21100'!$E$8),'ASN21100'!$B$9,IF(AND(E22&gt;'ASN21100'!$G$9,E22&lt;='ASN21100'!$I$9),'ASN21100'!$F$9,IF(E22&gt;'ASN21100'!$K$8,'ASN21100'!$J$9,"**")))</f>
        <v>**</v>
      </c>
      <c r="Y22" s="14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8" t="str">
        <f>IF(AND(E22&gt;=ISO2768cL!$C$6,E22&lt;=ISO2768cL!$E$6),ISO2768cL!$B$7,IF(AND(E22&gt;ISO2768cL!$G$6,E22&lt;=ISO2768cL!$I$6),ISO2768cL!$F$7,IF(E22&gt;ISO2768cL!$K$6,ISO2768cL!$J$7,"**")))</f>
        <v>**</v>
      </c>
      <c r="AA22" s="136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4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8" t="str">
        <f>IF(AND(E22&gt;=ISO2768mK!$C$6,E22&lt;=ISO2768mK!$E$6),ISO2768mK!$B$7,IF(AND(E22&gt;ISO2768mK!$G$6,E22&lt;=ISO2768mK!$I$6),ISO2768mK!$F$7,IF(E22&gt;ISO2768mK!$K$6,ISO2768mK!$J$7,"**")))</f>
        <v>**</v>
      </c>
      <c r="AD22" s="136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4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360" t="str">
        <f>IF(AND(E22&gt;='NSA2110'!$C$6,E22&lt;='NSA2110'!$E$6),'NSA2110'!$B$7,IF(AND(E22&gt;'NSA2110'!$G$6,E22&lt;='NSA2110'!$I$6),'NSA2110'!$F$7,IF(E22&gt;'NSA2110'!$L$6,'NSA2110'!$J$7,"**")))</f>
        <v>**</v>
      </c>
      <c r="AG22" s="358" t="str">
        <f>IF(E22&gt;='NSA2110'!$D$8,'NSA2110'!$B$9,"**")</f>
        <v>**</v>
      </c>
      <c r="AH22" s="364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362" t="str">
        <f>IF(AND(E22&gt;'NSA2110'!$C$12,E22&lt;='NSA2110'!$E$12),'NSA2110'!$B$13,IF(E22&gt;'NSA2110'!$H$12,'NSA2110'!$F$13,"**"))</f>
        <v>**</v>
      </c>
      <c r="AJ22" s="136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4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360" t="str">
        <f>IF(AND(E22&gt;='ST11003'!$C$6,E22&lt;'ST11003'!$E$6),'ST11003'!$B$7,IF(E22&gt;='ST11003'!$G$6,'ST11003'!$F$7,"**"))</f>
        <v>**</v>
      </c>
      <c r="AM22" s="358" t="str">
        <f>IF(AND(E22&gt;='ST11003'!$C$8,E22&lt;'ST11003'!$E$8),'ST11003'!$B$9,IF(E22&gt;='ST11003'!$G$8,'ST11003'!$F$9,"**"))</f>
        <v>**</v>
      </c>
      <c r="AN22" s="148" t="str">
        <f>IF(AND(E22&gt;='ST11003'!$C$10,E22&lt;'ST11003'!$E$10),'ST11003'!$B$11,IF(E22&gt;='ST11003'!$G$10,'ST11003'!$F$11,"**"))</f>
        <v>**</v>
      </c>
      <c r="AO22" s="14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360" t="str">
        <f>IF(AND(E22&gt;='ST11007'!$C$6,E22&lt;'ST11007'!$E$6),'ST11007'!$B$7,IF(E22&gt;='ST11007'!$G$6,'ST11007'!$F$7,"**"))</f>
        <v>**</v>
      </c>
      <c r="AQ22" s="358" t="str">
        <f>IF(E22&gt;'ST11007'!$C$8,'ST11007'!$B$9,"**")</f>
        <v>**</v>
      </c>
      <c r="AR22" s="148" t="str">
        <f>IF(AND(E22&gt;='ST11007'!$C$10,E22&lt;'ST11007'!$E$10),'ST11007'!$B$11,IF(E22&gt;='ST11007'!$G$10,'ST11007'!$F$11,"**"))</f>
        <v>**</v>
      </c>
      <c r="AS22" s="136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4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8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36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4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36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4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360" t="str">
        <f t="shared" ref="AZ22:BA22" si="75">IF($A$40=$AE$10,AF22,IF($A$40=$AK$10,AL22,IF($A$40=$AO$10,AP22,"**")))</f>
        <v>**</v>
      </c>
      <c r="BA22" s="358" t="str">
        <f t="shared" si="75"/>
        <v>**</v>
      </c>
      <c r="BB22" s="148" t="str">
        <f t="shared" ref="BB22" si="76">IF($A$40=$V$10,W22,IF($A$40=$Y$10,Z22,IF($A$40=$AB$10,AC22,IF($A$40=$AK$10,AN22,IF($A$40=$AO$10,AR22,IF($A$40=$AT$10,AU22,"**"))))))</f>
        <v>**</v>
      </c>
      <c r="BC22" s="364" t="str">
        <f t="shared" ref="BC22:BD22" si="77">IF($A$40=$AE$10,AH22,"**")</f>
        <v>**</v>
      </c>
      <c r="BD22" s="362" t="str">
        <f t="shared" si="77"/>
        <v>**</v>
      </c>
      <c r="BE22" s="136" t="str">
        <f t="shared" ref="BE22" si="78">IF($A$40=$V$10,X22,IF($A$40=$Y$10,AA22,IF($A$40=$AB$10,AD22,IF($A$40=$AE$10,AJ22,IF($A$40=$AO$10,AS22,IF($A$40=$AT$10,AV22,IF($A$40=$AW$10,AX22,"**")))))))</f>
        <v>**</v>
      </c>
      <c r="BF22" s="162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156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156" t="str">
        <f t="shared" ref="BN22" si="81">IF(L22&amp;L23="","**",IF(L22=L23*-1,"± "&amp;TEXT(L22,"0,00"),IF(L22&lt;&gt;L23,CONCATENATE(BK22,BL22,BM22,CHAR(10),BK23,BL23,BM23),"**")))</f>
        <v>**</v>
      </c>
      <c r="BO22" s="150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156" t="str">
        <f t="shared" ref="BQ22" si="84">IF(BP22&lt;&gt;"",CONCATENATE(BP22&amp;CHAR(10),BP23),"**")</f>
        <v>**</v>
      </c>
      <c r="BR22" s="164" t="str">
        <f t="shared" ref="BR22" si="85">IF($C22="Ø","Ø",IF(OR($C22="R",$C22="RI",$C22="RE"),"R",IF($C22="Ch","Ch","")))</f>
        <v/>
      </c>
      <c r="BS22" s="166" t="str">
        <f t="shared" ref="BS22" si="86">IF($C22="Ch",$BO22,IF($C22="A",TEXT($E22,"0,00")&amp;"°",IF($E22&lt;&gt;"",$E22,"")))</f>
        <v/>
      </c>
      <c r="BT22" s="166"/>
      <c r="BU22" s="166"/>
      <c r="BV22" s="160" t="str">
        <f t="shared" ref="BV22" si="87">IF($BF22&lt;&gt;"**",$BF22,IF($BJ22&lt;&gt;"**",$BJ22,IF($BN22&lt;&gt;"**",$BN22,IF($BQ22&lt;&gt;"**",$BQ22,""))))</f>
        <v/>
      </c>
      <c r="BW22" s="160"/>
      <c r="BX22" s="206"/>
      <c r="BY22" s="206"/>
      <c r="BZ22" s="206"/>
      <c r="CA22" s="207"/>
      <c r="CB22" s="207"/>
      <c r="CC22" s="207"/>
      <c r="CD22" s="214" t="str">
        <f t="shared" ref="CD22" si="88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15"/>
      <c r="CF22" s="215"/>
      <c r="CG22" s="215"/>
      <c r="CH22" s="215"/>
      <c r="CI22" s="216"/>
      <c r="CJ22" s="204" t="str">
        <f>IF(O22&gt;=2,"x "&amp;O22,"")</f>
        <v/>
      </c>
      <c r="CK22" s="204"/>
      <c r="CL22" s="204"/>
      <c r="CM22" s="204"/>
      <c r="CN22" s="205"/>
      <c r="CO22" s="211"/>
      <c r="CP22" s="209"/>
      <c r="CQ22" s="209"/>
      <c r="CR22" s="209"/>
      <c r="CS22" s="209"/>
      <c r="CT22" s="20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09"/>
      <c r="DJ22" s="209"/>
      <c r="DK22" s="209"/>
      <c r="DL22" s="209"/>
      <c r="DM22" s="209"/>
      <c r="DN22" s="209"/>
      <c r="DO22" s="210"/>
      <c r="DP22" s="208"/>
    </row>
    <row r="23" spans="1:120" ht="12.75" customHeight="1" x14ac:dyDescent="0.25">
      <c r="A23" s="230"/>
      <c r="B23" s="231"/>
      <c r="C23" s="185"/>
      <c r="D23" s="187"/>
      <c r="E23" s="141"/>
      <c r="F23" s="142"/>
      <c r="G23" s="142"/>
      <c r="H23" s="143"/>
      <c r="I23" s="185"/>
      <c r="J23" s="186"/>
      <c r="K23" s="187"/>
      <c r="L23" s="188"/>
      <c r="M23" s="189"/>
      <c r="N23" s="145"/>
      <c r="O23" s="145"/>
      <c r="P23" s="145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9">IF(AND(C22="Ø",I22&lt;&gt;""),T23*0.001,"")</f>
        <v/>
      </c>
      <c r="V23" s="147"/>
      <c r="W23" s="149"/>
      <c r="X23" s="137"/>
      <c r="Y23" s="147"/>
      <c r="Z23" s="149"/>
      <c r="AA23" s="137"/>
      <c r="AB23" s="147"/>
      <c r="AC23" s="149"/>
      <c r="AD23" s="137"/>
      <c r="AE23" s="147"/>
      <c r="AF23" s="361"/>
      <c r="AG23" s="359"/>
      <c r="AH23" s="365"/>
      <c r="AI23" s="363"/>
      <c r="AJ23" s="137"/>
      <c r="AK23" s="147"/>
      <c r="AL23" s="361"/>
      <c r="AM23" s="359"/>
      <c r="AN23" s="149"/>
      <c r="AO23" s="147"/>
      <c r="AP23" s="361"/>
      <c r="AQ23" s="359"/>
      <c r="AR23" s="149"/>
      <c r="AS23" s="137"/>
      <c r="AT23" s="147"/>
      <c r="AU23" s="149"/>
      <c r="AV23" s="137"/>
      <c r="AW23" s="147"/>
      <c r="AX23" s="137"/>
      <c r="AY23" s="147"/>
      <c r="AZ23" s="361"/>
      <c r="BA23" s="359"/>
      <c r="BB23" s="149"/>
      <c r="BC23" s="365"/>
      <c r="BD23" s="363"/>
      <c r="BE23" s="137"/>
      <c r="BF23" s="163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157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157"/>
      <c r="BO23" s="151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157"/>
      <c r="BR23" s="165"/>
      <c r="BS23" s="167"/>
      <c r="BT23" s="167"/>
      <c r="BU23" s="167"/>
      <c r="BV23" s="161"/>
      <c r="BW23" s="161"/>
      <c r="BX23" s="206"/>
      <c r="BY23" s="206"/>
      <c r="BZ23" s="206"/>
      <c r="CA23" s="207"/>
      <c r="CB23" s="207"/>
      <c r="CC23" s="207"/>
      <c r="CD23" s="217"/>
      <c r="CE23" s="218"/>
      <c r="CF23" s="218"/>
      <c r="CG23" s="218"/>
      <c r="CH23" s="218"/>
      <c r="CI23" s="219"/>
      <c r="CJ23" s="204"/>
      <c r="CK23" s="204"/>
      <c r="CL23" s="204"/>
      <c r="CM23" s="204"/>
      <c r="CN23" s="205"/>
      <c r="CO23" s="211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9"/>
      <c r="DJ23" s="209"/>
      <c r="DK23" s="209"/>
      <c r="DL23" s="209"/>
      <c r="DM23" s="209"/>
      <c r="DN23" s="209"/>
      <c r="DO23" s="210"/>
      <c r="DP23" s="208"/>
    </row>
    <row r="24" spans="1:120" ht="12.95" customHeight="1" x14ac:dyDescent="0.25">
      <c r="A24" s="228" t="s">
        <v>302</v>
      </c>
      <c r="B24" s="229"/>
      <c r="C24" s="182"/>
      <c r="D24" s="184"/>
      <c r="E24" s="138"/>
      <c r="F24" s="139"/>
      <c r="G24" s="139"/>
      <c r="H24" s="140"/>
      <c r="I24" s="182"/>
      <c r="J24" s="183"/>
      <c r="K24" s="184"/>
      <c r="L24" s="188"/>
      <c r="M24" s="189"/>
      <c r="N24" s="144"/>
      <c r="O24" s="144"/>
      <c r="P24" s="144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90">IF(AND(C24="Ø",I24&lt;&gt;""),T24*0.001,"")</f>
        <v/>
      </c>
      <c r="V24" s="14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8" t="str">
        <f>IF(AND(E24&gt;'ASN21100'!$C$6,E24&lt;='ASN21100'!$E$6),'ASN21100'!$B$7,IF(AND(E24&gt;'ASN21100'!$G$6,E24&lt;='ASN21100'!$I$6),'ASN21100'!$F$7,IF(E24&gt;'ASN21100'!$K$6,'ASN21100'!$J$7,"**")))</f>
        <v>**</v>
      </c>
      <c r="X24" s="136" t="str">
        <f>IF(AND(E24&gt;'ASN21100'!$C$8,E24&lt;='ASN21100'!$E$8),'ASN21100'!$B$9,IF(AND(E24&gt;'ASN21100'!$G$9,E24&lt;='ASN21100'!$I$9),'ASN21100'!$F$9,IF(E24&gt;'ASN21100'!$K$8,'ASN21100'!$J$9,"**")))</f>
        <v>**</v>
      </c>
      <c r="Y24" s="14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8" t="str">
        <f>IF(AND(E24&gt;=ISO2768cL!$C$6,E24&lt;=ISO2768cL!$E$6),ISO2768cL!$B$7,IF(AND(E24&gt;ISO2768cL!$G$6,E24&lt;=ISO2768cL!$I$6),ISO2768cL!$F$7,IF(E24&gt;ISO2768cL!$K$6,ISO2768cL!$J$7,"**")))</f>
        <v>**</v>
      </c>
      <c r="AA24" s="136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4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8" t="str">
        <f>IF(AND(E24&gt;=ISO2768mK!$C$6,E24&lt;=ISO2768mK!$E$6),ISO2768mK!$B$7,IF(AND(E24&gt;ISO2768mK!$G$6,E24&lt;=ISO2768mK!$I$6),ISO2768mK!$F$7,IF(E24&gt;ISO2768mK!$K$6,ISO2768mK!$J$7,"**")))</f>
        <v>**</v>
      </c>
      <c r="AD24" s="136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4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360" t="str">
        <f>IF(AND(E24&gt;='NSA2110'!$C$6,E24&lt;='NSA2110'!$E$6),'NSA2110'!$B$7,IF(AND(E24&gt;'NSA2110'!$G$6,E24&lt;='NSA2110'!$I$6),'NSA2110'!$F$7,IF(E24&gt;'NSA2110'!$L$6,'NSA2110'!$J$7,"**")))</f>
        <v>**</v>
      </c>
      <c r="AG24" s="358" t="str">
        <f>IF(E24&gt;='NSA2110'!$D$8,'NSA2110'!$B$9,"**")</f>
        <v>**</v>
      </c>
      <c r="AH24" s="364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362" t="str">
        <f>IF(AND(E24&gt;'NSA2110'!$C$12,E24&lt;='NSA2110'!$E$12),'NSA2110'!$B$13,IF(E24&gt;'NSA2110'!$H$12,'NSA2110'!$F$13,"**"))</f>
        <v>**</v>
      </c>
      <c r="AJ24" s="136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4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360" t="str">
        <f>IF(AND(E24&gt;='ST11003'!$C$6,E24&lt;'ST11003'!$E$6),'ST11003'!$B$7,IF(E24&gt;='ST11003'!$G$6,'ST11003'!$F$7,"**"))</f>
        <v>**</v>
      </c>
      <c r="AM24" s="358" t="str">
        <f>IF(AND(E24&gt;='ST11003'!$C$8,E24&lt;'ST11003'!$E$8),'ST11003'!$B$9,IF(E24&gt;='ST11003'!$G$8,'ST11003'!$F$9,"**"))</f>
        <v>**</v>
      </c>
      <c r="AN24" s="148" t="str">
        <f>IF(AND(E24&gt;='ST11003'!$C$10,E24&lt;'ST11003'!$E$10),'ST11003'!$B$11,IF(E24&gt;='ST11003'!$G$10,'ST11003'!$F$11,"**"))</f>
        <v>**</v>
      </c>
      <c r="AO24" s="14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360" t="str">
        <f>IF(AND(E24&gt;='ST11007'!$C$6,E24&lt;'ST11007'!$E$6),'ST11007'!$B$7,IF(E24&gt;='ST11007'!$G$6,'ST11007'!$F$7,"**"))</f>
        <v>**</v>
      </c>
      <c r="AQ24" s="358" t="str">
        <f>IF(E24&gt;'ST11007'!$C$8,'ST11007'!$B$9,"**")</f>
        <v>**</v>
      </c>
      <c r="AR24" s="148" t="str">
        <f>IF(AND(E24&gt;='ST11007'!$C$10,E24&lt;'ST11007'!$E$10),'ST11007'!$B$11,IF(E24&gt;='ST11007'!$G$10,'ST11007'!$F$11,"**"))</f>
        <v>**</v>
      </c>
      <c r="AS24" s="136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4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8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36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4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36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46" t="str">
        <f t="shared" ref="AY24" si="91">IF($A$40=$V$10,V24,IF($A$40=$Y$10,Y24,IF($A$40=$AB$10,AB24,IF($A$40=$AE$10,AE24,IF($A$40=$AK$10,AK24,IF($A$40=$AO$10,AO24,IF($A$40=$AT$10,AT24,IF($A$40=$AW$10,AW24,"**"))))))))</f>
        <v>**</v>
      </c>
      <c r="AZ24" s="360" t="str">
        <f t="shared" ref="AZ24:BA24" si="92">IF($A$40=$AE$10,AF24,IF($A$40=$AK$10,AL24,IF($A$40=$AO$10,AP24,"**")))</f>
        <v>**</v>
      </c>
      <c r="BA24" s="358" t="str">
        <f t="shared" si="92"/>
        <v>**</v>
      </c>
      <c r="BB24" s="148" t="str">
        <f t="shared" ref="BB24" si="93">IF($A$40=$V$10,W24,IF($A$40=$Y$10,Z24,IF($A$40=$AB$10,AC24,IF($A$40=$AK$10,AN24,IF($A$40=$AO$10,AR24,IF($A$40=$AT$10,AU24,"**"))))))</f>
        <v>**</v>
      </c>
      <c r="BC24" s="364" t="str">
        <f t="shared" ref="BC24:BD24" si="94">IF($A$40=$AE$10,AH24,"**")</f>
        <v>**</v>
      </c>
      <c r="BD24" s="362" t="str">
        <f t="shared" si="94"/>
        <v>**</v>
      </c>
      <c r="BE24" s="136" t="str">
        <f t="shared" ref="BE24" si="95">IF($A$40=$V$10,X24,IF($A$40=$Y$10,AA24,IF($A$40=$AB$10,AD24,IF($A$40=$AE$10,AJ24,IF($A$40=$AO$10,AS24,IF($A$40=$AT$10,AV24,IF($A$40=$AW$10,AX24,"**")))))))</f>
        <v>**</v>
      </c>
      <c r="BF24" s="162" t="str">
        <f t="shared" ref="BF24" si="96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156" t="str">
        <f t="shared" ref="BJ24" si="97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156" t="str">
        <f t="shared" ref="BN24" si="98">IF(L24&amp;L25="","**",IF(L24=L25*-1,"± "&amp;TEXT(L24,"0,00"),IF(L24&lt;&gt;L25,CONCATENATE(BK24,BL24,BM24,CHAR(10),BK25,BL25,BM25),"**")))</f>
        <v>**</v>
      </c>
      <c r="BO24" s="150" t="str">
        <f t="shared" ref="BO24" si="99">IF(C24&lt;&gt;"Ch","**",IF(E24&amp;G24="","",IF(C24="Ch",E24&amp;"x"&amp;G24&amp;"°","**")))</f>
        <v>**</v>
      </c>
      <c r="BP24" s="56" t="str">
        <f t="shared" ref="BP24" si="100">IF(C24="Ch",TEXT(V24,"0,00"),"")</f>
        <v/>
      </c>
      <c r="BQ24" s="156" t="str">
        <f t="shared" ref="BQ24" si="101">IF(BP24&lt;&gt;"",CONCATENATE(BP24&amp;CHAR(10),BP25),"**")</f>
        <v>**</v>
      </c>
      <c r="BR24" s="164" t="str">
        <f t="shared" ref="BR24" si="102">IF($C24="Ø","Ø",IF(OR($C24="R",$C24="RI",$C24="RE"),"R",IF($C24="Ch","Ch","")))</f>
        <v/>
      </c>
      <c r="BS24" s="166" t="str">
        <f t="shared" ref="BS24" si="103">IF($C24="Ch",$BO24,IF($C24="A",TEXT($E24,"0,00")&amp;"°",IF($E24&lt;&gt;"",$E24,"")))</f>
        <v/>
      </c>
      <c r="BT24" s="166"/>
      <c r="BU24" s="166"/>
      <c r="BV24" s="160" t="str">
        <f t="shared" ref="BV24" si="104">IF($BF24&lt;&gt;"**",$BF24,IF($BJ24&lt;&gt;"**",$BJ24,IF($BN24&lt;&gt;"**",$BN24,IF($BQ24&lt;&gt;"**",$BQ24,""))))</f>
        <v/>
      </c>
      <c r="BW24" s="160"/>
      <c r="BX24" s="206"/>
      <c r="BY24" s="206"/>
      <c r="BZ24" s="206"/>
      <c r="CA24" s="207"/>
      <c r="CB24" s="207"/>
      <c r="CC24" s="207"/>
      <c r="CD24" s="214" t="str">
        <f t="shared" ref="CD24" si="105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15"/>
      <c r="CF24" s="215"/>
      <c r="CG24" s="215"/>
      <c r="CH24" s="215"/>
      <c r="CI24" s="216"/>
      <c r="CJ24" s="204" t="str">
        <f>IF(O24&gt;=2,"x "&amp;O24,"")</f>
        <v/>
      </c>
      <c r="CK24" s="204"/>
      <c r="CL24" s="204"/>
      <c r="CM24" s="204"/>
      <c r="CN24" s="205"/>
      <c r="CO24" s="211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/>
      <c r="DG24" s="209"/>
      <c r="DH24" s="209"/>
      <c r="DI24" s="209"/>
      <c r="DJ24" s="209"/>
      <c r="DK24" s="209"/>
      <c r="DL24" s="209"/>
      <c r="DM24" s="209"/>
      <c r="DN24" s="209"/>
      <c r="DO24" s="210"/>
      <c r="DP24" s="208"/>
    </row>
    <row r="25" spans="1:120" ht="12.75" customHeight="1" x14ac:dyDescent="0.25">
      <c r="A25" s="230"/>
      <c r="B25" s="231"/>
      <c r="C25" s="185"/>
      <c r="D25" s="187"/>
      <c r="E25" s="141"/>
      <c r="F25" s="142"/>
      <c r="G25" s="142"/>
      <c r="H25" s="143"/>
      <c r="I25" s="185"/>
      <c r="J25" s="186"/>
      <c r="K25" s="187"/>
      <c r="L25" s="188"/>
      <c r="M25" s="189"/>
      <c r="N25" s="145"/>
      <c r="O25" s="145"/>
      <c r="P25" s="145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6">IF(AND(C24="Ø",I24&lt;&gt;""),T25*0.001,"")</f>
        <v/>
      </c>
      <c r="V25" s="147"/>
      <c r="W25" s="149"/>
      <c r="X25" s="137"/>
      <c r="Y25" s="147"/>
      <c r="Z25" s="149"/>
      <c r="AA25" s="137"/>
      <c r="AB25" s="147"/>
      <c r="AC25" s="149"/>
      <c r="AD25" s="137"/>
      <c r="AE25" s="147"/>
      <c r="AF25" s="361"/>
      <c r="AG25" s="359"/>
      <c r="AH25" s="365"/>
      <c r="AI25" s="363"/>
      <c r="AJ25" s="137"/>
      <c r="AK25" s="147"/>
      <c r="AL25" s="361"/>
      <c r="AM25" s="359"/>
      <c r="AN25" s="149"/>
      <c r="AO25" s="147"/>
      <c r="AP25" s="361"/>
      <c r="AQ25" s="359"/>
      <c r="AR25" s="149"/>
      <c r="AS25" s="137"/>
      <c r="AT25" s="147"/>
      <c r="AU25" s="149"/>
      <c r="AV25" s="137"/>
      <c r="AW25" s="147"/>
      <c r="AX25" s="137"/>
      <c r="AY25" s="147"/>
      <c r="AZ25" s="361"/>
      <c r="BA25" s="359"/>
      <c r="BB25" s="149"/>
      <c r="BC25" s="365"/>
      <c r="BD25" s="363"/>
      <c r="BE25" s="137"/>
      <c r="BF25" s="163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157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157"/>
      <c r="BO25" s="151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157"/>
      <c r="BR25" s="165"/>
      <c r="BS25" s="167"/>
      <c r="BT25" s="167"/>
      <c r="BU25" s="167"/>
      <c r="BV25" s="161"/>
      <c r="BW25" s="161"/>
      <c r="BX25" s="206"/>
      <c r="BY25" s="206"/>
      <c r="BZ25" s="206"/>
      <c r="CA25" s="207"/>
      <c r="CB25" s="207"/>
      <c r="CC25" s="207"/>
      <c r="CD25" s="217"/>
      <c r="CE25" s="218"/>
      <c r="CF25" s="218"/>
      <c r="CG25" s="218"/>
      <c r="CH25" s="218"/>
      <c r="CI25" s="219"/>
      <c r="CJ25" s="204"/>
      <c r="CK25" s="204"/>
      <c r="CL25" s="204"/>
      <c r="CM25" s="204"/>
      <c r="CN25" s="205"/>
      <c r="CO25" s="211"/>
      <c r="CP25" s="209"/>
      <c r="CQ25" s="209"/>
      <c r="CR25" s="209"/>
      <c r="CS25" s="209"/>
      <c r="CT25" s="209"/>
      <c r="CU25" s="209"/>
      <c r="CV25" s="209"/>
      <c r="CW25" s="209"/>
      <c r="CX25" s="209"/>
      <c r="CY25" s="209"/>
      <c r="CZ25" s="209"/>
      <c r="DA25" s="209"/>
      <c r="DB25" s="209"/>
      <c r="DC25" s="209"/>
      <c r="DD25" s="209"/>
      <c r="DE25" s="209"/>
      <c r="DF25" s="209"/>
      <c r="DG25" s="209"/>
      <c r="DH25" s="209"/>
      <c r="DI25" s="209"/>
      <c r="DJ25" s="209"/>
      <c r="DK25" s="209"/>
      <c r="DL25" s="209"/>
      <c r="DM25" s="209"/>
      <c r="DN25" s="209"/>
      <c r="DO25" s="210"/>
      <c r="DP25" s="208"/>
    </row>
    <row r="26" spans="1:120" ht="12.95" customHeight="1" x14ac:dyDescent="0.25">
      <c r="A26" s="228" t="s">
        <v>303</v>
      </c>
      <c r="B26" s="229"/>
      <c r="C26" s="182"/>
      <c r="D26" s="184"/>
      <c r="E26" s="138"/>
      <c r="F26" s="139"/>
      <c r="G26" s="139"/>
      <c r="H26" s="140"/>
      <c r="I26" s="182"/>
      <c r="J26" s="183"/>
      <c r="K26" s="184"/>
      <c r="L26" s="188"/>
      <c r="M26" s="189"/>
      <c r="N26" s="144"/>
      <c r="O26" s="144"/>
      <c r="P26" s="144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7">IF(AND(C26="Ø",I26&lt;&gt;""),T26*0.001,"")</f>
        <v/>
      </c>
      <c r="V26" s="14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8" t="str">
        <f>IF(AND(E26&gt;'ASN21100'!$C$6,E26&lt;='ASN21100'!$E$6),'ASN21100'!$B$7,IF(AND(E26&gt;'ASN21100'!$G$6,E26&lt;='ASN21100'!$I$6),'ASN21100'!$F$7,IF(E26&gt;'ASN21100'!$K$6,'ASN21100'!$J$7,"**")))</f>
        <v>**</v>
      </c>
      <c r="X26" s="136" t="str">
        <f>IF(AND(E26&gt;'ASN21100'!$C$8,E26&lt;='ASN21100'!$E$8),'ASN21100'!$B$9,IF(AND(E26&gt;'ASN21100'!$G$9,E26&lt;='ASN21100'!$I$9),'ASN21100'!$F$9,IF(E26&gt;'ASN21100'!$K$8,'ASN21100'!$J$9,"**")))</f>
        <v>**</v>
      </c>
      <c r="Y26" s="14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8" t="str">
        <f>IF(AND(E26&gt;=ISO2768cL!$C$6,E26&lt;=ISO2768cL!$E$6),ISO2768cL!$B$7,IF(AND(E26&gt;ISO2768cL!$G$6,E26&lt;=ISO2768cL!$I$6),ISO2768cL!$F$7,IF(E26&gt;ISO2768cL!$K$6,ISO2768cL!$J$7,"**")))</f>
        <v>**</v>
      </c>
      <c r="AA26" s="136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4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8" t="str">
        <f>IF(AND(E26&gt;=ISO2768mK!$C$6,E26&lt;=ISO2768mK!$E$6),ISO2768mK!$B$7,IF(AND(E26&gt;ISO2768mK!$G$6,E26&lt;=ISO2768mK!$I$6),ISO2768mK!$F$7,IF(E26&gt;ISO2768mK!$K$6,ISO2768mK!$J$7,"**")))</f>
        <v>**</v>
      </c>
      <c r="AD26" s="136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4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360" t="str">
        <f>IF(AND(E26&gt;='NSA2110'!$C$6,E26&lt;='NSA2110'!$E$6),'NSA2110'!$B$7,IF(AND(E26&gt;'NSA2110'!$G$6,E26&lt;='NSA2110'!$I$6),'NSA2110'!$F$7,IF(E26&gt;'NSA2110'!$L$6,'NSA2110'!$J$7,"**")))</f>
        <v>**</v>
      </c>
      <c r="AG26" s="358" t="str">
        <f>IF(E26&gt;='NSA2110'!$D$8,'NSA2110'!$B$9,"**")</f>
        <v>**</v>
      </c>
      <c r="AH26" s="364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362" t="str">
        <f>IF(AND(E26&gt;'NSA2110'!$C$12,E26&lt;='NSA2110'!$E$12),'NSA2110'!$B$13,IF(E26&gt;'NSA2110'!$H$12,'NSA2110'!$F$13,"**"))</f>
        <v>**</v>
      </c>
      <c r="AJ26" s="136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4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360" t="str">
        <f>IF(AND(E26&gt;='ST11003'!$C$6,E26&lt;'ST11003'!$E$6),'ST11003'!$B$7,IF(E26&gt;='ST11003'!$G$6,'ST11003'!$F$7,"**"))</f>
        <v>**</v>
      </c>
      <c r="AM26" s="358" t="str">
        <f>IF(AND(E26&gt;='ST11003'!$C$8,E26&lt;'ST11003'!$E$8),'ST11003'!$B$9,IF(E26&gt;='ST11003'!$G$8,'ST11003'!$F$9,"**"))</f>
        <v>**</v>
      </c>
      <c r="AN26" s="148" t="str">
        <f>IF(AND(E26&gt;='ST11003'!$C$10,E26&lt;'ST11003'!$E$10),'ST11003'!$B$11,IF(E26&gt;='ST11003'!$G$10,'ST11003'!$F$11,"**"))</f>
        <v>**</v>
      </c>
      <c r="AO26" s="14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360" t="str">
        <f>IF(AND(E26&gt;='ST11007'!$C$6,E26&lt;'ST11007'!$E$6),'ST11007'!$B$7,IF(E26&gt;='ST11007'!$G$6,'ST11007'!$F$7,"**"))</f>
        <v>**</v>
      </c>
      <c r="AQ26" s="358" t="str">
        <f>IF(E26&gt;'ST11007'!$C$8,'ST11007'!$B$9,"**")</f>
        <v>**</v>
      </c>
      <c r="AR26" s="148" t="str">
        <f>IF(AND(E26&gt;='ST11007'!$C$10,E26&lt;'ST11007'!$E$10),'ST11007'!$B$11,IF(E26&gt;='ST11007'!$G$10,'ST11007'!$F$11,"**"))</f>
        <v>**</v>
      </c>
      <c r="AS26" s="136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4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8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36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4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36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46" t="str">
        <f t="shared" ref="AY26" si="108">IF($A$40=$V$10,V26,IF($A$40=$Y$10,Y26,IF($A$40=$AB$10,AB26,IF($A$40=$AE$10,AE26,IF($A$40=$AK$10,AK26,IF($A$40=$AO$10,AO26,IF($A$40=$AT$10,AT26,IF($A$40=$AW$10,AW26,"**"))))))))</f>
        <v>**</v>
      </c>
      <c r="AZ26" s="360" t="str">
        <f t="shared" ref="AZ26:BA26" si="109">IF($A$40=$AE$10,AF26,IF($A$40=$AK$10,AL26,IF($A$40=$AO$10,AP26,"**")))</f>
        <v>**</v>
      </c>
      <c r="BA26" s="358" t="str">
        <f t="shared" si="109"/>
        <v>**</v>
      </c>
      <c r="BB26" s="148" t="str">
        <f t="shared" ref="BB26" si="110">IF($A$40=$V$10,W26,IF($A$40=$Y$10,Z26,IF($A$40=$AB$10,AC26,IF($A$40=$AK$10,AN26,IF($A$40=$AO$10,AR26,IF($A$40=$AT$10,AU26,"**"))))))</f>
        <v>**</v>
      </c>
      <c r="BC26" s="364" t="str">
        <f t="shared" ref="BC26:BD26" si="111">IF($A$40=$AE$10,AH26,"**")</f>
        <v>**</v>
      </c>
      <c r="BD26" s="362" t="str">
        <f t="shared" si="111"/>
        <v>**</v>
      </c>
      <c r="BE26" s="136" t="str">
        <f t="shared" ref="BE26" si="112">IF($A$40=$V$10,X26,IF($A$40=$Y$10,AA26,IF($A$40=$AB$10,AD26,IF($A$40=$AE$10,AJ26,IF($A$40=$AO$10,AS26,IF($A$40=$AT$10,AV26,IF($A$40=$AW$10,AX26,"**")))))))</f>
        <v>**</v>
      </c>
      <c r="BF26" s="162" t="str">
        <f t="shared" ref="BF26" si="113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156" t="str">
        <f t="shared" ref="BJ26" si="114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156" t="str">
        <f t="shared" ref="BN26" si="115">IF(L26&amp;L27="","**",IF(L26=L27*-1,"± "&amp;TEXT(L26,"0,00"),IF(L26&lt;&gt;L27,CONCATENATE(BK26,BL26,BM26,CHAR(10),BK27,BL27,BM27),"**")))</f>
        <v>**</v>
      </c>
      <c r="BO26" s="150" t="str">
        <f t="shared" ref="BO26" si="116">IF(C26&lt;&gt;"Ch","**",IF(E26&amp;G26="","",IF(C26="Ch",E26&amp;"x"&amp;G26&amp;"°","**")))</f>
        <v>**</v>
      </c>
      <c r="BP26" s="56" t="str">
        <f t="shared" ref="BP26" si="117">IF(C26="Ch",TEXT(V26,"0,00"),"")</f>
        <v/>
      </c>
      <c r="BQ26" s="156" t="str">
        <f t="shared" ref="BQ26" si="118">IF(BP26&lt;&gt;"",CONCATENATE(BP26&amp;CHAR(10),BP27),"**")</f>
        <v>**</v>
      </c>
      <c r="BR26" s="164" t="str">
        <f t="shared" ref="BR26" si="119">IF($C26="Ø","Ø",IF(OR($C26="R",$C26="RI",$C26="RE"),"R",IF($C26="Ch","Ch","")))</f>
        <v/>
      </c>
      <c r="BS26" s="166" t="str">
        <f t="shared" ref="BS26" si="120">IF($C26="Ch",$BO26,IF($C26="A",TEXT($E26,"0,00")&amp;"°",IF($E26&lt;&gt;"",$E26,"")))</f>
        <v/>
      </c>
      <c r="BT26" s="166"/>
      <c r="BU26" s="166"/>
      <c r="BV26" s="160" t="str">
        <f t="shared" ref="BV26" si="121">IF($BF26&lt;&gt;"**",$BF26,IF($BJ26&lt;&gt;"**",$BJ26,IF($BN26&lt;&gt;"**",$BN26,IF($BQ26&lt;&gt;"**",$BQ26,""))))</f>
        <v/>
      </c>
      <c r="BW26" s="160"/>
      <c r="BX26" s="206"/>
      <c r="BY26" s="206"/>
      <c r="BZ26" s="206"/>
      <c r="CA26" s="207"/>
      <c r="CB26" s="207"/>
      <c r="CC26" s="207"/>
      <c r="CD26" s="214" t="str">
        <f t="shared" ref="CD26" si="122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15"/>
      <c r="CF26" s="215"/>
      <c r="CG26" s="215"/>
      <c r="CH26" s="215"/>
      <c r="CI26" s="216"/>
      <c r="CJ26" s="204" t="str">
        <f>IF(O26&gt;=2,"x "&amp;O26,"")</f>
        <v/>
      </c>
      <c r="CK26" s="204"/>
      <c r="CL26" s="204"/>
      <c r="CM26" s="204"/>
      <c r="CN26" s="205"/>
      <c r="CO26" s="211"/>
      <c r="CP26" s="209"/>
      <c r="CQ26" s="209"/>
      <c r="CR26" s="209"/>
      <c r="CS26" s="209"/>
      <c r="CT26" s="209"/>
      <c r="CU26" s="209"/>
      <c r="CV26" s="209"/>
      <c r="CW26" s="209"/>
      <c r="CX26" s="209"/>
      <c r="CY26" s="209"/>
      <c r="CZ26" s="209"/>
      <c r="DA26" s="209"/>
      <c r="DB26" s="209"/>
      <c r="DC26" s="209"/>
      <c r="DD26" s="209"/>
      <c r="DE26" s="209"/>
      <c r="DF26" s="209"/>
      <c r="DG26" s="209"/>
      <c r="DH26" s="209"/>
      <c r="DI26" s="209"/>
      <c r="DJ26" s="209"/>
      <c r="DK26" s="209"/>
      <c r="DL26" s="209"/>
      <c r="DM26" s="209"/>
      <c r="DN26" s="209"/>
      <c r="DO26" s="210"/>
      <c r="DP26" s="208"/>
    </row>
    <row r="27" spans="1:120" ht="12.75" customHeight="1" x14ac:dyDescent="0.25">
      <c r="A27" s="230"/>
      <c r="B27" s="231"/>
      <c r="C27" s="185"/>
      <c r="D27" s="187"/>
      <c r="E27" s="141"/>
      <c r="F27" s="142"/>
      <c r="G27" s="142"/>
      <c r="H27" s="143"/>
      <c r="I27" s="185"/>
      <c r="J27" s="186"/>
      <c r="K27" s="187"/>
      <c r="L27" s="188"/>
      <c r="M27" s="189"/>
      <c r="N27" s="145"/>
      <c r="O27" s="145"/>
      <c r="P27" s="145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3">IF(AND(C26="Ø",I26&lt;&gt;""),T27*0.001,"")</f>
        <v/>
      </c>
      <c r="V27" s="147"/>
      <c r="W27" s="149"/>
      <c r="X27" s="137"/>
      <c r="Y27" s="147"/>
      <c r="Z27" s="149"/>
      <c r="AA27" s="137"/>
      <c r="AB27" s="147"/>
      <c r="AC27" s="149"/>
      <c r="AD27" s="137"/>
      <c r="AE27" s="147"/>
      <c r="AF27" s="361"/>
      <c r="AG27" s="359"/>
      <c r="AH27" s="365"/>
      <c r="AI27" s="363"/>
      <c r="AJ27" s="137"/>
      <c r="AK27" s="147"/>
      <c r="AL27" s="361"/>
      <c r="AM27" s="359"/>
      <c r="AN27" s="149"/>
      <c r="AO27" s="147"/>
      <c r="AP27" s="361"/>
      <c r="AQ27" s="359"/>
      <c r="AR27" s="149"/>
      <c r="AS27" s="137"/>
      <c r="AT27" s="147"/>
      <c r="AU27" s="149"/>
      <c r="AV27" s="137"/>
      <c r="AW27" s="147"/>
      <c r="AX27" s="137"/>
      <c r="AY27" s="147"/>
      <c r="AZ27" s="361"/>
      <c r="BA27" s="359"/>
      <c r="BB27" s="149"/>
      <c r="BC27" s="365"/>
      <c r="BD27" s="363"/>
      <c r="BE27" s="137"/>
      <c r="BF27" s="163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157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157"/>
      <c r="BO27" s="151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157"/>
      <c r="BR27" s="165"/>
      <c r="BS27" s="167"/>
      <c r="BT27" s="167"/>
      <c r="BU27" s="167"/>
      <c r="BV27" s="161"/>
      <c r="BW27" s="161"/>
      <c r="BX27" s="206"/>
      <c r="BY27" s="206"/>
      <c r="BZ27" s="206"/>
      <c r="CA27" s="207"/>
      <c r="CB27" s="207"/>
      <c r="CC27" s="207"/>
      <c r="CD27" s="217"/>
      <c r="CE27" s="218"/>
      <c r="CF27" s="218"/>
      <c r="CG27" s="218"/>
      <c r="CH27" s="218"/>
      <c r="CI27" s="219"/>
      <c r="CJ27" s="204"/>
      <c r="CK27" s="204"/>
      <c r="CL27" s="204"/>
      <c r="CM27" s="204"/>
      <c r="CN27" s="205"/>
      <c r="CO27" s="211"/>
      <c r="CP27" s="209"/>
      <c r="CQ27" s="209"/>
      <c r="CR27" s="209"/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209"/>
      <c r="DM27" s="209"/>
      <c r="DN27" s="209"/>
      <c r="DO27" s="210"/>
      <c r="DP27" s="208"/>
    </row>
    <row r="28" spans="1:120" ht="12.75" customHeight="1" x14ac:dyDescent="0.25">
      <c r="A28" s="228" t="s">
        <v>304</v>
      </c>
      <c r="B28" s="229"/>
      <c r="C28" s="182"/>
      <c r="D28" s="184"/>
      <c r="E28" s="138"/>
      <c r="F28" s="139"/>
      <c r="G28" s="139"/>
      <c r="H28" s="140"/>
      <c r="I28" s="182"/>
      <c r="J28" s="183"/>
      <c r="K28" s="184"/>
      <c r="L28" s="188"/>
      <c r="M28" s="189"/>
      <c r="N28" s="144"/>
      <c r="O28" s="144"/>
      <c r="P28" s="144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4">IF(AND(C28="Ø",I28&lt;&gt;""),T28*0.001,"")</f>
        <v/>
      </c>
      <c r="V28" s="14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8" t="str">
        <f>IF(AND(E28&gt;'ASN21100'!$C$6,E28&lt;='ASN21100'!$E$6),'ASN21100'!$B$7,IF(AND(E28&gt;'ASN21100'!$G$6,E28&lt;='ASN21100'!$I$6),'ASN21100'!$F$7,IF(E28&gt;'ASN21100'!$K$6,'ASN21100'!$J$7,"**")))</f>
        <v>**</v>
      </c>
      <c r="X28" s="136" t="str">
        <f>IF(AND(E28&gt;'ASN21100'!$C$8,E28&lt;='ASN21100'!$E$8),'ASN21100'!$B$9,IF(AND(E28&gt;'ASN21100'!$G$9,E28&lt;='ASN21100'!$I$9),'ASN21100'!$F$9,IF(E28&gt;'ASN21100'!$K$8,'ASN21100'!$J$9,"**")))</f>
        <v>**</v>
      </c>
      <c r="Y28" s="14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8" t="str">
        <f>IF(AND(E28&gt;=ISO2768cL!$C$6,E28&lt;=ISO2768cL!$E$6),ISO2768cL!$B$7,IF(AND(E28&gt;ISO2768cL!$G$6,E28&lt;=ISO2768cL!$I$6),ISO2768cL!$F$7,IF(E28&gt;ISO2768cL!$K$6,ISO2768cL!$J$7,"**")))</f>
        <v>**</v>
      </c>
      <c r="AA28" s="136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4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8" t="str">
        <f>IF(AND(E28&gt;=ISO2768mK!$C$6,E28&lt;=ISO2768mK!$E$6),ISO2768mK!$B$7,IF(AND(E28&gt;ISO2768mK!$G$6,E28&lt;=ISO2768mK!$I$6),ISO2768mK!$F$7,IF(E28&gt;ISO2768mK!$K$6,ISO2768mK!$J$7,"**")))</f>
        <v>**</v>
      </c>
      <c r="AD28" s="136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4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360" t="str">
        <f>IF(AND(E28&gt;='NSA2110'!$C$6,E28&lt;='NSA2110'!$E$6),'NSA2110'!$B$7,IF(AND(E28&gt;'NSA2110'!$G$6,E28&lt;='NSA2110'!$I$6),'NSA2110'!$F$7,IF(E28&gt;'NSA2110'!$L$6,'NSA2110'!$J$7,"**")))</f>
        <v>**</v>
      </c>
      <c r="AG28" s="358" t="str">
        <f>IF(E28&gt;='NSA2110'!$D$8,'NSA2110'!$B$9,"**")</f>
        <v>**</v>
      </c>
      <c r="AH28" s="364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362" t="str">
        <f>IF(AND(E28&gt;'NSA2110'!$C$12,E28&lt;='NSA2110'!$E$12),'NSA2110'!$B$13,IF(E28&gt;'NSA2110'!$H$12,'NSA2110'!$F$13,"**"))</f>
        <v>**</v>
      </c>
      <c r="AJ28" s="136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4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360" t="str">
        <f>IF(AND(E28&gt;='ST11003'!$C$6,E28&lt;'ST11003'!$E$6),'ST11003'!$B$7,IF(E28&gt;='ST11003'!$G$6,'ST11003'!$F$7,"**"))</f>
        <v>**</v>
      </c>
      <c r="AM28" s="358" t="str">
        <f>IF(AND(E28&gt;='ST11003'!$C$8,E28&lt;'ST11003'!$E$8),'ST11003'!$B$9,IF(E28&gt;='ST11003'!$G$8,'ST11003'!$F$9,"**"))</f>
        <v>**</v>
      </c>
      <c r="AN28" s="148" t="str">
        <f>IF(AND(E28&gt;='ST11003'!$C$10,E28&lt;'ST11003'!$E$10),'ST11003'!$B$11,IF(E28&gt;='ST11003'!$G$10,'ST11003'!$F$11,"**"))</f>
        <v>**</v>
      </c>
      <c r="AO28" s="14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360" t="str">
        <f>IF(AND(E28&gt;='ST11007'!$C$6,E28&lt;'ST11007'!$E$6),'ST11007'!$B$7,IF(E28&gt;='ST11007'!$G$6,'ST11007'!$F$7,"**"))</f>
        <v>**</v>
      </c>
      <c r="AQ28" s="358" t="str">
        <f>IF(E28&gt;'ST11007'!$C$8,'ST11007'!$B$9,"**")</f>
        <v>**</v>
      </c>
      <c r="AR28" s="148" t="str">
        <f>IF(AND(E28&gt;='ST11007'!$C$10,E28&lt;'ST11007'!$E$10),'ST11007'!$B$11,IF(E28&gt;='ST11007'!$G$10,'ST11007'!$F$11,"**"))</f>
        <v>**</v>
      </c>
      <c r="AS28" s="136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4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8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36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4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36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46" t="str">
        <f t="shared" ref="AY28" si="125">IF($A$40=$V$10,V28,IF($A$40=$Y$10,Y28,IF($A$40=$AB$10,AB28,IF($A$40=$AE$10,AE28,IF($A$40=$AK$10,AK28,IF($A$40=$AO$10,AO28,IF($A$40=$AT$10,AT28,IF($A$40=$AW$10,AW28,"**"))))))))</f>
        <v>**</v>
      </c>
      <c r="AZ28" s="360" t="str">
        <f t="shared" ref="AZ28:BA28" si="126">IF($A$40=$AE$10,AF28,IF($A$40=$AK$10,AL28,IF($A$40=$AO$10,AP28,"**")))</f>
        <v>**</v>
      </c>
      <c r="BA28" s="358" t="str">
        <f t="shared" si="126"/>
        <v>**</v>
      </c>
      <c r="BB28" s="148" t="str">
        <f t="shared" ref="BB28" si="127">IF($A$40=$V$10,W28,IF($A$40=$Y$10,Z28,IF($A$40=$AB$10,AC28,IF($A$40=$AK$10,AN28,IF($A$40=$AO$10,AR28,IF($A$40=$AT$10,AU28,"**"))))))</f>
        <v>**</v>
      </c>
      <c r="BC28" s="364" t="str">
        <f t="shared" ref="BC28:BD28" si="128">IF($A$40=$AE$10,AH28,"**")</f>
        <v>**</v>
      </c>
      <c r="BD28" s="362" t="str">
        <f t="shared" si="128"/>
        <v>**</v>
      </c>
      <c r="BE28" s="136" t="str">
        <f t="shared" ref="BE28" si="129">IF($A$40=$V$10,X28,IF($A$40=$Y$10,AA28,IF($A$40=$AB$10,AD28,IF($A$40=$AE$10,AJ28,IF($A$40=$AO$10,AS28,IF($A$40=$AT$10,AV28,IF($A$40=$AW$10,AX28,"**")))))))</f>
        <v>**</v>
      </c>
      <c r="BF28" s="162" t="str">
        <f t="shared" ref="BF28" si="130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156" t="str">
        <f t="shared" ref="BJ28" si="131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156" t="str">
        <f t="shared" ref="BN28" si="132">IF(L28&amp;L29="","**",IF(L28=L29*-1,"± "&amp;TEXT(L28,"0,00"),IF(L28&lt;&gt;L29,CONCATENATE(BK28,BL28,BM28,CHAR(10),BK29,BL29,BM29),"**")))</f>
        <v>**</v>
      </c>
      <c r="BO28" s="150" t="str">
        <f t="shared" ref="BO28" si="133">IF(C28&lt;&gt;"Ch","**",IF(E28&amp;G28="","",IF(C28="Ch",E28&amp;"x"&amp;G28&amp;"°","**")))</f>
        <v>**</v>
      </c>
      <c r="BP28" s="56" t="str">
        <f t="shared" ref="BP28" si="134">IF(C28="Ch",TEXT(V28,"0,00"),"")</f>
        <v/>
      </c>
      <c r="BQ28" s="156" t="str">
        <f t="shared" ref="BQ28" si="135">IF(BP28&lt;&gt;"",CONCATENATE(BP28&amp;CHAR(10),BP29),"**")</f>
        <v>**</v>
      </c>
      <c r="BR28" s="164" t="str">
        <f t="shared" ref="BR28" si="136">IF($C28="Ø","Ø",IF(OR($C28="R",$C28="RI",$C28="RE"),"R",IF($C28="Ch","Ch","")))</f>
        <v/>
      </c>
      <c r="BS28" s="166" t="str">
        <f t="shared" ref="BS28" si="137">IF($C28="Ch",$BO28,IF($C28="A",TEXT($E28,"0,00")&amp;"°",IF($E28&lt;&gt;"",$E28,"")))</f>
        <v/>
      </c>
      <c r="BT28" s="166"/>
      <c r="BU28" s="166"/>
      <c r="BV28" s="160" t="str">
        <f t="shared" ref="BV28" si="138">IF($BF28&lt;&gt;"**",$BF28,IF($BJ28&lt;&gt;"**",$BJ28,IF($BN28&lt;&gt;"**",$BN28,IF($BQ28&lt;&gt;"**",$BQ28,""))))</f>
        <v/>
      </c>
      <c r="BW28" s="160"/>
      <c r="BX28" s="206"/>
      <c r="BY28" s="206"/>
      <c r="BZ28" s="206"/>
      <c r="CA28" s="207"/>
      <c r="CB28" s="207"/>
      <c r="CC28" s="207"/>
      <c r="CD28" s="214" t="str">
        <f t="shared" ref="CD28" si="139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15"/>
      <c r="CF28" s="215"/>
      <c r="CG28" s="215"/>
      <c r="CH28" s="215"/>
      <c r="CI28" s="216"/>
      <c r="CJ28" s="204" t="str">
        <f>IF(O28&gt;=2,"x "&amp;O28,"")</f>
        <v/>
      </c>
      <c r="CK28" s="204"/>
      <c r="CL28" s="204"/>
      <c r="CM28" s="204"/>
      <c r="CN28" s="205"/>
      <c r="CO28" s="211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09"/>
      <c r="DH28" s="209"/>
      <c r="DI28" s="209"/>
      <c r="DJ28" s="209"/>
      <c r="DK28" s="209"/>
      <c r="DL28" s="209"/>
      <c r="DM28" s="209"/>
      <c r="DN28" s="209"/>
      <c r="DO28" s="210"/>
      <c r="DP28" s="208"/>
    </row>
    <row r="29" spans="1:120" ht="12.75" customHeight="1" x14ac:dyDescent="0.25">
      <c r="A29" s="230"/>
      <c r="B29" s="231"/>
      <c r="C29" s="185"/>
      <c r="D29" s="187"/>
      <c r="E29" s="141"/>
      <c r="F29" s="142"/>
      <c r="G29" s="142"/>
      <c r="H29" s="143"/>
      <c r="I29" s="185"/>
      <c r="J29" s="186"/>
      <c r="K29" s="187"/>
      <c r="L29" s="188"/>
      <c r="M29" s="189"/>
      <c r="N29" s="145"/>
      <c r="O29" s="145"/>
      <c r="P29" s="145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40">IF(AND(C28="Ø",I28&lt;&gt;""),T29*0.001,"")</f>
        <v/>
      </c>
      <c r="V29" s="147"/>
      <c r="W29" s="149"/>
      <c r="X29" s="137"/>
      <c r="Y29" s="147"/>
      <c r="Z29" s="149"/>
      <c r="AA29" s="137"/>
      <c r="AB29" s="147"/>
      <c r="AC29" s="149"/>
      <c r="AD29" s="137"/>
      <c r="AE29" s="147"/>
      <c r="AF29" s="361"/>
      <c r="AG29" s="359"/>
      <c r="AH29" s="365"/>
      <c r="AI29" s="363"/>
      <c r="AJ29" s="137"/>
      <c r="AK29" s="147"/>
      <c r="AL29" s="361"/>
      <c r="AM29" s="359"/>
      <c r="AN29" s="149"/>
      <c r="AO29" s="147"/>
      <c r="AP29" s="361"/>
      <c r="AQ29" s="359"/>
      <c r="AR29" s="149"/>
      <c r="AS29" s="137"/>
      <c r="AT29" s="147"/>
      <c r="AU29" s="149"/>
      <c r="AV29" s="137"/>
      <c r="AW29" s="147"/>
      <c r="AX29" s="137"/>
      <c r="AY29" s="147"/>
      <c r="AZ29" s="361"/>
      <c r="BA29" s="359"/>
      <c r="BB29" s="149"/>
      <c r="BC29" s="365"/>
      <c r="BD29" s="363"/>
      <c r="BE29" s="137"/>
      <c r="BF29" s="163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157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157"/>
      <c r="BO29" s="151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157"/>
      <c r="BR29" s="165"/>
      <c r="BS29" s="167"/>
      <c r="BT29" s="167"/>
      <c r="BU29" s="167"/>
      <c r="BV29" s="161"/>
      <c r="BW29" s="161"/>
      <c r="BX29" s="206"/>
      <c r="BY29" s="206"/>
      <c r="BZ29" s="206"/>
      <c r="CA29" s="207"/>
      <c r="CB29" s="207"/>
      <c r="CC29" s="207"/>
      <c r="CD29" s="217"/>
      <c r="CE29" s="218"/>
      <c r="CF29" s="218"/>
      <c r="CG29" s="218"/>
      <c r="CH29" s="218"/>
      <c r="CI29" s="219"/>
      <c r="CJ29" s="204"/>
      <c r="CK29" s="204"/>
      <c r="CL29" s="204"/>
      <c r="CM29" s="204"/>
      <c r="CN29" s="205"/>
      <c r="CO29" s="211"/>
      <c r="CP29" s="209"/>
      <c r="CQ29" s="209"/>
      <c r="CR29" s="209"/>
      <c r="CS29" s="209"/>
      <c r="CT29" s="209"/>
      <c r="CU29" s="209"/>
      <c r="CV29" s="209"/>
      <c r="CW29" s="209"/>
      <c r="CX29" s="209"/>
      <c r="CY29" s="209"/>
      <c r="CZ29" s="209"/>
      <c r="DA29" s="209"/>
      <c r="DB29" s="209"/>
      <c r="DC29" s="209"/>
      <c r="DD29" s="209"/>
      <c r="DE29" s="209"/>
      <c r="DF29" s="209"/>
      <c r="DG29" s="209"/>
      <c r="DH29" s="209"/>
      <c r="DI29" s="209"/>
      <c r="DJ29" s="209"/>
      <c r="DK29" s="209"/>
      <c r="DL29" s="209"/>
      <c r="DM29" s="209"/>
      <c r="DN29" s="209"/>
      <c r="DO29" s="210"/>
      <c r="DP29" s="208"/>
    </row>
    <row r="30" spans="1:120" ht="12.95" customHeight="1" x14ac:dyDescent="0.25">
      <c r="A30" s="228" t="s">
        <v>305</v>
      </c>
      <c r="B30" s="229"/>
      <c r="C30" s="182"/>
      <c r="D30" s="184"/>
      <c r="E30" s="138"/>
      <c r="F30" s="139"/>
      <c r="G30" s="139"/>
      <c r="H30" s="140"/>
      <c r="I30" s="182"/>
      <c r="J30" s="183"/>
      <c r="K30" s="184"/>
      <c r="L30" s="188"/>
      <c r="M30" s="189"/>
      <c r="N30" s="144"/>
      <c r="O30" s="144"/>
      <c r="P30" s="144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41">IF(AND(C30="Ø",I30&lt;&gt;""),T30*0.001,"")</f>
        <v/>
      </c>
      <c r="V30" s="14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8" t="str">
        <f>IF(AND(E30&gt;'ASN21100'!$C$6,E30&lt;='ASN21100'!$E$6),'ASN21100'!$B$7,IF(AND(E30&gt;'ASN21100'!$G$6,E30&lt;='ASN21100'!$I$6),'ASN21100'!$F$7,IF(E30&gt;'ASN21100'!$K$6,'ASN21100'!$J$7,"**")))</f>
        <v>**</v>
      </c>
      <c r="X30" s="136" t="str">
        <f>IF(AND(E30&gt;'ASN21100'!$C$8,E30&lt;='ASN21100'!$E$8),'ASN21100'!$B$9,IF(AND(E30&gt;'ASN21100'!$G$9,E30&lt;='ASN21100'!$I$9),'ASN21100'!$F$9,IF(E30&gt;'ASN21100'!$K$8,'ASN21100'!$J$9,"**")))</f>
        <v>**</v>
      </c>
      <c r="Y30" s="14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8" t="str">
        <f>IF(AND(E30&gt;=ISO2768cL!$C$6,E30&lt;=ISO2768cL!$E$6),ISO2768cL!$B$7,IF(AND(E30&gt;ISO2768cL!$G$6,E30&lt;=ISO2768cL!$I$6),ISO2768cL!$F$7,IF(E30&gt;ISO2768cL!$K$6,ISO2768cL!$J$7,"**")))</f>
        <v>**</v>
      </c>
      <c r="AA30" s="136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4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8" t="str">
        <f>IF(AND(E30&gt;=ISO2768mK!$C$6,E30&lt;=ISO2768mK!$E$6),ISO2768mK!$B$7,IF(AND(E30&gt;ISO2768mK!$G$6,E30&lt;=ISO2768mK!$I$6),ISO2768mK!$F$7,IF(E30&gt;ISO2768mK!$K$6,ISO2768mK!$J$7,"**")))</f>
        <v>**</v>
      </c>
      <c r="AD30" s="136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4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360" t="str">
        <f>IF(AND(E30&gt;='NSA2110'!$C$6,E30&lt;='NSA2110'!$E$6),'NSA2110'!$B$7,IF(AND(E30&gt;'NSA2110'!$G$6,E30&lt;='NSA2110'!$I$6),'NSA2110'!$F$7,IF(E30&gt;'NSA2110'!$L$6,'NSA2110'!$J$7,"**")))</f>
        <v>**</v>
      </c>
      <c r="AG30" s="358" t="str">
        <f>IF(E30&gt;='NSA2110'!$D$8,'NSA2110'!$B$9,"**")</f>
        <v>**</v>
      </c>
      <c r="AH30" s="364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362" t="str">
        <f>IF(AND(E30&gt;'NSA2110'!$C$12,E30&lt;='NSA2110'!$E$12),'NSA2110'!$B$13,IF(E30&gt;'NSA2110'!$H$12,'NSA2110'!$F$13,"**"))</f>
        <v>**</v>
      </c>
      <c r="AJ30" s="136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4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360" t="str">
        <f>IF(AND(E30&gt;='ST11003'!$C$6,E30&lt;'ST11003'!$E$6),'ST11003'!$B$7,IF(E30&gt;='ST11003'!$G$6,'ST11003'!$F$7,"**"))</f>
        <v>**</v>
      </c>
      <c r="AM30" s="358" t="str">
        <f>IF(AND(E30&gt;='ST11003'!$C$8,E30&lt;'ST11003'!$E$8),'ST11003'!$B$9,IF(E30&gt;='ST11003'!$G$8,'ST11003'!$F$9,"**"))</f>
        <v>**</v>
      </c>
      <c r="AN30" s="148" t="str">
        <f>IF(AND(E30&gt;='ST11003'!$C$10,E30&lt;'ST11003'!$E$10),'ST11003'!$B$11,IF(E30&gt;='ST11003'!$G$10,'ST11003'!$F$11,"**"))</f>
        <v>**</v>
      </c>
      <c r="AO30" s="14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360" t="str">
        <f>IF(AND(E30&gt;='ST11007'!$C$6,E30&lt;'ST11007'!$E$6),'ST11007'!$B$7,IF(E30&gt;='ST11007'!$G$6,'ST11007'!$F$7,"**"))</f>
        <v>**</v>
      </c>
      <c r="AQ30" s="358" t="str">
        <f>IF(E30&gt;'ST11007'!$C$8,'ST11007'!$B$9,"**")</f>
        <v>**</v>
      </c>
      <c r="AR30" s="148" t="str">
        <f>IF(AND(E30&gt;='ST11007'!$C$10,E30&lt;'ST11007'!$E$10),'ST11007'!$B$11,IF(E30&gt;='ST11007'!$G$10,'ST11007'!$F$11,"**"))</f>
        <v>**</v>
      </c>
      <c r="AS30" s="136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4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8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36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4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36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46" t="str">
        <f t="shared" ref="AY30" si="142">IF($A$40=$V$10,V30,IF($A$40=$Y$10,Y30,IF($A$40=$AB$10,AB30,IF($A$40=$AE$10,AE30,IF($A$40=$AK$10,AK30,IF($A$40=$AO$10,AO30,IF($A$40=$AT$10,AT30,IF($A$40=$AW$10,AW30,"**"))))))))</f>
        <v>**</v>
      </c>
      <c r="AZ30" s="360" t="str">
        <f t="shared" ref="AZ30:BA30" si="143">IF($A$40=$AE$10,AF30,IF($A$40=$AK$10,AL30,IF($A$40=$AO$10,AP30,"**")))</f>
        <v>**</v>
      </c>
      <c r="BA30" s="358" t="str">
        <f t="shared" si="143"/>
        <v>**</v>
      </c>
      <c r="BB30" s="148" t="str">
        <f t="shared" ref="BB30" si="144">IF($A$40=$V$10,W30,IF($A$40=$Y$10,Z30,IF($A$40=$AB$10,AC30,IF($A$40=$AK$10,AN30,IF($A$40=$AO$10,AR30,IF($A$40=$AT$10,AU30,"**"))))))</f>
        <v>**</v>
      </c>
      <c r="BC30" s="364" t="str">
        <f t="shared" ref="BC30:BD30" si="145">IF($A$40=$AE$10,AH30,"**")</f>
        <v>**</v>
      </c>
      <c r="BD30" s="362" t="str">
        <f t="shared" si="145"/>
        <v>**</v>
      </c>
      <c r="BE30" s="136" t="str">
        <f t="shared" ref="BE30" si="146">IF($A$40=$V$10,X30,IF($A$40=$Y$10,AA30,IF($A$40=$AB$10,AD30,IF($A$40=$AE$10,AJ30,IF($A$40=$AO$10,AS30,IF($A$40=$AT$10,AV30,IF($A$40=$AW$10,AX30,"**")))))))</f>
        <v>**</v>
      </c>
      <c r="BF30" s="162" t="str">
        <f t="shared" ref="BF30" si="147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156" t="str">
        <f t="shared" ref="BJ30" si="148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156" t="str">
        <f t="shared" ref="BN30" si="149">IF(L30&amp;L31="","**",IF(L30=L31*-1,"± "&amp;TEXT(L30,"0,00"),IF(L30&lt;&gt;L31,CONCATENATE(BK30,BL30,BM30,CHAR(10),BK31,BL31,BM31),"**")))</f>
        <v>**</v>
      </c>
      <c r="BO30" s="150" t="str">
        <f t="shared" ref="BO30" si="150">IF(C30&lt;&gt;"Ch","**",IF(E30&amp;G30="","",IF(C30="Ch",E30&amp;"x"&amp;G30&amp;"°","**")))</f>
        <v>**</v>
      </c>
      <c r="BP30" s="56" t="str">
        <f t="shared" ref="BP30" si="151">IF(C30="Ch",TEXT(V30,"0,00"),"")</f>
        <v/>
      </c>
      <c r="BQ30" s="156" t="str">
        <f t="shared" ref="BQ30" si="152">IF(BP30&lt;&gt;"",CONCATENATE(BP30&amp;CHAR(10),BP31),"**")</f>
        <v>**</v>
      </c>
      <c r="BR30" s="164" t="str">
        <f t="shared" ref="BR30" si="153">IF($C30="Ø","Ø",IF(OR($C30="R",$C30="RI",$C30="RE"),"R",IF($C30="Ch","Ch","")))</f>
        <v/>
      </c>
      <c r="BS30" s="166" t="str">
        <f t="shared" ref="BS30" si="154">IF($C30="Ch",$BO30,IF($C30="A",TEXT($E30,"0,00")&amp;"°",IF($E30&lt;&gt;"",$E30,"")))</f>
        <v/>
      </c>
      <c r="BT30" s="166"/>
      <c r="BU30" s="166"/>
      <c r="BV30" s="160" t="str">
        <f t="shared" ref="BV30" si="155">IF($BF30&lt;&gt;"**",$BF30,IF($BJ30&lt;&gt;"**",$BJ30,IF($BN30&lt;&gt;"**",$BN30,IF($BQ30&lt;&gt;"**",$BQ30,""))))</f>
        <v/>
      </c>
      <c r="BW30" s="160"/>
      <c r="BX30" s="206"/>
      <c r="BY30" s="206"/>
      <c r="BZ30" s="206"/>
      <c r="CA30" s="207"/>
      <c r="CB30" s="207"/>
      <c r="CC30" s="207"/>
      <c r="CD30" s="214" t="str">
        <f t="shared" ref="CD30" si="156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15"/>
      <c r="CF30" s="215"/>
      <c r="CG30" s="215"/>
      <c r="CH30" s="215"/>
      <c r="CI30" s="216"/>
      <c r="CJ30" s="204" t="str">
        <f>IF(O30&gt;=2,"x "&amp;O30,"")</f>
        <v/>
      </c>
      <c r="CK30" s="204"/>
      <c r="CL30" s="204"/>
      <c r="CM30" s="204"/>
      <c r="CN30" s="205"/>
      <c r="CO30" s="211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10"/>
      <c r="DP30" s="208"/>
    </row>
    <row r="31" spans="1:120" ht="12.75" customHeight="1" x14ac:dyDescent="0.25">
      <c r="A31" s="230"/>
      <c r="B31" s="231"/>
      <c r="C31" s="185"/>
      <c r="D31" s="187"/>
      <c r="E31" s="141"/>
      <c r="F31" s="142"/>
      <c r="G31" s="142"/>
      <c r="H31" s="143"/>
      <c r="I31" s="185"/>
      <c r="J31" s="186"/>
      <c r="K31" s="187"/>
      <c r="L31" s="188"/>
      <c r="M31" s="189"/>
      <c r="N31" s="145"/>
      <c r="O31" s="145"/>
      <c r="P31" s="145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7">IF(AND(C30="Ø",I30&lt;&gt;""),T31*0.001,"")</f>
        <v/>
      </c>
      <c r="V31" s="147"/>
      <c r="W31" s="149"/>
      <c r="X31" s="137"/>
      <c r="Y31" s="147"/>
      <c r="Z31" s="149"/>
      <c r="AA31" s="137"/>
      <c r="AB31" s="147"/>
      <c r="AC31" s="149"/>
      <c r="AD31" s="137"/>
      <c r="AE31" s="147"/>
      <c r="AF31" s="361"/>
      <c r="AG31" s="359"/>
      <c r="AH31" s="365"/>
      <c r="AI31" s="363"/>
      <c r="AJ31" s="137"/>
      <c r="AK31" s="147"/>
      <c r="AL31" s="361"/>
      <c r="AM31" s="359"/>
      <c r="AN31" s="149"/>
      <c r="AO31" s="147"/>
      <c r="AP31" s="361"/>
      <c r="AQ31" s="359"/>
      <c r="AR31" s="149"/>
      <c r="AS31" s="137"/>
      <c r="AT31" s="147"/>
      <c r="AU31" s="149"/>
      <c r="AV31" s="137"/>
      <c r="AW31" s="147"/>
      <c r="AX31" s="137"/>
      <c r="AY31" s="147"/>
      <c r="AZ31" s="361"/>
      <c r="BA31" s="359"/>
      <c r="BB31" s="149"/>
      <c r="BC31" s="365"/>
      <c r="BD31" s="363"/>
      <c r="BE31" s="137"/>
      <c r="BF31" s="163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157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157"/>
      <c r="BO31" s="151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157"/>
      <c r="BR31" s="165"/>
      <c r="BS31" s="167"/>
      <c r="BT31" s="167"/>
      <c r="BU31" s="167"/>
      <c r="BV31" s="161"/>
      <c r="BW31" s="161"/>
      <c r="BX31" s="206"/>
      <c r="BY31" s="206"/>
      <c r="BZ31" s="206"/>
      <c r="CA31" s="207"/>
      <c r="CB31" s="207"/>
      <c r="CC31" s="207"/>
      <c r="CD31" s="217"/>
      <c r="CE31" s="218"/>
      <c r="CF31" s="218"/>
      <c r="CG31" s="218"/>
      <c r="CH31" s="218"/>
      <c r="CI31" s="219"/>
      <c r="CJ31" s="204"/>
      <c r="CK31" s="204"/>
      <c r="CL31" s="204"/>
      <c r="CM31" s="204"/>
      <c r="CN31" s="205"/>
      <c r="CO31" s="211"/>
      <c r="CP31" s="209"/>
      <c r="CQ31" s="209"/>
      <c r="CR31" s="209"/>
      <c r="CS31" s="209"/>
      <c r="CT31" s="209"/>
      <c r="CU31" s="209"/>
      <c r="CV31" s="209"/>
      <c r="CW31" s="209"/>
      <c r="CX31" s="209"/>
      <c r="CY31" s="209"/>
      <c r="CZ31" s="209"/>
      <c r="DA31" s="209"/>
      <c r="DB31" s="209"/>
      <c r="DC31" s="209"/>
      <c r="DD31" s="209"/>
      <c r="DE31" s="209"/>
      <c r="DF31" s="209"/>
      <c r="DG31" s="209"/>
      <c r="DH31" s="209"/>
      <c r="DI31" s="209"/>
      <c r="DJ31" s="209"/>
      <c r="DK31" s="209"/>
      <c r="DL31" s="209"/>
      <c r="DM31" s="209"/>
      <c r="DN31" s="209"/>
      <c r="DO31" s="210"/>
      <c r="DP31" s="208"/>
    </row>
    <row r="32" spans="1:120" ht="12.95" customHeight="1" x14ac:dyDescent="0.25">
      <c r="A32" s="228" t="s">
        <v>306</v>
      </c>
      <c r="B32" s="229"/>
      <c r="C32" s="182"/>
      <c r="D32" s="184"/>
      <c r="E32" s="138"/>
      <c r="F32" s="139"/>
      <c r="G32" s="139"/>
      <c r="H32" s="140"/>
      <c r="I32" s="182"/>
      <c r="J32" s="183"/>
      <c r="K32" s="184"/>
      <c r="L32" s="188"/>
      <c r="M32" s="189"/>
      <c r="N32" s="144"/>
      <c r="O32" s="144"/>
      <c r="P32" s="144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8">IF(AND(C32="Ø",I32&lt;&gt;""),T32*0.001,"")</f>
        <v/>
      </c>
      <c r="V32" s="14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8" t="str">
        <f>IF(AND(E32&gt;'ASN21100'!$C$6,E32&lt;='ASN21100'!$E$6),'ASN21100'!$B$7,IF(AND(E32&gt;'ASN21100'!$G$6,E32&lt;='ASN21100'!$I$6),'ASN21100'!$F$7,IF(E32&gt;'ASN21100'!$K$6,'ASN21100'!$J$7,"**")))</f>
        <v>**</v>
      </c>
      <c r="X32" s="136" t="str">
        <f>IF(AND(E32&gt;'ASN21100'!$C$8,E32&lt;='ASN21100'!$E$8),'ASN21100'!$B$9,IF(AND(E32&gt;'ASN21100'!$G$9,E32&lt;='ASN21100'!$I$9),'ASN21100'!$F$9,IF(E32&gt;'ASN21100'!$K$8,'ASN21100'!$J$9,"**")))</f>
        <v>**</v>
      </c>
      <c r="Y32" s="14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8" t="str">
        <f>IF(AND(E32&gt;=ISO2768cL!$C$6,E32&lt;=ISO2768cL!$E$6),ISO2768cL!$B$7,IF(AND(E32&gt;ISO2768cL!$G$6,E32&lt;=ISO2768cL!$I$6),ISO2768cL!$F$7,IF(E32&gt;ISO2768cL!$K$6,ISO2768cL!$J$7,"**")))</f>
        <v>**</v>
      </c>
      <c r="AA32" s="136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4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8" t="str">
        <f>IF(AND(E32&gt;=ISO2768mK!$C$6,E32&lt;=ISO2768mK!$E$6),ISO2768mK!$B$7,IF(AND(E32&gt;ISO2768mK!$G$6,E32&lt;=ISO2768mK!$I$6),ISO2768mK!$F$7,IF(E32&gt;ISO2768mK!$K$6,ISO2768mK!$J$7,"**")))</f>
        <v>**</v>
      </c>
      <c r="AD32" s="136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4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360" t="str">
        <f>IF(AND(E32&gt;='NSA2110'!$C$6,E32&lt;='NSA2110'!$E$6),'NSA2110'!$B$7,IF(AND(E32&gt;'NSA2110'!$G$6,E32&lt;='NSA2110'!$I$6),'NSA2110'!$F$7,IF(E32&gt;'NSA2110'!$L$6,'NSA2110'!$J$7,"**")))</f>
        <v>**</v>
      </c>
      <c r="AG32" s="358" t="str">
        <f>IF(E32&gt;='NSA2110'!$D$8,'NSA2110'!$B$9,"**")</f>
        <v>**</v>
      </c>
      <c r="AH32" s="364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362" t="str">
        <f>IF(AND(E32&gt;'NSA2110'!$C$12,E32&lt;='NSA2110'!$E$12),'NSA2110'!$B$13,IF(E32&gt;'NSA2110'!$H$12,'NSA2110'!$F$13,"**"))</f>
        <v>**</v>
      </c>
      <c r="AJ32" s="136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4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360" t="str">
        <f>IF(AND(E32&gt;='ST11003'!$C$6,E32&lt;'ST11003'!$E$6),'ST11003'!$B$7,IF(E32&gt;='ST11003'!$G$6,'ST11003'!$F$7,"**"))</f>
        <v>**</v>
      </c>
      <c r="AM32" s="358" t="str">
        <f>IF(AND(E32&gt;='ST11003'!$C$8,E32&lt;'ST11003'!$E$8),'ST11003'!$B$9,IF(E32&gt;='ST11003'!$G$8,'ST11003'!$F$9,"**"))</f>
        <v>**</v>
      </c>
      <c r="AN32" s="148" t="str">
        <f>IF(AND(E32&gt;='ST11003'!$C$10,E32&lt;'ST11003'!$E$10),'ST11003'!$B$11,IF(E32&gt;='ST11003'!$G$10,'ST11003'!$F$11,"**"))</f>
        <v>**</v>
      </c>
      <c r="AO32" s="14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360" t="str">
        <f>IF(AND(E32&gt;='ST11007'!$C$6,E32&lt;'ST11007'!$E$6),'ST11007'!$B$7,IF(E32&gt;='ST11007'!$G$6,'ST11007'!$F$7,"**"))</f>
        <v>**</v>
      </c>
      <c r="AQ32" s="358" t="str">
        <f>IF(E32&gt;'ST11007'!$C$8,'ST11007'!$B$9,"**")</f>
        <v>**</v>
      </c>
      <c r="AR32" s="148" t="str">
        <f>IF(AND(E32&gt;='ST11007'!$C$10,E32&lt;'ST11007'!$E$10),'ST11007'!$B$11,IF(E32&gt;='ST11007'!$G$10,'ST11007'!$F$11,"**"))</f>
        <v>**</v>
      </c>
      <c r="AS32" s="136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4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8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36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4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36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46" t="str">
        <f t="shared" ref="AY32" si="159">IF($A$40=$V$10,V32,IF($A$40=$Y$10,Y32,IF($A$40=$AB$10,AB32,IF($A$40=$AE$10,AE32,IF($A$40=$AK$10,AK32,IF($A$40=$AO$10,AO32,IF($A$40=$AT$10,AT32,IF($A$40=$AW$10,AW32,"**"))))))))</f>
        <v>**</v>
      </c>
      <c r="AZ32" s="360" t="str">
        <f t="shared" ref="AZ32:BA32" si="160">IF($A$40=$AE$10,AF32,IF($A$40=$AK$10,AL32,IF($A$40=$AO$10,AP32,"**")))</f>
        <v>**</v>
      </c>
      <c r="BA32" s="358" t="str">
        <f t="shared" si="160"/>
        <v>**</v>
      </c>
      <c r="BB32" s="148" t="str">
        <f t="shared" ref="BB32" si="161">IF($A$40=$V$10,W32,IF($A$40=$Y$10,Z32,IF($A$40=$AB$10,AC32,IF($A$40=$AK$10,AN32,IF($A$40=$AO$10,AR32,IF($A$40=$AT$10,AU32,"**"))))))</f>
        <v>**</v>
      </c>
      <c r="BC32" s="364" t="str">
        <f t="shared" ref="BC32:BD32" si="162">IF($A$40=$AE$10,AH32,"**")</f>
        <v>**</v>
      </c>
      <c r="BD32" s="362" t="str">
        <f t="shared" si="162"/>
        <v>**</v>
      </c>
      <c r="BE32" s="136" t="str">
        <f t="shared" ref="BE32" si="163">IF($A$40=$V$10,X32,IF($A$40=$Y$10,AA32,IF($A$40=$AB$10,AD32,IF($A$40=$AE$10,AJ32,IF($A$40=$AO$10,AS32,IF($A$40=$AT$10,AV32,IF($A$40=$AW$10,AX32,"**")))))))</f>
        <v>**</v>
      </c>
      <c r="BF32" s="162" t="str">
        <f t="shared" ref="BF32" si="164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156" t="str">
        <f t="shared" ref="BJ32" si="165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156" t="str">
        <f t="shared" ref="BN32" si="166">IF(L32&amp;L33="","**",IF(L32=L33*-1,"± "&amp;TEXT(L32,"0,00"),IF(L32&lt;&gt;L33,CONCATENATE(BK32,BL32,BM32,CHAR(10),BK33,BL33,BM33),"**")))</f>
        <v>**</v>
      </c>
      <c r="BO32" s="150" t="str">
        <f t="shared" ref="BO32" si="167">IF(C32&lt;&gt;"Ch","**",IF(E32&amp;G32="","",IF(C32="Ch",E32&amp;"x"&amp;G32&amp;"°","**")))</f>
        <v>**</v>
      </c>
      <c r="BP32" s="56" t="str">
        <f t="shared" ref="BP32" si="168">IF(C32="Ch",TEXT(V32,"0,00"),"")</f>
        <v/>
      </c>
      <c r="BQ32" s="156" t="str">
        <f t="shared" ref="BQ32" si="169">IF(BP32&lt;&gt;"",CONCATENATE(BP32&amp;CHAR(10),BP33),"**")</f>
        <v>**</v>
      </c>
      <c r="BR32" s="164" t="str">
        <f t="shared" ref="BR32" si="170">IF($C32="Ø","Ø",IF(OR($C32="R",$C32="RI",$C32="RE"),"R",IF($C32="Ch","Ch","")))</f>
        <v/>
      </c>
      <c r="BS32" s="166" t="str">
        <f t="shared" ref="BS32" si="171">IF($C32="Ch",$BO32,IF($C32="A",TEXT($E32,"0,00")&amp;"°",IF($E32&lt;&gt;"",$E32,"")))</f>
        <v/>
      </c>
      <c r="BT32" s="166"/>
      <c r="BU32" s="166"/>
      <c r="BV32" s="160" t="str">
        <f t="shared" ref="BV32" si="172">IF($BF32&lt;&gt;"**",$BF32,IF($BJ32&lt;&gt;"**",$BJ32,IF($BN32&lt;&gt;"**",$BN32,IF($BQ32&lt;&gt;"**",$BQ32,""))))</f>
        <v/>
      </c>
      <c r="BW32" s="160"/>
      <c r="BX32" s="206"/>
      <c r="BY32" s="206"/>
      <c r="BZ32" s="206"/>
      <c r="CA32" s="207"/>
      <c r="CB32" s="207"/>
      <c r="CC32" s="207"/>
      <c r="CD32" s="214" t="str">
        <f t="shared" ref="CD32" si="173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15"/>
      <c r="CF32" s="215"/>
      <c r="CG32" s="215"/>
      <c r="CH32" s="215"/>
      <c r="CI32" s="216"/>
      <c r="CJ32" s="204" t="str">
        <f>IF(O32&gt;=2,"x "&amp;O32,"")</f>
        <v/>
      </c>
      <c r="CK32" s="204"/>
      <c r="CL32" s="204"/>
      <c r="CM32" s="204"/>
      <c r="CN32" s="205"/>
      <c r="CO32" s="211"/>
      <c r="CP32" s="209"/>
      <c r="CQ32" s="209"/>
      <c r="CR32" s="209"/>
      <c r="CS32" s="209"/>
      <c r="CT32" s="209"/>
      <c r="CU32" s="209"/>
      <c r="CV32" s="209"/>
      <c r="CW32" s="209"/>
      <c r="CX32" s="209"/>
      <c r="CY32" s="209"/>
      <c r="CZ32" s="209"/>
      <c r="DA32" s="209"/>
      <c r="DB32" s="209"/>
      <c r="DC32" s="209"/>
      <c r="DD32" s="209"/>
      <c r="DE32" s="209"/>
      <c r="DF32" s="209"/>
      <c r="DG32" s="209"/>
      <c r="DH32" s="209"/>
      <c r="DI32" s="209"/>
      <c r="DJ32" s="209"/>
      <c r="DK32" s="209"/>
      <c r="DL32" s="209"/>
      <c r="DM32" s="209"/>
      <c r="DN32" s="209"/>
      <c r="DO32" s="210"/>
      <c r="DP32" s="208"/>
    </row>
    <row r="33" spans="1:120" ht="12.75" customHeight="1" x14ac:dyDescent="0.25">
      <c r="A33" s="230"/>
      <c r="B33" s="231"/>
      <c r="C33" s="185"/>
      <c r="D33" s="187"/>
      <c r="E33" s="141"/>
      <c r="F33" s="142"/>
      <c r="G33" s="142"/>
      <c r="H33" s="143"/>
      <c r="I33" s="185"/>
      <c r="J33" s="186"/>
      <c r="K33" s="187"/>
      <c r="L33" s="188"/>
      <c r="M33" s="189"/>
      <c r="N33" s="145"/>
      <c r="O33" s="145"/>
      <c r="P33" s="145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4">IF(AND(C32="Ø",I32&lt;&gt;""),T33*0.001,"")</f>
        <v/>
      </c>
      <c r="V33" s="147"/>
      <c r="W33" s="149"/>
      <c r="X33" s="137"/>
      <c r="Y33" s="147"/>
      <c r="Z33" s="149"/>
      <c r="AA33" s="137"/>
      <c r="AB33" s="147"/>
      <c r="AC33" s="149"/>
      <c r="AD33" s="137"/>
      <c r="AE33" s="147"/>
      <c r="AF33" s="361"/>
      <c r="AG33" s="359"/>
      <c r="AH33" s="365"/>
      <c r="AI33" s="363"/>
      <c r="AJ33" s="137"/>
      <c r="AK33" s="147"/>
      <c r="AL33" s="361"/>
      <c r="AM33" s="359"/>
      <c r="AN33" s="149"/>
      <c r="AO33" s="147"/>
      <c r="AP33" s="361"/>
      <c r="AQ33" s="359"/>
      <c r="AR33" s="149"/>
      <c r="AS33" s="137"/>
      <c r="AT33" s="147"/>
      <c r="AU33" s="149"/>
      <c r="AV33" s="137"/>
      <c r="AW33" s="147"/>
      <c r="AX33" s="137"/>
      <c r="AY33" s="147"/>
      <c r="AZ33" s="361"/>
      <c r="BA33" s="359"/>
      <c r="BB33" s="149"/>
      <c r="BC33" s="365"/>
      <c r="BD33" s="363"/>
      <c r="BE33" s="137"/>
      <c r="BF33" s="163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157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157"/>
      <c r="BO33" s="151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157"/>
      <c r="BR33" s="165"/>
      <c r="BS33" s="167"/>
      <c r="BT33" s="167"/>
      <c r="BU33" s="167"/>
      <c r="BV33" s="161"/>
      <c r="BW33" s="161"/>
      <c r="BX33" s="206"/>
      <c r="BY33" s="206"/>
      <c r="BZ33" s="206"/>
      <c r="CA33" s="207"/>
      <c r="CB33" s="207"/>
      <c r="CC33" s="207"/>
      <c r="CD33" s="217"/>
      <c r="CE33" s="218"/>
      <c r="CF33" s="218"/>
      <c r="CG33" s="218"/>
      <c r="CH33" s="218"/>
      <c r="CI33" s="219"/>
      <c r="CJ33" s="204"/>
      <c r="CK33" s="204"/>
      <c r="CL33" s="204"/>
      <c r="CM33" s="204"/>
      <c r="CN33" s="205"/>
      <c r="CO33" s="211"/>
      <c r="CP33" s="209"/>
      <c r="CQ33" s="209"/>
      <c r="CR33" s="209"/>
      <c r="CS33" s="209"/>
      <c r="CT33" s="209"/>
      <c r="CU33" s="209"/>
      <c r="CV33" s="209"/>
      <c r="CW33" s="209"/>
      <c r="CX33" s="209"/>
      <c r="CY33" s="209"/>
      <c r="CZ33" s="209"/>
      <c r="DA33" s="209"/>
      <c r="DB33" s="209"/>
      <c r="DC33" s="209"/>
      <c r="DD33" s="209"/>
      <c r="DE33" s="209"/>
      <c r="DF33" s="209"/>
      <c r="DG33" s="209"/>
      <c r="DH33" s="209"/>
      <c r="DI33" s="209"/>
      <c r="DJ33" s="209"/>
      <c r="DK33" s="209"/>
      <c r="DL33" s="209"/>
      <c r="DM33" s="209"/>
      <c r="DN33" s="209"/>
      <c r="DO33" s="210"/>
      <c r="DP33" s="208"/>
    </row>
    <row r="34" spans="1:120" ht="12.75" customHeight="1" x14ac:dyDescent="0.25">
      <c r="A34" s="228" t="s">
        <v>307</v>
      </c>
      <c r="B34" s="229"/>
      <c r="C34" s="182"/>
      <c r="D34" s="184"/>
      <c r="E34" s="138"/>
      <c r="F34" s="139"/>
      <c r="G34" s="139"/>
      <c r="H34" s="140"/>
      <c r="I34" s="182"/>
      <c r="J34" s="183"/>
      <c r="K34" s="184"/>
      <c r="L34" s="188"/>
      <c r="M34" s="189"/>
      <c r="N34" s="144"/>
      <c r="O34" s="144"/>
      <c r="P34" s="144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5">IF(AND(C34="Ø",I34&lt;&gt;""),T34*0.001,"")</f>
        <v/>
      </c>
      <c r="V34" s="14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8" t="str">
        <f>IF(AND(E34&gt;'ASN21100'!$C$6,E34&lt;='ASN21100'!$E$6),'ASN21100'!$B$7,IF(AND(E34&gt;'ASN21100'!$G$6,E34&lt;='ASN21100'!$I$6),'ASN21100'!$F$7,IF(E34&gt;'ASN21100'!$K$6,'ASN21100'!$J$7,"**")))</f>
        <v>**</v>
      </c>
      <c r="X34" s="136" t="str">
        <f>IF(AND(E34&gt;'ASN21100'!$C$8,E34&lt;='ASN21100'!$E$8),'ASN21100'!$B$9,IF(AND(E34&gt;'ASN21100'!$G$9,E34&lt;='ASN21100'!$I$9),'ASN21100'!$F$9,IF(E34&gt;'ASN21100'!$K$8,'ASN21100'!$J$9,"**")))</f>
        <v>**</v>
      </c>
      <c r="Y34" s="14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8" t="str">
        <f>IF(AND(E34&gt;=ISO2768cL!$C$6,E34&lt;=ISO2768cL!$E$6),ISO2768cL!$B$7,IF(AND(E34&gt;ISO2768cL!$G$6,E34&lt;=ISO2768cL!$I$6),ISO2768cL!$F$7,IF(E34&gt;ISO2768cL!$K$6,ISO2768cL!$J$7,"**")))</f>
        <v>**</v>
      </c>
      <c r="AA34" s="136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4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8" t="str">
        <f>IF(AND(E34&gt;=ISO2768mK!$C$6,E34&lt;=ISO2768mK!$E$6),ISO2768mK!$B$7,IF(AND(E34&gt;ISO2768mK!$G$6,E34&lt;=ISO2768mK!$I$6),ISO2768mK!$F$7,IF(E34&gt;ISO2768mK!$K$6,ISO2768mK!$J$7,"**")))</f>
        <v>**</v>
      </c>
      <c r="AD34" s="136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4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360" t="str">
        <f>IF(AND(E34&gt;='NSA2110'!$C$6,E34&lt;='NSA2110'!$E$6),'NSA2110'!$B$7,IF(AND(E34&gt;'NSA2110'!$G$6,E34&lt;='NSA2110'!$I$6),'NSA2110'!$F$7,IF(E34&gt;'NSA2110'!$L$6,'NSA2110'!$J$7,"**")))</f>
        <v>**</v>
      </c>
      <c r="AG34" s="358" t="str">
        <f>IF(E34&gt;='NSA2110'!$D$8,'NSA2110'!$B$9,"**")</f>
        <v>**</v>
      </c>
      <c r="AH34" s="364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362" t="str">
        <f>IF(AND(E34&gt;'NSA2110'!$C$12,E34&lt;='NSA2110'!$E$12),'NSA2110'!$B$13,IF(E34&gt;'NSA2110'!$H$12,'NSA2110'!$F$13,"**"))</f>
        <v>**</v>
      </c>
      <c r="AJ34" s="136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4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360" t="str">
        <f>IF(AND(E34&gt;='ST11003'!$C$6,E34&lt;'ST11003'!$E$6),'ST11003'!$B$7,IF(E34&gt;='ST11003'!$G$6,'ST11003'!$F$7,"**"))</f>
        <v>**</v>
      </c>
      <c r="AM34" s="358" t="str">
        <f>IF(AND(E34&gt;='ST11003'!$C$8,E34&lt;'ST11003'!$E$8),'ST11003'!$B$9,IF(E34&gt;='ST11003'!$G$8,'ST11003'!$F$9,"**"))</f>
        <v>**</v>
      </c>
      <c r="AN34" s="148" t="str">
        <f>IF(AND(E34&gt;='ST11003'!$C$10,E34&lt;'ST11003'!$E$10),'ST11003'!$B$11,IF(E34&gt;='ST11003'!$G$10,'ST11003'!$F$11,"**"))</f>
        <v>**</v>
      </c>
      <c r="AO34" s="14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360" t="str">
        <f>IF(AND(E34&gt;='ST11007'!$C$6,E34&lt;'ST11007'!$E$6),'ST11007'!$B$7,IF(E34&gt;='ST11007'!$G$6,'ST11007'!$F$7,"**"))</f>
        <v>**</v>
      </c>
      <c r="AQ34" s="358" t="str">
        <f>IF(E34&gt;'ST11007'!$C$8,'ST11007'!$B$9,"**")</f>
        <v>**</v>
      </c>
      <c r="AR34" s="148" t="str">
        <f>IF(AND(E34&gt;='ST11007'!$C$10,E34&lt;'ST11007'!$E$10),'ST11007'!$B$11,IF(E34&gt;='ST11007'!$G$10,'ST11007'!$F$11,"**"))</f>
        <v>**</v>
      </c>
      <c r="AS34" s="136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4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8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36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4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36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46" t="str">
        <f t="shared" ref="AY34" si="176">IF($A$40=$V$10,V34,IF($A$40=$Y$10,Y34,IF($A$40=$AB$10,AB34,IF($A$40=$AE$10,AE34,IF($A$40=$AK$10,AK34,IF($A$40=$AO$10,AO34,IF($A$40=$AT$10,AT34,IF($A$40=$AW$10,AW34,"**"))))))))</f>
        <v>**</v>
      </c>
      <c r="AZ34" s="360" t="str">
        <f t="shared" ref="AZ34:BA34" si="177">IF($A$40=$AE$10,AF34,IF($A$40=$AK$10,AL34,IF($A$40=$AO$10,AP34,"**")))</f>
        <v>**</v>
      </c>
      <c r="BA34" s="358" t="str">
        <f t="shared" si="177"/>
        <v>**</v>
      </c>
      <c r="BB34" s="148" t="str">
        <f t="shared" ref="BB34" si="178">IF($A$40=$V$10,W34,IF($A$40=$Y$10,Z34,IF($A$40=$AB$10,AC34,IF($A$40=$AK$10,AN34,IF($A$40=$AO$10,AR34,IF($A$40=$AT$10,AU34,"**"))))))</f>
        <v>**</v>
      </c>
      <c r="BC34" s="364" t="str">
        <f t="shared" ref="BC34:BD34" si="179">IF($A$40=$AE$10,AH34,"**")</f>
        <v>**</v>
      </c>
      <c r="BD34" s="362" t="str">
        <f t="shared" si="179"/>
        <v>**</v>
      </c>
      <c r="BE34" s="136" t="str">
        <f t="shared" ref="BE34" si="180">IF($A$40=$V$10,X34,IF($A$40=$Y$10,AA34,IF($A$40=$AB$10,AD34,IF($A$40=$AE$10,AJ34,IF($A$40=$AO$10,AS34,IF($A$40=$AT$10,AV34,IF($A$40=$AW$10,AX34,"**")))))))</f>
        <v>**</v>
      </c>
      <c r="BF34" s="162" t="str">
        <f t="shared" ref="BF34" si="181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156" t="str">
        <f t="shared" ref="BJ34" si="182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156" t="str">
        <f t="shared" ref="BN34" si="183">IF(L34&amp;L35="","**",IF(L34=L35*-1,"± "&amp;TEXT(L34,"0,00"),IF(L34&lt;&gt;L35,CONCATENATE(BK34,BL34,BM34,CHAR(10),BK35,BL35,BM35),"**")))</f>
        <v>**</v>
      </c>
      <c r="BO34" s="150" t="str">
        <f t="shared" ref="BO34" si="184">IF(C34&lt;&gt;"Ch","**",IF(E34&amp;G34="","",IF(C34="Ch",E34&amp;"x"&amp;G34&amp;"°","**")))</f>
        <v>**</v>
      </c>
      <c r="BP34" s="56" t="str">
        <f t="shared" ref="BP34" si="185">IF(C34="Ch",TEXT(V34,"0,00"),"")</f>
        <v/>
      </c>
      <c r="BQ34" s="156" t="str">
        <f t="shared" ref="BQ34" si="186">IF(BP34&lt;&gt;"",CONCATENATE(BP34&amp;CHAR(10),BP35),"**")</f>
        <v>**</v>
      </c>
      <c r="BR34" s="164" t="str">
        <f t="shared" ref="BR34" si="187">IF($C34="Ø","Ø",IF(OR($C34="R",$C34="RI",$C34="RE"),"R",IF($C34="Ch","Ch","")))</f>
        <v/>
      </c>
      <c r="BS34" s="166" t="str">
        <f t="shared" ref="BS34" si="188">IF($C34="Ch",$BO34,IF($C34="A",TEXT($E34,"0,00")&amp;"°",IF($E34&lt;&gt;"",$E34,"")))</f>
        <v/>
      </c>
      <c r="BT34" s="166"/>
      <c r="BU34" s="166"/>
      <c r="BV34" s="160" t="str">
        <f t="shared" ref="BV34" si="189">IF($BF34&lt;&gt;"**",$BF34,IF($BJ34&lt;&gt;"**",$BJ34,IF($BN34&lt;&gt;"**",$BN34,IF($BQ34&lt;&gt;"**",$BQ34,""))))</f>
        <v/>
      </c>
      <c r="BW34" s="160"/>
      <c r="BX34" s="206"/>
      <c r="BY34" s="206"/>
      <c r="BZ34" s="206"/>
      <c r="CA34" s="207"/>
      <c r="CB34" s="207"/>
      <c r="CC34" s="207"/>
      <c r="CD34" s="214" t="str">
        <f t="shared" ref="CD34" si="190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15"/>
      <c r="CF34" s="215"/>
      <c r="CG34" s="215"/>
      <c r="CH34" s="215"/>
      <c r="CI34" s="216"/>
      <c r="CJ34" s="204" t="str">
        <f>IF(O34&gt;=2,"x "&amp;O34,"")</f>
        <v/>
      </c>
      <c r="CK34" s="204"/>
      <c r="CL34" s="204"/>
      <c r="CM34" s="204"/>
      <c r="CN34" s="205"/>
      <c r="CO34" s="211"/>
      <c r="CP34" s="209"/>
      <c r="CQ34" s="209"/>
      <c r="CR34" s="209"/>
      <c r="CS34" s="209"/>
      <c r="CT34" s="209"/>
      <c r="CU34" s="209"/>
      <c r="CV34" s="209"/>
      <c r="CW34" s="209"/>
      <c r="CX34" s="209"/>
      <c r="CY34" s="209"/>
      <c r="CZ34" s="209"/>
      <c r="DA34" s="209"/>
      <c r="DB34" s="209"/>
      <c r="DC34" s="209"/>
      <c r="DD34" s="209"/>
      <c r="DE34" s="209"/>
      <c r="DF34" s="209"/>
      <c r="DG34" s="209"/>
      <c r="DH34" s="209"/>
      <c r="DI34" s="209"/>
      <c r="DJ34" s="209"/>
      <c r="DK34" s="209"/>
      <c r="DL34" s="209"/>
      <c r="DM34" s="209"/>
      <c r="DN34" s="209"/>
      <c r="DO34" s="210"/>
      <c r="DP34" s="208"/>
    </row>
    <row r="35" spans="1:120" ht="12.75" customHeight="1" x14ac:dyDescent="0.25">
      <c r="A35" s="230"/>
      <c r="B35" s="231"/>
      <c r="C35" s="185"/>
      <c r="D35" s="187"/>
      <c r="E35" s="141"/>
      <c r="F35" s="142"/>
      <c r="G35" s="142"/>
      <c r="H35" s="143"/>
      <c r="I35" s="185"/>
      <c r="J35" s="186"/>
      <c r="K35" s="187"/>
      <c r="L35" s="188"/>
      <c r="M35" s="189"/>
      <c r="N35" s="145"/>
      <c r="O35" s="145"/>
      <c r="P35" s="145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91">IF(AND(C34="Ø",I34&lt;&gt;""),T35*0.001,"")</f>
        <v/>
      </c>
      <c r="V35" s="147"/>
      <c r="W35" s="149"/>
      <c r="X35" s="137"/>
      <c r="Y35" s="147"/>
      <c r="Z35" s="149"/>
      <c r="AA35" s="137"/>
      <c r="AB35" s="147"/>
      <c r="AC35" s="149"/>
      <c r="AD35" s="137"/>
      <c r="AE35" s="147"/>
      <c r="AF35" s="361"/>
      <c r="AG35" s="359"/>
      <c r="AH35" s="365"/>
      <c r="AI35" s="363"/>
      <c r="AJ35" s="137"/>
      <c r="AK35" s="147"/>
      <c r="AL35" s="361"/>
      <c r="AM35" s="359"/>
      <c r="AN35" s="149"/>
      <c r="AO35" s="147"/>
      <c r="AP35" s="361"/>
      <c r="AQ35" s="359"/>
      <c r="AR35" s="149"/>
      <c r="AS35" s="137"/>
      <c r="AT35" s="147"/>
      <c r="AU35" s="149"/>
      <c r="AV35" s="137"/>
      <c r="AW35" s="147"/>
      <c r="AX35" s="137"/>
      <c r="AY35" s="147"/>
      <c r="AZ35" s="361"/>
      <c r="BA35" s="359"/>
      <c r="BB35" s="149"/>
      <c r="BC35" s="365"/>
      <c r="BD35" s="363"/>
      <c r="BE35" s="137"/>
      <c r="BF35" s="163"/>
      <c r="BG35" s="31" t="str">
        <f t="shared" ref="BG35" si="192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157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157"/>
      <c r="BO35" s="151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157"/>
      <c r="BR35" s="165"/>
      <c r="BS35" s="167"/>
      <c r="BT35" s="167"/>
      <c r="BU35" s="167"/>
      <c r="BV35" s="161"/>
      <c r="BW35" s="161"/>
      <c r="BX35" s="206"/>
      <c r="BY35" s="206"/>
      <c r="BZ35" s="206"/>
      <c r="CA35" s="207"/>
      <c r="CB35" s="207"/>
      <c r="CC35" s="207"/>
      <c r="CD35" s="217"/>
      <c r="CE35" s="218"/>
      <c r="CF35" s="218"/>
      <c r="CG35" s="218"/>
      <c r="CH35" s="218"/>
      <c r="CI35" s="219"/>
      <c r="CJ35" s="204"/>
      <c r="CK35" s="204"/>
      <c r="CL35" s="204"/>
      <c r="CM35" s="204"/>
      <c r="CN35" s="205"/>
      <c r="CO35" s="211"/>
      <c r="CP35" s="209"/>
      <c r="CQ35" s="209"/>
      <c r="CR35" s="209"/>
      <c r="CS35" s="209"/>
      <c r="CT35" s="209"/>
      <c r="CU35" s="209"/>
      <c r="CV35" s="209"/>
      <c r="CW35" s="209"/>
      <c r="CX35" s="209"/>
      <c r="CY35" s="209"/>
      <c r="CZ35" s="209"/>
      <c r="DA35" s="209"/>
      <c r="DB35" s="209"/>
      <c r="DC35" s="209"/>
      <c r="DD35" s="209"/>
      <c r="DE35" s="209"/>
      <c r="DF35" s="209"/>
      <c r="DG35" s="209"/>
      <c r="DH35" s="209"/>
      <c r="DI35" s="209"/>
      <c r="DJ35" s="209"/>
      <c r="DK35" s="209"/>
      <c r="DL35" s="209"/>
      <c r="DM35" s="209"/>
      <c r="DN35" s="209"/>
      <c r="DO35" s="210"/>
      <c r="DP35" s="208"/>
    </row>
    <row r="36" spans="1:120" ht="12.75" customHeight="1" x14ac:dyDescent="0.25">
      <c r="A36" s="320" t="s">
        <v>37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286"/>
      <c r="BE36" s="286"/>
      <c r="BF36" s="286"/>
      <c r="BG36" s="286"/>
      <c r="BH36" s="286"/>
      <c r="BI36" s="286"/>
      <c r="BJ36" s="286"/>
      <c r="BK36" s="286"/>
      <c r="BL36" s="286"/>
      <c r="BM36" s="286"/>
      <c r="BN36" s="286"/>
      <c r="BO36" s="286"/>
      <c r="BP36" s="286"/>
      <c r="BQ36" s="286"/>
      <c r="BR36" s="286"/>
      <c r="BS36" s="286"/>
      <c r="BT36" s="286"/>
      <c r="BU36" s="286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9"/>
      <c r="CO36" s="284" t="s">
        <v>37</v>
      </c>
      <c r="CP36" s="285"/>
      <c r="CQ36" s="285"/>
      <c r="CR36" s="286"/>
      <c r="CS36" s="286"/>
      <c r="CT36" s="286"/>
      <c r="CU36" s="289"/>
      <c r="CV36" s="289"/>
      <c r="CW36" s="289"/>
      <c r="CX36" s="289"/>
      <c r="CY36" s="289"/>
      <c r="CZ36" s="289"/>
      <c r="DA36" s="289"/>
      <c r="DB36" s="289"/>
      <c r="DC36" s="289"/>
      <c r="DD36" s="289"/>
      <c r="DE36" s="289"/>
      <c r="DF36" s="289"/>
      <c r="DG36" s="289"/>
      <c r="DH36" s="289"/>
      <c r="DI36" s="289"/>
      <c r="DJ36" s="289"/>
      <c r="DK36" s="289"/>
      <c r="DL36" s="289"/>
      <c r="DM36" s="289"/>
      <c r="DN36" s="289"/>
      <c r="DO36" s="290"/>
    </row>
    <row r="37" spans="1:120" ht="12.75" customHeight="1" x14ac:dyDescent="0.25">
      <c r="A37" s="321"/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5"/>
      <c r="T37" s="285"/>
      <c r="U37" s="285"/>
      <c r="V37" s="285"/>
      <c r="W37" s="285"/>
      <c r="X37" s="285"/>
      <c r="Y37" s="285"/>
      <c r="Z37" s="285"/>
      <c r="AA37" s="285"/>
      <c r="AB37" s="285"/>
      <c r="AC37" s="285"/>
      <c r="AD37" s="285"/>
      <c r="AE37" s="285"/>
      <c r="AF37" s="285"/>
      <c r="AG37" s="285"/>
      <c r="AH37" s="285"/>
      <c r="AI37" s="285"/>
      <c r="AJ37" s="285"/>
      <c r="AK37" s="285"/>
      <c r="AL37" s="285"/>
      <c r="AM37" s="285"/>
      <c r="AN37" s="285"/>
      <c r="AO37" s="285"/>
      <c r="AP37" s="285"/>
      <c r="AQ37" s="285"/>
      <c r="AR37" s="285"/>
      <c r="AS37" s="285"/>
      <c r="AT37" s="285"/>
      <c r="AU37" s="285"/>
      <c r="AV37" s="285"/>
      <c r="AW37" s="285"/>
      <c r="AX37" s="285"/>
      <c r="AY37" s="285"/>
      <c r="AZ37" s="285"/>
      <c r="BA37" s="285"/>
      <c r="BB37" s="285"/>
      <c r="BC37" s="285"/>
      <c r="BD37" s="285"/>
      <c r="BE37" s="285"/>
      <c r="BF37" s="285"/>
      <c r="BG37" s="285"/>
      <c r="BH37" s="285"/>
      <c r="BI37" s="285"/>
      <c r="BJ37" s="285"/>
      <c r="BK37" s="285"/>
      <c r="BL37" s="285"/>
      <c r="BM37" s="285"/>
      <c r="BN37" s="285"/>
      <c r="BO37" s="285"/>
      <c r="BP37" s="285"/>
      <c r="BQ37" s="285"/>
      <c r="BR37" s="285"/>
      <c r="BS37" s="285"/>
      <c r="BT37" s="285"/>
      <c r="BU37" s="285"/>
      <c r="BV37" s="200"/>
      <c r="BW37" s="200"/>
      <c r="BX37" s="200"/>
      <c r="BY37" s="200"/>
      <c r="BZ37" s="200"/>
      <c r="CA37" s="200"/>
      <c r="CB37" s="200"/>
      <c r="CC37" s="200"/>
      <c r="CD37" s="200"/>
      <c r="CE37" s="200"/>
      <c r="CF37" s="200"/>
      <c r="CG37" s="200"/>
      <c r="CH37" s="200"/>
      <c r="CI37" s="200"/>
      <c r="CJ37" s="200"/>
      <c r="CK37" s="200"/>
      <c r="CL37" s="200"/>
      <c r="CM37" s="200"/>
      <c r="CN37" s="201"/>
      <c r="CO37" s="284"/>
      <c r="CP37" s="285"/>
      <c r="CQ37" s="285"/>
      <c r="CR37" s="285"/>
      <c r="CS37" s="285"/>
      <c r="CT37" s="285"/>
      <c r="CU37" s="291"/>
      <c r="CV37" s="291"/>
      <c r="CW37" s="291"/>
      <c r="CX37" s="291"/>
      <c r="CY37" s="291"/>
      <c r="CZ37" s="291"/>
      <c r="DA37" s="291"/>
      <c r="DB37" s="291"/>
      <c r="DC37" s="291"/>
      <c r="DD37" s="291"/>
      <c r="DE37" s="291"/>
      <c r="DF37" s="291"/>
      <c r="DG37" s="291"/>
      <c r="DH37" s="291"/>
      <c r="DI37" s="291"/>
      <c r="DJ37" s="291"/>
      <c r="DK37" s="291"/>
      <c r="DL37" s="291"/>
      <c r="DM37" s="291"/>
      <c r="DN37" s="291"/>
      <c r="DO37" s="292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200"/>
      <c r="BW38" s="200"/>
      <c r="BX38" s="200"/>
      <c r="BY38" s="200"/>
      <c r="BZ38" s="200"/>
      <c r="CA38" s="200"/>
      <c r="CB38" s="200"/>
      <c r="CC38" s="200"/>
      <c r="CD38" s="200"/>
      <c r="CE38" s="200"/>
      <c r="CF38" s="200"/>
      <c r="CG38" s="200"/>
      <c r="CH38" s="200"/>
      <c r="CI38" s="200"/>
      <c r="CJ38" s="200"/>
      <c r="CK38" s="200"/>
      <c r="CL38" s="200"/>
      <c r="CM38" s="200"/>
      <c r="CN38" s="201"/>
      <c r="CO38" s="37"/>
      <c r="CP38" s="38"/>
      <c r="CQ38" s="38"/>
      <c r="CR38" s="38"/>
      <c r="CS38" s="38"/>
      <c r="CT38" s="38"/>
      <c r="CU38" s="291"/>
      <c r="CV38" s="291"/>
      <c r="CW38" s="291"/>
      <c r="CX38" s="291"/>
      <c r="CY38" s="291"/>
      <c r="CZ38" s="291"/>
      <c r="DA38" s="291"/>
      <c r="DB38" s="291"/>
      <c r="DC38" s="291"/>
      <c r="DD38" s="291"/>
      <c r="DE38" s="291"/>
      <c r="DF38" s="291"/>
      <c r="DG38" s="291"/>
      <c r="DH38" s="291"/>
      <c r="DI38" s="291"/>
      <c r="DJ38" s="291"/>
      <c r="DK38" s="291"/>
      <c r="DL38" s="291"/>
      <c r="DM38" s="291"/>
      <c r="DN38" s="291"/>
      <c r="DO38" s="292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3"/>
      <c r="CO39" s="41"/>
      <c r="CP39" s="42"/>
      <c r="CQ39" s="42"/>
      <c r="CR39" s="42"/>
      <c r="CS39" s="42"/>
      <c r="CT39" s="42"/>
      <c r="CU39" s="293"/>
      <c r="CV39" s="293"/>
      <c r="CW39" s="293"/>
      <c r="CX39" s="293"/>
      <c r="CY39" s="293"/>
      <c r="CZ39" s="293"/>
      <c r="DA39" s="293"/>
      <c r="DB39" s="293"/>
      <c r="DC39" s="293"/>
      <c r="DD39" s="293"/>
      <c r="DE39" s="293"/>
      <c r="DF39" s="293"/>
      <c r="DG39" s="293"/>
      <c r="DH39" s="293"/>
      <c r="DI39" s="293"/>
      <c r="DJ39" s="293"/>
      <c r="DK39" s="293"/>
      <c r="DL39" s="293"/>
      <c r="DM39" s="293"/>
      <c r="DN39" s="293"/>
      <c r="DO39" s="294"/>
    </row>
    <row r="40" spans="1:120" ht="15.75" customHeight="1" x14ac:dyDescent="0.25">
      <c r="A40" s="388" t="str">
        <f>IF('Relevé Cotes (1)'!A40&lt;&gt;"",'Relevé Cotes (1)'!A40,"")</f>
        <v>NSA2110</v>
      </c>
      <c r="B40" s="389"/>
      <c r="C40" s="389"/>
      <c r="D40" s="389"/>
      <c r="E40" s="389"/>
      <c r="F40" s="389"/>
      <c r="G40" s="389"/>
      <c r="H40" s="389"/>
      <c r="I40" s="389"/>
      <c r="J40" s="389"/>
      <c r="K40" s="389"/>
      <c r="L40" s="389"/>
      <c r="M40" s="389"/>
      <c r="N40" s="389"/>
      <c r="O40" s="389"/>
      <c r="P40" s="389"/>
      <c r="Q40" s="389"/>
      <c r="R40" s="389"/>
      <c r="S40" s="389"/>
      <c r="T40" s="389"/>
      <c r="U40" s="389"/>
      <c r="V40" s="389"/>
      <c r="W40" s="389"/>
      <c r="X40" s="389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  <c r="BP40" s="389"/>
      <c r="BQ40" s="389"/>
      <c r="BR40" s="389"/>
      <c r="BS40" s="389"/>
      <c r="BT40" s="389"/>
      <c r="BU40" s="389"/>
      <c r="BV40" s="389"/>
      <c r="BW40" s="390"/>
      <c r="BX40" s="220" t="s">
        <v>33</v>
      </c>
      <c r="BY40" s="220"/>
      <c r="BZ40" s="220"/>
      <c r="CA40" s="220"/>
      <c r="CB40" s="220"/>
      <c r="CC40" s="220"/>
      <c r="CD40" s="222" t="s">
        <v>35</v>
      </c>
      <c r="CE40" s="222"/>
      <c r="CF40" s="222"/>
      <c r="CG40" s="222"/>
      <c r="CH40" s="222"/>
      <c r="CI40" s="222"/>
      <c r="CJ40" s="222"/>
      <c r="CK40" s="222"/>
      <c r="CL40" s="222"/>
      <c r="CM40" s="222"/>
      <c r="CN40" s="223"/>
      <c r="CO40" s="281" t="s">
        <v>3</v>
      </c>
      <c r="CP40" s="282"/>
      <c r="CQ40" s="282"/>
      <c r="CR40" s="282"/>
      <c r="CS40" s="282"/>
      <c r="CT40" s="282"/>
      <c r="CU40" s="282"/>
      <c r="CV40" s="282"/>
      <c r="CW40" s="282"/>
      <c r="CX40" s="282"/>
      <c r="CY40" s="282"/>
      <c r="CZ40" s="282"/>
      <c r="DA40" s="282"/>
      <c r="DB40" s="282"/>
      <c r="DC40" s="282"/>
      <c r="DD40" s="282"/>
      <c r="DE40" s="282"/>
      <c r="DF40" s="282"/>
      <c r="DG40" s="282"/>
      <c r="DH40" s="282"/>
      <c r="DI40" s="282"/>
      <c r="DJ40" s="282"/>
      <c r="DK40" s="282"/>
      <c r="DL40" s="282"/>
      <c r="DM40" s="282"/>
      <c r="DN40" s="282"/>
      <c r="DO40" s="283"/>
    </row>
    <row r="41" spans="1:120" ht="15.75" customHeight="1" x14ac:dyDescent="0.25">
      <c r="A41" s="391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  <c r="W41" s="392"/>
      <c r="X41" s="392"/>
      <c r="Y41" s="392"/>
      <c r="Z41" s="392"/>
      <c r="AA41" s="392"/>
      <c r="AB41" s="392"/>
      <c r="AC41" s="392"/>
      <c r="AD41" s="392"/>
      <c r="AE41" s="392"/>
      <c r="AF41" s="392"/>
      <c r="AG41" s="392"/>
      <c r="AH41" s="392"/>
      <c r="AI41" s="392"/>
      <c r="AJ41" s="392"/>
      <c r="AK41" s="392"/>
      <c r="AL41" s="392"/>
      <c r="AM41" s="392"/>
      <c r="AN41" s="392"/>
      <c r="AO41" s="392"/>
      <c r="AP41" s="392"/>
      <c r="AQ41" s="392"/>
      <c r="AR41" s="392"/>
      <c r="AS41" s="392"/>
      <c r="AT41" s="392"/>
      <c r="AU41" s="392"/>
      <c r="AV41" s="392"/>
      <c r="AW41" s="392"/>
      <c r="AX41" s="392"/>
      <c r="AY41" s="392"/>
      <c r="AZ41" s="392"/>
      <c r="BA41" s="392"/>
      <c r="BB41" s="392"/>
      <c r="BC41" s="392"/>
      <c r="BD41" s="392"/>
      <c r="BE41" s="392"/>
      <c r="BF41" s="392"/>
      <c r="BG41" s="392"/>
      <c r="BH41" s="392"/>
      <c r="BI41" s="392"/>
      <c r="BJ41" s="392"/>
      <c r="BK41" s="392"/>
      <c r="BL41" s="392"/>
      <c r="BM41" s="392"/>
      <c r="BN41" s="392"/>
      <c r="BO41" s="392"/>
      <c r="BP41" s="392"/>
      <c r="BQ41" s="392"/>
      <c r="BR41" s="392"/>
      <c r="BS41" s="392"/>
      <c r="BT41" s="392"/>
      <c r="BU41" s="392"/>
      <c r="BV41" s="392"/>
      <c r="BW41" s="393"/>
      <c r="BX41" s="220"/>
      <c r="BY41" s="220"/>
      <c r="BZ41" s="220"/>
      <c r="CA41" s="220"/>
      <c r="CB41" s="220"/>
      <c r="CC41" s="220"/>
      <c r="CD41" s="224" t="s">
        <v>38</v>
      </c>
      <c r="CE41" s="224"/>
      <c r="CF41" s="224"/>
      <c r="CG41" s="224"/>
      <c r="CH41" s="224" t="s">
        <v>39</v>
      </c>
      <c r="CI41" s="224"/>
      <c r="CJ41" s="224"/>
      <c r="CK41" s="224"/>
      <c r="CL41" s="224"/>
      <c r="CM41" s="224"/>
      <c r="CN41" s="225"/>
      <c r="CO41" s="295"/>
      <c r="CP41" s="279"/>
      <c r="CQ41" s="279"/>
      <c r="CR41" s="279"/>
      <c r="CS41" s="279"/>
      <c r="CT41" s="279"/>
      <c r="CU41" s="279"/>
      <c r="CV41" s="279"/>
      <c r="CW41" s="279"/>
      <c r="CX41" s="279"/>
      <c r="CY41" s="279"/>
      <c r="CZ41" s="279"/>
      <c r="DA41" s="279"/>
      <c r="DB41" s="279"/>
      <c r="DC41" s="279"/>
      <c r="DD41" s="279"/>
      <c r="DE41" s="279"/>
      <c r="DF41" s="279"/>
      <c r="DG41" s="279"/>
      <c r="DH41" s="279"/>
      <c r="DI41" s="279"/>
      <c r="DJ41" s="279"/>
      <c r="DK41" s="279"/>
      <c r="DL41" s="279"/>
      <c r="DM41" s="279"/>
      <c r="DN41" s="279"/>
      <c r="DO41" s="287"/>
    </row>
    <row r="42" spans="1:120" ht="15.75" customHeight="1" x14ac:dyDescent="0.25">
      <c r="A42" s="329" t="s">
        <v>36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  <c r="AG42" s="330"/>
      <c r="AH42" s="330"/>
      <c r="AI42" s="330"/>
      <c r="AJ42" s="330"/>
      <c r="AK42" s="330"/>
      <c r="AL42" s="330"/>
      <c r="AM42" s="330"/>
      <c r="AN42" s="330"/>
      <c r="AO42" s="330"/>
      <c r="AP42" s="330"/>
      <c r="AQ42" s="330"/>
      <c r="AR42" s="330"/>
      <c r="AS42" s="330"/>
      <c r="AT42" s="330"/>
      <c r="AU42" s="330"/>
      <c r="AV42" s="330"/>
      <c r="AW42" s="330"/>
      <c r="AX42" s="330"/>
      <c r="AY42" s="330"/>
      <c r="AZ42" s="330"/>
      <c r="BA42" s="330"/>
      <c r="BB42" s="330"/>
      <c r="BC42" s="330"/>
      <c r="BD42" s="330"/>
      <c r="BE42" s="330"/>
      <c r="BF42" s="330"/>
      <c r="BG42" s="330"/>
      <c r="BH42" s="330"/>
      <c r="BI42" s="330"/>
      <c r="BJ42" s="330"/>
      <c r="BK42" s="330"/>
      <c r="BL42" s="330"/>
      <c r="BM42" s="330"/>
      <c r="BN42" s="330"/>
      <c r="BO42" s="330"/>
      <c r="BP42" s="330"/>
      <c r="BQ42" s="330"/>
      <c r="BR42" s="330"/>
      <c r="BS42" s="330"/>
      <c r="BT42" s="330"/>
      <c r="BU42" s="330"/>
      <c r="BV42" s="330"/>
      <c r="BW42" s="331"/>
      <c r="BX42" s="220"/>
      <c r="BY42" s="220"/>
      <c r="BZ42" s="220"/>
      <c r="CA42" s="220"/>
      <c r="CB42" s="220"/>
      <c r="CC42" s="220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3"/>
      <c r="CO42" s="295"/>
      <c r="CP42" s="279"/>
      <c r="CQ42" s="279"/>
      <c r="CR42" s="279"/>
      <c r="CS42" s="279"/>
      <c r="CT42" s="279"/>
      <c r="CU42" s="279"/>
      <c r="CV42" s="279"/>
      <c r="CW42" s="279"/>
      <c r="CX42" s="279"/>
      <c r="CY42" s="279"/>
      <c r="CZ42" s="279"/>
      <c r="DA42" s="279"/>
      <c r="DB42" s="279"/>
      <c r="DC42" s="279"/>
      <c r="DD42" s="279"/>
      <c r="DE42" s="279"/>
      <c r="DF42" s="279"/>
      <c r="DG42" s="279"/>
      <c r="DH42" s="279"/>
      <c r="DI42" s="279"/>
      <c r="DJ42" s="279"/>
      <c r="DK42" s="279"/>
      <c r="DL42" s="279"/>
      <c r="DM42" s="279"/>
      <c r="DN42" s="279"/>
      <c r="DO42" s="287"/>
    </row>
    <row r="43" spans="1:120" ht="15.75" customHeight="1" thickBot="1" x14ac:dyDescent="0.3">
      <c r="A43" s="332"/>
      <c r="B43" s="333"/>
      <c r="C43" s="333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3"/>
      <c r="BA43" s="333"/>
      <c r="BB43" s="333"/>
      <c r="BC43" s="333"/>
      <c r="BD43" s="333"/>
      <c r="BE43" s="333"/>
      <c r="BF43" s="333"/>
      <c r="BG43" s="333"/>
      <c r="BH43" s="333"/>
      <c r="BI43" s="333"/>
      <c r="BJ43" s="333"/>
      <c r="BK43" s="333"/>
      <c r="BL43" s="333"/>
      <c r="BM43" s="333"/>
      <c r="BN43" s="333"/>
      <c r="BO43" s="333"/>
      <c r="BP43" s="333"/>
      <c r="BQ43" s="333"/>
      <c r="BR43" s="333"/>
      <c r="BS43" s="333"/>
      <c r="BT43" s="333"/>
      <c r="BU43" s="333"/>
      <c r="BV43" s="333"/>
      <c r="BW43" s="334"/>
      <c r="BX43" s="221"/>
      <c r="BY43" s="221"/>
      <c r="BZ43" s="221"/>
      <c r="CA43" s="221"/>
      <c r="CB43" s="221"/>
      <c r="CC43" s="221"/>
      <c r="CD43" s="226"/>
      <c r="CE43" s="226"/>
      <c r="CF43" s="226"/>
      <c r="CG43" s="226"/>
      <c r="CH43" s="226"/>
      <c r="CI43" s="226"/>
      <c r="CJ43" s="226"/>
      <c r="CK43" s="226"/>
      <c r="CL43" s="226"/>
      <c r="CM43" s="226"/>
      <c r="CN43" s="227"/>
      <c r="CO43" s="296"/>
      <c r="CP43" s="280"/>
      <c r="CQ43" s="280"/>
      <c r="CR43" s="280"/>
      <c r="CS43" s="280"/>
      <c r="CT43" s="280"/>
      <c r="CU43" s="280"/>
      <c r="CV43" s="280"/>
      <c r="CW43" s="280"/>
      <c r="CX43" s="280"/>
      <c r="CY43" s="280"/>
      <c r="CZ43" s="280"/>
      <c r="DA43" s="280"/>
      <c r="DB43" s="280"/>
      <c r="DC43" s="280"/>
      <c r="DD43" s="280"/>
      <c r="DE43" s="280"/>
      <c r="DF43" s="280"/>
      <c r="DG43" s="280"/>
      <c r="DH43" s="280"/>
      <c r="DI43" s="280"/>
      <c r="DJ43" s="280"/>
      <c r="DK43" s="280"/>
      <c r="DL43" s="280"/>
      <c r="DM43" s="280"/>
      <c r="DN43" s="280"/>
      <c r="DO43" s="288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E14:H15"/>
    <mergeCell ref="E20:F21"/>
    <mergeCell ref="G20:H21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  <mergeCell ref="A36:BU37"/>
    <mergeCell ref="BV36:CN39"/>
    <mergeCell ref="CO36:CT37"/>
    <mergeCell ref="CU36:DO39"/>
    <mergeCell ref="A40:BW41"/>
    <mergeCell ref="BX40:CC40"/>
    <mergeCell ref="CD40:CN40"/>
    <mergeCell ref="CO40:DO40"/>
    <mergeCell ref="BX41:BZ43"/>
    <mergeCell ref="CA41:CC43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22:B23"/>
    <mergeCell ref="C22:D23"/>
    <mergeCell ref="E22:H23"/>
    <mergeCell ref="I22:K23"/>
    <mergeCell ref="L22:M22"/>
    <mergeCell ref="N22:N23"/>
    <mergeCell ref="L23:M23"/>
    <mergeCell ref="DA20:DC21"/>
    <mergeCell ref="DD20:DF21"/>
    <mergeCell ref="BQ20:BQ21"/>
    <mergeCell ref="BR20:BR21"/>
    <mergeCell ref="BS20:BU21"/>
    <mergeCell ref="BV20:BW21"/>
    <mergeCell ref="BX20:BZ21"/>
    <mergeCell ref="CA20:CC21"/>
    <mergeCell ref="BD20:BD21"/>
    <mergeCell ref="BE20:BE21"/>
    <mergeCell ref="BF20:BF21"/>
    <mergeCell ref="BJ20:BJ21"/>
    <mergeCell ref="BN20:BN21"/>
    <mergeCell ref="BO20:BO21"/>
    <mergeCell ref="AX20:AX21"/>
    <mergeCell ref="AY20:AY21"/>
    <mergeCell ref="AZ20:AZ21"/>
    <mergeCell ref="DG20:DI21"/>
    <mergeCell ref="DJ20:DL21"/>
    <mergeCell ref="DM20:DO21"/>
    <mergeCell ref="DP20:DP21"/>
    <mergeCell ref="CD20:CI21"/>
    <mergeCell ref="CJ20:CN21"/>
    <mergeCell ref="CO20:CQ21"/>
    <mergeCell ref="CR20:CT21"/>
    <mergeCell ref="CU20:CW21"/>
    <mergeCell ref="CX20:CZ21"/>
    <mergeCell ref="BA20:BA21"/>
    <mergeCell ref="BB20:BB21"/>
    <mergeCell ref="BC20:BC21"/>
    <mergeCell ref="AR20:AR21"/>
    <mergeCell ref="AS20:AS21"/>
    <mergeCell ref="AT20:AT21"/>
    <mergeCell ref="AU20:AU21"/>
    <mergeCell ref="AV20:AV21"/>
    <mergeCell ref="AW20:AW21"/>
    <mergeCell ref="AL20:AL21"/>
    <mergeCell ref="AM20:AM21"/>
    <mergeCell ref="AN20:AN21"/>
    <mergeCell ref="AO20:AO21"/>
    <mergeCell ref="AP20:AP21"/>
    <mergeCell ref="AQ20:AQ21"/>
    <mergeCell ref="AF20:AF21"/>
    <mergeCell ref="AG20:AG21"/>
    <mergeCell ref="AH20:AH21"/>
    <mergeCell ref="AI20:AI21"/>
    <mergeCell ref="AJ20:AJ21"/>
    <mergeCell ref="AK20:AK21"/>
    <mergeCell ref="Z20:Z21"/>
    <mergeCell ref="AA20:AA21"/>
    <mergeCell ref="AB20:AB21"/>
    <mergeCell ref="AC20:AC21"/>
    <mergeCell ref="AD20:AD21"/>
    <mergeCell ref="AE20:AE21"/>
    <mergeCell ref="O20:O21"/>
    <mergeCell ref="P20:P21"/>
    <mergeCell ref="V20:V21"/>
    <mergeCell ref="W20:W21"/>
    <mergeCell ref="X20:X21"/>
    <mergeCell ref="Y20:Y21"/>
    <mergeCell ref="A20:B21"/>
    <mergeCell ref="C20:D21"/>
    <mergeCell ref="I20:K21"/>
    <mergeCell ref="L20:M20"/>
    <mergeCell ref="N20:N21"/>
    <mergeCell ref="L21:M21"/>
    <mergeCell ref="DA18:DC19"/>
    <mergeCell ref="DD18:DF19"/>
    <mergeCell ref="DG18:DI19"/>
    <mergeCell ref="BQ18:BQ19"/>
    <mergeCell ref="BR18:BR19"/>
    <mergeCell ref="BS18:BU19"/>
    <mergeCell ref="BV18:BW19"/>
    <mergeCell ref="BX18:BZ19"/>
    <mergeCell ref="CA18:CC19"/>
    <mergeCell ref="BD18:BD19"/>
    <mergeCell ref="BE18:BE19"/>
    <mergeCell ref="BF18:BF19"/>
    <mergeCell ref="BJ18:BJ19"/>
    <mergeCell ref="BN18:BN19"/>
    <mergeCell ref="BO18:BO19"/>
    <mergeCell ref="AX18:AX19"/>
    <mergeCell ref="AY18:AY19"/>
    <mergeCell ref="AZ18:AZ19"/>
    <mergeCell ref="DJ18:DL19"/>
    <mergeCell ref="DM18:DO19"/>
    <mergeCell ref="DP18:DP19"/>
    <mergeCell ref="CD18:CI19"/>
    <mergeCell ref="CJ18:CN19"/>
    <mergeCell ref="CO18:CQ19"/>
    <mergeCell ref="CR18:CT19"/>
    <mergeCell ref="CU18:CW19"/>
    <mergeCell ref="CX18:CZ19"/>
    <mergeCell ref="BA18:BA19"/>
    <mergeCell ref="BB18:BB19"/>
    <mergeCell ref="BC18:BC19"/>
    <mergeCell ref="AR18:AR19"/>
    <mergeCell ref="AS18:AS19"/>
    <mergeCell ref="AT18:AT19"/>
    <mergeCell ref="AU18:AU19"/>
    <mergeCell ref="AV18:AV19"/>
    <mergeCell ref="AW18:AW19"/>
    <mergeCell ref="AL18:AL19"/>
    <mergeCell ref="AM18:AM19"/>
    <mergeCell ref="AN18:AN19"/>
    <mergeCell ref="AO18:AO19"/>
    <mergeCell ref="AP18:AP19"/>
    <mergeCell ref="AQ18:AQ19"/>
    <mergeCell ref="AF18:AF19"/>
    <mergeCell ref="AG18:AG19"/>
    <mergeCell ref="AH18:AH19"/>
    <mergeCell ref="AI18:AI19"/>
    <mergeCell ref="AJ18:AJ19"/>
    <mergeCell ref="AK18:AK19"/>
    <mergeCell ref="Z18:Z19"/>
    <mergeCell ref="AA18:AA19"/>
    <mergeCell ref="AB18:AB19"/>
    <mergeCell ref="AC18:AC19"/>
    <mergeCell ref="AD18:AD19"/>
    <mergeCell ref="AE18:AE19"/>
    <mergeCell ref="O18:O19"/>
    <mergeCell ref="P18:P19"/>
    <mergeCell ref="V18:V19"/>
    <mergeCell ref="W18:W19"/>
    <mergeCell ref="X18:X19"/>
    <mergeCell ref="Y18:Y19"/>
    <mergeCell ref="A18:B19"/>
    <mergeCell ref="C18:D19"/>
    <mergeCell ref="E18:H19"/>
    <mergeCell ref="I18:K19"/>
    <mergeCell ref="L18:M18"/>
    <mergeCell ref="N18:N19"/>
    <mergeCell ref="L19:M19"/>
    <mergeCell ref="DD16:DF17"/>
    <mergeCell ref="DG16:DI17"/>
    <mergeCell ref="BA16:BA17"/>
    <mergeCell ref="BB16:BB17"/>
    <mergeCell ref="BC16:BC17"/>
    <mergeCell ref="BD16:BD17"/>
    <mergeCell ref="AS16:AS17"/>
    <mergeCell ref="AT16:AT17"/>
    <mergeCell ref="AU16:AU17"/>
    <mergeCell ref="AV16:AV17"/>
    <mergeCell ref="AW16:AW17"/>
    <mergeCell ref="AX16:AX17"/>
    <mergeCell ref="AM16:AM17"/>
    <mergeCell ref="AN16:AN17"/>
    <mergeCell ref="AO16:AO17"/>
    <mergeCell ref="AP16:AP17"/>
    <mergeCell ref="AQ16:AQ17"/>
    <mergeCell ref="DJ16:DL17"/>
    <mergeCell ref="DM16:DO17"/>
    <mergeCell ref="DP16:DP17"/>
    <mergeCell ref="L17:M17"/>
    <mergeCell ref="CJ16:CN17"/>
    <mergeCell ref="CO16:CQ17"/>
    <mergeCell ref="CR16:CT17"/>
    <mergeCell ref="CU16:CW17"/>
    <mergeCell ref="CX16:CZ17"/>
    <mergeCell ref="DA16:DC17"/>
    <mergeCell ref="BR16:BR17"/>
    <mergeCell ref="BS16:BU17"/>
    <mergeCell ref="BV16:BW17"/>
    <mergeCell ref="BX16:BZ17"/>
    <mergeCell ref="CA16:CC17"/>
    <mergeCell ref="CD16:CI17"/>
    <mergeCell ref="BE16:BE17"/>
    <mergeCell ref="BF16:BF17"/>
    <mergeCell ref="BJ16:BJ17"/>
    <mergeCell ref="BN16:BN17"/>
    <mergeCell ref="BO16:BO17"/>
    <mergeCell ref="BQ16:BQ17"/>
    <mergeCell ref="AY16:AY17"/>
    <mergeCell ref="AZ16:AZ17"/>
    <mergeCell ref="AR16:AR17"/>
    <mergeCell ref="AG16:AG17"/>
    <mergeCell ref="AH16:AH17"/>
    <mergeCell ref="AI16:AI17"/>
    <mergeCell ref="AJ16:AJ17"/>
    <mergeCell ref="AK16:AK17"/>
    <mergeCell ref="AL16:AL17"/>
    <mergeCell ref="AA16:AA17"/>
    <mergeCell ref="AB16:AB17"/>
    <mergeCell ref="AC16:AC17"/>
    <mergeCell ref="AD16:AD17"/>
    <mergeCell ref="AE16:AE17"/>
    <mergeCell ref="AF16:AF17"/>
    <mergeCell ref="P16:P17"/>
    <mergeCell ref="V16:V17"/>
    <mergeCell ref="W16:W17"/>
    <mergeCell ref="X16:X17"/>
    <mergeCell ref="Y16:Y17"/>
    <mergeCell ref="Z16:Z17"/>
    <mergeCell ref="DM14:DO15"/>
    <mergeCell ref="DP14:DP15"/>
    <mergeCell ref="L15:M15"/>
    <mergeCell ref="DA14:DC15"/>
    <mergeCell ref="DD14:DF15"/>
    <mergeCell ref="DG14:DI15"/>
    <mergeCell ref="DJ14:DL15"/>
    <mergeCell ref="BE14:BE15"/>
    <mergeCell ref="BF14:BF15"/>
    <mergeCell ref="BJ14:BJ15"/>
    <mergeCell ref="AV14:AV15"/>
    <mergeCell ref="AW14:AW15"/>
    <mergeCell ref="AX14:AX15"/>
    <mergeCell ref="AY14:AY15"/>
    <mergeCell ref="AZ14:AZ15"/>
    <mergeCell ref="BA14:BA15"/>
    <mergeCell ref="AP14:AP15"/>
    <mergeCell ref="AQ14:AQ15"/>
    <mergeCell ref="A16:B17"/>
    <mergeCell ref="C16:D17"/>
    <mergeCell ref="E16:H17"/>
    <mergeCell ref="I16:K17"/>
    <mergeCell ref="L16:M16"/>
    <mergeCell ref="N16:N17"/>
    <mergeCell ref="O16:O17"/>
    <mergeCell ref="CU14:CW15"/>
    <mergeCell ref="CX14:CZ15"/>
    <mergeCell ref="BX14:BZ15"/>
    <mergeCell ref="CA14:CC15"/>
    <mergeCell ref="CD14:CI15"/>
    <mergeCell ref="CJ14:CN15"/>
    <mergeCell ref="CO14:CQ15"/>
    <mergeCell ref="CR14:CT15"/>
    <mergeCell ref="BN14:BN15"/>
    <mergeCell ref="BO14:BO15"/>
    <mergeCell ref="BQ14:BQ15"/>
    <mergeCell ref="BR14:BR15"/>
    <mergeCell ref="BS14:BU15"/>
    <mergeCell ref="BV14:BW15"/>
    <mergeCell ref="BB14:BB15"/>
    <mergeCell ref="BC14:BC15"/>
    <mergeCell ref="BD14:BD15"/>
    <mergeCell ref="AR14:AR15"/>
    <mergeCell ref="AS14:AS15"/>
    <mergeCell ref="AT14:AT15"/>
    <mergeCell ref="AU14:AU15"/>
    <mergeCell ref="AJ14:AJ15"/>
    <mergeCell ref="AK14:AK15"/>
    <mergeCell ref="AL14:AL15"/>
    <mergeCell ref="AM14:AM15"/>
    <mergeCell ref="AN14:AN15"/>
    <mergeCell ref="AO14:AO15"/>
    <mergeCell ref="AD14:AD15"/>
    <mergeCell ref="AE14:AE15"/>
    <mergeCell ref="AF14:AF15"/>
    <mergeCell ref="AG14:AG15"/>
    <mergeCell ref="AH14:AH15"/>
    <mergeCell ref="AI14:AI15"/>
    <mergeCell ref="X14:X15"/>
    <mergeCell ref="Y14:Y15"/>
    <mergeCell ref="Z14:Z15"/>
    <mergeCell ref="AA14:AA15"/>
    <mergeCell ref="AB14:AB15"/>
    <mergeCell ref="AC14:AC15"/>
    <mergeCell ref="L14:M14"/>
    <mergeCell ref="N14:N15"/>
    <mergeCell ref="O14:O15"/>
    <mergeCell ref="P14:P15"/>
    <mergeCell ref="V14:V15"/>
    <mergeCell ref="W14:W15"/>
    <mergeCell ref="DD12:DF13"/>
    <mergeCell ref="DG12:DI13"/>
    <mergeCell ref="DJ12:DL13"/>
    <mergeCell ref="AZ12:AZ13"/>
    <mergeCell ref="BA12:BA13"/>
    <mergeCell ref="BB12:BB13"/>
    <mergeCell ref="BC12:BC13"/>
    <mergeCell ref="BD12:BD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DM12:DO13"/>
    <mergeCell ref="L13:M13"/>
    <mergeCell ref="A14:B15"/>
    <mergeCell ref="C14:D15"/>
    <mergeCell ref="I14:K15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BJ12:BJ13"/>
    <mergeCell ref="BN12:BN13"/>
    <mergeCell ref="BO12:BO13"/>
    <mergeCell ref="BQ12:BQ13"/>
    <mergeCell ref="AY12:AY13"/>
    <mergeCell ref="AG12:AG13"/>
    <mergeCell ref="AH12:AH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Q12:AQ13"/>
    <mergeCell ref="AR12:AR13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</mergeCells>
  <conditionalFormatting sqref="CO12:DO35">
    <cfRule type="expression" dxfId="44" priority="24">
      <formula>$P12&lt;&gt;"OUI"</formula>
    </cfRule>
  </conditionalFormatting>
  <conditionalFormatting sqref="BJ12:BM12 BJ14:BM14 BJ16:BM16 BJ18:BM18 BJ20:BM20 BJ22:BM22 BJ24:BM24 BJ26:BM26 BJ28:BM28 BJ30:BM30 BJ32:BM32 BJ34:BM34">
    <cfRule type="expression" dxfId="43" priority="23">
      <formula>$BJ12&gt;0</formula>
    </cfRule>
  </conditionalFormatting>
  <conditionalFormatting sqref="BS5 CC5 CT5 DA1 DF1 DL1">
    <cfRule type="cellIs" dxfId="42" priority="22" operator="equal">
      <formula>""</formula>
    </cfRule>
  </conditionalFormatting>
  <conditionalFormatting sqref="CJ12:CN35">
    <cfRule type="expression" dxfId="41" priority="21">
      <formula>$CJ12=""</formula>
    </cfRule>
  </conditionalFormatting>
  <conditionalFormatting sqref="U12 U14:U35">
    <cfRule type="expression" dxfId="40" priority="20">
      <formula>$U12&gt;0</formula>
    </cfRule>
  </conditionalFormatting>
  <conditionalFormatting sqref="U13">
    <cfRule type="expression" dxfId="39" priority="19">
      <formula>$U13&gt;0</formula>
    </cfRule>
  </conditionalFormatting>
  <conditionalFormatting sqref="BX12:CI35">
    <cfRule type="expression" dxfId="38" priority="18">
      <formula>$E12=""</formula>
    </cfRule>
  </conditionalFormatting>
  <conditionalFormatting sqref="BR12:BW35">
    <cfRule type="expression" dxfId="37" priority="5">
      <formula>$E12=""</formula>
    </cfRule>
  </conditionalFormatting>
  <dataValidations count="3">
    <dataValidation type="list" allowBlank="1" showInputMessage="1" showErrorMessage="1" sqref="P12:P35">
      <formula1>S.D.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C12:D35">
      <formula1>TYPE_4</formula1>
    </dataValidation>
  </dataValidations>
  <pageMargins left="0" right="0" top="0" bottom="0" header="0" footer="0"/>
  <pageSetup paperSize="9" scale="75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314"/>
      <c r="B1" s="315"/>
      <c r="C1" s="315"/>
      <c r="D1" s="315"/>
      <c r="E1" s="315"/>
      <c r="F1" s="315"/>
      <c r="G1" s="315"/>
      <c r="H1" s="366"/>
      <c r="I1" s="259" t="s">
        <v>1</v>
      </c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59" t="str">
        <f>IF('Relevé Cotes (1)'!DA1&lt;&gt;"",'Relevé Cotes (1)'!DA1,"")</f>
        <v/>
      </c>
      <c r="AM1" s="260"/>
      <c r="AN1" s="260"/>
      <c r="AO1" s="260"/>
      <c r="AP1" s="369"/>
      <c r="AQ1" s="259" t="str">
        <f>IF('Relevé Cotes (1)'!DF1&lt;&gt;"",'Relevé Cotes (1)'!DF1,"")</f>
        <v/>
      </c>
      <c r="AR1" s="260"/>
      <c r="AS1" s="260"/>
      <c r="AT1" s="260"/>
      <c r="AU1" s="260"/>
      <c r="AV1" s="369"/>
      <c r="AW1" s="232" t="s">
        <v>351</v>
      </c>
      <c r="AX1" s="233"/>
      <c r="AY1" s="233"/>
      <c r="AZ1" s="234"/>
    </row>
    <row r="2" spans="1:52" x14ac:dyDescent="0.25">
      <c r="A2" s="316"/>
      <c r="B2" s="317"/>
      <c r="C2" s="317"/>
      <c r="D2" s="317"/>
      <c r="E2" s="317"/>
      <c r="F2" s="317"/>
      <c r="G2" s="317"/>
      <c r="H2" s="367"/>
      <c r="I2" s="261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1"/>
      <c r="AM2" s="262"/>
      <c r="AN2" s="262"/>
      <c r="AO2" s="262"/>
      <c r="AP2" s="370"/>
      <c r="AQ2" s="261"/>
      <c r="AR2" s="262"/>
      <c r="AS2" s="262"/>
      <c r="AT2" s="262"/>
      <c r="AU2" s="262"/>
      <c r="AV2" s="370"/>
      <c r="AW2" s="235"/>
      <c r="AX2" s="236"/>
      <c r="AY2" s="236"/>
      <c r="AZ2" s="237"/>
    </row>
    <row r="3" spans="1:52" ht="18.75" customHeight="1" thickBot="1" x14ac:dyDescent="0.3">
      <c r="A3" s="318"/>
      <c r="B3" s="319"/>
      <c r="C3" s="319"/>
      <c r="D3" s="319"/>
      <c r="E3" s="319"/>
      <c r="F3" s="319"/>
      <c r="G3" s="319"/>
      <c r="H3" s="368"/>
      <c r="I3" s="263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3"/>
      <c r="AM3" s="264"/>
      <c r="AN3" s="264"/>
      <c r="AO3" s="264"/>
      <c r="AP3" s="371"/>
      <c r="AQ3" s="263"/>
      <c r="AR3" s="264"/>
      <c r="AS3" s="264"/>
      <c r="AT3" s="264"/>
      <c r="AU3" s="264"/>
      <c r="AV3" s="371"/>
      <c r="AW3" s="238"/>
      <c r="AX3" s="239"/>
      <c r="AY3" s="239"/>
      <c r="AZ3" s="240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265" t="s">
        <v>29</v>
      </c>
      <c r="B5" s="266"/>
      <c r="C5" s="266"/>
      <c r="D5" s="315" t="str">
        <f>IF('Relevé Cotes (1)'!BS5&lt;&gt;"",'Relevé Cotes (1)'!BS5,"")</f>
        <v/>
      </c>
      <c r="E5" s="315"/>
      <c r="F5" s="315"/>
      <c r="G5" s="315"/>
      <c r="H5" s="366"/>
      <c r="I5" s="265" t="s">
        <v>32</v>
      </c>
      <c r="J5" s="266"/>
      <c r="K5" s="266"/>
      <c r="L5" s="266"/>
      <c r="M5" s="266"/>
      <c r="N5" s="315" t="str">
        <f>IF('Relevé Cotes (1)'!CC5&lt;&gt;"",'Relevé Cotes (1)'!CC5,"")</f>
        <v/>
      </c>
      <c r="O5" s="315"/>
      <c r="P5" s="315"/>
      <c r="Q5" s="315"/>
      <c r="R5" s="315"/>
      <c r="S5" s="315"/>
      <c r="T5" s="315"/>
      <c r="U5" s="315"/>
      <c r="V5" s="315"/>
      <c r="W5" s="315"/>
      <c r="X5" s="366"/>
      <c r="Y5" s="265" t="s">
        <v>30</v>
      </c>
      <c r="Z5" s="266"/>
      <c r="AA5" s="266"/>
      <c r="AB5" s="266"/>
      <c r="AC5" s="266"/>
      <c r="AD5" s="266"/>
      <c r="AE5" s="315" t="str">
        <f>IF('Relevé Cotes (1)'!CT5&lt;&gt;"",'Relevé Cotes (1)'!CT5,"")</f>
        <v/>
      </c>
      <c r="AF5" s="315"/>
      <c r="AG5" s="315"/>
      <c r="AH5" s="315"/>
      <c r="AI5" s="315"/>
      <c r="AJ5" s="315"/>
      <c r="AK5" s="315"/>
      <c r="AL5" s="366"/>
      <c r="AM5" s="265" t="s">
        <v>40</v>
      </c>
      <c r="AN5" s="266"/>
      <c r="AO5" s="266"/>
      <c r="AP5" s="345"/>
      <c r="AQ5" s="345"/>
      <c r="AR5" s="346"/>
      <c r="AS5" s="265" t="s">
        <v>31</v>
      </c>
      <c r="AT5" s="266"/>
      <c r="AU5" s="266"/>
      <c r="AV5" s="341"/>
      <c r="AW5" s="341"/>
      <c r="AX5" s="341"/>
      <c r="AY5" s="341"/>
      <c r="AZ5" s="342"/>
    </row>
    <row r="6" spans="1:52" ht="12" customHeight="1" thickBot="1" x14ac:dyDescent="0.3">
      <c r="A6" s="267"/>
      <c r="B6" s="268"/>
      <c r="C6" s="268"/>
      <c r="D6" s="319"/>
      <c r="E6" s="319"/>
      <c r="F6" s="319"/>
      <c r="G6" s="319"/>
      <c r="H6" s="368"/>
      <c r="I6" s="267"/>
      <c r="J6" s="268"/>
      <c r="K6" s="268"/>
      <c r="L6" s="268"/>
      <c r="M6" s="268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68"/>
      <c r="Y6" s="267"/>
      <c r="Z6" s="268"/>
      <c r="AA6" s="268"/>
      <c r="AB6" s="268"/>
      <c r="AC6" s="268"/>
      <c r="AD6" s="268"/>
      <c r="AE6" s="319"/>
      <c r="AF6" s="319"/>
      <c r="AG6" s="319"/>
      <c r="AH6" s="319"/>
      <c r="AI6" s="319"/>
      <c r="AJ6" s="319"/>
      <c r="AK6" s="319"/>
      <c r="AL6" s="368"/>
      <c r="AM6" s="267"/>
      <c r="AN6" s="268"/>
      <c r="AO6" s="268"/>
      <c r="AP6" s="347"/>
      <c r="AQ6" s="347"/>
      <c r="AR6" s="348"/>
      <c r="AS6" s="267"/>
      <c r="AT6" s="268"/>
      <c r="AU6" s="268"/>
      <c r="AV6" s="343"/>
      <c r="AW6" s="343"/>
      <c r="AX6" s="343"/>
      <c r="AY6" s="343"/>
      <c r="AZ6" s="344"/>
    </row>
    <row r="7" spans="1:52" ht="12" customHeight="1" x14ac:dyDescent="0.25">
      <c r="A7" s="372"/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2"/>
      <c r="Y7" s="372"/>
      <c r="Z7" s="372"/>
      <c r="AA7" s="372"/>
      <c r="AB7" s="372"/>
      <c r="AC7" s="372"/>
      <c r="AD7" s="372"/>
      <c r="AE7" s="372"/>
      <c r="AF7" s="372"/>
      <c r="AG7" s="372"/>
      <c r="AH7" s="372"/>
      <c r="AI7" s="372"/>
      <c r="AJ7" s="372"/>
      <c r="AK7" s="372"/>
      <c r="AL7" s="372"/>
      <c r="AM7" s="372"/>
      <c r="AN7" s="372"/>
      <c r="AO7" s="372"/>
      <c r="AP7" s="372"/>
      <c r="AQ7" s="372"/>
      <c r="AR7" s="372"/>
      <c r="AS7" s="372"/>
      <c r="AT7" s="372"/>
      <c r="AU7" s="372"/>
      <c r="AV7" s="372"/>
      <c r="AW7" s="372"/>
      <c r="AX7" s="372"/>
      <c r="AY7" s="372"/>
      <c r="AZ7" s="372"/>
    </row>
    <row r="8" spans="1:52" ht="12" customHeight="1" x14ac:dyDescent="0.25">
      <c r="A8" s="373"/>
      <c r="B8" s="373"/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  <c r="AH8" s="373"/>
      <c r="AI8" s="373"/>
      <c r="AJ8" s="373"/>
      <c r="AK8" s="373"/>
      <c r="AL8" s="373"/>
      <c r="AM8" s="373"/>
      <c r="AN8" s="373"/>
      <c r="AO8" s="373"/>
      <c r="AP8" s="373"/>
      <c r="AQ8" s="373"/>
      <c r="AR8" s="373"/>
      <c r="AS8" s="373"/>
      <c r="AT8" s="373"/>
      <c r="AU8" s="373"/>
      <c r="AV8" s="373"/>
      <c r="AW8" s="373"/>
      <c r="AX8" s="373"/>
      <c r="AY8" s="373"/>
      <c r="AZ8" s="373"/>
    </row>
    <row r="9" spans="1:52" ht="12" customHeight="1" x14ac:dyDescent="0.25">
      <c r="A9" s="373"/>
      <c r="B9" s="37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73"/>
      <c r="AJ9" s="373"/>
      <c r="AK9" s="373"/>
      <c r="AL9" s="373"/>
      <c r="AM9" s="373"/>
      <c r="AN9" s="373"/>
      <c r="AO9" s="373"/>
      <c r="AP9" s="373"/>
      <c r="AQ9" s="373"/>
      <c r="AR9" s="373"/>
      <c r="AS9" s="373"/>
      <c r="AT9" s="373"/>
      <c r="AU9" s="373"/>
      <c r="AV9" s="373"/>
      <c r="AW9" s="373"/>
      <c r="AX9" s="373"/>
      <c r="AY9" s="373"/>
      <c r="AZ9" s="373"/>
    </row>
    <row r="10" spans="1:52" ht="12.75" customHeight="1" x14ac:dyDescent="0.25">
      <c r="A10" s="373"/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  <c r="AS10" s="373"/>
      <c r="AT10" s="373"/>
      <c r="AU10" s="373"/>
      <c r="AV10" s="373"/>
      <c r="AW10" s="373"/>
      <c r="AX10" s="373"/>
      <c r="AY10" s="373"/>
      <c r="AZ10" s="373"/>
    </row>
    <row r="11" spans="1:52" ht="9.75" customHeight="1" x14ac:dyDescent="0.25">
      <c r="A11" s="373"/>
      <c r="B11" s="373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73"/>
      <c r="AJ11" s="373"/>
      <c r="AK11" s="373"/>
      <c r="AL11" s="373"/>
      <c r="AM11" s="373"/>
      <c r="AN11" s="373"/>
      <c r="AO11" s="373"/>
      <c r="AP11" s="373"/>
      <c r="AQ11" s="373"/>
      <c r="AR11" s="373"/>
      <c r="AS11" s="373"/>
      <c r="AT11" s="373"/>
      <c r="AU11" s="373"/>
      <c r="AV11" s="373"/>
      <c r="AW11" s="373"/>
      <c r="AX11" s="373"/>
      <c r="AY11" s="373"/>
      <c r="AZ11" s="373"/>
    </row>
    <row r="12" spans="1:52" ht="12.75" customHeight="1" x14ac:dyDescent="0.25">
      <c r="A12" s="373"/>
      <c r="B12" s="373"/>
      <c r="C12" s="373"/>
      <c r="D12" s="373"/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/>
      <c r="Z12" s="373"/>
      <c r="AA12" s="373"/>
      <c r="AB12" s="373"/>
      <c r="AC12" s="373"/>
      <c r="AD12" s="373"/>
      <c r="AE12" s="373"/>
      <c r="AF12" s="373"/>
      <c r="AG12" s="373"/>
      <c r="AH12" s="373"/>
      <c r="AI12" s="373"/>
      <c r="AJ12" s="373"/>
      <c r="AK12" s="373"/>
      <c r="AL12" s="373"/>
      <c r="AM12" s="373"/>
      <c r="AN12" s="373"/>
      <c r="AO12" s="373"/>
      <c r="AP12" s="373"/>
      <c r="AQ12" s="373"/>
      <c r="AR12" s="373"/>
      <c r="AS12" s="373"/>
      <c r="AT12" s="373"/>
      <c r="AU12" s="373"/>
      <c r="AV12" s="373"/>
      <c r="AW12" s="373"/>
      <c r="AX12" s="373"/>
      <c r="AY12" s="373"/>
      <c r="AZ12" s="373"/>
    </row>
    <row r="13" spans="1:52" ht="12.75" customHeight="1" x14ac:dyDescent="0.25">
      <c r="A13" s="373"/>
      <c r="B13" s="373"/>
      <c r="C13" s="373"/>
      <c r="D13" s="373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3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  <c r="AO13" s="373"/>
      <c r="AP13" s="373"/>
      <c r="AQ13" s="373"/>
      <c r="AR13" s="373"/>
      <c r="AS13" s="373"/>
      <c r="AT13" s="373"/>
      <c r="AU13" s="373"/>
      <c r="AV13" s="373"/>
      <c r="AW13" s="373"/>
      <c r="AX13" s="373"/>
      <c r="AY13" s="373"/>
      <c r="AZ13" s="373"/>
    </row>
    <row r="14" spans="1:52" ht="12.75" customHeight="1" x14ac:dyDescent="0.25">
      <c r="A14" s="373"/>
      <c r="B14" s="373"/>
      <c r="C14" s="373"/>
      <c r="D14" s="373"/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3"/>
      <c r="AJ14" s="373"/>
      <c r="AK14" s="373"/>
      <c r="AL14" s="373"/>
      <c r="AM14" s="373"/>
      <c r="AN14" s="373"/>
      <c r="AO14" s="373"/>
      <c r="AP14" s="373"/>
      <c r="AQ14" s="373"/>
      <c r="AR14" s="373"/>
      <c r="AS14" s="373"/>
      <c r="AT14" s="373"/>
      <c r="AU14" s="373"/>
      <c r="AV14" s="373"/>
      <c r="AW14" s="373"/>
      <c r="AX14" s="373"/>
      <c r="AY14" s="373"/>
      <c r="AZ14" s="373"/>
    </row>
    <row r="15" spans="1:52" ht="12.75" customHeight="1" x14ac:dyDescent="0.25">
      <c r="A15" s="373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3"/>
      <c r="AA15" s="373"/>
      <c r="AB15" s="373"/>
      <c r="AC15" s="373"/>
      <c r="AD15" s="373"/>
      <c r="AE15" s="373"/>
      <c r="AF15" s="373"/>
      <c r="AG15" s="373"/>
      <c r="AH15" s="373"/>
      <c r="AI15" s="373"/>
      <c r="AJ15" s="373"/>
      <c r="AK15" s="373"/>
      <c r="AL15" s="373"/>
      <c r="AM15" s="373"/>
      <c r="AN15" s="373"/>
      <c r="AO15" s="373"/>
      <c r="AP15" s="373"/>
      <c r="AQ15" s="373"/>
      <c r="AR15" s="373"/>
      <c r="AS15" s="373"/>
      <c r="AT15" s="373"/>
      <c r="AU15" s="373"/>
      <c r="AV15" s="373"/>
      <c r="AW15" s="373"/>
      <c r="AX15" s="373"/>
      <c r="AY15" s="373"/>
      <c r="AZ15" s="373"/>
    </row>
    <row r="16" spans="1:52" ht="12.75" customHeight="1" x14ac:dyDescent="0.25">
      <c r="A16" s="373"/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3"/>
      <c r="AA16" s="373"/>
      <c r="AB16" s="373"/>
      <c r="AC16" s="373"/>
      <c r="AD16" s="373"/>
      <c r="AE16" s="373"/>
      <c r="AF16" s="373"/>
      <c r="AG16" s="373"/>
      <c r="AH16" s="373"/>
      <c r="AI16" s="373"/>
      <c r="AJ16" s="373"/>
      <c r="AK16" s="373"/>
      <c r="AL16" s="373"/>
      <c r="AM16" s="373"/>
      <c r="AN16" s="373"/>
      <c r="AO16" s="373"/>
      <c r="AP16" s="373"/>
      <c r="AQ16" s="373"/>
      <c r="AR16" s="373"/>
      <c r="AS16" s="373"/>
      <c r="AT16" s="373"/>
      <c r="AU16" s="373"/>
      <c r="AV16" s="373"/>
      <c r="AW16" s="373"/>
      <c r="AX16" s="373"/>
      <c r="AY16" s="373"/>
      <c r="AZ16" s="373"/>
    </row>
    <row r="17" spans="1:56" ht="12.75" customHeight="1" x14ac:dyDescent="0.25">
      <c r="A17" s="373"/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373"/>
      <c r="AQ17" s="373"/>
      <c r="AR17" s="373"/>
      <c r="AS17" s="373"/>
      <c r="AT17" s="373"/>
      <c r="AU17" s="373"/>
      <c r="AV17" s="373"/>
      <c r="AW17" s="373"/>
      <c r="AX17" s="373"/>
      <c r="AY17" s="373"/>
      <c r="AZ17" s="373"/>
    </row>
    <row r="18" spans="1:56" ht="12.75" customHeight="1" x14ac:dyDescent="0.25">
      <c r="A18" s="373"/>
      <c r="B18" s="373"/>
      <c r="C18" s="373"/>
      <c r="D18" s="373"/>
      <c r="E18" s="373"/>
      <c r="F18" s="373"/>
      <c r="G18" s="373"/>
      <c r="H18" s="373"/>
      <c r="I18" s="373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73"/>
      <c r="V18" s="373"/>
      <c r="W18" s="373"/>
      <c r="X18" s="373"/>
      <c r="Y18" s="373"/>
      <c r="Z18" s="373"/>
      <c r="AA18" s="373"/>
      <c r="AB18" s="373"/>
      <c r="AC18" s="373"/>
      <c r="AD18" s="373"/>
      <c r="AE18" s="373"/>
      <c r="AF18" s="373"/>
      <c r="AG18" s="373"/>
      <c r="AH18" s="373"/>
      <c r="AI18" s="373"/>
      <c r="AJ18" s="373"/>
      <c r="AK18" s="373"/>
      <c r="AL18" s="373"/>
      <c r="AM18" s="373"/>
      <c r="AN18" s="373"/>
      <c r="AO18" s="373"/>
      <c r="AP18" s="373"/>
      <c r="AQ18" s="373"/>
      <c r="AR18" s="373"/>
      <c r="AS18" s="373"/>
      <c r="AT18" s="373"/>
      <c r="AU18" s="373"/>
      <c r="AV18" s="373"/>
      <c r="AW18" s="373"/>
      <c r="AX18" s="373"/>
      <c r="AY18" s="373"/>
      <c r="AZ18" s="373"/>
    </row>
    <row r="19" spans="1:56" ht="12.75" customHeight="1" x14ac:dyDescent="0.25">
      <c r="A19" s="373"/>
      <c r="B19" s="373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  <c r="AG19" s="373"/>
      <c r="AH19" s="373"/>
      <c r="AI19" s="373"/>
      <c r="AJ19" s="373"/>
      <c r="AK19" s="373"/>
      <c r="AL19" s="373"/>
      <c r="AM19" s="373"/>
      <c r="AN19" s="373"/>
      <c r="AO19" s="373"/>
      <c r="AP19" s="373"/>
      <c r="AQ19" s="373"/>
      <c r="AR19" s="373"/>
      <c r="AS19" s="373"/>
      <c r="AT19" s="373"/>
      <c r="AU19" s="373"/>
      <c r="AV19" s="373"/>
      <c r="AW19" s="373"/>
      <c r="AX19" s="373"/>
      <c r="AY19" s="373"/>
      <c r="AZ19" s="373"/>
    </row>
    <row r="20" spans="1:56" ht="12.75" customHeight="1" x14ac:dyDescent="0.25">
      <c r="A20" s="373"/>
      <c r="B20" s="373"/>
      <c r="C20" s="373"/>
      <c r="D20" s="373"/>
      <c r="E20" s="373"/>
      <c r="F20" s="373"/>
      <c r="G20" s="373"/>
      <c r="H20" s="373"/>
      <c r="I20" s="373"/>
      <c r="J20" s="373"/>
      <c r="K20" s="373"/>
      <c r="L20" s="373"/>
      <c r="M20" s="373"/>
      <c r="N20" s="373"/>
      <c r="O20" s="373"/>
      <c r="P20" s="373"/>
      <c r="Q20" s="373"/>
      <c r="R20" s="373"/>
      <c r="S20" s="373"/>
      <c r="T20" s="373"/>
      <c r="U20" s="373"/>
      <c r="V20" s="373"/>
      <c r="W20" s="373"/>
      <c r="X20" s="373"/>
      <c r="Y20" s="373"/>
      <c r="Z20" s="373"/>
      <c r="AA20" s="373"/>
      <c r="AB20" s="373"/>
      <c r="AC20" s="373"/>
      <c r="AD20" s="373"/>
      <c r="AE20" s="373"/>
      <c r="AF20" s="373"/>
      <c r="AG20" s="373"/>
      <c r="AH20" s="373"/>
      <c r="AI20" s="373"/>
      <c r="AJ20" s="373"/>
      <c r="AK20" s="373"/>
      <c r="AL20" s="373"/>
      <c r="AM20" s="373"/>
      <c r="AN20" s="373"/>
      <c r="AO20" s="373"/>
      <c r="AP20" s="373"/>
      <c r="AQ20" s="373"/>
      <c r="AR20" s="373"/>
      <c r="AS20" s="373"/>
      <c r="AT20" s="373"/>
      <c r="AU20" s="373"/>
      <c r="AV20" s="373"/>
      <c r="AW20" s="373"/>
      <c r="AX20" s="373"/>
      <c r="AY20" s="373"/>
      <c r="AZ20" s="373"/>
    </row>
    <row r="21" spans="1:56" ht="12.75" customHeight="1" x14ac:dyDescent="0.25">
      <c r="A21" s="373"/>
      <c r="B21" s="373"/>
      <c r="C21" s="373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  <c r="AG21" s="373"/>
      <c r="AH21" s="373"/>
      <c r="AI21" s="373"/>
      <c r="AJ21" s="373"/>
      <c r="AK21" s="373"/>
      <c r="AL21" s="373"/>
      <c r="AM21" s="373"/>
      <c r="AN21" s="373"/>
      <c r="AO21" s="373"/>
      <c r="AP21" s="373"/>
      <c r="AQ21" s="373"/>
      <c r="AR21" s="373"/>
      <c r="AS21" s="373"/>
      <c r="AT21" s="373"/>
      <c r="AU21" s="373"/>
      <c r="AV21" s="373"/>
      <c r="AW21" s="373"/>
      <c r="AX21" s="373"/>
      <c r="AY21" s="373"/>
      <c r="AZ21" s="373"/>
    </row>
    <row r="22" spans="1:56" ht="12.75" customHeight="1" x14ac:dyDescent="0.25">
      <c r="A22" s="373"/>
      <c r="B22" s="373"/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3"/>
      <c r="AR22" s="373"/>
      <c r="AS22" s="373"/>
      <c r="AT22" s="373"/>
      <c r="AU22" s="373"/>
      <c r="AV22" s="373"/>
      <c r="AW22" s="373"/>
      <c r="AX22" s="373"/>
      <c r="AY22" s="373"/>
      <c r="AZ22" s="373"/>
    </row>
    <row r="23" spans="1:56" ht="12.75" customHeight="1" x14ac:dyDescent="0.25">
      <c r="A23" s="373"/>
      <c r="B23" s="373"/>
      <c r="C23" s="373"/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  <c r="AG23" s="373"/>
      <c r="AH23" s="373"/>
      <c r="AI23" s="373"/>
      <c r="AJ23" s="373"/>
      <c r="AK23" s="373"/>
      <c r="AL23" s="373"/>
      <c r="AM23" s="373"/>
      <c r="AN23" s="373"/>
      <c r="AO23" s="373"/>
      <c r="AP23" s="373"/>
      <c r="AQ23" s="373"/>
      <c r="AR23" s="373"/>
      <c r="AS23" s="373"/>
      <c r="AT23" s="373"/>
      <c r="AU23" s="373"/>
      <c r="AV23" s="373"/>
      <c r="AW23" s="373"/>
      <c r="AX23" s="373"/>
      <c r="AY23" s="373"/>
      <c r="AZ23" s="373"/>
      <c r="BD23" s="60"/>
    </row>
    <row r="24" spans="1:56" ht="12.75" customHeight="1" x14ac:dyDescent="0.25">
      <c r="A24" s="373"/>
      <c r="B24" s="373"/>
      <c r="C24" s="373"/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  <c r="AG24" s="373"/>
      <c r="AH24" s="373"/>
      <c r="AI24" s="373"/>
      <c r="AJ24" s="373"/>
      <c r="AK24" s="373"/>
      <c r="AL24" s="373"/>
      <c r="AM24" s="373"/>
      <c r="AN24" s="373"/>
      <c r="AO24" s="373"/>
      <c r="AP24" s="373"/>
      <c r="AQ24" s="373"/>
      <c r="AR24" s="373"/>
      <c r="AS24" s="373"/>
      <c r="AT24" s="373"/>
      <c r="AU24" s="373"/>
      <c r="AV24" s="373"/>
      <c r="AW24" s="373"/>
      <c r="AX24" s="373"/>
      <c r="AY24" s="373"/>
      <c r="AZ24" s="373"/>
    </row>
    <row r="25" spans="1:56" ht="12.75" customHeight="1" x14ac:dyDescent="0.25">
      <c r="A25" s="373"/>
      <c r="B25" s="373"/>
      <c r="C25" s="373"/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</row>
    <row r="26" spans="1:56" ht="12.75" customHeight="1" x14ac:dyDescent="0.25">
      <c r="A26" s="373"/>
      <c r="B26" s="373"/>
      <c r="C26" s="373"/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</row>
    <row r="27" spans="1:56" ht="12.75" customHeight="1" x14ac:dyDescent="0.25">
      <c r="A27" s="373"/>
      <c r="B27" s="373"/>
      <c r="C27" s="373"/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  <c r="AG27" s="373"/>
      <c r="AH27" s="373"/>
      <c r="AI27" s="373"/>
      <c r="AJ27" s="373"/>
      <c r="AK27" s="373"/>
      <c r="AL27" s="373"/>
      <c r="AM27" s="373"/>
      <c r="AN27" s="373"/>
      <c r="AO27" s="373"/>
      <c r="AP27" s="373"/>
      <c r="AQ27" s="373"/>
      <c r="AR27" s="373"/>
      <c r="AS27" s="373"/>
      <c r="AT27" s="373"/>
      <c r="AU27" s="373"/>
      <c r="AV27" s="373"/>
      <c r="AW27" s="373"/>
      <c r="AX27" s="373"/>
      <c r="AY27" s="373"/>
      <c r="AZ27" s="373"/>
    </row>
    <row r="28" spans="1:56" ht="12.75" customHeight="1" x14ac:dyDescent="0.25">
      <c r="A28" s="373"/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G28" s="373"/>
      <c r="AH28" s="373"/>
      <c r="AI28" s="373"/>
      <c r="AJ28" s="373"/>
      <c r="AK28" s="373"/>
      <c r="AL28" s="373"/>
      <c r="AM28" s="373"/>
      <c r="AN28" s="373"/>
      <c r="AO28" s="373"/>
      <c r="AP28" s="373"/>
      <c r="AQ28" s="373"/>
      <c r="AR28" s="373"/>
      <c r="AS28" s="373"/>
      <c r="AT28" s="373"/>
      <c r="AU28" s="373"/>
      <c r="AV28" s="373"/>
      <c r="AW28" s="373"/>
      <c r="AX28" s="373"/>
      <c r="AY28" s="373"/>
      <c r="AZ28" s="373"/>
    </row>
    <row r="29" spans="1:56" ht="12.75" customHeight="1" x14ac:dyDescent="0.25">
      <c r="A29" s="373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G29" s="373"/>
      <c r="AH29" s="373"/>
      <c r="AI29" s="373"/>
      <c r="AJ29" s="373"/>
      <c r="AK29" s="373"/>
      <c r="AL29" s="373"/>
      <c r="AM29" s="373"/>
      <c r="AN29" s="373"/>
      <c r="AO29" s="373"/>
      <c r="AP29" s="373"/>
      <c r="AQ29" s="373"/>
      <c r="AR29" s="373"/>
      <c r="AS29" s="373"/>
      <c r="AT29" s="373"/>
      <c r="AU29" s="373"/>
      <c r="AV29" s="373"/>
      <c r="AW29" s="373"/>
      <c r="AX29" s="373"/>
      <c r="AY29" s="373"/>
      <c r="AZ29" s="373"/>
    </row>
    <row r="30" spans="1:56" ht="12.75" customHeight="1" x14ac:dyDescent="0.25">
      <c r="A30" s="373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3"/>
      <c r="AO30" s="373"/>
      <c r="AP30" s="373"/>
      <c r="AQ30" s="373"/>
      <c r="AR30" s="373"/>
      <c r="AS30" s="373"/>
      <c r="AT30" s="373"/>
      <c r="AU30" s="373"/>
      <c r="AV30" s="373"/>
      <c r="AW30" s="373"/>
      <c r="AX30" s="373"/>
      <c r="AY30" s="373"/>
      <c r="AZ30" s="373"/>
    </row>
    <row r="31" spans="1:56" ht="12.75" customHeight="1" x14ac:dyDescent="0.25">
      <c r="A31" s="373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  <c r="AG31" s="373"/>
      <c r="AH31" s="373"/>
      <c r="AI31" s="373"/>
      <c r="AJ31" s="373"/>
      <c r="AK31" s="373"/>
      <c r="AL31" s="373"/>
      <c r="AM31" s="373"/>
      <c r="AN31" s="373"/>
      <c r="AO31" s="373"/>
      <c r="AP31" s="373"/>
      <c r="AQ31" s="373"/>
      <c r="AR31" s="373"/>
      <c r="AS31" s="373"/>
      <c r="AT31" s="373"/>
      <c r="AU31" s="373"/>
      <c r="AV31" s="373"/>
      <c r="AW31" s="373"/>
      <c r="AX31" s="373"/>
      <c r="AY31" s="373"/>
      <c r="AZ31" s="373"/>
    </row>
    <row r="32" spans="1:56" ht="12.75" customHeight="1" x14ac:dyDescent="0.25">
      <c r="A32" s="373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3"/>
      <c r="T32" s="373"/>
      <c r="U32" s="373"/>
      <c r="V32" s="373"/>
      <c r="W32" s="373"/>
      <c r="X32" s="373"/>
      <c r="Y32" s="373"/>
      <c r="Z32" s="373"/>
      <c r="AA32" s="373"/>
      <c r="AB32" s="373"/>
      <c r="AC32" s="373"/>
      <c r="AD32" s="373"/>
      <c r="AE32" s="373"/>
      <c r="AF32" s="373"/>
      <c r="AG32" s="373"/>
      <c r="AH32" s="373"/>
      <c r="AI32" s="373"/>
      <c r="AJ32" s="373"/>
      <c r="AK32" s="373"/>
      <c r="AL32" s="373"/>
      <c r="AM32" s="373"/>
      <c r="AN32" s="373"/>
      <c r="AO32" s="373"/>
      <c r="AP32" s="373"/>
      <c r="AQ32" s="373"/>
      <c r="AR32" s="373"/>
      <c r="AS32" s="373"/>
      <c r="AT32" s="373"/>
      <c r="AU32" s="373"/>
      <c r="AV32" s="373"/>
      <c r="AW32" s="373"/>
      <c r="AX32" s="373"/>
      <c r="AY32" s="373"/>
      <c r="AZ32" s="373"/>
    </row>
    <row r="33" spans="1:52" ht="12.75" customHeight="1" x14ac:dyDescent="0.25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73"/>
      <c r="V33" s="373"/>
      <c r="W33" s="373"/>
      <c r="X33" s="373"/>
      <c r="Y33" s="373"/>
      <c r="Z33" s="373"/>
      <c r="AA33" s="373"/>
      <c r="AB33" s="373"/>
      <c r="AC33" s="373"/>
      <c r="AD33" s="373"/>
      <c r="AE33" s="373"/>
      <c r="AF33" s="373"/>
      <c r="AG33" s="373"/>
      <c r="AH33" s="373"/>
      <c r="AI33" s="373"/>
      <c r="AJ33" s="373"/>
      <c r="AK33" s="373"/>
      <c r="AL33" s="373"/>
      <c r="AM33" s="373"/>
      <c r="AN33" s="373"/>
      <c r="AO33" s="373"/>
      <c r="AP33" s="373"/>
      <c r="AQ33" s="373"/>
      <c r="AR33" s="373"/>
      <c r="AS33" s="373"/>
      <c r="AT33" s="373"/>
      <c r="AU33" s="373"/>
      <c r="AV33" s="373"/>
      <c r="AW33" s="373"/>
      <c r="AX33" s="373"/>
      <c r="AY33" s="373"/>
      <c r="AZ33" s="373"/>
    </row>
    <row r="34" spans="1:52" ht="12.75" customHeight="1" x14ac:dyDescent="0.25">
      <c r="A34" s="373"/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  <c r="AG34" s="373"/>
      <c r="AH34" s="373"/>
      <c r="AI34" s="373"/>
      <c r="AJ34" s="373"/>
      <c r="AK34" s="373"/>
      <c r="AL34" s="373"/>
      <c r="AM34" s="373"/>
      <c r="AN34" s="373"/>
      <c r="AO34" s="373"/>
      <c r="AP34" s="373"/>
      <c r="AQ34" s="373"/>
      <c r="AR34" s="373"/>
      <c r="AS34" s="373"/>
      <c r="AT34" s="373"/>
      <c r="AU34" s="373"/>
      <c r="AV34" s="373"/>
      <c r="AW34" s="373"/>
      <c r="AX34" s="373"/>
      <c r="AY34" s="373"/>
      <c r="AZ34" s="373"/>
    </row>
    <row r="35" spans="1:52" ht="12.75" customHeight="1" x14ac:dyDescent="0.25">
      <c r="A35" s="373"/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  <c r="AG35" s="373"/>
      <c r="AH35" s="373"/>
      <c r="AI35" s="373"/>
      <c r="AJ35" s="373"/>
      <c r="AK35" s="373"/>
      <c r="AL35" s="373"/>
      <c r="AM35" s="373"/>
      <c r="AN35" s="373"/>
      <c r="AO35" s="373"/>
      <c r="AP35" s="373"/>
      <c r="AQ35" s="373"/>
      <c r="AR35" s="373"/>
      <c r="AS35" s="373"/>
      <c r="AT35" s="373"/>
      <c r="AU35" s="373"/>
      <c r="AV35" s="373"/>
      <c r="AW35" s="373"/>
      <c r="AX35" s="373"/>
      <c r="AY35" s="373"/>
      <c r="AZ35" s="373"/>
    </row>
    <row r="36" spans="1:52" ht="12.75" customHeight="1" x14ac:dyDescent="0.25">
      <c r="A36" s="373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  <c r="AG36" s="373"/>
      <c r="AH36" s="373"/>
      <c r="AI36" s="373"/>
      <c r="AJ36" s="373"/>
      <c r="AK36" s="373"/>
      <c r="AL36" s="373"/>
      <c r="AM36" s="373"/>
      <c r="AN36" s="373"/>
      <c r="AO36" s="373"/>
      <c r="AP36" s="373"/>
      <c r="AQ36" s="373"/>
      <c r="AR36" s="373"/>
      <c r="AS36" s="373"/>
      <c r="AT36" s="373"/>
      <c r="AU36" s="373"/>
      <c r="AV36" s="373"/>
      <c r="AW36" s="373"/>
      <c r="AX36" s="373"/>
      <c r="AY36" s="373"/>
      <c r="AZ36" s="373"/>
    </row>
    <row r="37" spans="1:52" ht="12.75" customHeight="1" x14ac:dyDescent="0.25">
      <c r="A37" s="373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  <c r="AZ37" s="373"/>
    </row>
    <row r="38" spans="1:52" ht="12.75" customHeight="1" x14ac:dyDescent="0.25">
      <c r="A38" s="373"/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  <c r="AG38" s="373"/>
      <c r="AH38" s="373"/>
      <c r="AI38" s="373"/>
      <c r="AJ38" s="373"/>
      <c r="AK38" s="373"/>
      <c r="AL38" s="373"/>
      <c r="AM38" s="373"/>
      <c r="AN38" s="373"/>
      <c r="AO38" s="373"/>
      <c r="AP38" s="373"/>
      <c r="AQ38" s="373"/>
      <c r="AR38" s="373"/>
      <c r="AS38" s="373"/>
      <c r="AT38" s="373"/>
      <c r="AU38" s="373"/>
      <c r="AV38" s="373"/>
      <c r="AW38" s="373"/>
      <c r="AX38" s="373"/>
      <c r="AY38" s="373"/>
      <c r="AZ38" s="373"/>
    </row>
    <row r="39" spans="1:52" ht="12.75" customHeight="1" x14ac:dyDescent="0.25">
      <c r="A39" s="373"/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73"/>
      <c r="AV39" s="373"/>
      <c r="AW39" s="373"/>
      <c r="AX39" s="373"/>
      <c r="AY39" s="373"/>
      <c r="AZ39" s="373"/>
    </row>
    <row r="40" spans="1:52" ht="15.75" customHeight="1" x14ac:dyDescent="0.25">
      <c r="A40" s="373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73"/>
      <c r="AV40" s="373"/>
      <c r="AW40" s="373"/>
      <c r="AX40" s="373"/>
      <c r="AY40" s="373"/>
      <c r="AZ40" s="373"/>
    </row>
    <row r="41" spans="1:52" ht="15.75" customHeight="1" x14ac:dyDescent="0.25">
      <c r="A41" s="373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73"/>
      <c r="AV41" s="373"/>
      <c r="AW41" s="373"/>
      <c r="AX41" s="373"/>
      <c r="AY41" s="373"/>
      <c r="AZ41" s="373"/>
    </row>
    <row r="42" spans="1:52" ht="15.75" customHeight="1" x14ac:dyDescent="0.25">
      <c r="A42" s="373"/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73"/>
      <c r="AV42" s="373"/>
      <c r="AW42" s="373"/>
      <c r="AX42" s="373"/>
      <c r="AY42" s="373"/>
      <c r="AZ42" s="373"/>
    </row>
    <row r="43" spans="1:52" ht="15.75" customHeight="1" thickBot="1" x14ac:dyDescent="0.3">
      <c r="A43" s="374"/>
      <c r="B43" s="3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4"/>
      <c r="AE43" s="374"/>
      <c r="AF43" s="374"/>
      <c r="AG43" s="374"/>
      <c r="AH43" s="374"/>
      <c r="AI43" s="374"/>
      <c r="AJ43" s="374"/>
      <c r="AK43" s="374"/>
      <c r="AL43" s="374"/>
      <c r="AM43" s="374"/>
      <c r="AN43" s="374"/>
      <c r="AO43" s="374"/>
      <c r="AP43" s="374"/>
      <c r="AQ43" s="374"/>
      <c r="AR43" s="374"/>
      <c r="AS43" s="374"/>
      <c r="AT43" s="374"/>
      <c r="AU43" s="374"/>
      <c r="AV43" s="374"/>
      <c r="AW43" s="374"/>
      <c r="AX43" s="374"/>
      <c r="AY43" s="374"/>
      <c r="AZ43" s="374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36" priority="2">
      <formula>$AW$1=""</formula>
    </cfRule>
  </conditionalFormatting>
  <conditionalFormatting sqref="D5:H6 N5:X6 AE5:AL6 AL1:AV3">
    <cfRule type="containsBlanks" dxfId="35" priority="1">
      <formula>LEN(TRIM(D1))=0</formula>
    </cfRule>
  </conditionalFormatting>
  <pageMargins left="0" right="0" top="0" bottom="0" header="0" footer="0"/>
  <pageSetup paperSize="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314"/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259" t="s">
        <v>1</v>
      </c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/>
      <c r="CO1" s="260"/>
      <c r="CP1" s="260"/>
      <c r="CQ1" s="260"/>
      <c r="CR1" s="260"/>
      <c r="CS1" s="260"/>
      <c r="CT1" s="260"/>
      <c r="CU1" s="260"/>
      <c r="CV1" s="260"/>
      <c r="CW1" s="260"/>
      <c r="CX1" s="260"/>
      <c r="CY1" s="260"/>
      <c r="CZ1" s="260"/>
      <c r="DA1" s="375" t="str">
        <f>IF('Relevé Cotes (1)'!DA1:DE3&lt;&gt;"",'Relevé Cotes (1)'!DA1:DE3,"")</f>
        <v/>
      </c>
      <c r="DB1" s="376"/>
      <c r="DC1" s="376"/>
      <c r="DD1" s="376"/>
      <c r="DE1" s="377"/>
      <c r="DF1" s="259" t="str">
        <f>IF('Relevé Cotes (1)'!DF1:DK3&lt;&gt;"",'Relevé Cotes (1)'!DF1:DK3,"")</f>
        <v/>
      </c>
      <c r="DG1" s="260"/>
      <c r="DH1" s="260"/>
      <c r="DI1" s="260"/>
      <c r="DJ1" s="260"/>
      <c r="DK1" s="369"/>
      <c r="DL1" s="232" t="s">
        <v>344</v>
      </c>
      <c r="DM1" s="233"/>
      <c r="DN1" s="233"/>
      <c r="DO1" s="234"/>
      <c r="DW1" s="43"/>
      <c r="DX1" s="53"/>
      <c r="DY1" s="53"/>
      <c r="DZ1" s="53"/>
      <c r="EA1" s="53"/>
      <c r="EB1" s="53"/>
    </row>
    <row r="2" spans="1:132" ht="15" customHeight="1" x14ac:dyDescent="0.25">
      <c r="A2" s="316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261"/>
      <c r="BY2" s="262"/>
      <c r="BZ2" s="262"/>
      <c r="CA2" s="262"/>
      <c r="CB2" s="262"/>
      <c r="CC2" s="262"/>
      <c r="CD2" s="262"/>
      <c r="CE2" s="262"/>
      <c r="CF2" s="262"/>
      <c r="CG2" s="262"/>
      <c r="CH2" s="262"/>
      <c r="CI2" s="262"/>
      <c r="CJ2" s="262"/>
      <c r="CK2" s="262"/>
      <c r="CL2" s="262"/>
      <c r="CM2" s="262"/>
      <c r="CN2" s="262"/>
      <c r="CO2" s="262"/>
      <c r="CP2" s="262"/>
      <c r="CQ2" s="262"/>
      <c r="CR2" s="262"/>
      <c r="CS2" s="262"/>
      <c r="CT2" s="262"/>
      <c r="CU2" s="262"/>
      <c r="CV2" s="262"/>
      <c r="CW2" s="262"/>
      <c r="CX2" s="262"/>
      <c r="CY2" s="262"/>
      <c r="CZ2" s="262"/>
      <c r="DA2" s="378"/>
      <c r="DB2" s="379"/>
      <c r="DC2" s="379"/>
      <c r="DD2" s="379"/>
      <c r="DE2" s="380"/>
      <c r="DF2" s="261"/>
      <c r="DG2" s="262"/>
      <c r="DH2" s="262"/>
      <c r="DI2" s="262"/>
      <c r="DJ2" s="262"/>
      <c r="DK2" s="370"/>
      <c r="DL2" s="235"/>
      <c r="DM2" s="236"/>
      <c r="DN2" s="236"/>
      <c r="DO2" s="237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318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263"/>
      <c r="BY3" s="264"/>
      <c r="BZ3" s="264"/>
      <c r="CA3" s="264"/>
      <c r="CB3" s="264"/>
      <c r="CC3" s="264"/>
      <c r="CD3" s="264"/>
      <c r="CE3" s="264"/>
      <c r="CF3" s="264"/>
      <c r="CG3" s="264"/>
      <c r="CH3" s="264"/>
      <c r="CI3" s="264"/>
      <c r="CJ3" s="264"/>
      <c r="CK3" s="264"/>
      <c r="CL3" s="264"/>
      <c r="CM3" s="264"/>
      <c r="CN3" s="264"/>
      <c r="CO3" s="264"/>
      <c r="CP3" s="264"/>
      <c r="CQ3" s="264"/>
      <c r="CR3" s="264"/>
      <c r="CS3" s="264"/>
      <c r="CT3" s="264"/>
      <c r="CU3" s="264"/>
      <c r="CV3" s="264"/>
      <c r="CW3" s="264"/>
      <c r="CX3" s="264"/>
      <c r="CY3" s="264"/>
      <c r="CZ3" s="264"/>
      <c r="DA3" s="381"/>
      <c r="DB3" s="382"/>
      <c r="DC3" s="382"/>
      <c r="DD3" s="382"/>
      <c r="DE3" s="383"/>
      <c r="DF3" s="263"/>
      <c r="DG3" s="264"/>
      <c r="DH3" s="264"/>
      <c r="DI3" s="264"/>
      <c r="DJ3" s="264"/>
      <c r="DK3" s="371"/>
      <c r="DL3" s="238"/>
      <c r="DM3" s="239"/>
      <c r="DN3" s="239"/>
      <c r="DO3" s="240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265" t="s">
        <v>29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6"/>
      <c r="AG5" s="266"/>
      <c r="AH5" s="266"/>
      <c r="AI5" s="266"/>
      <c r="AJ5" s="266"/>
      <c r="AK5" s="266"/>
      <c r="AL5" s="266"/>
      <c r="AM5" s="266"/>
      <c r="AN5" s="266"/>
      <c r="AO5" s="266"/>
      <c r="AP5" s="266"/>
      <c r="AQ5" s="266"/>
      <c r="AR5" s="266"/>
      <c r="AS5" s="266"/>
      <c r="AT5" s="266"/>
      <c r="AU5" s="266"/>
      <c r="AV5" s="266"/>
      <c r="AW5" s="266"/>
      <c r="AX5" s="266"/>
      <c r="AY5" s="266"/>
      <c r="AZ5" s="266"/>
      <c r="BA5" s="266"/>
      <c r="BB5" s="266"/>
      <c r="BC5" s="266"/>
      <c r="BD5" s="266"/>
      <c r="BE5" s="266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6"/>
      <c r="BQ5" s="266"/>
      <c r="BR5" s="266"/>
      <c r="BS5" s="315" t="str">
        <f>IF('Relevé Cotes (1)'!$BS$5:$BW$6&lt;&gt;"",'Relevé Cotes (1)'!$BS$5:$BW$6,"")</f>
        <v/>
      </c>
      <c r="BT5" s="315"/>
      <c r="BU5" s="315"/>
      <c r="BV5" s="315"/>
      <c r="BW5" s="315"/>
      <c r="BX5" s="265" t="s">
        <v>32</v>
      </c>
      <c r="BY5" s="266"/>
      <c r="BZ5" s="266"/>
      <c r="CA5" s="266"/>
      <c r="CB5" s="266"/>
      <c r="CC5" s="315" t="str">
        <f>IF('Relevé Cotes (1)'!$CC$5:$CM$6&lt;&gt;"",'Relevé Cotes (1)'!$CC$5:$CM$6,"")</f>
        <v/>
      </c>
      <c r="CD5" s="315"/>
      <c r="CE5" s="315"/>
      <c r="CF5" s="315"/>
      <c r="CG5" s="315"/>
      <c r="CH5" s="315"/>
      <c r="CI5" s="315"/>
      <c r="CJ5" s="315"/>
      <c r="CK5" s="315"/>
      <c r="CL5" s="315"/>
      <c r="CM5" s="366"/>
      <c r="CN5" s="265" t="s">
        <v>30</v>
      </c>
      <c r="CO5" s="266"/>
      <c r="CP5" s="266"/>
      <c r="CQ5" s="266"/>
      <c r="CR5" s="266"/>
      <c r="CS5" s="266"/>
      <c r="CT5" s="315" t="str">
        <f>IF('Relevé Cotes (1)'!CT5:DA6&lt;&gt;"",'Relevé Cotes (1)'!CT5:DA6,"")</f>
        <v/>
      </c>
      <c r="CU5" s="315"/>
      <c r="CV5" s="315"/>
      <c r="CW5" s="315"/>
      <c r="CX5" s="315"/>
      <c r="CY5" s="315"/>
      <c r="CZ5" s="315"/>
      <c r="DA5" s="366"/>
      <c r="DB5" s="265" t="s">
        <v>40</v>
      </c>
      <c r="DC5" s="266"/>
      <c r="DD5" s="266"/>
      <c r="DE5" s="345"/>
      <c r="DF5" s="345"/>
      <c r="DG5" s="346"/>
      <c r="DH5" s="265" t="s">
        <v>31</v>
      </c>
      <c r="DI5" s="266"/>
      <c r="DJ5" s="266"/>
      <c r="DK5" s="341"/>
      <c r="DL5" s="341"/>
      <c r="DM5" s="341"/>
      <c r="DN5" s="341"/>
      <c r="DO5" s="342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267"/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  <c r="AM6" s="268"/>
      <c r="AN6" s="268"/>
      <c r="AO6" s="268"/>
      <c r="AP6" s="268"/>
      <c r="AQ6" s="268"/>
      <c r="AR6" s="268"/>
      <c r="AS6" s="268"/>
      <c r="AT6" s="268"/>
      <c r="AU6" s="268"/>
      <c r="AV6" s="268"/>
      <c r="AW6" s="268"/>
      <c r="AX6" s="268"/>
      <c r="AY6" s="268"/>
      <c r="AZ6" s="268"/>
      <c r="BA6" s="268"/>
      <c r="BB6" s="268"/>
      <c r="BC6" s="268"/>
      <c r="BD6" s="268"/>
      <c r="BE6" s="268"/>
      <c r="BF6" s="268"/>
      <c r="BG6" s="268"/>
      <c r="BH6" s="268"/>
      <c r="BI6" s="268"/>
      <c r="BJ6" s="268"/>
      <c r="BK6" s="268"/>
      <c r="BL6" s="268"/>
      <c r="BM6" s="268"/>
      <c r="BN6" s="268"/>
      <c r="BO6" s="268"/>
      <c r="BP6" s="268"/>
      <c r="BQ6" s="268"/>
      <c r="BR6" s="268"/>
      <c r="BS6" s="319"/>
      <c r="BT6" s="319"/>
      <c r="BU6" s="319"/>
      <c r="BV6" s="319"/>
      <c r="BW6" s="319"/>
      <c r="BX6" s="267"/>
      <c r="BY6" s="268"/>
      <c r="BZ6" s="268"/>
      <c r="CA6" s="268"/>
      <c r="CB6" s="268"/>
      <c r="CC6" s="319"/>
      <c r="CD6" s="319"/>
      <c r="CE6" s="319"/>
      <c r="CF6" s="319"/>
      <c r="CG6" s="319"/>
      <c r="CH6" s="319"/>
      <c r="CI6" s="319"/>
      <c r="CJ6" s="319"/>
      <c r="CK6" s="319"/>
      <c r="CL6" s="319"/>
      <c r="CM6" s="368"/>
      <c r="CN6" s="267"/>
      <c r="CO6" s="268"/>
      <c r="CP6" s="268"/>
      <c r="CQ6" s="268"/>
      <c r="CR6" s="268"/>
      <c r="CS6" s="268"/>
      <c r="CT6" s="319"/>
      <c r="CU6" s="319"/>
      <c r="CV6" s="319"/>
      <c r="CW6" s="319"/>
      <c r="CX6" s="319"/>
      <c r="CY6" s="319"/>
      <c r="CZ6" s="319"/>
      <c r="DA6" s="368"/>
      <c r="DB6" s="267"/>
      <c r="DC6" s="268"/>
      <c r="DD6" s="268"/>
      <c r="DE6" s="347"/>
      <c r="DF6" s="347"/>
      <c r="DG6" s="348"/>
      <c r="DH6" s="267"/>
      <c r="DI6" s="268"/>
      <c r="DJ6" s="268"/>
      <c r="DK6" s="343"/>
      <c r="DL6" s="343"/>
      <c r="DM6" s="343"/>
      <c r="DN6" s="343"/>
      <c r="DO6" s="344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324" t="s">
        <v>17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  <c r="AI8" s="325"/>
      <c r="AJ8" s="325"/>
      <c r="AK8" s="325"/>
      <c r="AL8" s="325"/>
      <c r="AM8" s="325"/>
      <c r="AN8" s="325"/>
      <c r="AO8" s="325"/>
      <c r="AP8" s="325"/>
      <c r="AQ8" s="325"/>
      <c r="AR8" s="325"/>
      <c r="AS8" s="325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  <c r="BR8" s="325"/>
      <c r="BS8" s="325"/>
      <c r="BT8" s="325"/>
      <c r="BU8" s="325"/>
      <c r="BV8" s="325"/>
      <c r="BW8" s="325"/>
      <c r="BX8" s="325"/>
      <c r="BY8" s="325"/>
      <c r="BZ8" s="325"/>
      <c r="CA8" s="325"/>
      <c r="CB8" s="325"/>
      <c r="CC8" s="325"/>
      <c r="CD8" s="325"/>
      <c r="CE8" s="325"/>
      <c r="CF8" s="325"/>
      <c r="CG8" s="325"/>
      <c r="CH8" s="325"/>
      <c r="CI8" s="325"/>
      <c r="CJ8" s="325"/>
      <c r="CK8" s="325"/>
      <c r="CL8" s="325"/>
      <c r="CM8" s="325"/>
      <c r="CN8" s="326"/>
      <c r="CO8" s="275" t="s">
        <v>27</v>
      </c>
      <c r="CP8" s="276"/>
      <c r="CQ8" s="276"/>
      <c r="CR8" s="276"/>
      <c r="CS8" s="276"/>
      <c r="CT8" s="276"/>
      <c r="CU8" s="276"/>
      <c r="CV8" s="276"/>
      <c r="CW8" s="276"/>
      <c r="CX8" s="276"/>
      <c r="CY8" s="276"/>
      <c r="CZ8" s="276"/>
      <c r="DA8" s="276"/>
      <c r="DB8" s="276"/>
      <c r="DC8" s="276" t="s">
        <v>28</v>
      </c>
      <c r="DD8" s="276"/>
      <c r="DE8" s="276"/>
      <c r="DF8" s="276"/>
      <c r="DG8" s="276"/>
      <c r="DH8" s="276"/>
      <c r="DI8" s="276"/>
      <c r="DJ8" s="276"/>
      <c r="DK8" s="276"/>
      <c r="DL8" s="276"/>
      <c r="DM8" s="353"/>
      <c r="DN8" s="384" t="str">
        <f>'Relevé Cotes (1)'!DN8</f>
        <v>1/5</v>
      </c>
      <c r="DO8" s="385"/>
      <c r="DW8" s="53"/>
      <c r="DX8" s="53"/>
      <c r="DY8" s="53"/>
      <c r="DZ8" s="53"/>
      <c r="EA8" s="53"/>
      <c r="EB8" s="53"/>
    </row>
    <row r="9" spans="1:132" ht="12.6" customHeight="1" x14ac:dyDescent="0.25">
      <c r="A9" s="230"/>
      <c r="B9" s="327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/>
      <c r="Z9" s="327"/>
      <c r="AA9" s="327"/>
      <c r="AB9" s="327"/>
      <c r="AC9" s="327"/>
      <c r="AD9" s="327"/>
      <c r="AE9" s="327"/>
      <c r="AF9" s="327"/>
      <c r="AG9" s="327"/>
      <c r="AH9" s="327"/>
      <c r="AI9" s="327"/>
      <c r="AJ9" s="327"/>
      <c r="AK9" s="327"/>
      <c r="AL9" s="327"/>
      <c r="AM9" s="327"/>
      <c r="AN9" s="327"/>
      <c r="AO9" s="327"/>
      <c r="AP9" s="327"/>
      <c r="AQ9" s="327"/>
      <c r="AR9" s="327"/>
      <c r="AS9" s="327"/>
      <c r="AT9" s="327"/>
      <c r="AU9" s="327"/>
      <c r="AV9" s="327"/>
      <c r="AW9" s="327"/>
      <c r="AX9" s="327"/>
      <c r="AY9" s="327"/>
      <c r="AZ9" s="327"/>
      <c r="BA9" s="327"/>
      <c r="BB9" s="327"/>
      <c r="BC9" s="327"/>
      <c r="BD9" s="327"/>
      <c r="BE9" s="327"/>
      <c r="BF9" s="327"/>
      <c r="BG9" s="327"/>
      <c r="BH9" s="327"/>
      <c r="BI9" s="327"/>
      <c r="BJ9" s="327"/>
      <c r="BK9" s="327"/>
      <c r="BL9" s="327"/>
      <c r="BM9" s="327"/>
      <c r="BN9" s="327"/>
      <c r="BO9" s="327"/>
      <c r="BP9" s="327"/>
      <c r="BQ9" s="327"/>
      <c r="BR9" s="327"/>
      <c r="BS9" s="327"/>
      <c r="BT9" s="327"/>
      <c r="BU9" s="327"/>
      <c r="BV9" s="327"/>
      <c r="BW9" s="327"/>
      <c r="BX9" s="327"/>
      <c r="BY9" s="327"/>
      <c r="BZ9" s="327"/>
      <c r="CA9" s="327"/>
      <c r="CB9" s="327"/>
      <c r="CC9" s="327"/>
      <c r="CD9" s="327"/>
      <c r="CE9" s="327"/>
      <c r="CF9" s="327"/>
      <c r="CG9" s="327"/>
      <c r="CH9" s="327"/>
      <c r="CI9" s="327"/>
      <c r="CJ9" s="327"/>
      <c r="CK9" s="327"/>
      <c r="CL9" s="327"/>
      <c r="CM9" s="327"/>
      <c r="CN9" s="328"/>
      <c r="CO9" s="277"/>
      <c r="CP9" s="278"/>
      <c r="CQ9" s="278"/>
      <c r="CR9" s="278"/>
      <c r="CS9" s="278"/>
      <c r="CT9" s="278"/>
      <c r="CU9" s="278"/>
      <c r="CV9" s="278"/>
      <c r="CW9" s="278"/>
      <c r="CX9" s="278"/>
      <c r="CY9" s="278"/>
      <c r="CZ9" s="278"/>
      <c r="DA9" s="278"/>
      <c r="DB9" s="278"/>
      <c r="DC9" s="278"/>
      <c r="DD9" s="278"/>
      <c r="DE9" s="278"/>
      <c r="DF9" s="278"/>
      <c r="DG9" s="278"/>
      <c r="DH9" s="278"/>
      <c r="DI9" s="278"/>
      <c r="DJ9" s="278"/>
      <c r="DK9" s="278"/>
      <c r="DL9" s="278"/>
      <c r="DM9" s="354"/>
      <c r="DN9" s="386"/>
      <c r="DO9" s="387"/>
      <c r="DW9" s="53"/>
      <c r="DX9" s="53"/>
      <c r="DY9" s="53"/>
      <c r="DZ9" s="53"/>
      <c r="EA9" s="53"/>
      <c r="EB9" s="53"/>
    </row>
    <row r="10" spans="1:132" ht="12.75" customHeight="1" x14ac:dyDescent="0.25">
      <c r="A10" s="297"/>
      <c r="B10" s="298"/>
      <c r="C10" s="174" t="s">
        <v>136</v>
      </c>
      <c r="D10" s="180"/>
      <c r="E10" s="174" t="s">
        <v>4</v>
      </c>
      <c r="F10" s="175"/>
      <c r="G10" s="175"/>
      <c r="H10" s="180"/>
      <c r="I10" s="174" t="s">
        <v>137</v>
      </c>
      <c r="J10" s="175"/>
      <c r="K10" s="180"/>
      <c r="L10" s="174" t="s">
        <v>138</v>
      </c>
      <c r="M10" s="180"/>
      <c r="N10" s="158" t="s">
        <v>169</v>
      </c>
      <c r="O10" s="158" t="s">
        <v>188</v>
      </c>
      <c r="P10" s="158" t="s">
        <v>185</v>
      </c>
      <c r="Q10" s="168" t="s">
        <v>139</v>
      </c>
      <c r="R10" s="169"/>
      <c r="S10" s="169"/>
      <c r="T10" s="169"/>
      <c r="U10" s="170"/>
      <c r="V10" s="174" t="s">
        <v>230</v>
      </c>
      <c r="W10" s="175"/>
      <c r="X10" s="175"/>
      <c r="Y10" s="174" t="s">
        <v>231</v>
      </c>
      <c r="Z10" s="175"/>
      <c r="AA10" s="175"/>
      <c r="AB10" s="174" t="s">
        <v>232</v>
      </c>
      <c r="AC10" s="175"/>
      <c r="AD10" s="175"/>
      <c r="AE10" s="174" t="s">
        <v>126</v>
      </c>
      <c r="AF10" s="175"/>
      <c r="AG10" s="175"/>
      <c r="AH10" s="175"/>
      <c r="AI10" s="175"/>
      <c r="AJ10" s="180"/>
      <c r="AK10" s="174" t="s">
        <v>233</v>
      </c>
      <c r="AL10" s="175"/>
      <c r="AM10" s="175"/>
      <c r="AN10" s="180"/>
      <c r="AO10" s="174" t="s">
        <v>234</v>
      </c>
      <c r="AP10" s="175"/>
      <c r="AQ10" s="175"/>
      <c r="AR10" s="175"/>
      <c r="AS10" s="180"/>
      <c r="AT10" s="174" t="s">
        <v>264</v>
      </c>
      <c r="AU10" s="175"/>
      <c r="AV10" s="180"/>
      <c r="AW10" s="174" t="s">
        <v>293</v>
      </c>
      <c r="AX10" s="180"/>
      <c r="AY10" s="174" t="s">
        <v>273</v>
      </c>
      <c r="AZ10" s="175"/>
      <c r="BA10" s="175"/>
      <c r="BB10" s="175"/>
      <c r="BC10" s="175"/>
      <c r="BD10" s="175"/>
      <c r="BE10" s="180"/>
      <c r="BF10" s="154" t="s">
        <v>144</v>
      </c>
      <c r="BG10" s="178" t="s">
        <v>159</v>
      </c>
      <c r="BH10" s="178" t="s">
        <v>160</v>
      </c>
      <c r="BI10" s="178" t="s">
        <v>161</v>
      </c>
      <c r="BJ10" s="154" t="s">
        <v>162</v>
      </c>
      <c r="BK10" s="178" t="s">
        <v>166</v>
      </c>
      <c r="BL10" s="178" t="s">
        <v>165</v>
      </c>
      <c r="BM10" s="178" t="s">
        <v>167</v>
      </c>
      <c r="BN10" s="154" t="s">
        <v>145</v>
      </c>
      <c r="BO10" s="154" t="s">
        <v>223</v>
      </c>
      <c r="BP10" s="152" t="s">
        <v>224</v>
      </c>
      <c r="BQ10" s="154" t="s">
        <v>225</v>
      </c>
      <c r="BR10" s="308" t="s">
        <v>4</v>
      </c>
      <c r="BS10" s="309"/>
      <c r="BT10" s="309"/>
      <c r="BU10" s="309"/>
      <c r="BV10" s="309"/>
      <c r="BW10" s="310"/>
      <c r="BX10" s="269" t="s">
        <v>34</v>
      </c>
      <c r="BY10" s="270"/>
      <c r="BZ10" s="270"/>
      <c r="CA10" s="270"/>
      <c r="CB10" s="270"/>
      <c r="CC10" s="271"/>
      <c r="CD10" s="308" t="s">
        <v>5</v>
      </c>
      <c r="CE10" s="309"/>
      <c r="CF10" s="309"/>
      <c r="CG10" s="309"/>
      <c r="CH10" s="309"/>
      <c r="CI10" s="310"/>
      <c r="CJ10" s="302" t="s">
        <v>41</v>
      </c>
      <c r="CK10" s="303"/>
      <c r="CL10" s="303"/>
      <c r="CM10" s="303"/>
      <c r="CN10" s="304"/>
      <c r="CO10" s="301" t="s">
        <v>2</v>
      </c>
      <c r="CP10" s="222"/>
      <c r="CQ10" s="222"/>
      <c r="CR10" s="222" t="s">
        <v>18</v>
      </c>
      <c r="CS10" s="222"/>
      <c r="CT10" s="222"/>
      <c r="CU10" s="222" t="s">
        <v>19</v>
      </c>
      <c r="CV10" s="222"/>
      <c r="CW10" s="222"/>
      <c r="CX10" s="222" t="s">
        <v>20</v>
      </c>
      <c r="CY10" s="222"/>
      <c r="CZ10" s="222"/>
      <c r="DA10" s="222" t="s">
        <v>21</v>
      </c>
      <c r="DB10" s="222"/>
      <c r="DC10" s="222"/>
      <c r="DD10" s="222" t="s">
        <v>22</v>
      </c>
      <c r="DE10" s="222"/>
      <c r="DF10" s="222"/>
      <c r="DG10" s="222" t="s">
        <v>23</v>
      </c>
      <c r="DH10" s="222"/>
      <c r="DI10" s="222"/>
      <c r="DJ10" s="222" t="s">
        <v>24</v>
      </c>
      <c r="DK10" s="222"/>
      <c r="DL10" s="222"/>
      <c r="DM10" s="222" t="s">
        <v>25</v>
      </c>
      <c r="DN10" s="355"/>
      <c r="DO10" s="356"/>
    </row>
    <row r="11" spans="1:132" ht="10.35" customHeight="1" x14ac:dyDescent="0.25">
      <c r="A11" s="299"/>
      <c r="B11" s="300"/>
      <c r="C11" s="176"/>
      <c r="D11" s="181"/>
      <c r="E11" s="176"/>
      <c r="F11" s="177"/>
      <c r="G11" s="177"/>
      <c r="H11" s="181"/>
      <c r="I11" s="176"/>
      <c r="J11" s="177"/>
      <c r="K11" s="181"/>
      <c r="L11" s="176"/>
      <c r="M11" s="181"/>
      <c r="N11" s="159"/>
      <c r="O11" s="159"/>
      <c r="P11" s="159"/>
      <c r="Q11" s="171"/>
      <c r="R11" s="172"/>
      <c r="S11" s="172"/>
      <c r="T11" s="172"/>
      <c r="U11" s="173"/>
      <c r="V11" s="176"/>
      <c r="W11" s="177"/>
      <c r="X11" s="177"/>
      <c r="Y11" s="176"/>
      <c r="Z11" s="177"/>
      <c r="AA11" s="177"/>
      <c r="AB11" s="176"/>
      <c r="AC11" s="177"/>
      <c r="AD11" s="177"/>
      <c r="AE11" s="176"/>
      <c r="AF11" s="177"/>
      <c r="AG11" s="177"/>
      <c r="AH11" s="177"/>
      <c r="AI11" s="177"/>
      <c r="AJ11" s="181"/>
      <c r="AK11" s="176"/>
      <c r="AL11" s="177"/>
      <c r="AM11" s="177"/>
      <c r="AN11" s="181"/>
      <c r="AO11" s="176"/>
      <c r="AP11" s="177"/>
      <c r="AQ11" s="177"/>
      <c r="AR11" s="177"/>
      <c r="AS11" s="181"/>
      <c r="AT11" s="176"/>
      <c r="AU11" s="177"/>
      <c r="AV11" s="181"/>
      <c r="AW11" s="176"/>
      <c r="AX11" s="181"/>
      <c r="AY11" s="176"/>
      <c r="AZ11" s="177"/>
      <c r="BA11" s="177"/>
      <c r="BB11" s="177"/>
      <c r="BC11" s="177"/>
      <c r="BD11" s="177"/>
      <c r="BE11" s="181"/>
      <c r="BF11" s="155"/>
      <c r="BG11" s="179"/>
      <c r="BH11" s="179"/>
      <c r="BI11" s="179"/>
      <c r="BJ11" s="155"/>
      <c r="BK11" s="179"/>
      <c r="BL11" s="179"/>
      <c r="BM11" s="179"/>
      <c r="BN11" s="155"/>
      <c r="BO11" s="155"/>
      <c r="BP11" s="153"/>
      <c r="BQ11" s="155"/>
      <c r="BR11" s="311"/>
      <c r="BS11" s="312"/>
      <c r="BT11" s="312"/>
      <c r="BU11" s="312"/>
      <c r="BV11" s="312"/>
      <c r="BW11" s="313"/>
      <c r="BX11" s="272">
        <v>1</v>
      </c>
      <c r="BY11" s="273"/>
      <c r="BZ11" s="274"/>
      <c r="CA11" s="272">
        <v>2</v>
      </c>
      <c r="CB11" s="273"/>
      <c r="CC11" s="274"/>
      <c r="CD11" s="311"/>
      <c r="CE11" s="312"/>
      <c r="CF11" s="312"/>
      <c r="CG11" s="312"/>
      <c r="CH11" s="312"/>
      <c r="CI11" s="313"/>
      <c r="CJ11" s="305"/>
      <c r="CK11" s="306"/>
      <c r="CL11" s="306"/>
      <c r="CM11" s="306"/>
      <c r="CN11" s="307"/>
      <c r="CO11" s="301"/>
      <c r="CP11" s="222"/>
      <c r="CQ11" s="222"/>
      <c r="CR11" s="222"/>
      <c r="CS11" s="222"/>
      <c r="CT11" s="222"/>
      <c r="CU11" s="222"/>
      <c r="CV11" s="222"/>
      <c r="CW11" s="222"/>
      <c r="CX11" s="222"/>
      <c r="CY11" s="222"/>
      <c r="CZ11" s="222"/>
      <c r="DA11" s="222"/>
      <c r="DB11" s="222"/>
      <c r="DC11" s="222"/>
      <c r="DD11" s="222"/>
      <c r="DE11" s="222"/>
      <c r="DF11" s="222"/>
      <c r="DG11" s="222"/>
      <c r="DH11" s="222"/>
      <c r="DI11" s="222"/>
      <c r="DJ11" s="222"/>
      <c r="DK11" s="222"/>
      <c r="DL11" s="222"/>
      <c r="DM11" s="222"/>
      <c r="DN11" s="222"/>
      <c r="DO11" s="357"/>
    </row>
    <row r="12" spans="1:132" ht="13.5" customHeight="1" x14ac:dyDescent="0.25">
      <c r="A12" s="228" t="s">
        <v>308</v>
      </c>
      <c r="B12" s="229"/>
      <c r="C12" s="182"/>
      <c r="D12" s="184"/>
      <c r="E12" s="138"/>
      <c r="F12" s="139"/>
      <c r="G12" s="139"/>
      <c r="H12" s="140"/>
      <c r="I12" s="182"/>
      <c r="J12" s="183"/>
      <c r="K12" s="184"/>
      <c r="L12" s="188"/>
      <c r="M12" s="189"/>
      <c r="N12" s="144"/>
      <c r="O12" s="144"/>
      <c r="P12" s="144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4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8" t="str">
        <f>IF(AND(E12&gt;'ASN21100'!$C$6,E12&lt;='ASN21100'!$E$6),'ASN21100'!$B$7,IF(AND(E12&gt;'ASN21100'!$G$6,E12&lt;='ASN21100'!$I$6),'ASN21100'!$F$7,IF(E12&gt;'ASN21100'!$K$6,'ASN21100'!$J$7,"**")))</f>
        <v>**</v>
      </c>
      <c r="X12" s="136" t="str">
        <f>IF(AND(E12&gt;'ASN21100'!$C$8,E12&lt;='ASN21100'!$E$8),'ASN21100'!$B$9,IF(AND(E12&gt;'ASN21100'!$G$9,E12&lt;='ASN21100'!$I$9),'ASN21100'!$F$9,IF(E12&gt;'ASN21100'!$K$8,'ASN21100'!$J$9,"**")))</f>
        <v>**</v>
      </c>
      <c r="Y12" s="14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8" t="str">
        <f>IF(AND(E12&gt;=ISO2768cL!$C$6,E12&lt;=ISO2768cL!$E$6),ISO2768cL!$B$7,IF(AND(E12&gt;ISO2768cL!$G$6,E12&lt;=ISO2768cL!$I$6),ISO2768cL!$F$7,IF(E12&gt;ISO2768cL!$K$6,ISO2768cL!$J$7,"**")))</f>
        <v>**</v>
      </c>
      <c r="AA12" s="136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4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8" t="str">
        <f>IF(AND(E12&gt;=ISO2768mK!$C$6,E12&lt;=ISO2768mK!$E$6),ISO2768mK!$B$7,IF(AND(E12&gt;ISO2768mK!$G$6,E12&lt;=ISO2768mK!$I$6),ISO2768mK!$F$7,IF(E12&gt;ISO2768mK!$K$6,ISO2768mK!$J$7,"**")))</f>
        <v>**</v>
      </c>
      <c r="AD12" s="136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4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360" t="str">
        <f>IF(AND(E12&gt;='NSA2110'!$C$6,E12&lt;='NSA2110'!$E$6),'NSA2110'!$B$7,IF(AND(E12&gt;'NSA2110'!$G$6,E12&lt;='NSA2110'!$I$6),'NSA2110'!$F$7,IF(E12&gt;'NSA2110'!$L$6,'NSA2110'!$J$7,"**")))</f>
        <v>**</v>
      </c>
      <c r="AG12" s="358" t="str">
        <f>IF(E12&gt;='NSA2110'!$D$8,'NSA2110'!$B$9,"**")</f>
        <v>**</v>
      </c>
      <c r="AH12" s="364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362" t="str">
        <f>IF(AND(E12&gt;'NSA2110'!$C$12,E12&lt;='NSA2110'!$E$12),'NSA2110'!$B$13,IF(E12&gt;'NSA2110'!$H$12,'NSA2110'!$F$13,"**"))</f>
        <v>**</v>
      </c>
      <c r="AJ12" s="136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4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360" t="str">
        <f>IF(AND(E12&gt;='ST11003'!$C$6,E12&lt;'ST11003'!$E$6),'ST11003'!$B$7,IF(E12&gt;='ST11003'!$G$6,'ST11003'!$F$7,"**"))</f>
        <v>**</v>
      </c>
      <c r="AM12" s="358" t="str">
        <f>IF(AND(E12&gt;='ST11003'!$C$8,E12&lt;'ST11003'!$E$8),'ST11003'!$B$9,IF(E12&gt;='ST11003'!$G$8,'ST11003'!$F$9,"**"))</f>
        <v>**</v>
      </c>
      <c r="AN12" s="148" t="str">
        <f>IF(AND(E12&gt;='ST11003'!$C$10,E12&lt;'ST11003'!$E$10),'ST11003'!$B$11,IF(E12&gt;='ST11003'!$G$10,'ST11003'!$F$11,"**"))</f>
        <v>**</v>
      </c>
      <c r="AO12" s="14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360" t="str">
        <f>IF(AND(E12&gt;='ST11007'!$C$6,E12&lt;'ST11007'!$E$6),'ST11007'!$B$7,IF(E12&gt;='ST11007'!$G$6,'ST11007'!$F$7,"**"))</f>
        <v>**</v>
      </c>
      <c r="AQ12" s="358" t="str">
        <f>IF(E12&gt;'ST11007'!$C$8,'ST11007'!$B$9,"**")</f>
        <v>**</v>
      </c>
      <c r="AR12" s="148" t="str">
        <f>IF(AND(E12&gt;='ST11007'!$C$10,E12&lt;'ST11007'!$E$10),'ST11007'!$B$11,IF(E12&gt;='ST11007'!$G$10,'ST11007'!$F$11,"**"))</f>
        <v>**</v>
      </c>
      <c r="AS12" s="136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4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8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36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4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36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46" t="str">
        <f>IF($A$40=$V$10,V12,IF($A$40=$Y$10,Y12,IF($A$40=$AB$10,AB12,IF($A$40=$AE$10,AE12,IF($A$40=$AK$10,AK12,IF($A$40=$AO$10,AO12,IF($A$40=$AT$10,AT12,IF($A$40=$AW$10,AW12,"**"))))))))</f>
        <v>**</v>
      </c>
      <c r="AZ12" s="360" t="str">
        <f>IF($A$40=$AE$10,AF12,IF($A$40=$AK$10,AL12,IF($A$40=$AO$10,AP12,"**")))</f>
        <v>**</v>
      </c>
      <c r="BA12" s="358" t="str">
        <f>IF($A$40=$AE$10,AG12,IF($A$40=$AK$10,AM12,IF($A$40=$AO$10,AQ12,"**")))</f>
        <v>**</v>
      </c>
      <c r="BB12" s="148" t="str">
        <f>IF($A$40=$V$10,W12,IF($A$40=$Y$10,Z12,IF($A$40=$AB$10,AC12,IF($A$40=$AK$10,AN12,IF($A$40=$AO$10,AR12,IF($A$40=$AT$10,AU12,"**"))))))</f>
        <v>**</v>
      </c>
      <c r="BC12" s="364" t="str">
        <f>IF($A$40=$AE$10,AH12,"**")</f>
        <v>**</v>
      </c>
      <c r="BD12" s="362" t="str">
        <f>IF($A$40=$AE$10,AI12,"**")</f>
        <v>**</v>
      </c>
      <c r="BE12" s="136" t="str">
        <f>IF($A$40=$V$10,X12,IF($A$40=$Y$10,AA12,IF($A$40=$AB$10,AD12,IF($A$40=$AE$10,AJ12,IF($A$40=$AO$10,AS12,IF($A$40=$AT$10,AV12,IF($A$40=$AW$10,AX12,"**")))))))</f>
        <v>**</v>
      </c>
      <c r="BF12" s="162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156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156" t="str">
        <f>IF(L12&amp;L13="","**",IF(L12=L13*-1,"± "&amp;TEXT(L12,"0,00"),IF(L12&lt;&gt;L13,CONCATENATE(BK12,BL12,BM12,CHAR(10),BK13,BL13,BM13),"**")))</f>
        <v>**</v>
      </c>
      <c r="BO12" s="150" t="str">
        <f>IF(C12&lt;&gt;"Ch","**",IF(E12&amp;G12="","",IF(C12="Ch",E12&amp;"x"&amp;G12&amp;"°","**")))</f>
        <v>**</v>
      </c>
      <c r="BP12" s="56" t="str">
        <f>IF(C12="Ch",TEXT(V12,"0,00"),"")</f>
        <v/>
      </c>
      <c r="BQ12" s="156" t="str">
        <f>IF(BP12&lt;&gt;"",CONCATENATE(BP12&amp;CHAR(10),BP13),"**")</f>
        <v>**</v>
      </c>
      <c r="BR12" s="164" t="str">
        <f>IF($C12="Ø","Ø",IF(OR($C12="R",$C12="RI",$C12="RE"),"R",IF($C12="Ch","Ch","")))</f>
        <v/>
      </c>
      <c r="BS12" s="166" t="str">
        <f>IF($C12="Ch",$BO12,IF($C12="A",TEXT($E12,"0,00")&amp;"°",IF($E12&lt;&gt;"",$E12,"")))</f>
        <v/>
      </c>
      <c r="BT12" s="166"/>
      <c r="BU12" s="166"/>
      <c r="BV12" s="160" t="str">
        <f>IF($BF12&lt;&gt;"**",$BF12,IF($BJ12&lt;&gt;"**",$BJ12,IF($BN12&lt;&gt;"**",$BN12,IF($BQ12&lt;&gt;"**",$BQ12,""))))</f>
        <v/>
      </c>
      <c r="BW12" s="160"/>
      <c r="BX12" s="206"/>
      <c r="BY12" s="206"/>
      <c r="BZ12" s="206"/>
      <c r="CA12" s="207"/>
      <c r="CB12" s="207"/>
      <c r="CC12" s="207"/>
      <c r="CD12" s="214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15"/>
      <c r="CF12" s="215"/>
      <c r="CG12" s="215"/>
      <c r="CH12" s="215"/>
      <c r="CI12" s="216"/>
      <c r="CJ12" s="204" t="str">
        <f>IF(O12&gt;=2,"x "&amp;O12,"")</f>
        <v/>
      </c>
      <c r="CK12" s="204"/>
      <c r="CL12" s="204"/>
      <c r="CM12" s="204"/>
      <c r="CN12" s="205"/>
      <c r="CO12" s="211"/>
      <c r="CP12" s="209"/>
      <c r="CQ12" s="209"/>
      <c r="CR12" s="209"/>
      <c r="CS12" s="209"/>
      <c r="CT12" s="209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09"/>
      <c r="DJ12" s="209"/>
      <c r="DK12" s="209"/>
      <c r="DL12" s="209"/>
      <c r="DM12" s="209"/>
      <c r="DN12" s="209"/>
      <c r="DO12" s="210"/>
      <c r="DP12" s="34"/>
    </row>
    <row r="13" spans="1:132" ht="12.75" customHeight="1" x14ac:dyDescent="0.25">
      <c r="A13" s="230"/>
      <c r="B13" s="231"/>
      <c r="C13" s="185"/>
      <c r="D13" s="187"/>
      <c r="E13" s="141"/>
      <c r="F13" s="142"/>
      <c r="G13" s="142"/>
      <c r="H13" s="143"/>
      <c r="I13" s="185"/>
      <c r="J13" s="186"/>
      <c r="K13" s="187"/>
      <c r="L13" s="188"/>
      <c r="M13" s="189"/>
      <c r="N13" s="145"/>
      <c r="O13" s="145"/>
      <c r="P13" s="145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47"/>
      <c r="W13" s="149"/>
      <c r="X13" s="137"/>
      <c r="Y13" s="147"/>
      <c r="Z13" s="149"/>
      <c r="AA13" s="137"/>
      <c r="AB13" s="147"/>
      <c r="AC13" s="149"/>
      <c r="AD13" s="137"/>
      <c r="AE13" s="147"/>
      <c r="AF13" s="361"/>
      <c r="AG13" s="359"/>
      <c r="AH13" s="365"/>
      <c r="AI13" s="363"/>
      <c r="AJ13" s="137"/>
      <c r="AK13" s="147"/>
      <c r="AL13" s="361"/>
      <c r="AM13" s="359"/>
      <c r="AN13" s="149"/>
      <c r="AO13" s="147"/>
      <c r="AP13" s="361"/>
      <c r="AQ13" s="359"/>
      <c r="AR13" s="149"/>
      <c r="AS13" s="137"/>
      <c r="AT13" s="147"/>
      <c r="AU13" s="149"/>
      <c r="AV13" s="137"/>
      <c r="AW13" s="147"/>
      <c r="AX13" s="137"/>
      <c r="AY13" s="147"/>
      <c r="AZ13" s="361"/>
      <c r="BA13" s="359"/>
      <c r="BB13" s="149"/>
      <c r="BC13" s="365"/>
      <c r="BD13" s="363"/>
      <c r="BE13" s="137"/>
      <c r="BF13" s="163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157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157"/>
      <c r="BO13" s="151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157"/>
      <c r="BR13" s="165"/>
      <c r="BS13" s="167"/>
      <c r="BT13" s="167"/>
      <c r="BU13" s="167"/>
      <c r="BV13" s="161"/>
      <c r="BW13" s="161"/>
      <c r="BX13" s="206"/>
      <c r="BY13" s="206"/>
      <c r="BZ13" s="206"/>
      <c r="CA13" s="207"/>
      <c r="CB13" s="207"/>
      <c r="CC13" s="207"/>
      <c r="CD13" s="217"/>
      <c r="CE13" s="218"/>
      <c r="CF13" s="218"/>
      <c r="CG13" s="218"/>
      <c r="CH13" s="218"/>
      <c r="CI13" s="219"/>
      <c r="CJ13" s="204"/>
      <c r="CK13" s="204"/>
      <c r="CL13" s="204"/>
      <c r="CM13" s="204"/>
      <c r="CN13" s="205"/>
      <c r="CO13" s="211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09"/>
      <c r="DO13" s="210"/>
      <c r="DP13" s="34"/>
    </row>
    <row r="14" spans="1:132" ht="12.75" customHeight="1" x14ac:dyDescent="0.25">
      <c r="A14" s="228" t="s">
        <v>309</v>
      </c>
      <c r="B14" s="229"/>
      <c r="C14" s="182"/>
      <c r="D14" s="184"/>
      <c r="E14" s="138"/>
      <c r="F14" s="139"/>
      <c r="G14" s="139"/>
      <c r="H14" s="140"/>
      <c r="I14" s="182"/>
      <c r="J14" s="183"/>
      <c r="K14" s="184"/>
      <c r="L14" s="188"/>
      <c r="M14" s="189"/>
      <c r="N14" s="144"/>
      <c r="O14" s="144"/>
      <c r="P14" s="144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4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8" t="str">
        <f>IF(AND(E14&gt;'ASN21100'!$C$6,E14&lt;='ASN21100'!$E$6),'ASN21100'!$B$7,IF(AND(E14&gt;'ASN21100'!$G$6,E14&lt;='ASN21100'!$I$6),'ASN21100'!$F$7,IF(E14&gt;'ASN21100'!$K$6,'ASN21100'!$J$7,"**")))</f>
        <v>**</v>
      </c>
      <c r="X14" s="136" t="str">
        <f>IF(AND(E14&gt;'ASN21100'!$C$8,E14&lt;='ASN21100'!$E$8),'ASN21100'!$B$9,IF(AND(E14&gt;'ASN21100'!$G$9,E14&lt;='ASN21100'!$I$9),'ASN21100'!$F$9,IF(E14&gt;'ASN21100'!$K$8,'ASN21100'!$J$9,"**")))</f>
        <v>**</v>
      </c>
      <c r="Y14" s="14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8" t="str">
        <f>IF(AND(E14&gt;=ISO2768cL!$C$6,E14&lt;=ISO2768cL!$E$6),ISO2768cL!$B$7,IF(AND(E14&gt;ISO2768cL!$G$6,E14&lt;=ISO2768cL!$I$6),ISO2768cL!$F$7,IF(E14&gt;ISO2768cL!$K$6,ISO2768cL!$J$7,"**")))</f>
        <v>**</v>
      </c>
      <c r="AA14" s="136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4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8" t="str">
        <f>IF(AND(E14&gt;=ISO2768mK!$C$6,E14&lt;=ISO2768mK!$E$6),ISO2768mK!$B$7,IF(AND(E14&gt;ISO2768mK!$G$6,E14&lt;=ISO2768mK!$I$6),ISO2768mK!$F$7,IF(E14&gt;ISO2768mK!$K$6,ISO2768mK!$J$7,"**")))</f>
        <v>**</v>
      </c>
      <c r="AD14" s="136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4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360" t="str">
        <f>IF(AND(E14&gt;='NSA2110'!$C$6,E14&lt;='NSA2110'!$E$6),'NSA2110'!$B$7,IF(AND(E14&gt;'NSA2110'!$G$6,E14&lt;='NSA2110'!$I$6),'NSA2110'!$F$7,IF(E14&gt;'NSA2110'!$L$6,'NSA2110'!$J$7,"**")))</f>
        <v>**</v>
      </c>
      <c r="AG14" s="358" t="str">
        <f>IF(E14&gt;='NSA2110'!$D$8,'NSA2110'!$B$9,"**")</f>
        <v>**</v>
      </c>
      <c r="AH14" s="364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362" t="str">
        <f>IF(AND(E14&gt;'NSA2110'!$C$12,E14&lt;='NSA2110'!$E$12),'NSA2110'!$B$13,IF(E14&gt;'NSA2110'!$H$12,'NSA2110'!$F$13,"**"))</f>
        <v>**</v>
      </c>
      <c r="AJ14" s="136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4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360" t="str">
        <f>IF(AND(E14&gt;='ST11003'!$C$6,E14&lt;'ST11003'!$E$6),'ST11003'!$B$7,IF(E14&gt;='ST11003'!$G$6,'ST11003'!$F$7,"**"))</f>
        <v>**</v>
      </c>
      <c r="AM14" s="358" t="str">
        <f>IF(AND(E14&gt;='ST11003'!$C$8,E14&lt;'ST11003'!$E$8),'ST11003'!$B$9,IF(E14&gt;='ST11003'!$G$8,'ST11003'!$F$9,"**"))</f>
        <v>**</v>
      </c>
      <c r="AN14" s="148" t="str">
        <f>IF(AND(E14&gt;='ST11003'!$C$10,E14&lt;'ST11003'!$E$10),'ST11003'!$B$11,IF(E14&gt;='ST11003'!$G$10,'ST11003'!$F$11,"**"))</f>
        <v>**</v>
      </c>
      <c r="AO14" s="14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360" t="str">
        <f>IF(AND(E14&gt;='ST11007'!$C$6,E14&lt;'ST11007'!$E$6),'ST11007'!$B$7,IF(E14&gt;='ST11007'!$G$6,'ST11007'!$F$7,"**"))</f>
        <v>**</v>
      </c>
      <c r="AQ14" s="358" t="str">
        <f>IF(E14&gt;'ST11007'!$C$8,'ST11007'!$B$9,"**")</f>
        <v>**</v>
      </c>
      <c r="AR14" s="148" t="str">
        <f>IF(AND(E14&gt;='ST11007'!$C$10,E14&lt;'ST11007'!$E$10),'ST11007'!$B$11,IF(E14&gt;='ST11007'!$G$10,'ST11007'!$F$11,"**"))</f>
        <v>**</v>
      </c>
      <c r="AS14" s="136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4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8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36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4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36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4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360" t="str">
        <f t="shared" ref="AZ14:BA14" si="7">IF($A$40=$AE$10,AF14,IF($A$40=$AK$10,AL14,IF($A$40=$AO$10,AP14,"**")))</f>
        <v>**</v>
      </c>
      <c r="BA14" s="358" t="str">
        <f t="shared" si="7"/>
        <v>**</v>
      </c>
      <c r="BB14" s="148" t="str">
        <f t="shared" ref="BB14" si="8">IF($A$40=$V$10,W14,IF($A$40=$Y$10,Z14,IF($A$40=$AB$10,AC14,IF($A$40=$AK$10,AN14,IF($A$40=$AO$10,AR14,IF($A$40=$AT$10,AU14,"**"))))))</f>
        <v>**</v>
      </c>
      <c r="BC14" s="364" t="str">
        <f t="shared" ref="BC14:BD14" si="9">IF($A$40=$AE$10,AH14,"**")</f>
        <v>**</v>
      </c>
      <c r="BD14" s="362" t="str">
        <f t="shared" si="9"/>
        <v>**</v>
      </c>
      <c r="BE14" s="136" t="str">
        <f t="shared" ref="BE14" si="10">IF($A$40=$V$10,X14,IF($A$40=$Y$10,AA14,IF($A$40=$AB$10,AD14,IF($A$40=$AE$10,AJ14,IF($A$40=$AO$10,AS14,IF($A$40=$AT$10,AV14,IF($A$40=$AW$10,AX14,"**")))))))</f>
        <v>**</v>
      </c>
      <c r="BF14" s="162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156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156" t="str">
        <f t="shared" ref="BN14" si="13">IF(L14&amp;L15="","**",IF(L14=L15*-1,"± "&amp;TEXT(L14,"0,00"),IF(L14&lt;&gt;L15,CONCATENATE(BK14,BL14,BM14,CHAR(10),BK15,BL15,BM15),"**")))</f>
        <v>**</v>
      </c>
      <c r="BO14" s="150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156" t="str">
        <f t="shared" ref="BQ14" si="16">IF(BP14&lt;&gt;"",CONCATENATE(BP14&amp;CHAR(10),BP15),"**")</f>
        <v>**</v>
      </c>
      <c r="BR14" s="164" t="str">
        <f t="shared" ref="BR14" si="17">IF($C14="Ø","Ø",IF(OR($C14="R",$C14="RI",$C14="RE"),"R",IF($C14="Ch","Ch","")))</f>
        <v/>
      </c>
      <c r="BS14" s="166" t="str">
        <f t="shared" ref="BS14" si="18">IF($C14="Ch",$BO14,IF($C14="A",TEXT($E14,"0,00")&amp;"°",IF($E14&lt;&gt;"",$E14,"")))</f>
        <v/>
      </c>
      <c r="BT14" s="166"/>
      <c r="BU14" s="166"/>
      <c r="BV14" s="160" t="str">
        <f t="shared" ref="BV14" si="19">IF($BF14&lt;&gt;"**",$BF14,IF($BJ14&lt;&gt;"**",$BJ14,IF($BN14&lt;&gt;"**",$BN14,IF($BQ14&lt;&gt;"**",$BQ14,""))))</f>
        <v/>
      </c>
      <c r="BW14" s="160"/>
      <c r="BX14" s="206"/>
      <c r="BY14" s="206"/>
      <c r="BZ14" s="206"/>
      <c r="CA14" s="207"/>
      <c r="CB14" s="207"/>
      <c r="CC14" s="207"/>
      <c r="CD14" s="214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15"/>
      <c r="CF14" s="215"/>
      <c r="CG14" s="215"/>
      <c r="CH14" s="215"/>
      <c r="CI14" s="216"/>
      <c r="CJ14" s="204" t="str">
        <f>IF(O14&gt;=2,"x "&amp;O14,"")</f>
        <v/>
      </c>
      <c r="CK14" s="204"/>
      <c r="CL14" s="204"/>
      <c r="CM14" s="204"/>
      <c r="CN14" s="205"/>
      <c r="CO14" s="211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O14" s="210"/>
      <c r="DP14" s="208"/>
    </row>
    <row r="15" spans="1:132" ht="12.75" customHeight="1" x14ac:dyDescent="0.25">
      <c r="A15" s="230"/>
      <c r="B15" s="231"/>
      <c r="C15" s="185"/>
      <c r="D15" s="187"/>
      <c r="E15" s="141"/>
      <c r="F15" s="142"/>
      <c r="G15" s="142"/>
      <c r="H15" s="143"/>
      <c r="I15" s="185"/>
      <c r="J15" s="186"/>
      <c r="K15" s="187"/>
      <c r="L15" s="188"/>
      <c r="M15" s="189"/>
      <c r="N15" s="145"/>
      <c r="O15" s="145"/>
      <c r="P15" s="145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47"/>
      <c r="W15" s="149"/>
      <c r="X15" s="137"/>
      <c r="Y15" s="147"/>
      <c r="Z15" s="149"/>
      <c r="AA15" s="137"/>
      <c r="AB15" s="147"/>
      <c r="AC15" s="149"/>
      <c r="AD15" s="137"/>
      <c r="AE15" s="147"/>
      <c r="AF15" s="361"/>
      <c r="AG15" s="359"/>
      <c r="AH15" s="365"/>
      <c r="AI15" s="363"/>
      <c r="AJ15" s="137"/>
      <c r="AK15" s="147"/>
      <c r="AL15" s="361"/>
      <c r="AM15" s="359"/>
      <c r="AN15" s="149"/>
      <c r="AO15" s="147"/>
      <c r="AP15" s="361"/>
      <c r="AQ15" s="359"/>
      <c r="AR15" s="149"/>
      <c r="AS15" s="137"/>
      <c r="AT15" s="147"/>
      <c r="AU15" s="149"/>
      <c r="AV15" s="137"/>
      <c r="AW15" s="147"/>
      <c r="AX15" s="137"/>
      <c r="AY15" s="147"/>
      <c r="AZ15" s="361"/>
      <c r="BA15" s="359"/>
      <c r="BB15" s="149"/>
      <c r="BC15" s="365"/>
      <c r="BD15" s="363"/>
      <c r="BE15" s="137"/>
      <c r="BF15" s="163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157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157"/>
      <c r="BO15" s="151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157"/>
      <c r="BR15" s="165"/>
      <c r="BS15" s="167"/>
      <c r="BT15" s="167"/>
      <c r="BU15" s="167"/>
      <c r="BV15" s="161"/>
      <c r="BW15" s="161"/>
      <c r="BX15" s="206"/>
      <c r="BY15" s="206"/>
      <c r="BZ15" s="206"/>
      <c r="CA15" s="207"/>
      <c r="CB15" s="207"/>
      <c r="CC15" s="207"/>
      <c r="CD15" s="217"/>
      <c r="CE15" s="218"/>
      <c r="CF15" s="218"/>
      <c r="CG15" s="218"/>
      <c r="CH15" s="218"/>
      <c r="CI15" s="219"/>
      <c r="CJ15" s="204"/>
      <c r="CK15" s="204"/>
      <c r="CL15" s="204"/>
      <c r="CM15" s="204"/>
      <c r="CN15" s="205"/>
      <c r="CO15" s="211"/>
      <c r="CP15" s="209"/>
      <c r="CQ15" s="209"/>
      <c r="CR15" s="209"/>
      <c r="CS15" s="209"/>
      <c r="CT15" s="209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09"/>
      <c r="DJ15" s="209"/>
      <c r="DK15" s="209"/>
      <c r="DL15" s="209"/>
      <c r="DM15" s="209"/>
      <c r="DN15" s="209"/>
      <c r="DO15" s="210"/>
      <c r="DP15" s="208"/>
    </row>
    <row r="16" spans="1:132" ht="12.75" customHeight="1" x14ac:dyDescent="0.25">
      <c r="A16" s="228" t="s">
        <v>310</v>
      </c>
      <c r="B16" s="229"/>
      <c r="C16" s="182"/>
      <c r="D16" s="184"/>
      <c r="E16" s="138"/>
      <c r="F16" s="139"/>
      <c r="G16" s="139"/>
      <c r="H16" s="140"/>
      <c r="I16" s="182"/>
      <c r="J16" s="183"/>
      <c r="K16" s="184"/>
      <c r="L16" s="188"/>
      <c r="M16" s="189"/>
      <c r="N16" s="144"/>
      <c r="O16" s="144"/>
      <c r="P16" s="144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4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8" t="str">
        <f>IF(AND(E16&gt;'ASN21100'!$C$6,E16&lt;='ASN21100'!$E$6),'ASN21100'!$B$7,IF(AND(E16&gt;'ASN21100'!$G$6,E16&lt;='ASN21100'!$I$6),'ASN21100'!$F$7,IF(E16&gt;'ASN21100'!$K$6,'ASN21100'!$J$7,"**")))</f>
        <v>**</v>
      </c>
      <c r="X16" s="136" t="str">
        <f>IF(AND(E16&gt;'ASN21100'!$C$8,E16&lt;='ASN21100'!$E$8),'ASN21100'!$B$9,IF(AND(E16&gt;'ASN21100'!$G$9,E16&lt;='ASN21100'!$I$9),'ASN21100'!$F$9,IF(E16&gt;'ASN21100'!$K$8,'ASN21100'!$J$9,"**")))</f>
        <v>**</v>
      </c>
      <c r="Y16" s="14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8" t="str">
        <f>IF(AND(E16&gt;=ISO2768cL!$C$6,E16&lt;=ISO2768cL!$E$6),ISO2768cL!$B$7,IF(AND(E16&gt;ISO2768cL!$G$6,E16&lt;=ISO2768cL!$I$6),ISO2768cL!$F$7,IF(E16&gt;ISO2768cL!$K$6,ISO2768cL!$J$7,"**")))</f>
        <v>**</v>
      </c>
      <c r="AA16" s="136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4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8" t="str">
        <f>IF(AND(E16&gt;=ISO2768mK!$C$6,E16&lt;=ISO2768mK!$E$6),ISO2768mK!$B$7,IF(AND(E16&gt;ISO2768mK!$G$6,E16&lt;=ISO2768mK!$I$6),ISO2768mK!$F$7,IF(E16&gt;ISO2768mK!$K$6,ISO2768mK!$J$7,"**")))</f>
        <v>**</v>
      </c>
      <c r="AD16" s="136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4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360" t="str">
        <f>IF(AND(E16&gt;='NSA2110'!$C$6,E16&lt;='NSA2110'!$E$6),'NSA2110'!$B$7,IF(AND(E16&gt;'NSA2110'!$G$6,E16&lt;='NSA2110'!$I$6),'NSA2110'!$F$7,IF(E16&gt;'NSA2110'!$L$6,'NSA2110'!$J$7,"**")))</f>
        <v>**</v>
      </c>
      <c r="AG16" s="358" t="str">
        <f>IF(E16&gt;='NSA2110'!$D$8,'NSA2110'!$B$9,"**")</f>
        <v>**</v>
      </c>
      <c r="AH16" s="364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362" t="str">
        <f>IF(AND(E16&gt;'NSA2110'!$C$12,E16&lt;='NSA2110'!$E$12),'NSA2110'!$B$13,IF(E16&gt;'NSA2110'!$H$12,'NSA2110'!$F$13,"**"))</f>
        <v>**</v>
      </c>
      <c r="AJ16" s="136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4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360" t="str">
        <f>IF(AND(E16&gt;='ST11003'!$C$6,E16&lt;'ST11003'!$E$6),'ST11003'!$B$7,IF(E16&gt;='ST11003'!$G$6,'ST11003'!$F$7,"**"))</f>
        <v>**</v>
      </c>
      <c r="AM16" s="358" t="str">
        <f>IF(AND(E16&gt;='ST11003'!$C$8,E16&lt;'ST11003'!$E$8),'ST11003'!$B$9,IF(E16&gt;='ST11003'!$G$8,'ST11003'!$F$9,"**"))</f>
        <v>**</v>
      </c>
      <c r="AN16" s="148" t="str">
        <f>IF(AND(E16&gt;='ST11003'!$C$10,E16&lt;'ST11003'!$E$10),'ST11003'!$B$11,IF(E16&gt;='ST11003'!$G$10,'ST11003'!$F$11,"**"))</f>
        <v>**</v>
      </c>
      <c r="AO16" s="14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360" t="str">
        <f>IF(AND(E16&gt;='ST11007'!$C$6,E16&lt;'ST11007'!$E$6),'ST11007'!$B$7,IF(E16&gt;='ST11007'!$G$6,'ST11007'!$F$7,"**"))</f>
        <v>**</v>
      </c>
      <c r="AQ16" s="358" t="str">
        <f>IF(E16&gt;'ST11007'!$C$8,'ST11007'!$B$9,"**")</f>
        <v>**</v>
      </c>
      <c r="AR16" s="148" t="str">
        <f>IF(AND(E16&gt;='ST11007'!$C$10,E16&lt;'ST11007'!$E$10),'ST11007'!$B$11,IF(E16&gt;='ST11007'!$G$10,'ST11007'!$F$11,"**"))</f>
        <v>**</v>
      </c>
      <c r="AS16" s="136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4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8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36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4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36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4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360" t="str">
        <f t="shared" ref="AZ16:BA16" si="24">IF($A$40=$AE$10,AF16,IF($A$40=$AK$10,AL16,IF($A$40=$AO$10,AP16,"**")))</f>
        <v>**</v>
      </c>
      <c r="BA16" s="358" t="str">
        <f t="shared" si="24"/>
        <v>**</v>
      </c>
      <c r="BB16" s="148" t="str">
        <f t="shared" ref="BB16" si="25">IF($A$40=$V$10,W16,IF($A$40=$Y$10,Z16,IF($A$40=$AB$10,AC16,IF($A$40=$AK$10,AN16,IF($A$40=$AO$10,AR16,IF($A$40=$AT$10,AU16,"**"))))))</f>
        <v>**</v>
      </c>
      <c r="BC16" s="364" t="str">
        <f t="shared" ref="BC16:BD16" si="26">IF($A$40=$AE$10,AH16,"**")</f>
        <v>**</v>
      </c>
      <c r="BD16" s="362" t="str">
        <f t="shared" si="26"/>
        <v>**</v>
      </c>
      <c r="BE16" s="136" t="str">
        <f t="shared" ref="BE16" si="27">IF($A$40=$V$10,X16,IF($A$40=$Y$10,AA16,IF($A$40=$AB$10,AD16,IF($A$40=$AE$10,AJ16,IF($A$40=$AO$10,AS16,IF($A$40=$AT$10,AV16,IF($A$40=$AW$10,AX16,"**")))))))</f>
        <v>**</v>
      </c>
      <c r="BF16" s="162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156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156" t="str">
        <f t="shared" ref="BN16" si="30">IF(L16&amp;L17="","**",IF(L16=L17*-1,"± "&amp;TEXT(L16,"0,00"),IF(L16&lt;&gt;L17,CONCATENATE(BK16,BL16,BM16,CHAR(10),BK17,BL17,BM17),"**")))</f>
        <v>**</v>
      </c>
      <c r="BO16" s="150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156" t="str">
        <f t="shared" ref="BQ16" si="33">IF(BP16&lt;&gt;"",CONCATENATE(BP16&amp;CHAR(10),BP17),"**")</f>
        <v>**</v>
      </c>
      <c r="BR16" s="164" t="str">
        <f t="shared" ref="BR16" si="34">IF($C16="Ø","Ø",IF(OR($C16="R",$C16="RI",$C16="RE"),"R",IF($C16="Ch","Ch","")))</f>
        <v/>
      </c>
      <c r="BS16" s="166" t="str">
        <f t="shared" ref="BS16" si="35">IF($C16="Ch",$BO16,IF($C16="A",TEXT($E16,"0,00")&amp;"°",IF($E16&lt;&gt;"",$E16,"")))</f>
        <v/>
      </c>
      <c r="BT16" s="166"/>
      <c r="BU16" s="166"/>
      <c r="BV16" s="160" t="str">
        <f t="shared" ref="BV16" si="36">IF($BF16&lt;&gt;"**",$BF16,IF($BJ16&lt;&gt;"**",$BJ16,IF($BN16&lt;&gt;"**",$BN16,IF($BQ16&lt;&gt;"**",$BQ16,""))))</f>
        <v/>
      </c>
      <c r="BW16" s="160"/>
      <c r="BX16" s="206"/>
      <c r="BY16" s="206"/>
      <c r="BZ16" s="206"/>
      <c r="CA16" s="207"/>
      <c r="CB16" s="207"/>
      <c r="CC16" s="207"/>
      <c r="CD16" s="214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15"/>
      <c r="CF16" s="215"/>
      <c r="CG16" s="215"/>
      <c r="CH16" s="215"/>
      <c r="CI16" s="216"/>
      <c r="CJ16" s="204" t="str">
        <f>IF(O16&gt;=2,"x "&amp;O16,"")</f>
        <v/>
      </c>
      <c r="CK16" s="204"/>
      <c r="CL16" s="204"/>
      <c r="CM16" s="204"/>
      <c r="CN16" s="205"/>
      <c r="CO16" s="211"/>
      <c r="CP16" s="209"/>
      <c r="CQ16" s="209"/>
      <c r="CR16" s="209"/>
      <c r="CS16" s="209"/>
      <c r="CT16" s="209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09"/>
      <c r="DJ16" s="209"/>
      <c r="DK16" s="209"/>
      <c r="DL16" s="209"/>
      <c r="DM16" s="209"/>
      <c r="DN16" s="209"/>
      <c r="DO16" s="210"/>
      <c r="DP16" s="208"/>
    </row>
    <row r="17" spans="1:120" ht="12.75" customHeight="1" x14ac:dyDescent="0.25">
      <c r="A17" s="230"/>
      <c r="B17" s="231"/>
      <c r="C17" s="185"/>
      <c r="D17" s="187"/>
      <c r="E17" s="141"/>
      <c r="F17" s="142"/>
      <c r="G17" s="142"/>
      <c r="H17" s="143"/>
      <c r="I17" s="185"/>
      <c r="J17" s="186"/>
      <c r="K17" s="187"/>
      <c r="L17" s="188"/>
      <c r="M17" s="189"/>
      <c r="N17" s="145"/>
      <c r="O17" s="145"/>
      <c r="P17" s="145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47"/>
      <c r="W17" s="149"/>
      <c r="X17" s="137"/>
      <c r="Y17" s="147"/>
      <c r="Z17" s="149"/>
      <c r="AA17" s="137"/>
      <c r="AB17" s="147"/>
      <c r="AC17" s="149"/>
      <c r="AD17" s="137"/>
      <c r="AE17" s="147"/>
      <c r="AF17" s="361"/>
      <c r="AG17" s="359"/>
      <c r="AH17" s="365"/>
      <c r="AI17" s="363"/>
      <c r="AJ17" s="137"/>
      <c r="AK17" s="147"/>
      <c r="AL17" s="361"/>
      <c r="AM17" s="359"/>
      <c r="AN17" s="149"/>
      <c r="AO17" s="147"/>
      <c r="AP17" s="361"/>
      <c r="AQ17" s="359"/>
      <c r="AR17" s="149"/>
      <c r="AS17" s="137"/>
      <c r="AT17" s="147"/>
      <c r="AU17" s="149"/>
      <c r="AV17" s="137"/>
      <c r="AW17" s="147"/>
      <c r="AX17" s="137"/>
      <c r="AY17" s="147"/>
      <c r="AZ17" s="361"/>
      <c r="BA17" s="359"/>
      <c r="BB17" s="149"/>
      <c r="BC17" s="365"/>
      <c r="BD17" s="363"/>
      <c r="BE17" s="137"/>
      <c r="BF17" s="163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157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157"/>
      <c r="BO17" s="151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157"/>
      <c r="BR17" s="165"/>
      <c r="BS17" s="167"/>
      <c r="BT17" s="167"/>
      <c r="BU17" s="167"/>
      <c r="BV17" s="161"/>
      <c r="BW17" s="161"/>
      <c r="BX17" s="206"/>
      <c r="BY17" s="206"/>
      <c r="BZ17" s="206"/>
      <c r="CA17" s="207"/>
      <c r="CB17" s="207"/>
      <c r="CC17" s="207"/>
      <c r="CD17" s="217"/>
      <c r="CE17" s="218"/>
      <c r="CF17" s="218"/>
      <c r="CG17" s="218"/>
      <c r="CH17" s="218"/>
      <c r="CI17" s="219"/>
      <c r="CJ17" s="204"/>
      <c r="CK17" s="204"/>
      <c r="CL17" s="204"/>
      <c r="CM17" s="204"/>
      <c r="CN17" s="205"/>
      <c r="CO17" s="211"/>
      <c r="CP17" s="209"/>
      <c r="CQ17" s="209"/>
      <c r="CR17" s="209"/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09"/>
      <c r="DM17" s="209"/>
      <c r="DN17" s="209"/>
      <c r="DO17" s="210"/>
      <c r="DP17" s="208"/>
    </row>
    <row r="18" spans="1:120" ht="12.75" customHeight="1" x14ac:dyDescent="0.25">
      <c r="A18" s="228" t="s">
        <v>311</v>
      </c>
      <c r="B18" s="229"/>
      <c r="C18" s="182"/>
      <c r="D18" s="184"/>
      <c r="E18" s="138"/>
      <c r="F18" s="139"/>
      <c r="G18" s="139"/>
      <c r="H18" s="140"/>
      <c r="I18" s="182"/>
      <c r="J18" s="183"/>
      <c r="K18" s="184"/>
      <c r="L18" s="188"/>
      <c r="M18" s="189"/>
      <c r="N18" s="144"/>
      <c r="O18" s="144"/>
      <c r="P18" s="144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4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8" t="str">
        <f>IF(AND(E18&gt;'ASN21100'!$C$6,E18&lt;='ASN21100'!$E$6),'ASN21100'!$B$7,IF(AND(E18&gt;'ASN21100'!$G$6,E18&lt;='ASN21100'!$I$6),'ASN21100'!$F$7,IF(E18&gt;'ASN21100'!$K$6,'ASN21100'!$J$7,"**")))</f>
        <v>**</v>
      </c>
      <c r="X18" s="136" t="str">
        <f>IF(AND(E18&gt;'ASN21100'!$C$8,E18&lt;='ASN21100'!$E$8),'ASN21100'!$B$9,IF(AND(E18&gt;'ASN21100'!$G$9,E18&lt;='ASN21100'!$I$9),'ASN21100'!$F$9,IF(E18&gt;'ASN21100'!$K$8,'ASN21100'!$J$9,"**")))</f>
        <v>**</v>
      </c>
      <c r="Y18" s="14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8" t="str">
        <f>IF(AND(E18&gt;=ISO2768cL!$C$6,E18&lt;=ISO2768cL!$E$6),ISO2768cL!$B$7,IF(AND(E18&gt;ISO2768cL!$G$6,E18&lt;=ISO2768cL!$I$6),ISO2768cL!$F$7,IF(E18&gt;ISO2768cL!$K$6,ISO2768cL!$J$7,"**")))</f>
        <v>**</v>
      </c>
      <c r="AA18" s="136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4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8" t="str">
        <f>IF(AND(E18&gt;=ISO2768mK!$C$6,E18&lt;=ISO2768mK!$E$6),ISO2768mK!$B$7,IF(AND(E18&gt;ISO2768mK!$G$6,E18&lt;=ISO2768mK!$I$6),ISO2768mK!$F$7,IF(E18&gt;ISO2768mK!$K$6,ISO2768mK!$J$7,"**")))</f>
        <v>**</v>
      </c>
      <c r="AD18" s="136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4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360" t="str">
        <f>IF(AND(E18&gt;='NSA2110'!$C$6,E18&lt;='NSA2110'!$E$6),'NSA2110'!$B$7,IF(AND(E18&gt;'NSA2110'!$G$6,E18&lt;='NSA2110'!$I$6),'NSA2110'!$F$7,IF(E18&gt;'NSA2110'!$L$6,'NSA2110'!$J$7,"**")))</f>
        <v>**</v>
      </c>
      <c r="AG18" s="358" t="str">
        <f>IF(E18&gt;='NSA2110'!$D$8,'NSA2110'!$B$9,"**")</f>
        <v>**</v>
      </c>
      <c r="AH18" s="364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362" t="str">
        <f>IF(AND(E18&gt;'NSA2110'!$C$12,E18&lt;='NSA2110'!$E$12),'NSA2110'!$B$13,IF(E18&gt;'NSA2110'!$H$12,'NSA2110'!$F$13,"**"))</f>
        <v>**</v>
      </c>
      <c r="AJ18" s="136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4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360" t="str">
        <f>IF(AND(E18&gt;='ST11003'!$C$6,E18&lt;'ST11003'!$E$6),'ST11003'!$B$7,IF(E18&gt;='ST11003'!$G$6,'ST11003'!$F$7,"**"))</f>
        <v>**</v>
      </c>
      <c r="AM18" s="358" t="str">
        <f>IF(AND(E18&gt;='ST11003'!$C$8,E18&lt;'ST11003'!$E$8),'ST11003'!$B$9,IF(E18&gt;='ST11003'!$G$8,'ST11003'!$F$9,"**"))</f>
        <v>**</v>
      </c>
      <c r="AN18" s="148" t="str">
        <f>IF(AND(E18&gt;='ST11003'!$C$10,E18&lt;'ST11003'!$E$10),'ST11003'!$B$11,IF(E18&gt;='ST11003'!$G$10,'ST11003'!$F$11,"**"))</f>
        <v>**</v>
      </c>
      <c r="AO18" s="14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360" t="str">
        <f>IF(AND(E18&gt;='ST11007'!$C$6,E18&lt;'ST11007'!$E$6),'ST11007'!$B$7,IF(E18&gt;='ST11007'!$G$6,'ST11007'!$F$7,"**"))</f>
        <v>**</v>
      </c>
      <c r="AQ18" s="358" t="str">
        <f>IF(E18&gt;'ST11007'!$C$8,'ST11007'!$B$9,"**")</f>
        <v>**</v>
      </c>
      <c r="AR18" s="148" t="str">
        <f>IF(AND(E18&gt;='ST11007'!$C$10,E18&lt;'ST11007'!$E$10),'ST11007'!$B$11,IF(E18&gt;='ST11007'!$G$10,'ST11007'!$F$11,"**"))</f>
        <v>**</v>
      </c>
      <c r="AS18" s="136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4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8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36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4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36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4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360" t="str">
        <f t="shared" ref="AZ18:BA18" si="41">IF($A$40=$AE$10,AF18,IF($A$40=$AK$10,AL18,IF($A$40=$AO$10,AP18,"**")))</f>
        <v>**</v>
      </c>
      <c r="BA18" s="358" t="str">
        <f t="shared" si="41"/>
        <v>**</v>
      </c>
      <c r="BB18" s="148" t="str">
        <f t="shared" ref="BB18" si="42">IF($A$40=$V$10,W18,IF($A$40=$Y$10,Z18,IF($A$40=$AB$10,AC18,IF($A$40=$AK$10,AN18,IF($A$40=$AO$10,AR18,IF($A$40=$AT$10,AU18,"**"))))))</f>
        <v>**</v>
      </c>
      <c r="BC18" s="364" t="str">
        <f t="shared" ref="BC18:BD18" si="43">IF($A$40=$AE$10,AH18,"**")</f>
        <v>**</v>
      </c>
      <c r="BD18" s="362" t="str">
        <f t="shared" si="43"/>
        <v>**</v>
      </c>
      <c r="BE18" s="136" t="str">
        <f t="shared" ref="BE18" si="44">IF($A$40=$V$10,X18,IF($A$40=$Y$10,AA18,IF($A$40=$AB$10,AD18,IF($A$40=$AE$10,AJ18,IF($A$40=$AO$10,AS18,IF($A$40=$AT$10,AV18,IF($A$40=$AW$10,AX18,"**")))))))</f>
        <v>**</v>
      </c>
      <c r="BF18" s="162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156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156" t="str">
        <f t="shared" ref="BN18" si="47">IF(L18&amp;L19="","**",IF(L18=L19*-1,"± "&amp;TEXT(L18,"0,00"),IF(L18&lt;&gt;L19,CONCATENATE(BK18,BL18,BM18,CHAR(10),BK19,BL19,BM19),"**")))</f>
        <v>**</v>
      </c>
      <c r="BO18" s="150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156" t="str">
        <f t="shared" ref="BQ18" si="50">IF(BP18&lt;&gt;"",CONCATENATE(BP18&amp;CHAR(10),BP19),"**")</f>
        <v>**</v>
      </c>
      <c r="BR18" s="164" t="str">
        <f t="shared" ref="BR18" si="51">IF($C18="Ø","Ø",IF(OR($C18="R",$C18="RI",$C18="RE"),"R",IF($C18="Ch","Ch","")))</f>
        <v/>
      </c>
      <c r="BS18" s="166" t="str">
        <f t="shared" ref="BS18" si="52">IF($C18="Ch",$BO18,IF($C18="A",TEXT($E18,"0,00")&amp;"°",IF($E18&lt;&gt;"",$E18,"")))</f>
        <v/>
      </c>
      <c r="BT18" s="166"/>
      <c r="BU18" s="166"/>
      <c r="BV18" s="160" t="str">
        <f t="shared" ref="BV18" si="53">IF($BF18&lt;&gt;"**",$BF18,IF($BJ18&lt;&gt;"**",$BJ18,IF($BN18&lt;&gt;"**",$BN18,IF($BQ18&lt;&gt;"**",$BQ18,""))))</f>
        <v/>
      </c>
      <c r="BW18" s="160"/>
      <c r="BX18" s="206"/>
      <c r="BY18" s="206"/>
      <c r="BZ18" s="206"/>
      <c r="CA18" s="207"/>
      <c r="CB18" s="207"/>
      <c r="CC18" s="207"/>
      <c r="CD18" s="214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15"/>
      <c r="CF18" s="215"/>
      <c r="CG18" s="215"/>
      <c r="CH18" s="215"/>
      <c r="CI18" s="216"/>
      <c r="CJ18" s="204" t="str">
        <f>IF(O18&gt;=2,"x "&amp;O18,"")</f>
        <v/>
      </c>
      <c r="CK18" s="204"/>
      <c r="CL18" s="204"/>
      <c r="CM18" s="204"/>
      <c r="CN18" s="205"/>
      <c r="CO18" s="211"/>
      <c r="CP18" s="209"/>
      <c r="CQ18" s="209"/>
      <c r="CR18" s="209"/>
      <c r="CS18" s="209"/>
      <c r="CT18" s="209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09"/>
      <c r="DJ18" s="209"/>
      <c r="DK18" s="209"/>
      <c r="DL18" s="209"/>
      <c r="DM18" s="209"/>
      <c r="DN18" s="209"/>
      <c r="DO18" s="210"/>
      <c r="DP18" s="208"/>
    </row>
    <row r="19" spans="1:120" ht="12.75" customHeight="1" x14ac:dyDescent="0.25">
      <c r="A19" s="230"/>
      <c r="B19" s="231"/>
      <c r="C19" s="185"/>
      <c r="D19" s="187"/>
      <c r="E19" s="141"/>
      <c r="F19" s="142"/>
      <c r="G19" s="142"/>
      <c r="H19" s="143"/>
      <c r="I19" s="185"/>
      <c r="J19" s="186"/>
      <c r="K19" s="187"/>
      <c r="L19" s="188"/>
      <c r="M19" s="189"/>
      <c r="N19" s="145"/>
      <c r="O19" s="145"/>
      <c r="P19" s="145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47"/>
      <c r="W19" s="149"/>
      <c r="X19" s="137"/>
      <c r="Y19" s="147"/>
      <c r="Z19" s="149"/>
      <c r="AA19" s="137"/>
      <c r="AB19" s="147"/>
      <c r="AC19" s="149"/>
      <c r="AD19" s="137"/>
      <c r="AE19" s="147"/>
      <c r="AF19" s="361"/>
      <c r="AG19" s="359"/>
      <c r="AH19" s="365"/>
      <c r="AI19" s="363"/>
      <c r="AJ19" s="137"/>
      <c r="AK19" s="147"/>
      <c r="AL19" s="361"/>
      <c r="AM19" s="359"/>
      <c r="AN19" s="149"/>
      <c r="AO19" s="147"/>
      <c r="AP19" s="361"/>
      <c r="AQ19" s="359"/>
      <c r="AR19" s="149"/>
      <c r="AS19" s="137"/>
      <c r="AT19" s="147"/>
      <c r="AU19" s="149"/>
      <c r="AV19" s="137"/>
      <c r="AW19" s="147"/>
      <c r="AX19" s="137"/>
      <c r="AY19" s="147"/>
      <c r="AZ19" s="361"/>
      <c r="BA19" s="359"/>
      <c r="BB19" s="149"/>
      <c r="BC19" s="365"/>
      <c r="BD19" s="363"/>
      <c r="BE19" s="137"/>
      <c r="BF19" s="163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157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157"/>
      <c r="BO19" s="151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157"/>
      <c r="BR19" s="165"/>
      <c r="BS19" s="167"/>
      <c r="BT19" s="167"/>
      <c r="BU19" s="167"/>
      <c r="BV19" s="161"/>
      <c r="BW19" s="161"/>
      <c r="BX19" s="206"/>
      <c r="BY19" s="206"/>
      <c r="BZ19" s="206"/>
      <c r="CA19" s="207"/>
      <c r="CB19" s="207"/>
      <c r="CC19" s="207"/>
      <c r="CD19" s="217"/>
      <c r="CE19" s="218"/>
      <c r="CF19" s="218"/>
      <c r="CG19" s="218"/>
      <c r="CH19" s="218"/>
      <c r="CI19" s="219"/>
      <c r="CJ19" s="204"/>
      <c r="CK19" s="204"/>
      <c r="CL19" s="204"/>
      <c r="CM19" s="204"/>
      <c r="CN19" s="205"/>
      <c r="CO19" s="211"/>
      <c r="CP19" s="209"/>
      <c r="CQ19" s="209"/>
      <c r="CR19" s="209"/>
      <c r="CS19" s="209"/>
      <c r="CT19" s="209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09"/>
      <c r="DJ19" s="209"/>
      <c r="DK19" s="209"/>
      <c r="DL19" s="209"/>
      <c r="DM19" s="209"/>
      <c r="DN19" s="209"/>
      <c r="DO19" s="210"/>
      <c r="DP19" s="208"/>
    </row>
    <row r="20" spans="1:120" ht="12.75" customHeight="1" x14ac:dyDescent="0.25">
      <c r="A20" s="228" t="s">
        <v>312</v>
      </c>
      <c r="B20" s="229"/>
      <c r="C20" s="182"/>
      <c r="D20" s="184"/>
      <c r="E20" s="190"/>
      <c r="F20" s="191"/>
      <c r="G20" s="194"/>
      <c r="H20" s="195"/>
      <c r="I20" s="182"/>
      <c r="J20" s="183"/>
      <c r="K20" s="184"/>
      <c r="L20" s="188"/>
      <c r="M20" s="189"/>
      <c r="N20" s="144"/>
      <c r="O20" s="144"/>
      <c r="P20" s="144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4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8" t="str">
        <f>IF(AND(E20&gt;'ASN21100'!$C$6,E20&lt;='ASN21100'!$E$6),'ASN21100'!$B$7,IF(AND(E20&gt;'ASN21100'!$G$6,E20&lt;='ASN21100'!$I$6),'ASN21100'!$F$7,IF(E20&gt;'ASN21100'!$K$6,'ASN21100'!$J$7,"**")))</f>
        <v>**</v>
      </c>
      <c r="X20" s="136" t="str">
        <f>IF(AND(E20&gt;'ASN21100'!$C$8,E20&lt;='ASN21100'!$E$8),'ASN21100'!$B$9,IF(AND(E20&gt;'ASN21100'!$G$9,E20&lt;='ASN21100'!$I$9),'ASN21100'!$F$9,IF(E20&gt;'ASN21100'!$K$8,'ASN21100'!$J$9,"**")))</f>
        <v>**</v>
      </c>
      <c r="Y20" s="14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8" t="str">
        <f>IF(AND(E20&gt;=ISO2768cL!$C$6,E20&lt;=ISO2768cL!$E$6),ISO2768cL!$B$7,IF(AND(E20&gt;ISO2768cL!$G$6,E20&lt;=ISO2768cL!$I$6),ISO2768cL!$F$7,IF(E20&gt;ISO2768cL!$K$6,ISO2768cL!$J$7,"**")))</f>
        <v>**</v>
      </c>
      <c r="AA20" s="136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4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8" t="str">
        <f>IF(AND(E20&gt;=ISO2768mK!$C$6,E20&lt;=ISO2768mK!$E$6),ISO2768mK!$B$7,IF(AND(E20&gt;ISO2768mK!$G$6,E20&lt;=ISO2768mK!$I$6),ISO2768mK!$F$7,IF(E20&gt;ISO2768mK!$K$6,ISO2768mK!$J$7,"**")))</f>
        <v>**</v>
      </c>
      <c r="AD20" s="136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4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360" t="str">
        <f>IF(AND(E20&gt;='NSA2110'!$C$6,E20&lt;='NSA2110'!$E$6),'NSA2110'!$B$7,IF(AND(E20&gt;'NSA2110'!$G$6,E20&lt;='NSA2110'!$I$6),'NSA2110'!$F$7,IF(E20&gt;'NSA2110'!$L$6,'NSA2110'!$J$7,"**")))</f>
        <v>**</v>
      </c>
      <c r="AG20" s="358" t="str">
        <f>IF(E20&gt;='NSA2110'!$D$8,'NSA2110'!$B$9,"**")</f>
        <v>**</v>
      </c>
      <c r="AH20" s="364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362" t="str">
        <f>IF(AND(E20&gt;'NSA2110'!$C$12,E20&lt;='NSA2110'!$E$12),'NSA2110'!$B$13,IF(E20&gt;'NSA2110'!$H$12,'NSA2110'!$F$13,"**"))</f>
        <v>**</v>
      </c>
      <c r="AJ20" s="136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4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360" t="str">
        <f>IF(AND(E20&gt;='ST11003'!$C$6,E20&lt;'ST11003'!$E$6),'ST11003'!$B$7,IF(E20&gt;='ST11003'!$G$6,'ST11003'!$F$7,"**"))</f>
        <v>**</v>
      </c>
      <c r="AM20" s="358" t="str">
        <f>IF(AND(E20&gt;='ST11003'!$C$8,E20&lt;'ST11003'!$E$8),'ST11003'!$B$9,IF(E20&gt;='ST11003'!$G$8,'ST11003'!$F$9,"**"))</f>
        <v>**</v>
      </c>
      <c r="AN20" s="148" t="str">
        <f>IF(AND(E20&gt;='ST11003'!$C$10,E20&lt;'ST11003'!$E$10),'ST11003'!$B$11,IF(E20&gt;='ST11003'!$G$10,'ST11003'!$F$11,"**"))</f>
        <v>**</v>
      </c>
      <c r="AO20" s="14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360" t="str">
        <f>IF(AND(E20&gt;='ST11007'!$C$6,E20&lt;'ST11007'!$E$6),'ST11007'!$B$7,IF(E20&gt;='ST11007'!$G$6,'ST11007'!$F$7,"**"))</f>
        <v>**</v>
      </c>
      <c r="AQ20" s="358" t="str">
        <f>IF(E20&gt;'ST11007'!$C$8,'ST11007'!$B$9,"**")</f>
        <v>**</v>
      </c>
      <c r="AR20" s="148" t="str">
        <f>IF(AND(E20&gt;='ST11007'!$C$10,E20&lt;'ST11007'!$E$10),'ST11007'!$B$11,IF(E20&gt;='ST11007'!$G$10,'ST11007'!$F$11,"**"))</f>
        <v>**</v>
      </c>
      <c r="AS20" s="136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4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8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36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4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36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4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360" t="str">
        <f t="shared" ref="AZ20:BA20" si="58">IF($A$40=$AE$10,AF20,IF($A$40=$AK$10,AL20,IF($A$40=$AO$10,AP20,"**")))</f>
        <v>**</v>
      </c>
      <c r="BA20" s="358" t="str">
        <f t="shared" si="58"/>
        <v>**</v>
      </c>
      <c r="BB20" s="148" t="str">
        <f t="shared" ref="BB20" si="59">IF($A$40=$V$10,W20,IF($A$40=$Y$10,Z20,IF($A$40=$AB$10,AC20,IF($A$40=$AK$10,AN20,IF($A$40=$AO$10,AR20,IF($A$40=$AT$10,AU20,"**"))))))</f>
        <v>**</v>
      </c>
      <c r="BC20" s="364" t="str">
        <f t="shared" ref="BC20:BD20" si="60">IF($A$40=$AE$10,AH20,"**")</f>
        <v>**</v>
      </c>
      <c r="BD20" s="362" t="str">
        <f t="shared" si="60"/>
        <v>**</v>
      </c>
      <c r="BE20" s="136" t="str">
        <f t="shared" ref="BE20" si="61">IF($A$40=$V$10,X20,IF($A$40=$Y$10,AA20,IF($A$40=$AB$10,AD20,IF($A$40=$AE$10,AJ20,IF($A$40=$AO$10,AS20,IF($A$40=$AT$10,AV20,IF($A$40=$AW$10,AX20,"**")))))))</f>
        <v>**</v>
      </c>
      <c r="BF20" s="162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156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156" t="str">
        <f t="shared" ref="BN20" si="64">IF(L20&amp;L21="","**",IF(L20=L21*-1,"± "&amp;TEXT(L20,"0,00"),IF(L20&lt;&gt;L21,CONCATENATE(BK20,BL20,BM20,CHAR(10),BK21,BL21,BM21),"**")))</f>
        <v>**</v>
      </c>
      <c r="BO20" s="150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156" t="str">
        <f t="shared" ref="BQ20" si="67">IF(BP20&lt;&gt;"",CONCATENATE(BP20&amp;CHAR(10),BP21),"**")</f>
        <v>**</v>
      </c>
      <c r="BR20" s="164" t="str">
        <f t="shared" ref="BR20" si="68">IF($C20="Ø","Ø",IF(OR($C20="R",$C20="RI",$C20="RE"),"R",IF($C20="Ch","Ch","")))</f>
        <v/>
      </c>
      <c r="BS20" s="166" t="str">
        <f t="shared" ref="BS20" si="69">IF($C20="Ch",$BO20,IF($C20="A",TEXT($E20,"0,00")&amp;"°",IF($E20&lt;&gt;"",$E20,"")))</f>
        <v/>
      </c>
      <c r="BT20" s="166"/>
      <c r="BU20" s="166"/>
      <c r="BV20" s="160" t="str">
        <f t="shared" ref="BV20" si="70">IF($BF20&lt;&gt;"**",$BF20,IF($BJ20&lt;&gt;"**",$BJ20,IF($BN20&lt;&gt;"**",$BN20,IF($BQ20&lt;&gt;"**",$BQ20,""))))</f>
        <v/>
      </c>
      <c r="BW20" s="160"/>
      <c r="BX20" s="206"/>
      <c r="BY20" s="206"/>
      <c r="BZ20" s="206"/>
      <c r="CA20" s="207"/>
      <c r="CB20" s="207"/>
      <c r="CC20" s="207"/>
      <c r="CD20" s="214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15"/>
      <c r="CF20" s="215"/>
      <c r="CG20" s="215"/>
      <c r="CH20" s="215"/>
      <c r="CI20" s="216"/>
      <c r="CJ20" s="204" t="str">
        <f>IF(O20&gt;=2,"x "&amp;O20,"")</f>
        <v/>
      </c>
      <c r="CK20" s="204"/>
      <c r="CL20" s="204"/>
      <c r="CM20" s="204"/>
      <c r="CN20" s="205"/>
      <c r="CO20" s="211"/>
      <c r="CP20" s="209"/>
      <c r="CQ20" s="209"/>
      <c r="CR20" s="209"/>
      <c r="CS20" s="209"/>
      <c r="CT20" s="209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09"/>
      <c r="DJ20" s="209"/>
      <c r="DK20" s="209"/>
      <c r="DL20" s="209"/>
      <c r="DM20" s="209"/>
      <c r="DN20" s="209"/>
      <c r="DO20" s="210"/>
      <c r="DP20" s="208"/>
    </row>
    <row r="21" spans="1:120" ht="12.75" customHeight="1" x14ac:dyDescent="0.25">
      <c r="A21" s="230"/>
      <c r="B21" s="231"/>
      <c r="C21" s="185"/>
      <c r="D21" s="187"/>
      <c r="E21" s="192"/>
      <c r="F21" s="193"/>
      <c r="G21" s="196"/>
      <c r="H21" s="197"/>
      <c r="I21" s="185"/>
      <c r="J21" s="186"/>
      <c r="K21" s="187"/>
      <c r="L21" s="188"/>
      <c r="M21" s="189"/>
      <c r="N21" s="145"/>
      <c r="O21" s="145"/>
      <c r="P21" s="145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47"/>
      <c r="W21" s="149"/>
      <c r="X21" s="137"/>
      <c r="Y21" s="147"/>
      <c r="Z21" s="149"/>
      <c r="AA21" s="137"/>
      <c r="AB21" s="147"/>
      <c r="AC21" s="149"/>
      <c r="AD21" s="137"/>
      <c r="AE21" s="147"/>
      <c r="AF21" s="361"/>
      <c r="AG21" s="359"/>
      <c r="AH21" s="365"/>
      <c r="AI21" s="363"/>
      <c r="AJ21" s="137"/>
      <c r="AK21" s="147"/>
      <c r="AL21" s="361"/>
      <c r="AM21" s="359"/>
      <c r="AN21" s="149"/>
      <c r="AO21" s="147"/>
      <c r="AP21" s="361"/>
      <c r="AQ21" s="359"/>
      <c r="AR21" s="149"/>
      <c r="AS21" s="137"/>
      <c r="AT21" s="147"/>
      <c r="AU21" s="149"/>
      <c r="AV21" s="137"/>
      <c r="AW21" s="147"/>
      <c r="AX21" s="137"/>
      <c r="AY21" s="147"/>
      <c r="AZ21" s="361"/>
      <c r="BA21" s="359"/>
      <c r="BB21" s="149"/>
      <c r="BC21" s="365"/>
      <c r="BD21" s="363"/>
      <c r="BE21" s="137"/>
      <c r="BF21" s="163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157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157"/>
      <c r="BO21" s="151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157"/>
      <c r="BR21" s="165"/>
      <c r="BS21" s="167"/>
      <c r="BT21" s="167"/>
      <c r="BU21" s="167"/>
      <c r="BV21" s="161"/>
      <c r="BW21" s="161"/>
      <c r="BX21" s="206"/>
      <c r="BY21" s="206"/>
      <c r="BZ21" s="206"/>
      <c r="CA21" s="207"/>
      <c r="CB21" s="207"/>
      <c r="CC21" s="207"/>
      <c r="CD21" s="217"/>
      <c r="CE21" s="218"/>
      <c r="CF21" s="218"/>
      <c r="CG21" s="218"/>
      <c r="CH21" s="218"/>
      <c r="CI21" s="219"/>
      <c r="CJ21" s="204"/>
      <c r="CK21" s="204"/>
      <c r="CL21" s="204"/>
      <c r="CM21" s="204"/>
      <c r="CN21" s="205"/>
      <c r="CO21" s="211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09"/>
      <c r="DM21" s="209"/>
      <c r="DN21" s="209"/>
      <c r="DO21" s="210"/>
      <c r="DP21" s="208"/>
    </row>
    <row r="22" spans="1:120" ht="12.75" customHeight="1" x14ac:dyDescent="0.25">
      <c r="A22" s="228" t="s">
        <v>313</v>
      </c>
      <c r="B22" s="229"/>
      <c r="C22" s="182"/>
      <c r="D22" s="184"/>
      <c r="E22" s="138"/>
      <c r="F22" s="139"/>
      <c r="G22" s="139"/>
      <c r="H22" s="140"/>
      <c r="I22" s="182"/>
      <c r="J22" s="183"/>
      <c r="K22" s="184"/>
      <c r="L22" s="188"/>
      <c r="M22" s="189"/>
      <c r="N22" s="144"/>
      <c r="O22" s="144"/>
      <c r="P22" s="144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4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8" t="str">
        <f>IF(AND(E22&gt;'ASN21100'!$C$6,E22&lt;='ASN21100'!$E$6),'ASN21100'!$B$7,IF(AND(E22&gt;'ASN21100'!$G$6,E22&lt;='ASN21100'!$I$6),'ASN21100'!$F$7,IF(E22&gt;'ASN21100'!$K$6,'ASN21100'!$J$7,"**")))</f>
        <v>**</v>
      </c>
      <c r="X22" s="136" t="str">
        <f>IF(AND(E22&gt;'ASN21100'!$C$8,E22&lt;='ASN21100'!$E$8),'ASN21100'!$B$9,IF(AND(E22&gt;'ASN21100'!$G$9,E22&lt;='ASN21100'!$I$9),'ASN21100'!$F$9,IF(E22&gt;'ASN21100'!$K$8,'ASN21100'!$J$9,"**")))</f>
        <v>**</v>
      </c>
      <c r="Y22" s="14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8" t="str">
        <f>IF(AND(E22&gt;=ISO2768cL!$C$6,E22&lt;=ISO2768cL!$E$6),ISO2768cL!$B$7,IF(AND(E22&gt;ISO2768cL!$G$6,E22&lt;=ISO2768cL!$I$6),ISO2768cL!$F$7,IF(E22&gt;ISO2768cL!$K$6,ISO2768cL!$J$7,"**")))</f>
        <v>**</v>
      </c>
      <c r="AA22" s="136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4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8" t="str">
        <f>IF(AND(E22&gt;=ISO2768mK!$C$6,E22&lt;=ISO2768mK!$E$6),ISO2768mK!$B$7,IF(AND(E22&gt;ISO2768mK!$G$6,E22&lt;=ISO2768mK!$I$6),ISO2768mK!$F$7,IF(E22&gt;ISO2768mK!$K$6,ISO2768mK!$J$7,"**")))</f>
        <v>**</v>
      </c>
      <c r="AD22" s="136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4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360" t="str">
        <f>IF(AND(E22&gt;='NSA2110'!$C$6,E22&lt;='NSA2110'!$E$6),'NSA2110'!$B$7,IF(AND(E22&gt;'NSA2110'!$G$6,E22&lt;='NSA2110'!$I$6),'NSA2110'!$F$7,IF(E22&gt;'NSA2110'!$L$6,'NSA2110'!$J$7,"**")))</f>
        <v>**</v>
      </c>
      <c r="AG22" s="358" t="str">
        <f>IF(E22&gt;='NSA2110'!$D$8,'NSA2110'!$B$9,"**")</f>
        <v>**</v>
      </c>
      <c r="AH22" s="364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362" t="str">
        <f>IF(AND(E22&gt;'NSA2110'!$C$12,E22&lt;='NSA2110'!$E$12),'NSA2110'!$B$13,IF(E22&gt;'NSA2110'!$H$12,'NSA2110'!$F$13,"**"))</f>
        <v>**</v>
      </c>
      <c r="AJ22" s="136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4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360" t="str">
        <f>IF(AND(E22&gt;='ST11003'!$C$6,E22&lt;'ST11003'!$E$6),'ST11003'!$B$7,IF(E22&gt;='ST11003'!$G$6,'ST11003'!$F$7,"**"))</f>
        <v>**</v>
      </c>
      <c r="AM22" s="358" t="str">
        <f>IF(AND(E22&gt;='ST11003'!$C$8,E22&lt;'ST11003'!$E$8),'ST11003'!$B$9,IF(E22&gt;='ST11003'!$G$8,'ST11003'!$F$9,"**"))</f>
        <v>**</v>
      </c>
      <c r="AN22" s="148" t="str">
        <f>IF(AND(E22&gt;='ST11003'!$C$10,E22&lt;'ST11003'!$E$10),'ST11003'!$B$11,IF(E22&gt;='ST11003'!$G$10,'ST11003'!$F$11,"**"))</f>
        <v>**</v>
      </c>
      <c r="AO22" s="14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360" t="str">
        <f>IF(AND(E22&gt;='ST11007'!$C$6,E22&lt;'ST11007'!$E$6),'ST11007'!$B$7,IF(E22&gt;='ST11007'!$G$6,'ST11007'!$F$7,"**"))</f>
        <v>**</v>
      </c>
      <c r="AQ22" s="358" t="str">
        <f>IF(E22&gt;'ST11007'!$C$8,'ST11007'!$B$9,"**")</f>
        <v>**</v>
      </c>
      <c r="AR22" s="148" t="str">
        <f>IF(AND(E22&gt;='ST11007'!$C$10,E22&lt;'ST11007'!$E$10),'ST11007'!$B$11,IF(E22&gt;='ST11007'!$G$10,'ST11007'!$F$11,"**"))</f>
        <v>**</v>
      </c>
      <c r="AS22" s="136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4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8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36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4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36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4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360" t="str">
        <f t="shared" ref="AZ22:BA22" si="75">IF($A$40=$AE$10,AF22,IF($A$40=$AK$10,AL22,IF($A$40=$AO$10,AP22,"**")))</f>
        <v>**</v>
      </c>
      <c r="BA22" s="358" t="str">
        <f t="shared" si="75"/>
        <v>**</v>
      </c>
      <c r="BB22" s="148" t="str">
        <f t="shared" ref="BB22" si="76">IF($A$40=$V$10,W22,IF($A$40=$Y$10,Z22,IF($A$40=$AB$10,AC22,IF($A$40=$AK$10,AN22,IF($A$40=$AO$10,AR22,IF($A$40=$AT$10,AU22,"**"))))))</f>
        <v>**</v>
      </c>
      <c r="BC22" s="364" t="str">
        <f t="shared" ref="BC22:BD22" si="77">IF($A$40=$AE$10,AH22,"**")</f>
        <v>**</v>
      </c>
      <c r="BD22" s="362" t="str">
        <f t="shared" si="77"/>
        <v>**</v>
      </c>
      <c r="BE22" s="136" t="str">
        <f t="shared" ref="BE22" si="78">IF($A$40=$V$10,X22,IF($A$40=$Y$10,AA22,IF($A$40=$AB$10,AD22,IF($A$40=$AE$10,AJ22,IF($A$40=$AO$10,AS22,IF($A$40=$AT$10,AV22,IF($A$40=$AW$10,AX22,"**")))))))</f>
        <v>**</v>
      </c>
      <c r="BF22" s="162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156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156" t="str">
        <f t="shared" ref="BN22" si="81">IF(L22&amp;L23="","**",IF(L22=L23*-1,"± "&amp;TEXT(L22,"0,00"),IF(L22&lt;&gt;L23,CONCATENATE(BK22,BL22,BM22,CHAR(10),BK23,BL23,BM23),"**")))</f>
        <v>**</v>
      </c>
      <c r="BO22" s="150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156" t="str">
        <f t="shared" ref="BQ22" si="84">IF(BP22&lt;&gt;"",CONCATENATE(BP22&amp;CHAR(10),BP23),"**")</f>
        <v>**</v>
      </c>
      <c r="BR22" s="164" t="str">
        <f t="shared" ref="BR22" si="85">IF($C22="Ø","Ø",IF(OR($C22="R",$C22="RI",$C22="RE"),"R",IF($C22="Ch","Ch","")))</f>
        <v/>
      </c>
      <c r="BS22" s="166" t="str">
        <f>IF($C22="Ch",$BO22,IF($C22="A",TEXT($E22,"0,00")&amp;"°",IF($E22&lt;&gt;"",$E22,"")))</f>
        <v/>
      </c>
      <c r="BT22" s="166"/>
      <c r="BU22" s="166"/>
      <c r="BV22" s="160" t="str">
        <f>IF($BF22&lt;&gt;"**",$BF22,IF($BJ22&lt;&gt;"**",$BJ22,IF($BN22&lt;&gt;"**",$BN22,IF($BQ22&lt;&gt;"**",$BQ22,""))))</f>
        <v/>
      </c>
      <c r="BW22" s="160"/>
      <c r="BX22" s="206"/>
      <c r="BY22" s="206"/>
      <c r="BZ22" s="206"/>
      <c r="CA22" s="207"/>
      <c r="CB22" s="207"/>
      <c r="CC22" s="207"/>
      <c r="CD22" s="214" t="str">
        <f t="shared" ref="CD22" si="86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15"/>
      <c r="CF22" s="215"/>
      <c r="CG22" s="215"/>
      <c r="CH22" s="215"/>
      <c r="CI22" s="216"/>
      <c r="CJ22" s="204" t="str">
        <f>IF(O22&gt;=2,"x "&amp;O22,"")</f>
        <v/>
      </c>
      <c r="CK22" s="204"/>
      <c r="CL22" s="204"/>
      <c r="CM22" s="204"/>
      <c r="CN22" s="205"/>
      <c r="CO22" s="211"/>
      <c r="CP22" s="209"/>
      <c r="CQ22" s="209"/>
      <c r="CR22" s="209"/>
      <c r="CS22" s="209"/>
      <c r="CT22" s="20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09"/>
      <c r="DJ22" s="209"/>
      <c r="DK22" s="209"/>
      <c r="DL22" s="209"/>
      <c r="DM22" s="209"/>
      <c r="DN22" s="209"/>
      <c r="DO22" s="210"/>
      <c r="DP22" s="208"/>
    </row>
    <row r="23" spans="1:120" ht="12.75" customHeight="1" x14ac:dyDescent="0.25">
      <c r="A23" s="230"/>
      <c r="B23" s="231"/>
      <c r="C23" s="185"/>
      <c r="D23" s="187"/>
      <c r="E23" s="141"/>
      <c r="F23" s="142"/>
      <c r="G23" s="142"/>
      <c r="H23" s="143"/>
      <c r="I23" s="185"/>
      <c r="J23" s="186"/>
      <c r="K23" s="187"/>
      <c r="L23" s="188"/>
      <c r="M23" s="189"/>
      <c r="N23" s="145"/>
      <c r="O23" s="145"/>
      <c r="P23" s="145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7">IF(AND(C22="Ø",I22&lt;&gt;""),T23*0.001,"")</f>
        <v/>
      </c>
      <c r="V23" s="147"/>
      <c r="W23" s="149"/>
      <c r="X23" s="137"/>
      <c r="Y23" s="147"/>
      <c r="Z23" s="149"/>
      <c r="AA23" s="137"/>
      <c r="AB23" s="147"/>
      <c r="AC23" s="149"/>
      <c r="AD23" s="137"/>
      <c r="AE23" s="147"/>
      <c r="AF23" s="361"/>
      <c r="AG23" s="359"/>
      <c r="AH23" s="365"/>
      <c r="AI23" s="363"/>
      <c r="AJ23" s="137"/>
      <c r="AK23" s="147"/>
      <c r="AL23" s="361"/>
      <c r="AM23" s="359"/>
      <c r="AN23" s="149"/>
      <c r="AO23" s="147"/>
      <c r="AP23" s="361"/>
      <c r="AQ23" s="359"/>
      <c r="AR23" s="149"/>
      <c r="AS23" s="137"/>
      <c r="AT23" s="147"/>
      <c r="AU23" s="149"/>
      <c r="AV23" s="137"/>
      <c r="AW23" s="147"/>
      <c r="AX23" s="137"/>
      <c r="AY23" s="147"/>
      <c r="AZ23" s="361"/>
      <c r="BA23" s="359"/>
      <c r="BB23" s="149"/>
      <c r="BC23" s="365"/>
      <c r="BD23" s="363"/>
      <c r="BE23" s="137"/>
      <c r="BF23" s="163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157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157"/>
      <c r="BO23" s="151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157"/>
      <c r="BR23" s="165"/>
      <c r="BS23" s="167"/>
      <c r="BT23" s="167"/>
      <c r="BU23" s="167"/>
      <c r="BV23" s="161"/>
      <c r="BW23" s="161"/>
      <c r="BX23" s="206"/>
      <c r="BY23" s="206"/>
      <c r="BZ23" s="206"/>
      <c r="CA23" s="207"/>
      <c r="CB23" s="207"/>
      <c r="CC23" s="207"/>
      <c r="CD23" s="217"/>
      <c r="CE23" s="218"/>
      <c r="CF23" s="218"/>
      <c r="CG23" s="218"/>
      <c r="CH23" s="218"/>
      <c r="CI23" s="219"/>
      <c r="CJ23" s="204"/>
      <c r="CK23" s="204"/>
      <c r="CL23" s="204"/>
      <c r="CM23" s="204"/>
      <c r="CN23" s="205"/>
      <c r="CO23" s="211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9"/>
      <c r="DJ23" s="209"/>
      <c r="DK23" s="209"/>
      <c r="DL23" s="209"/>
      <c r="DM23" s="209"/>
      <c r="DN23" s="209"/>
      <c r="DO23" s="210"/>
      <c r="DP23" s="208"/>
    </row>
    <row r="24" spans="1:120" ht="12.95" customHeight="1" x14ac:dyDescent="0.25">
      <c r="A24" s="228" t="s">
        <v>314</v>
      </c>
      <c r="B24" s="229"/>
      <c r="C24" s="182"/>
      <c r="D24" s="184"/>
      <c r="E24" s="138"/>
      <c r="F24" s="139"/>
      <c r="G24" s="139"/>
      <c r="H24" s="140"/>
      <c r="I24" s="182"/>
      <c r="J24" s="183"/>
      <c r="K24" s="184"/>
      <c r="L24" s="188"/>
      <c r="M24" s="189"/>
      <c r="N24" s="144"/>
      <c r="O24" s="144"/>
      <c r="P24" s="144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88">IF(AND(C24="Ø",I24&lt;&gt;""),T24*0.001,"")</f>
        <v/>
      </c>
      <c r="V24" s="14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8" t="str">
        <f>IF(AND(E24&gt;'ASN21100'!$C$6,E24&lt;='ASN21100'!$E$6),'ASN21100'!$B$7,IF(AND(E24&gt;'ASN21100'!$G$6,E24&lt;='ASN21100'!$I$6),'ASN21100'!$F$7,IF(E24&gt;'ASN21100'!$K$6,'ASN21100'!$J$7,"**")))</f>
        <v>**</v>
      </c>
      <c r="X24" s="136" t="str">
        <f>IF(AND(E24&gt;'ASN21100'!$C$8,E24&lt;='ASN21100'!$E$8),'ASN21100'!$B$9,IF(AND(E24&gt;'ASN21100'!$G$9,E24&lt;='ASN21100'!$I$9),'ASN21100'!$F$9,IF(E24&gt;'ASN21100'!$K$8,'ASN21100'!$J$9,"**")))</f>
        <v>**</v>
      </c>
      <c r="Y24" s="14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8" t="str">
        <f>IF(AND(E24&gt;=ISO2768cL!$C$6,E24&lt;=ISO2768cL!$E$6),ISO2768cL!$B$7,IF(AND(E24&gt;ISO2768cL!$G$6,E24&lt;=ISO2768cL!$I$6),ISO2768cL!$F$7,IF(E24&gt;ISO2768cL!$K$6,ISO2768cL!$J$7,"**")))</f>
        <v>**</v>
      </c>
      <c r="AA24" s="136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4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8" t="str">
        <f>IF(AND(E24&gt;=ISO2768mK!$C$6,E24&lt;=ISO2768mK!$E$6),ISO2768mK!$B$7,IF(AND(E24&gt;ISO2768mK!$G$6,E24&lt;=ISO2768mK!$I$6),ISO2768mK!$F$7,IF(E24&gt;ISO2768mK!$K$6,ISO2768mK!$J$7,"**")))</f>
        <v>**</v>
      </c>
      <c r="AD24" s="136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4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360" t="str">
        <f>IF(AND(E24&gt;='NSA2110'!$C$6,E24&lt;='NSA2110'!$E$6),'NSA2110'!$B$7,IF(AND(E24&gt;'NSA2110'!$G$6,E24&lt;='NSA2110'!$I$6),'NSA2110'!$F$7,IF(E24&gt;'NSA2110'!$L$6,'NSA2110'!$J$7,"**")))</f>
        <v>**</v>
      </c>
      <c r="AG24" s="358" t="str">
        <f>IF(E24&gt;='NSA2110'!$D$8,'NSA2110'!$B$9,"**")</f>
        <v>**</v>
      </c>
      <c r="AH24" s="364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362" t="str">
        <f>IF(AND(E24&gt;'NSA2110'!$C$12,E24&lt;='NSA2110'!$E$12),'NSA2110'!$B$13,IF(E24&gt;'NSA2110'!$H$12,'NSA2110'!$F$13,"**"))</f>
        <v>**</v>
      </c>
      <c r="AJ24" s="136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4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360" t="str">
        <f>IF(AND(E24&gt;='ST11003'!$C$6,E24&lt;'ST11003'!$E$6),'ST11003'!$B$7,IF(E24&gt;='ST11003'!$G$6,'ST11003'!$F$7,"**"))</f>
        <v>**</v>
      </c>
      <c r="AM24" s="358" t="str">
        <f>IF(AND(E24&gt;='ST11003'!$C$8,E24&lt;'ST11003'!$E$8),'ST11003'!$B$9,IF(E24&gt;='ST11003'!$G$8,'ST11003'!$F$9,"**"))</f>
        <v>**</v>
      </c>
      <c r="AN24" s="148" t="str">
        <f>IF(AND(E24&gt;='ST11003'!$C$10,E24&lt;'ST11003'!$E$10),'ST11003'!$B$11,IF(E24&gt;='ST11003'!$G$10,'ST11003'!$F$11,"**"))</f>
        <v>**</v>
      </c>
      <c r="AO24" s="14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360" t="str">
        <f>IF(AND(E24&gt;='ST11007'!$C$6,E24&lt;'ST11007'!$E$6),'ST11007'!$B$7,IF(E24&gt;='ST11007'!$G$6,'ST11007'!$F$7,"**"))</f>
        <v>**</v>
      </c>
      <c r="AQ24" s="358" t="str">
        <f>IF(E24&gt;'ST11007'!$C$8,'ST11007'!$B$9,"**")</f>
        <v>**</v>
      </c>
      <c r="AR24" s="148" t="str">
        <f>IF(AND(E24&gt;='ST11007'!$C$10,E24&lt;'ST11007'!$E$10),'ST11007'!$B$11,IF(E24&gt;='ST11007'!$G$10,'ST11007'!$F$11,"**"))</f>
        <v>**</v>
      </c>
      <c r="AS24" s="136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4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8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36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4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36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46" t="str">
        <f t="shared" ref="AY24" si="89">IF($A$40=$V$10,V24,IF($A$40=$Y$10,Y24,IF($A$40=$AB$10,AB24,IF($A$40=$AE$10,AE24,IF($A$40=$AK$10,AK24,IF($A$40=$AO$10,AO24,IF($A$40=$AT$10,AT24,IF($A$40=$AW$10,AW24,"**"))))))))</f>
        <v>**</v>
      </c>
      <c r="AZ24" s="360" t="str">
        <f t="shared" ref="AZ24:BA24" si="90">IF($A$40=$AE$10,AF24,IF($A$40=$AK$10,AL24,IF($A$40=$AO$10,AP24,"**")))</f>
        <v>**</v>
      </c>
      <c r="BA24" s="358" t="str">
        <f t="shared" si="90"/>
        <v>**</v>
      </c>
      <c r="BB24" s="148" t="str">
        <f t="shared" ref="BB24" si="91">IF($A$40=$V$10,W24,IF($A$40=$Y$10,Z24,IF($A$40=$AB$10,AC24,IF($A$40=$AK$10,AN24,IF($A$40=$AO$10,AR24,IF($A$40=$AT$10,AU24,"**"))))))</f>
        <v>**</v>
      </c>
      <c r="BC24" s="364" t="str">
        <f t="shared" ref="BC24:BD24" si="92">IF($A$40=$AE$10,AH24,"**")</f>
        <v>**</v>
      </c>
      <c r="BD24" s="362" t="str">
        <f t="shared" si="92"/>
        <v>**</v>
      </c>
      <c r="BE24" s="136" t="str">
        <f t="shared" ref="BE24" si="93">IF($A$40=$V$10,X24,IF($A$40=$Y$10,AA24,IF($A$40=$AB$10,AD24,IF($A$40=$AE$10,AJ24,IF($A$40=$AO$10,AS24,IF($A$40=$AT$10,AV24,IF($A$40=$AW$10,AX24,"**")))))))</f>
        <v>**</v>
      </c>
      <c r="BF24" s="162" t="str">
        <f t="shared" ref="BF24" si="94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156" t="str">
        <f t="shared" ref="BJ24" si="95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156" t="str">
        <f t="shared" ref="BN24" si="96">IF(L24&amp;L25="","**",IF(L24=L25*-1,"± "&amp;TEXT(L24,"0,00"),IF(L24&lt;&gt;L25,CONCATENATE(BK24,BL24,BM24,CHAR(10),BK25,BL25,BM25),"**")))</f>
        <v>**</v>
      </c>
      <c r="BO24" s="150" t="str">
        <f t="shared" ref="BO24" si="97">IF(C24&lt;&gt;"Ch","**",IF(E24&amp;G24="","",IF(C24="Ch",E24&amp;"x"&amp;G24&amp;"°","**")))</f>
        <v>**</v>
      </c>
      <c r="BP24" s="56" t="str">
        <f t="shared" ref="BP24" si="98">IF(C24="Ch",TEXT(V24,"0,00"),"")</f>
        <v/>
      </c>
      <c r="BQ24" s="156" t="str">
        <f t="shared" ref="BQ24" si="99">IF(BP24&lt;&gt;"",CONCATENATE(BP24&amp;CHAR(10),BP25),"**")</f>
        <v>**</v>
      </c>
      <c r="BR24" s="164" t="str">
        <f t="shared" ref="BR24" si="100">IF($C24="Ø","Ø",IF(OR($C24="R",$C24="RI",$C24="RE"),"R",IF($C24="Ch","Ch","")))</f>
        <v/>
      </c>
      <c r="BS24" s="166" t="str">
        <f t="shared" ref="BS24" si="101">IF($C24="Ch",$BO24,IF($C24="A",TEXT($E24,"0,00")&amp;"°",IF($E24&lt;&gt;"",$E24,"")))</f>
        <v/>
      </c>
      <c r="BT24" s="166"/>
      <c r="BU24" s="166"/>
      <c r="BV24" s="160" t="str">
        <f t="shared" ref="BV24" si="102">IF($BF24&lt;&gt;"**",$BF24,IF($BJ24&lt;&gt;"**",$BJ24,IF($BN24&lt;&gt;"**",$BN24,IF($BQ24&lt;&gt;"**",$BQ24,""))))</f>
        <v/>
      </c>
      <c r="BW24" s="160"/>
      <c r="BX24" s="206"/>
      <c r="BY24" s="206"/>
      <c r="BZ24" s="206"/>
      <c r="CA24" s="207"/>
      <c r="CB24" s="207"/>
      <c r="CC24" s="207"/>
      <c r="CD24" s="214" t="str">
        <f t="shared" ref="CD24" si="103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15"/>
      <c r="CF24" s="215"/>
      <c r="CG24" s="215"/>
      <c r="CH24" s="215"/>
      <c r="CI24" s="216"/>
      <c r="CJ24" s="204" t="str">
        <f>IF(O24&gt;=2,"x "&amp;O24,"")</f>
        <v/>
      </c>
      <c r="CK24" s="204"/>
      <c r="CL24" s="204"/>
      <c r="CM24" s="204"/>
      <c r="CN24" s="205"/>
      <c r="CO24" s="211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/>
      <c r="DG24" s="209"/>
      <c r="DH24" s="209"/>
      <c r="DI24" s="209"/>
      <c r="DJ24" s="209"/>
      <c r="DK24" s="209"/>
      <c r="DL24" s="209"/>
      <c r="DM24" s="209"/>
      <c r="DN24" s="209"/>
      <c r="DO24" s="210"/>
      <c r="DP24" s="208"/>
    </row>
    <row r="25" spans="1:120" ht="12.75" customHeight="1" x14ac:dyDescent="0.25">
      <c r="A25" s="230"/>
      <c r="B25" s="231"/>
      <c r="C25" s="185"/>
      <c r="D25" s="187"/>
      <c r="E25" s="141"/>
      <c r="F25" s="142"/>
      <c r="G25" s="142"/>
      <c r="H25" s="143"/>
      <c r="I25" s="185"/>
      <c r="J25" s="186"/>
      <c r="K25" s="187"/>
      <c r="L25" s="188"/>
      <c r="M25" s="189"/>
      <c r="N25" s="145"/>
      <c r="O25" s="145"/>
      <c r="P25" s="145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4">IF(AND(C24="Ø",I24&lt;&gt;""),T25*0.001,"")</f>
        <v/>
      </c>
      <c r="V25" s="147"/>
      <c r="W25" s="149"/>
      <c r="X25" s="137"/>
      <c r="Y25" s="147"/>
      <c r="Z25" s="149"/>
      <c r="AA25" s="137"/>
      <c r="AB25" s="147"/>
      <c r="AC25" s="149"/>
      <c r="AD25" s="137"/>
      <c r="AE25" s="147"/>
      <c r="AF25" s="361"/>
      <c r="AG25" s="359"/>
      <c r="AH25" s="365"/>
      <c r="AI25" s="363"/>
      <c r="AJ25" s="137"/>
      <c r="AK25" s="147"/>
      <c r="AL25" s="361"/>
      <c r="AM25" s="359"/>
      <c r="AN25" s="149"/>
      <c r="AO25" s="147"/>
      <c r="AP25" s="361"/>
      <c r="AQ25" s="359"/>
      <c r="AR25" s="149"/>
      <c r="AS25" s="137"/>
      <c r="AT25" s="147"/>
      <c r="AU25" s="149"/>
      <c r="AV25" s="137"/>
      <c r="AW25" s="147"/>
      <c r="AX25" s="137"/>
      <c r="AY25" s="147"/>
      <c r="AZ25" s="361"/>
      <c r="BA25" s="359"/>
      <c r="BB25" s="149"/>
      <c r="BC25" s="365"/>
      <c r="BD25" s="363"/>
      <c r="BE25" s="137"/>
      <c r="BF25" s="163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157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157"/>
      <c r="BO25" s="151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157"/>
      <c r="BR25" s="165"/>
      <c r="BS25" s="167"/>
      <c r="BT25" s="167"/>
      <c r="BU25" s="167"/>
      <c r="BV25" s="161"/>
      <c r="BW25" s="161"/>
      <c r="BX25" s="206"/>
      <c r="BY25" s="206"/>
      <c r="BZ25" s="206"/>
      <c r="CA25" s="207"/>
      <c r="CB25" s="207"/>
      <c r="CC25" s="207"/>
      <c r="CD25" s="217"/>
      <c r="CE25" s="218"/>
      <c r="CF25" s="218"/>
      <c r="CG25" s="218"/>
      <c r="CH25" s="218"/>
      <c r="CI25" s="219"/>
      <c r="CJ25" s="204"/>
      <c r="CK25" s="204"/>
      <c r="CL25" s="204"/>
      <c r="CM25" s="204"/>
      <c r="CN25" s="205"/>
      <c r="CO25" s="211"/>
      <c r="CP25" s="209"/>
      <c r="CQ25" s="209"/>
      <c r="CR25" s="209"/>
      <c r="CS25" s="209"/>
      <c r="CT25" s="209"/>
      <c r="CU25" s="209"/>
      <c r="CV25" s="209"/>
      <c r="CW25" s="209"/>
      <c r="CX25" s="209"/>
      <c r="CY25" s="209"/>
      <c r="CZ25" s="209"/>
      <c r="DA25" s="209"/>
      <c r="DB25" s="209"/>
      <c r="DC25" s="209"/>
      <c r="DD25" s="209"/>
      <c r="DE25" s="209"/>
      <c r="DF25" s="209"/>
      <c r="DG25" s="209"/>
      <c r="DH25" s="209"/>
      <c r="DI25" s="209"/>
      <c r="DJ25" s="209"/>
      <c r="DK25" s="209"/>
      <c r="DL25" s="209"/>
      <c r="DM25" s="209"/>
      <c r="DN25" s="209"/>
      <c r="DO25" s="210"/>
      <c r="DP25" s="208"/>
    </row>
    <row r="26" spans="1:120" ht="12.95" customHeight="1" x14ac:dyDescent="0.25">
      <c r="A26" s="228" t="s">
        <v>315</v>
      </c>
      <c r="B26" s="229"/>
      <c r="C26" s="182"/>
      <c r="D26" s="184"/>
      <c r="E26" s="138"/>
      <c r="F26" s="139"/>
      <c r="G26" s="139"/>
      <c r="H26" s="140"/>
      <c r="I26" s="182"/>
      <c r="J26" s="183"/>
      <c r="K26" s="184"/>
      <c r="L26" s="188"/>
      <c r="M26" s="189"/>
      <c r="N26" s="144"/>
      <c r="O26" s="144"/>
      <c r="P26" s="144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5">IF(AND(C26="Ø",I26&lt;&gt;""),T26*0.001,"")</f>
        <v/>
      </c>
      <c r="V26" s="14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8" t="str">
        <f>IF(AND(E26&gt;'ASN21100'!$C$6,E26&lt;='ASN21100'!$E$6),'ASN21100'!$B$7,IF(AND(E26&gt;'ASN21100'!$G$6,E26&lt;='ASN21100'!$I$6),'ASN21100'!$F$7,IF(E26&gt;'ASN21100'!$K$6,'ASN21100'!$J$7,"**")))</f>
        <v>**</v>
      </c>
      <c r="X26" s="136" t="str">
        <f>IF(AND(E26&gt;'ASN21100'!$C$8,E26&lt;='ASN21100'!$E$8),'ASN21100'!$B$9,IF(AND(E26&gt;'ASN21100'!$G$9,E26&lt;='ASN21100'!$I$9),'ASN21100'!$F$9,IF(E26&gt;'ASN21100'!$K$8,'ASN21100'!$J$9,"**")))</f>
        <v>**</v>
      </c>
      <c r="Y26" s="14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8" t="str">
        <f>IF(AND(E26&gt;=ISO2768cL!$C$6,E26&lt;=ISO2768cL!$E$6),ISO2768cL!$B$7,IF(AND(E26&gt;ISO2768cL!$G$6,E26&lt;=ISO2768cL!$I$6),ISO2768cL!$F$7,IF(E26&gt;ISO2768cL!$K$6,ISO2768cL!$J$7,"**")))</f>
        <v>**</v>
      </c>
      <c r="AA26" s="136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4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8" t="str">
        <f>IF(AND(E26&gt;=ISO2768mK!$C$6,E26&lt;=ISO2768mK!$E$6),ISO2768mK!$B$7,IF(AND(E26&gt;ISO2768mK!$G$6,E26&lt;=ISO2768mK!$I$6),ISO2768mK!$F$7,IF(E26&gt;ISO2768mK!$K$6,ISO2768mK!$J$7,"**")))</f>
        <v>**</v>
      </c>
      <c r="AD26" s="136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4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360" t="str">
        <f>IF(AND(E26&gt;='NSA2110'!$C$6,E26&lt;='NSA2110'!$E$6),'NSA2110'!$B$7,IF(AND(E26&gt;'NSA2110'!$G$6,E26&lt;='NSA2110'!$I$6),'NSA2110'!$F$7,IF(E26&gt;'NSA2110'!$L$6,'NSA2110'!$J$7,"**")))</f>
        <v>**</v>
      </c>
      <c r="AG26" s="358" t="str">
        <f>IF(E26&gt;='NSA2110'!$D$8,'NSA2110'!$B$9,"**")</f>
        <v>**</v>
      </c>
      <c r="AH26" s="364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362" t="str">
        <f>IF(AND(E26&gt;'NSA2110'!$C$12,E26&lt;='NSA2110'!$E$12),'NSA2110'!$B$13,IF(E26&gt;'NSA2110'!$H$12,'NSA2110'!$F$13,"**"))</f>
        <v>**</v>
      </c>
      <c r="AJ26" s="136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4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360" t="str">
        <f>IF(AND(E26&gt;='ST11003'!$C$6,E26&lt;'ST11003'!$E$6),'ST11003'!$B$7,IF(E26&gt;='ST11003'!$G$6,'ST11003'!$F$7,"**"))</f>
        <v>**</v>
      </c>
      <c r="AM26" s="358" t="str">
        <f>IF(AND(E26&gt;='ST11003'!$C$8,E26&lt;'ST11003'!$E$8),'ST11003'!$B$9,IF(E26&gt;='ST11003'!$G$8,'ST11003'!$F$9,"**"))</f>
        <v>**</v>
      </c>
      <c r="AN26" s="148" t="str">
        <f>IF(AND(E26&gt;='ST11003'!$C$10,E26&lt;'ST11003'!$E$10),'ST11003'!$B$11,IF(E26&gt;='ST11003'!$G$10,'ST11003'!$F$11,"**"))</f>
        <v>**</v>
      </c>
      <c r="AO26" s="14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360" t="str">
        <f>IF(AND(E26&gt;='ST11007'!$C$6,E26&lt;'ST11007'!$E$6),'ST11007'!$B$7,IF(E26&gt;='ST11007'!$G$6,'ST11007'!$F$7,"**"))</f>
        <v>**</v>
      </c>
      <c r="AQ26" s="358" t="str">
        <f>IF(E26&gt;'ST11007'!$C$8,'ST11007'!$B$9,"**")</f>
        <v>**</v>
      </c>
      <c r="AR26" s="148" t="str">
        <f>IF(AND(E26&gt;='ST11007'!$C$10,E26&lt;'ST11007'!$E$10),'ST11007'!$B$11,IF(E26&gt;='ST11007'!$G$10,'ST11007'!$F$11,"**"))</f>
        <v>**</v>
      </c>
      <c r="AS26" s="136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4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8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36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4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36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46" t="str">
        <f t="shared" ref="AY26" si="106">IF($A$40=$V$10,V26,IF($A$40=$Y$10,Y26,IF($A$40=$AB$10,AB26,IF($A$40=$AE$10,AE26,IF($A$40=$AK$10,AK26,IF($A$40=$AO$10,AO26,IF($A$40=$AT$10,AT26,IF($A$40=$AW$10,AW26,"**"))))))))</f>
        <v>**</v>
      </c>
      <c r="AZ26" s="360" t="str">
        <f t="shared" ref="AZ26:BA26" si="107">IF($A$40=$AE$10,AF26,IF($A$40=$AK$10,AL26,IF($A$40=$AO$10,AP26,"**")))</f>
        <v>**</v>
      </c>
      <c r="BA26" s="358" t="str">
        <f t="shared" si="107"/>
        <v>**</v>
      </c>
      <c r="BB26" s="148" t="str">
        <f t="shared" ref="BB26" si="108">IF($A$40=$V$10,W26,IF($A$40=$Y$10,Z26,IF($A$40=$AB$10,AC26,IF($A$40=$AK$10,AN26,IF($A$40=$AO$10,AR26,IF($A$40=$AT$10,AU26,"**"))))))</f>
        <v>**</v>
      </c>
      <c r="BC26" s="364" t="str">
        <f t="shared" ref="BC26:BD26" si="109">IF($A$40=$AE$10,AH26,"**")</f>
        <v>**</v>
      </c>
      <c r="BD26" s="362" t="str">
        <f t="shared" si="109"/>
        <v>**</v>
      </c>
      <c r="BE26" s="136" t="str">
        <f t="shared" ref="BE26" si="110">IF($A$40=$V$10,X26,IF($A$40=$Y$10,AA26,IF($A$40=$AB$10,AD26,IF($A$40=$AE$10,AJ26,IF($A$40=$AO$10,AS26,IF($A$40=$AT$10,AV26,IF($A$40=$AW$10,AX26,"**")))))))</f>
        <v>**</v>
      </c>
      <c r="BF26" s="162" t="str">
        <f t="shared" ref="BF26" si="111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156" t="str">
        <f t="shared" ref="BJ26" si="112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156" t="str">
        <f t="shared" ref="BN26" si="113">IF(L26&amp;L27="","**",IF(L26=L27*-1,"± "&amp;TEXT(L26,"0,00"),IF(L26&lt;&gt;L27,CONCATENATE(BK26,BL26,BM26,CHAR(10),BK27,BL27,BM27),"**")))</f>
        <v>**</v>
      </c>
      <c r="BO26" s="150" t="str">
        <f t="shared" ref="BO26" si="114">IF(C26&lt;&gt;"Ch","**",IF(E26&amp;G26="","",IF(C26="Ch",E26&amp;"x"&amp;G26&amp;"°","**")))</f>
        <v>**</v>
      </c>
      <c r="BP26" s="56" t="str">
        <f t="shared" ref="BP26" si="115">IF(C26="Ch",TEXT(V26,"0,00"),"")</f>
        <v/>
      </c>
      <c r="BQ26" s="156" t="str">
        <f t="shared" ref="BQ26" si="116">IF(BP26&lt;&gt;"",CONCATENATE(BP26&amp;CHAR(10),BP27),"**")</f>
        <v>**</v>
      </c>
      <c r="BR26" s="164" t="str">
        <f t="shared" ref="BR26" si="117">IF($C26="Ø","Ø",IF(OR($C26="R",$C26="RI",$C26="RE"),"R",IF($C26="Ch","Ch","")))</f>
        <v/>
      </c>
      <c r="BS26" s="166" t="str">
        <f t="shared" ref="BS26" si="118">IF($C26="Ch",$BO26,IF($C26="A",TEXT($E26,"0,00")&amp;"°",IF($E26&lt;&gt;"",$E26,"")))</f>
        <v/>
      </c>
      <c r="BT26" s="166"/>
      <c r="BU26" s="166"/>
      <c r="BV26" s="160" t="str">
        <f t="shared" ref="BV26" si="119">IF($BF26&lt;&gt;"**",$BF26,IF($BJ26&lt;&gt;"**",$BJ26,IF($BN26&lt;&gt;"**",$BN26,IF($BQ26&lt;&gt;"**",$BQ26,""))))</f>
        <v/>
      </c>
      <c r="BW26" s="160"/>
      <c r="BX26" s="206"/>
      <c r="BY26" s="206"/>
      <c r="BZ26" s="206"/>
      <c r="CA26" s="207"/>
      <c r="CB26" s="207"/>
      <c r="CC26" s="207"/>
      <c r="CD26" s="214" t="str">
        <f t="shared" ref="CD26" si="120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15"/>
      <c r="CF26" s="215"/>
      <c r="CG26" s="215"/>
      <c r="CH26" s="215"/>
      <c r="CI26" s="216"/>
      <c r="CJ26" s="204" t="str">
        <f>IF(O26&gt;=2,"x "&amp;O26,"")</f>
        <v/>
      </c>
      <c r="CK26" s="204"/>
      <c r="CL26" s="204"/>
      <c r="CM26" s="204"/>
      <c r="CN26" s="205"/>
      <c r="CO26" s="211"/>
      <c r="CP26" s="209"/>
      <c r="CQ26" s="209"/>
      <c r="CR26" s="209"/>
      <c r="CS26" s="209"/>
      <c r="CT26" s="209"/>
      <c r="CU26" s="209"/>
      <c r="CV26" s="209"/>
      <c r="CW26" s="209"/>
      <c r="CX26" s="209"/>
      <c r="CY26" s="209"/>
      <c r="CZ26" s="209"/>
      <c r="DA26" s="209"/>
      <c r="DB26" s="209"/>
      <c r="DC26" s="209"/>
      <c r="DD26" s="209"/>
      <c r="DE26" s="209"/>
      <c r="DF26" s="209"/>
      <c r="DG26" s="209"/>
      <c r="DH26" s="209"/>
      <c r="DI26" s="209"/>
      <c r="DJ26" s="209"/>
      <c r="DK26" s="209"/>
      <c r="DL26" s="209"/>
      <c r="DM26" s="209"/>
      <c r="DN26" s="209"/>
      <c r="DO26" s="210"/>
      <c r="DP26" s="208"/>
    </row>
    <row r="27" spans="1:120" ht="12.75" customHeight="1" x14ac:dyDescent="0.25">
      <c r="A27" s="230"/>
      <c r="B27" s="231"/>
      <c r="C27" s="185"/>
      <c r="D27" s="187"/>
      <c r="E27" s="141"/>
      <c r="F27" s="142"/>
      <c r="G27" s="142"/>
      <c r="H27" s="143"/>
      <c r="I27" s="185"/>
      <c r="J27" s="186"/>
      <c r="K27" s="187"/>
      <c r="L27" s="188"/>
      <c r="M27" s="189"/>
      <c r="N27" s="145"/>
      <c r="O27" s="145"/>
      <c r="P27" s="145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1">IF(AND(C26="Ø",I26&lt;&gt;""),T27*0.001,"")</f>
        <v/>
      </c>
      <c r="V27" s="147"/>
      <c r="W27" s="149"/>
      <c r="X27" s="137"/>
      <c r="Y27" s="147"/>
      <c r="Z27" s="149"/>
      <c r="AA27" s="137"/>
      <c r="AB27" s="147"/>
      <c r="AC27" s="149"/>
      <c r="AD27" s="137"/>
      <c r="AE27" s="147"/>
      <c r="AF27" s="361"/>
      <c r="AG27" s="359"/>
      <c r="AH27" s="365"/>
      <c r="AI27" s="363"/>
      <c r="AJ27" s="137"/>
      <c r="AK27" s="147"/>
      <c r="AL27" s="361"/>
      <c r="AM27" s="359"/>
      <c r="AN27" s="149"/>
      <c r="AO27" s="147"/>
      <c r="AP27" s="361"/>
      <c r="AQ27" s="359"/>
      <c r="AR27" s="149"/>
      <c r="AS27" s="137"/>
      <c r="AT27" s="147"/>
      <c r="AU27" s="149"/>
      <c r="AV27" s="137"/>
      <c r="AW27" s="147"/>
      <c r="AX27" s="137"/>
      <c r="AY27" s="147"/>
      <c r="AZ27" s="361"/>
      <c r="BA27" s="359"/>
      <c r="BB27" s="149"/>
      <c r="BC27" s="365"/>
      <c r="BD27" s="363"/>
      <c r="BE27" s="137"/>
      <c r="BF27" s="163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157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157"/>
      <c r="BO27" s="151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157"/>
      <c r="BR27" s="165"/>
      <c r="BS27" s="167"/>
      <c r="BT27" s="167"/>
      <c r="BU27" s="167"/>
      <c r="BV27" s="161"/>
      <c r="BW27" s="161"/>
      <c r="BX27" s="206"/>
      <c r="BY27" s="206"/>
      <c r="BZ27" s="206"/>
      <c r="CA27" s="207"/>
      <c r="CB27" s="207"/>
      <c r="CC27" s="207"/>
      <c r="CD27" s="217"/>
      <c r="CE27" s="218"/>
      <c r="CF27" s="218"/>
      <c r="CG27" s="218"/>
      <c r="CH27" s="218"/>
      <c r="CI27" s="219"/>
      <c r="CJ27" s="204"/>
      <c r="CK27" s="204"/>
      <c r="CL27" s="204"/>
      <c r="CM27" s="204"/>
      <c r="CN27" s="205"/>
      <c r="CO27" s="211"/>
      <c r="CP27" s="209"/>
      <c r="CQ27" s="209"/>
      <c r="CR27" s="209"/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209"/>
      <c r="DM27" s="209"/>
      <c r="DN27" s="209"/>
      <c r="DO27" s="210"/>
      <c r="DP27" s="208"/>
    </row>
    <row r="28" spans="1:120" ht="12.75" customHeight="1" x14ac:dyDescent="0.25">
      <c r="A28" s="228" t="s">
        <v>316</v>
      </c>
      <c r="B28" s="229"/>
      <c r="C28" s="182"/>
      <c r="D28" s="184"/>
      <c r="E28" s="138"/>
      <c r="F28" s="139"/>
      <c r="G28" s="139"/>
      <c r="H28" s="140"/>
      <c r="I28" s="182"/>
      <c r="J28" s="183"/>
      <c r="K28" s="184"/>
      <c r="L28" s="188"/>
      <c r="M28" s="189"/>
      <c r="N28" s="144"/>
      <c r="O28" s="144"/>
      <c r="P28" s="144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2">IF(AND(C28="Ø",I28&lt;&gt;""),T28*0.001,"")</f>
        <v/>
      </c>
      <c r="V28" s="14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8" t="str">
        <f>IF(AND(E28&gt;'ASN21100'!$C$6,E28&lt;='ASN21100'!$E$6),'ASN21100'!$B$7,IF(AND(E28&gt;'ASN21100'!$G$6,E28&lt;='ASN21100'!$I$6),'ASN21100'!$F$7,IF(E28&gt;'ASN21100'!$K$6,'ASN21100'!$J$7,"**")))</f>
        <v>**</v>
      </c>
      <c r="X28" s="136" t="str">
        <f>IF(AND(E28&gt;'ASN21100'!$C$8,E28&lt;='ASN21100'!$E$8),'ASN21100'!$B$9,IF(AND(E28&gt;'ASN21100'!$G$9,E28&lt;='ASN21100'!$I$9),'ASN21100'!$F$9,IF(E28&gt;'ASN21100'!$K$8,'ASN21100'!$J$9,"**")))</f>
        <v>**</v>
      </c>
      <c r="Y28" s="14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8" t="str">
        <f>IF(AND(E28&gt;=ISO2768cL!$C$6,E28&lt;=ISO2768cL!$E$6),ISO2768cL!$B$7,IF(AND(E28&gt;ISO2768cL!$G$6,E28&lt;=ISO2768cL!$I$6),ISO2768cL!$F$7,IF(E28&gt;ISO2768cL!$K$6,ISO2768cL!$J$7,"**")))</f>
        <v>**</v>
      </c>
      <c r="AA28" s="136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4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8" t="str">
        <f>IF(AND(E28&gt;=ISO2768mK!$C$6,E28&lt;=ISO2768mK!$E$6),ISO2768mK!$B$7,IF(AND(E28&gt;ISO2768mK!$G$6,E28&lt;=ISO2768mK!$I$6),ISO2768mK!$F$7,IF(E28&gt;ISO2768mK!$K$6,ISO2768mK!$J$7,"**")))</f>
        <v>**</v>
      </c>
      <c r="AD28" s="136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4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360" t="str">
        <f>IF(AND(E28&gt;='NSA2110'!$C$6,E28&lt;='NSA2110'!$E$6),'NSA2110'!$B$7,IF(AND(E28&gt;'NSA2110'!$G$6,E28&lt;='NSA2110'!$I$6),'NSA2110'!$F$7,IF(E28&gt;'NSA2110'!$L$6,'NSA2110'!$J$7,"**")))</f>
        <v>**</v>
      </c>
      <c r="AG28" s="358" t="str">
        <f>IF(E28&gt;='NSA2110'!$D$8,'NSA2110'!$B$9,"**")</f>
        <v>**</v>
      </c>
      <c r="AH28" s="364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362" t="str">
        <f>IF(AND(E28&gt;'NSA2110'!$C$12,E28&lt;='NSA2110'!$E$12),'NSA2110'!$B$13,IF(E28&gt;'NSA2110'!$H$12,'NSA2110'!$F$13,"**"))</f>
        <v>**</v>
      </c>
      <c r="AJ28" s="136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4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360" t="str">
        <f>IF(AND(E28&gt;='ST11003'!$C$6,E28&lt;'ST11003'!$E$6),'ST11003'!$B$7,IF(E28&gt;='ST11003'!$G$6,'ST11003'!$F$7,"**"))</f>
        <v>**</v>
      </c>
      <c r="AM28" s="358" t="str">
        <f>IF(AND(E28&gt;='ST11003'!$C$8,E28&lt;'ST11003'!$E$8),'ST11003'!$B$9,IF(E28&gt;='ST11003'!$G$8,'ST11003'!$F$9,"**"))</f>
        <v>**</v>
      </c>
      <c r="AN28" s="148" t="str">
        <f>IF(AND(E28&gt;='ST11003'!$C$10,E28&lt;'ST11003'!$E$10),'ST11003'!$B$11,IF(E28&gt;='ST11003'!$G$10,'ST11003'!$F$11,"**"))</f>
        <v>**</v>
      </c>
      <c r="AO28" s="14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360" t="str">
        <f>IF(AND(E28&gt;='ST11007'!$C$6,E28&lt;'ST11007'!$E$6),'ST11007'!$B$7,IF(E28&gt;='ST11007'!$G$6,'ST11007'!$F$7,"**"))</f>
        <v>**</v>
      </c>
      <c r="AQ28" s="358" t="str">
        <f>IF(E28&gt;'ST11007'!$C$8,'ST11007'!$B$9,"**")</f>
        <v>**</v>
      </c>
      <c r="AR28" s="148" t="str">
        <f>IF(AND(E28&gt;='ST11007'!$C$10,E28&lt;'ST11007'!$E$10),'ST11007'!$B$11,IF(E28&gt;='ST11007'!$G$10,'ST11007'!$F$11,"**"))</f>
        <v>**</v>
      </c>
      <c r="AS28" s="136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4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8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36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4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36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46" t="str">
        <f t="shared" ref="AY28" si="123">IF($A$40=$V$10,V28,IF($A$40=$Y$10,Y28,IF($A$40=$AB$10,AB28,IF($A$40=$AE$10,AE28,IF($A$40=$AK$10,AK28,IF($A$40=$AO$10,AO28,IF($A$40=$AT$10,AT28,IF($A$40=$AW$10,AW28,"**"))))))))</f>
        <v>**</v>
      </c>
      <c r="AZ28" s="360" t="str">
        <f t="shared" ref="AZ28:BA28" si="124">IF($A$40=$AE$10,AF28,IF($A$40=$AK$10,AL28,IF($A$40=$AO$10,AP28,"**")))</f>
        <v>**</v>
      </c>
      <c r="BA28" s="358" t="str">
        <f t="shared" si="124"/>
        <v>**</v>
      </c>
      <c r="BB28" s="148" t="str">
        <f t="shared" ref="BB28" si="125">IF($A$40=$V$10,W28,IF($A$40=$Y$10,Z28,IF($A$40=$AB$10,AC28,IF($A$40=$AK$10,AN28,IF($A$40=$AO$10,AR28,IF($A$40=$AT$10,AU28,"**"))))))</f>
        <v>**</v>
      </c>
      <c r="BC28" s="364" t="str">
        <f t="shared" ref="BC28:BD28" si="126">IF($A$40=$AE$10,AH28,"**")</f>
        <v>**</v>
      </c>
      <c r="BD28" s="362" t="str">
        <f t="shared" si="126"/>
        <v>**</v>
      </c>
      <c r="BE28" s="136" t="str">
        <f t="shared" ref="BE28" si="127">IF($A$40=$V$10,X28,IF($A$40=$Y$10,AA28,IF($A$40=$AB$10,AD28,IF($A$40=$AE$10,AJ28,IF($A$40=$AO$10,AS28,IF($A$40=$AT$10,AV28,IF($A$40=$AW$10,AX28,"**")))))))</f>
        <v>**</v>
      </c>
      <c r="BF28" s="162" t="str">
        <f t="shared" ref="BF28" si="128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156" t="str">
        <f t="shared" ref="BJ28" si="129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156" t="str">
        <f t="shared" ref="BN28" si="130">IF(L28&amp;L29="","**",IF(L28=L29*-1,"± "&amp;TEXT(L28,"0,00"),IF(L28&lt;&gt;L29,CONCATENATE(BK28,BL28,BM28,CHAR(10),BK29,BL29,BM29),"**")))</f>
        <v>**</v>
      </c>
      <c r="BO28" s="150" t="str">
        <f t="shared" ref="BO28" si="131">IF(C28&lt;&gt;"Ch","**",IF(E28&amp;G28="","",IF(C28="Ch",E28&amp;"x"&amp;G28&amp;"°","**")))</f>
        <v>**</v>
      </c>
      <c r="BP28" s="56" t="str">
        <f t="shared" ref="BP28" si="132">IF(C28="Ch",TEXT(V28,"0,00"),"")</f>
        <v/>
      </c>
      <c r="BQ28" s="156" t="str">
        <f t="shared" ref="BQ28" si="133">IF(BP28&lt;&gt;"",CONCATENATE(BP28&amp;CHAR(10),BP29),"**")</f>
        <v>**</v>
      </c>
      <c r="BR28" s="164" t="str">
        <f t="shared" ref="BR28" si="134">IF($C28="Ø","Ø",IF(OR($C28="R",$C28="RI",$C28="RE"),"R",IF($C28="Ch","Ch","")))</f>
        <v/>
      </c>
      <c r="BS28" s="166" t="str">
        <f t="shared" ref="BS28" si="135">IF($C28="Ch",$BO28,IF($C28="A",TEXT($E28,"0,00")&amp;"°",IF($E28&lt;&gt;"",$E28,"")))</f>
        <v/>
      </c>
      <c r="BT28" s="166"/>
      <c r="BU28" s="166"/>
      <c r="BV28" s="160" t="str">
        <f t="shared" ref="BV28" si="136">IF($BF28&lt;&gt;"**",$BF28,IF($BJ28&lt;&gt;"**",$BJ28,IF($BN28&lt;&gt;"**",$BN28,IF($BQ28&lt;&gt;"**",$BQ28,""))))</f>
        <v/>
      </c>
      <c r="BW28" s="160"/>
      <c r="BX28" s="206"/>
      <c r="BY28" s="206"/>
      <c r="BZ28" s="206"/>
      <c r="CA28" s="207"/>
      <c r="CB28" s="207"/>
      <c r="CC28" s="207"/>
      <c r="CD28" s="214" t="str">
        <f t="shared" ref="CD28" si="137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15"/>
      <c r="CF28" s="215"/>
      <c r="CG28" s="215"/>
      <c r="CH28" s="215"/>
      <c r="CI28" s="216"/>
      <c r="CJ28" s="204" t="str">
        <f>IF(O28&gt;=2,"x "&amp;O28,"")</f>
        <v/>
      </c>
      <c r="CK28" s="204"/>
      <c r="CL28" s="204"/>
      <c r="CM28" s="204"/>
      <c r="CN28" s="205"/>
      <c r="CO28" s="211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09"/>
      <c r="DH28" s="209"/>
      <c r="DI28" s="209"/>
      <c r="DJ28" s="209"/>
      <c r="DK28" s="209"/>
      <c r="DL28" s="209"/>
      <c r="DM28" s="209"/>
      <c r="DN28" s="209"/>
      <c r="DO28" s="210"/>
      <c r="DP28" s="208"/>
    </row>
    <row r="29" spans="1:120" ht="12.75" customHeight="1" x14ac:dyDescent="0.25">
      <c r="A29" s="230"/>
      <c r="B29" s="231"/>
      <c r="C29" s="185"/>
      <c r="D29" s="187"/>
      <c r="E29" s="141"/>
      <c r="F29" s="142"/>
      <c r="G29" s="142"/>
      <c r="H29" s="143"/>
      <c r="I29" s="185"/>
      <c r="J29" s="186"/>
      <c r="K29" s="187"/>
      <c r="L29" s="188"/>
      <c r="M29" s="189"/>
      <c r="N29" s="145"/>
      <c r="O29" s="145"/>
      <c r="P29" s="145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38">IF(AND(C28="Ø",I28&lt;&gt;""),T29*0.001,"")</f>
        <v/>
      </c>
      <c r="V29" s="147"/>
      <c r="W29" s="149"/>
      <c r="X29" s="137"/>
      <c r="Y29" s="147"/>
      <c r="Z29" s="149"/>
      <c r="AA29" s="137"/>
      <c r="AB29" s="147"/>
      <c r="AC29" s="149"/>
      <c r="AD29" s="137"/>
      <c r="AE29" s="147"/>
      <c r="AF29" s="361"/>
      <c r="AG29" s="359"/>
      <c r="AH29" s="365"/>
      <c r="AI29" s="363"/>
      <c r="AJ29" s="137"/>
      <c r="AK29" s="147"/>
      <c r="AL29" s="361"/>
      <c r="AM29" s="359"/>
      <c r="AN29" s="149"/>
      <c r="AO29" s="147"/>
      <c r="AP29" s="361"/>
      <c r="AQ29" s="359"/>
      <c r="AR29" s="149"/>
      <c r="AS29" s="137"/>
      <c r="AT29" s="147"/>
      <c r="AU29" s="149"/>
      <c r="AV29" s="137"/>
      <c r="AW29" s="147"/>
      <c r="AX29" s="137"/>
      <c r="AY29" s="147"/>
      <c r="AZ29" s="361"/>
      <c r="BA29" s="359"/>
      <c r="BB29" s="149"/>
      <c r="BC29" s="365"/>
      <c r="BD29" s="363"/>
      <c r="BE29" s="137"/>
      <c r="BF29" s="163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157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157"/>
      <c r="BO29" s="151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157"/>
      <c r="BR29" s="165"/>
      <c r="BS29" s="167"/>
      <c r="BT29" s="167"/>
      <c r="BU29" s="167"/>
      <c r="BV29" s="161"/>
      <c r="BW29" s="161"/>
      <c r="BX29" s="206"/>
      <c r="BY29" s="206"/>
      <c r="BZ29" s="206"/>
      <c r="CA29" s="207"/>
      <c r="CB29" s="207"/>
      <c r="CC29" s="207"/>
      <c r="CD29" s="217"/>
      <c r="CE29" s="218"/>
      <c r="CF29" s="218"/>
      <c r="CG29" s="218"/>
      <c r="CH29" s="218"/>
      <c r="CI29" s="219"/>
      <c r="CJ29" s="204"/>
      <c r="CK29" s="204"/>
      <c r="CL29" s="204"/>
      <c r="CM29" s="204"/>
      <c r="CN29" s="205"/>
      <c r="CO29" s="211"/>
      <c r="CP29" s="209"/>
      <c r="CQ29" s="209"/>
      <c r="CR29" s="209"/>
      <c r="CS29" s="209"/>
      <c r="CT29" s="209"/>
      <c r="CU29" s="209"/>
      <c r="CV29" s="209"/>
      <c r="CW29" s="209"/>
      <c r="CX29" s="209"/>
      <c r="CY29" s="209"/>
      <c r="CZ29" s="209"/>
      <c r="DA29" s="209"/>
      <c r="DB29" s="209"/>
      <c r="DC29" s="209"/>
      <c r="DD29" s="209"/>
      <c r="DE29" s="209"/>
      <c r="DF29" s="209"/>
      <c r="DG29" s="209"/>
      <c r="DH29" s="209"/>
      <c r="DI29" s="209"/>
      <c r="DJ29" s="209"/>
      <c r="DK29" s="209"/>
      <c r="DL29" s="209"/>
      <c r="DM29" s="209"/>
      <c r="DN29" s="209"/>
      <c r="DO29" s="210"/>
      <c r="DP29" s="208"/>
    </row>
    <row r="30" spans="1:120" ht="12.95" customHeight="1" x14ac:dyDescent="0.25">
      <c r="A30" s="228" t="s">
        <v>317</v>
      </c>
      <c r="B30" s="229"/>
      <c r="C30" s="182"/>
      <c r="D30" s="184"/>
      <c r="E30" s="138"/>
      <c r="F30" s="139"/>
      <c r="G30" s="139"/>
      <c r="H30" s="140"/>
      <c r="I30" s="182"/>
      <c r="J30" s="183"/>
      <c r="K30" s="184"/>
      <c r="L30" s="188"/>
      <c r="M30" s="189"/>
      <c r="N30" s="144"/>
      <c r="O30" s="144"/>
      <c r="P30" s="144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39">IF(AND(C30="Ø",I30&lt;&gt;""),T30*0.001,"")</f>
        <v/>
      </c>
      <c r="V30" s="14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8" t="str">
        <f>IF(AND(E30&gt;'ASN21100'!$C$6,E30&lt;='ASN21100'!$E$6),'ASN21100'!$B$7,IF(AND(E30&gt;'ASN21100'!$G$6,E30&lt;='ASN21100'!$I$6),'ASN21100'!$F$7,IF(E30&gt;'ASN21100'!$K$6,'ASN21100'!$J$7,"**")))</f>
        <v>**</v>
      </c>
      <c r="X30" s="136" t="str">
        <f>IF(AND(E30&gt;'ASN21100'!$C$8,E30&lt;='ASN21100'!$E$8),'ASN21100'!$B$9,IF(AND(E30&gt;'ASN21100'!$G$9,E30&lt;='ASN21100'!$I$9),'ASN21100'!$F$9,IF(E30&gt;'ASN21100'!$K$8,'ASN21100'!$J$9,"**")))</f>
        <v>**</v>
      </c>
      <c r="Y30" s="14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8" t="str">
        <f>IF(AND(E30&gt;=ISO2768cL!$C$6,E30&lt;=ISO2768cL!$E$6),ISO2768cL!$B$7,IF(AND(E30&gt;ISO2768cL!$G$6,E30&lt;=ISO2768cL!$I$6),ISO2768cL!$F$7,IF(E30&gt;ISO2768cL!$K$6,ISO2768cL!$J$7,"**")))</f>
        <v>**</v>
      </c>
      <c r="AA30" s="136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4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8" t="str">
        <f>IF(AND(E30&gt;=ISO2768mK!$C$6,E30&lt;=ISO2768mK!$E$6),ISO2768mK!$B$7,IF(AND(E30&gt;ISO2768mK!$G$6,E30&lt;=ISO2768mK!$I$6),ISO2768mK!$F$7,IF(E30&gt;ISO2768mK!$K$6,ISO2768mK!$J$7,"**")))</f>
        <v>**</v>
      </c>
      <c r="AD30" s="136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4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360" t="str">
        <f>IF(AND(E30&gt;='NSA2110'!$C$6,E30&lt;='NSA2110'!$E$6),'NSA2110'!$B$7,IF(AND(E30&gt;'NSA2110'!$G$6,E30&lt;='NSA2110'!$I$6),'NSA2110'!$F$7,IF(E30&gt;'NSA2110'!$L$6,'NSA2110'!$J$7,"**")))</f>
        <v>**</v>
      </c>
      <c r="AG30" s="358" t="str">
        <f>IF(E30&gt;='NSA2110'!$D$8,'NSA2110'!$B$9,"**")</f>
        <v>**</v>
      </c>
      <c r="AH30" s="364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362" t="str">
        <f>IF(AND(E30&gt;'NSA2110'!$C$12,E30&lt;='NSA2110'!$E$12),'NSA2110'!$B$13,IF(E30&gt;'NSA2110'!$H$12,'NSA2110'!$F$13,"**"))</f>
        <v>**</v>
      </c>
      <c r="AJ30" s="136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4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360" t="str">
        <f>IF(AND(E30&gt;='ST11003'!$C$6,E30&lt;'ST11003'!$E$6),'ST11003'!$B$7,IF(E30&gt;='ST11003'!$G$6,'ST11003'!$F$7,"**"))</f>
        <v>**</v>
      </c>
      <c r="AM30" s="358" t="str">
        <f>IF(AND(E30&gt;='ST11003'!$C$8,E30&lt;'ST11003'!$E$8),'ST11003'!$B$9,IF(E30&gt;='ST11003'!$G$8,'ST11003'!$F$9,"**"))</f>
        <v>**</v>
      </c>
      <c r="AN30" s="148" t="str">
        <f>IF(AND(E30&gt;='ST11003'!$C$10,E30&lt;'ST11003'!$E$10),'ST11003'!$B$11,IF(E30&gt;='ST11003'!$G$10,'ST11003'!$F$11,"**"))</f>
        <v>**</v>
      </c>
      <c r="AO30" s="14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360" t="str">
        <f>IF(AND(E30&gt;='ST11007'!$C$6,E30&lt;'ST11007'!$E$6),'ST11007'!$B$7,IF(E30&gt;='ST11007'!$G$6,'ST11007'!$F$7,"**"))</f>
        <v>**</v>
      </c>
      <c r="AQ30" s="358" t="str">
        <f>IF(E30&gt;'ST11007'!$C$8,'ST11007'!$B$9,"**")</f>
        <v>**</v>
      </c>
      <c r="AR30" s="148" t="str">
        <f>IF(AND(E30&gt;='ST11007'!$C$10,E30&lt;'ST11007'!$E$10),'ST11007'!$B$11,IF(E30&gt;='ST11007'!$G$10,'ST11007'!$F$11,"**"))</f>
        <v>**</v>
      </c>
      <c r="AS30" s="136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4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8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36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4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36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46" t="str">
        <f t="shared" ref="AY30" si="140">IF($A$40=$V$10,V30,IF($A$40=$Y$10,Y30,IF($A$40=$AB$10,AB30,IF($A$40=$AE$10,AE30,IF($A$40=$AK$10,AK30,IF($A$40=$AO$10,AO30,IF($A$40=$AT$10,AT30,IF($A$40=$AW$10,AW30,"**"))))))))</f>
        <v>**</v>
      </c>
      <c r="AZ30" s="360" t="str">
        <f t="shared" ref="AZ30:BA30" si="141">IF($A$40=$AE$10,AF30,IF($A$40=$AK$10,AL30,IF($A$40=$AO$10,AP30,"**")))</f>
        <v>**</v>
      </c>
      <c r="BA30" s="358" t="str">
        <f t="shared" si="141"/>
        <v>**</v>
      </c>
      <c r="BB30" s="148" t="str">
        <f t="shared" ref="BB30" si="142">IF($A$40=$V$10,W30,IF($A$40=$Y$10,Z30,IF($A$40=$AB$10,AC30,IF($A$40=$AK$10,AN30,IF($A$40=$AO$10,AR30,IF($A$40=$AT$10,AU30,"**"))))))</f>
        <v>**</v>
      </c>
      <c r="BC30" s="364" t="str">
        <f t="shared" ref="BC30:BD30" si="143">IF($A$40=$AE$10,AH30,"**")</f>
        <v>**</v>
      </c>
      <c r="BD30" s="362" t="str">
        <f t="shared" si="143"/>
        <v>**</v>
      </c>
      <c r="BE30" s="136" t="str">
        <f t="shared" ref="BE30" si="144">IF($A$40=$V$10,X30,IF($A$40=$Y$10,AA30,IF($A$40=$AB$10,AD30,IF($A$40=$AE$10,AJ30,IF($A$40=$AO$10,AS30,IF($A$40=$AT$10,AV30,IF($A$40=$AW$10,AX30,"**")))))))</f>
        <v>**</v>
      </c>
      <c r="BF30" s="162" t="str">
        <f t="shared" ref="BF30" si="14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156" t="str">
        <f t="shared" ref="BJ30" si="14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156" t="str">
        <f t="shared" ref="BN30" si="147">IF(L30&amp;L31="","**",IF(L30=L31*-1,"± "&amp;TEXT(L30,"0,00"),IF(L30&lt;&gt;L31,CONCATENATE(BK30,BL30,BM30,CHAR(10),BK31,BL31,BM31),"**")))</f>
        <v>**</v>
      </c>
      <c r="BO30" s="150" t="str">
        <f t="shared" ref="BO30" si="148">IF(C30&lt;&gt;"Ch","**",IF(E30&amp;G30="","",IF(C30="Ch",E30&amp;"x"&amp;G30&amp;"°","**")))</f>
        <v>**</v>
      </c>
      <c r="BP30" s="56" t="str">
        <f t="shared" ref="BP30" si="149">IF(C30="Ch",TEXT(V30,"0,00"),"")</f>
        <v/>
      </c>
      <c r="BQ30" s="156" t="str">
        <f t="shared" ref="BQ30" si="150">IF(BP30&lt;&gt;"",CONCATENATE(BP30&amp;CHAR(10),BP31),"**")</f>
        <v>**</v>
      </c>
      <c r="BR30" s="164" t="str">
        <f t="shared" ref="BR30" si="151">IF($C30="Ø","Ø",IF(OR($C30="R",$C30="RI",$C30="RE"),"R",IF($C30="Ch","Ch","")))</f>
        <v/>
      </c>
      <c r="BS30" s="166" t="str">
        <f t="shared" ref="BS30" si="152">IF($C30="Ch",$BO30,IF($C30="A",TEXT($E30,"0,00")&amp;"°",IF($E30&lt;&gt;"",$E30,"")))</f>
        <v/>
      </c>
      <c r="BT30" s="166"/>
      <c r="BU30" s="166"/>
      <c r="BV30" s="160" t="str">
        <f t="shared" ref="BV30" si="153">IF($BF30&lt;&gt;"**",$BF30,IF($BJ30&lt;&gt;"**",$BJ30,IF($BN30&lt;&gt;"**",$BN30,IF($BQ30&lt;&gt;"**",$BQ30,""))))</f>
        <v/>
      </c>
      <c r="BW30" s="160"/>
      <c r="BX30" s="206"/>
      <c r="BY30" s="206"/>
      <c r="BZ30" s="206"/>
      <c r="CA30" s="207"/>
      <c r="CB30" s="207"/>
      <c r="CC30" s="207"/>
      <c r="CD30" s="214" t="str">
        <f t="shared" ref="CD30" si="15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15"/>
      <c r="CF30" s="215"/>
      <c r="CG30" s="215"/>
      <c r="CH30" s="215"/>
      <c r="CI30" s="216"/>
      <c r="CJ30" s="204" t="str">
        <f>IF(O30&gt;=2,"x "&amp;O30,"")</f>
        <v/>
      </c>
      <c r="CK30" s="204"/>
      <c r="CL30" s="204"/>
      <c r="CM30" s="204"/>
      <c r="CN30" s="205"/>
      <c r="CO30" s="211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10"/>
      <c r="DP30" s="208"/>
    </row>
    <row r="31" spans="1:120" ht="12.75" customHeight="1" x14ac:dyDescent="0.25">
      <c r="A31" s="230"/>
      <c r="B31" s="231"/>
      <c r="C31" s="185"/>
      <c r="D31" s="187"/>
      <c r="E31" s="141"/>
      <c r="F31" s="142"/>
      <c r="G31" s="142"/>
      <c r="H31" s="143"/>
      <c r="I31" s="185"/>
      <c r="J31" s="186"/>
      <c r="K31" s="187"/>
      <c r="L31" s="188"/>
      <c r="M31" s="189"/>
      <c r="N31" s="145"/>
      <c r="O31" s="145"/>
      <c r="P31" s="145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5">IF(AND(C30="Ø",I30&lt;&gt;""),T31*0.001,"")</f>
        <v/>
      </c>
      <c r="V31" s="147"/>
      <c r="W31" s="149"/>
      <c r="X31" s="137"/>
      <c r="Y31" s="147"/>
      <c r="Z31" s="149"/>
      <c r="AA31" s="137"/>
      <c r="AB31" s="147"/>
      <c r="AC31" s="149"/>
      <c r="AD31" s="137"/>
      <c r="AE31" s="147"/>
      <c r="AF31" s="361"/>
      <c r="AG31" s="359"/>
      <c r="AH31" s="365"/>
      <c r="AI31" s="363"/>
      <c r="AJ31" s="137"/>
      <c r="AK31" s="147"/>
      <c r="AL31" s="361"/>
      <c r="AM31" s="359"/>
      <c r="AN31" s="149"/>
      <c r="AO31" s="147"/>
      <c r="AP31" s="361"/>
      <c r="AQ31" s="359"/>
      <c r="AR31" s="149"/>
      <c r="AS31" s="137"/>
      <c r="AT31" s="147"/>
      <c r="AU31" s="149"/>
      <c r="AV31" s="137"/>
      <c r="AW31" s="147"/>
      <c r="AX31" s="137"/>
      <c r="AY31" s="147"/>
      <c r="AZ31" s="361"/>
      <c r="BA31" s="359"/>
      <c r="BB31" s="149"/>
      <c r="BC31" s="365"/>
      <c r="BD31" s="363"/>
      <c r="BE31" s="137"/>
      <c r="BF31" s="163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157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157"/>
      <c r="BO31" s="151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157"/>
      <c r="BR31" s="165"/>
      <c r="BS31" s="167"/>
      <c r="BT31" s="167"/>
      <c r="BU31" s="167"/>
      <c r="BV31" s="161"/>
      <c r="BW31" s="161"/>
      <c r="BX31" s="206"/>
      <c r="BY31" s="206"/>
      <c r="BZ31" s="206"/>
      <c r="CA31" s="207"/>
      <c r="CB31" s="207"/>
      <c r="CC31" s="207"/>
      <c r="CD31" s="217"/>
      <c r="CE31" s="218"/>
      <c r="CF31" s="218"/>
      <c r="CG31" s="218"/>
      <c r="CH31" s="218"/>
      <c r="CI31" s="219"/>
      <c r="CJ31" s="204"/>
      <c r="CK31" s="204"/>
      <c r="CL31" s="204"/>
      <c r="CM31" s="204"/>
      <c r="CN31" s="205"/>
      <c r="CO31" s="211"/>
      <c r="CP31" s="209"/>
      <c r="CQ31" s="209"/>
      <c r="CR31" s="209"/>
      <c r="CS31" s="209"/>
      <c r="CT31" s="209"/>
      <c r="CU31" s="209"/>
      <c r="CV31" s="209"/>
      <c r="CW31" s="209"/>
      <c r="CX31" s="209"/>
      <c r="CY31" s="209"/>
      <c r="CZ31" s="209"/>
      <c r="DA31" s="209"/>
      <c r="DB31" s="209"/>
      <c r="DC31" s="209"/>
      <c r="DD31" s="209"/>
      <c r="DE31" s="209"/>
      <c r="DF31" s="209"/>
      <c r="DG31" s="209"/>
      <c r="DH31" s="209"/>
      <c r="DI31" s="209"/>
      <c r="DJ31" s="209"/>
      <c r="DK31" s="209"/>
      <c r="DL31" s="209"/>
      <c r="DM31" s="209"/>
      <c r="DN31" s="209"/>
      <c r="DO31" s="210"/>
      <c r="DP31" s="208"/>
    </row>
    <row r="32" spans="1:120" ht="12.95" customHeight="1" x14ac:dyDescent="0.25">
      <c r="A32" s="228" t="s">
        <v>318</v>
      </c>
      <c r="B32" s="229"/>
      <c r="C32" s="182"/>
      <c r="D32" s="184"/>
      <c r="E32" s="138"/>
      <c r="F32" s="139"/>
      <c r="G32" s="139"/>
      <c r="H32" s="140"/>
      <c r="I32" s="182"/>
      <c r="J32" s="183"/>
      <c r="K32" s="184"/>
      <c r="L32" s="188"/>
      <c r="M32" s="189"/>
      <c r="N32" s="144"/>
      <c r="O32" s="144"/>
      <c r="P32" s="144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6">IF(AND(C32="Ø",I32&lt;&gt;""),T32*0.001,"")</f>
        <v/>
      </c>
      <c r="V32" s="14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8" t="str">
        <f>IF(AND(E32&gt;'ASN21100'!$C$6,E32&lt;='ASN21100'!$E$6),'ASN21100'!$B$7,IF(AND(E32&gt;'ASN21100'!$G$6,E32&lt;='ASN21100'!$I$6),'ASN21100'!$F$7,IF(E32&gt;'ASN21100'!$K$6,'ASN21100'!$J$7,"**")))</f>
        <v>**</v>
      </c>
      <c r="X32" s="136" t="str">
        <f>IF(AND(E32&gt;'ASN21100'!$C$8,E32&lt;='ASN21100'!$E$8),'ASN21100'!$B$9,IF(AND(E32&gt;'ASN21100'!$G$9,E32&lt;='ASN21100'!$I$9),'ASN21100'!$F$9,IF(E32&gt;'ASN21100'!$K$8,'ASN21100'!$J$9,"**")))</f>
        <v>**</v>
      </c>
      <c r="Y32" s="14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8" t="str">
        <f>IF(AND(E32&gt;=ISO2768cL!$C$6,E32&lt;=ISO2768cL!$E$6),ISO2768cL!$B$7,IF(AND(E32&gt;ISO2768cL!$G$6,E32&lt;=ISO2768cL!$I$6),ISO2768cL!$F$7,IF(E32&gt;ISO2768cL!$K$6,ISO2768cL!$J$7,"**")))</f>
        <v>**</v>
      </c>
      <c r="AA32" s="136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4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8" t="str">
        <f>IF(AND(E32&gt;=ISO2768mK!$C$6,E32&lt;=ISO2768mK!$E$6),ISO2768mK!$B$7,IF(AND(E32&gt;ISO2768mK!$G$6,E32&lt;=ISO2768mK!$I$6),ISO2768mK!$F$7,IF(E32&gt;ISO2768mK!$K$6,ISO2768mK!$J$7,"**")))</f>
        <v>**</v>
      </c>
      <c r="AD32" s="136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4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360" t="str">
        <f>IF(AND(E32&gt;='NSA2110'!$C$6,E32&lt;='NSA2110'!$E$6),'NSA2110'!$B$7,IF(AND(E32&gt;'NSA2110'!$G$6,E32&lt;='NSA2110'!$I$6),'NSA2110'!$F$7,IF(E32&gt;'NSA2110'!$L$6,'NSA2110'!$J$7,"**")))</f>
        <v>**</v>
      </c>
      <c r="AG32" s="358" t="str">
        <f>IF(E32&gt;='NSA2110'!$D$8,'NSA2110'!$B$9,"**")</f>
        <v>**</v>
      </c>
      <c r="AH32" s="364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362" t="str">
        <f>IF(AND(E32&gt;'NSA2110'!$C$12,E32&lt;='NSA2110'!$E$12),'NSA2110'!$B$13,IF(E32&gt;'NSA2110'!$H$12,'NSA2110'!$F$13,"**"))</f>
        <v>**</v>
      </c>
      <c r="AJ32" s="136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4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360" t="str">
        <f>IF(AND(E32&gt;='ST11003'!$C$6,E32&lt;'ST11003'!$E$6),'ST11003'!$B$7,IF(E32&gt;='ST11003'!$G$6,'ST11003'!$F$7,"**"))</f>
        <v>**</v>
      </c>
      <c r="AM32" s="358" t="str">
        <f>IF(AND(E32&gt;='ST11003'!$C$8,E32&lt;'ST11003'!$E$8),'ST11003'!$B$9,IF(E32&gt;='ST11003'!$G$8,'ST11003'!$F$9,"**"))</f>
        <v>**</v>
      </c>
      <c r="AN32" s="148" t="str">
        <f>IF(AND(E32&gt;='ST11003'!$C$10,E32&lt;'ST11003'!$E$10),'ST11003'!$B$11,IF(E32&gt;='ST11003'!$G$10,'ST11003'!$F$11,"**"))</f>
        <v>**</v>
      </c>
      <c r="AO32" s="14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360" t="str">
        <f>IF(AND(E32&gt;='ST11007'!$C$6,E32&lt;'ST11007'!$E$6),'ST11007'!$B$7,IF(E32&gt;='ST11007'!$G$6,'ST11007'!$F$7,"**"))</f>
        <v>**</v>
      </c>
      <c r="AQ32" s="358" t="str">
        <f>IF(E32&gt;'ST11007'!$C$8,'ST11007'!$B$9,"**")</f>
        <v>**</v>
      </c>
      <c r="AR32" s="148" t="str">
        <f>IF(AND(E32&gt;='ST11007'!$C$10,E32&lt;'ST11007'!$E$10),'ST11007'!$B$11,IF(E32&gt;='ST11007'!$G$10,'ST11007'!$F$11,"**"))</f>
        <v>**</v>
      </c>
      <c r="AS32" s="136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4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8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36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4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36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46" t="str">
        <f t="shared" ref="AY32" si="157">IF($A$40=$V$10,V32,IF($A$40=$Y$10,Y32,IF($A$40=$AB$10,AB32,IF($A$40=$AE$10,AE32,IF($A$40=$AK$10,AK32,IF($A$40=$AO$10,AO32,IF($A$40=$AT$10,AT32,IF($A$40=$AW$10,AW32,"**"))))))))</f>
        <v>**</v>
      </c>
      <c r="AZ32" s="360" t="str">
        <f t="shared" ref="AZ32:BA32" si="158">IF($A$40=$AE$10,AF32,IF($A$40=$AK$10,AL32,IF($A$40=$AO$10,AP32,"**")))</f>
        <v>**</v>
      </c>
      <c r="BA32" s="358" t="str">
        <f t="shared" si="158"/>
        <v>**</v>
      </c>
      <c r="BB32" s="148" t="str">
        <f t="shared" ref="BB32" si="159">IF($A$40=$V$10,W32,IF($A$40=$Y$10,Z32,IF($A$40=$AB$10,AC32,IF($A$40=$AK$10,AN32,IF($A$40=$AO$10,AR32,IF($A$40=$AT$10,AU32,"**"))))))</f>
        <v>**</v>
      </c>
      <c r="BC32" s="364" t="str">
        <f t="shared" ref="BC32:BD32" si="160">IF($A$40=$AE$10,AH32,"**")</f>
        <v>**</v>
      </c>
      <c r="BD32" s="362" t="str">
        <f t="shared" si="160"/>
        <v>**</v>
      </c>
      <c r="BE32" s="136" t="str">
        <f t="shared" ref="BE32" si="161">IF($A$40=$V$10,X32,IF($A$40=$Y$10,AA32,IF($A$40=$AB$10,AD32,IF($A$40=$AE$10,AJ32,IF($A$40=$AO$10,AS32,IF($A$40=$AT$10,AV32,IF($A$40=$AW$10,AX32,"**")))))))</f>
        <v>**</v>
      </c>
      <c r="BF32" s="162" t="str">
        <f t="shared" ref="BF32" si="162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156" t="str">
        <f t="shared" ref="BJ32" si="163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156" t="str">
        <f t="shared" ref="BN32" si="164">IF(L32&amp;L33="","**",IF(L32=L33*-1,"± "&amp;TEXT(L32,"0,00"),IF(L32&lt;&gt;L33,CONCATENATE(BK32,BL32,BM32,CHAR(10),BK33,BL33,BM33),"**")))</f>
        <v>**</v>
      </c>
      <c r="BO32" s="150" t="str">
        <f t="shared" ref="BO32" si="165">IF(C32&lt;&gt;"Ch","**",IF(E32&amp;G32="","",IF(C32="Ch",E32&amp;"x"&amp;G32&amp;"°","**")))</f>
        <v>**</v>
      </c>
      <c r="BP32" s="56" t="str">
        <f t="shared" ref="BP32" si="166">IF(C32="Ch",TEXT(V32,"0,00"),"")</f>
        <v/>
      </c>
      <c r="BQ32" s="156" t="str">
        <f t="shared" ref="BQ32" si="167">IF(BP32&lt;&gt;"",CONCATENATE(BP32&amp;CHAR(10),BP33),"**")</f>
        <v>**</v>
      </c>
      <c r="BR32" s="164" t="str">
        <f t="shared" ref="BR32" si="168">IF($C32="Ø","Ø",IF(OR($C32="R",$C32="RI",$C32="RE"),"R",IF($C32="Ch","Ch","")))</f>
        <v/>
      </c>
      <c r="BS32" s="166" t="str">
        <f t="shared" ref="BS32" si="169">IF($C32="Ch",$BO32,IF($C32="A",TEXT($E32,"0,00")&amp;"°",IF($E32&lt;&gt;"",$E32,"")))</f>
        <v/>
      </c>
      <c r="BT32" s="166"/>
      <c r="BU32" s="166"/>
      <c r="BV32" s="160" t="str">
        <f t="shared" ref="BV32" si="170">IF($BF32&lt;&gt;"**",$BF32,IF($BJ32&lt;&gt;"**",$BJ32,IF($BN32&lt;&gt;"**",$BN32,IF($BQ32&lt;&gt;"**",$BQ32,""))))</f>
        <v/>
      </c>
      <c r="BW32" s="160"/>
      <c r="BX32" s="206"/>
      <c r="BY32" s="206"/>
      <c r="BZ32" s="206"/>
      <c r="CA32" s="207"/>
      <c r="CB32" s="207"/>
      <c r="CC32" s="207"/>
      <c r="CD32" s="214" t="str">
        <f t="shared" ref="CD32" si="171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15"/>
      <c r="CF32" s="215"/>
      <c r="CG32" s="215"/>
      <c r="CH32" s="215"/>
      <c r="CI32" s="216"/>
      <c r="CJ32" s="204" t="str">
        <f>IF(O32&gt;=2,"x "&amp;O32,"")</f>
        <v/>
      </c>
      <c r="CK32" s="204"/>
      <c r="CL32" s="204"/>
      <c r="CM32" s="204"/>
      <c r="CN32" s="205"/>
      <c r="CO32" s="211"/>
      <c r="CP32" s="209"/>
      <c r="CQ32" s="209"/>
      <c r="CR32" s="209"/>
      <c r="CS32" s="209"/>
      <c r="CT32" s="209"/>
      <c r="CU32" s="209"/>
      <c r="CV32" s="209"/>
      <c r="CW32" s="209"/>
      <c r="CX32" s="209"/>
      <c r="CY32" s="209"/>
      <c r="CZ32" s="209"/>
      <c r="DA32" s="209"/>
      <c r="DB32" s="209"/>
      <c r="DC32" s="209"/>
      <c r="DD32" s="209"/>
      <c r="DE32" s="209"/>
      <c r="DF32" s="209"/>
      <c r="DG32" s="209"/>
      <c r="DH32" s="209"/>
      <c r="DI32" s="209"/>
      <c r="DJ32" s="209"/>
      <c r="DK32" s="209"/>
      <c r="DL32" s="209"/>
      <c r="DM32" s="209"/>
      <c r="DN32" s="209"/>
      <c r="DO32" s="210"/>
      <c r="DP32" s="208"/>
    </row>
    <row r="33" spans="1:120" ht="12.75" customHeight="1" x14ac:dyDescent="0.25">
      <c r="A33" s="230"/>
      <c r="B33" s="231"/>
      <c r="C33" s="185"/>
      <c r="D33" s="187"/>
      <c r="E33" s="141"/>
      <c r="F33" s="142"/>
      <c r="G33" s="142"/>
      <c r="H33" s="143"/>
      <c r="I33" s="185"/>
      <c r="J33" s="186"/>
      <c r="K33" s="187"/>
      <c r="L33" s="188"/>
      <c r="M33" s="189"/>
      <c r="N33" s="145"/>
      <c r="O33" s="145"/>
      <c r="P33" s="145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2">IF(AND(C32="Ø",I32&lt;&gt;""),T33*0.001,"")</f>
        <v/>
      </c>
      <c r="V33" s="147"/>
      <c r="W33" s="149"/>
      <c r="X33" s="137"/>
      <c r="Y33" s="147"/>
      <c r="Z33" s="149"/>
      <c r="AA33" s="137"/>
      <c r="AB33" s="147"/>
      <c r="AC33" s="149"/>
      <c r="AD33" s="137"/>
      <c r="AE33" s="147"/>
      <c r="AF33" s="361"/>
      <c r="AG33" s="359"/>
      <c r="AH33" s="365"/>
      <c r="AI33" s="363"/>
      <c r="AJ33" s="137"/>
      <c r="AK33" s="147"/>
      <c r="AL33" s="361"/>
      <c r="AM33" s="359"/>
      <c r="AN33" s="149"/>
      <c r="AO33" s="147"/>
      <c r="AP33" s="361"/>
      <c r="AQ33" s="359"/>
      <c r="AR33" s="149"/>
      <c r="AS33" s="137"/>
      <c r="AT33" s="147"/>
      <c r="AU33" s="149"/>
      <c r="AV33" s="137"/>
      <c r="AW33" s="147"/>
      <c r="AX33" s="137"/>
      <c r="AY33" s="147"/>
      <c r="AZ33" s="361"/>
      <c r="BA33" s="359"/>
      <c r="BB33" s="149"/>
      <c r="BC33" s="365"/>
      <c r="BD33" s="363"/>
      <c r="BE33" s="137"/>
      <c r="BF33" s="163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157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157"/>
      <c r="BO33" s="151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157"/>
      <c r="BR33" s="165"/>
      <c r="BS33" s="167"/>
      <c r="BT33" s="167"/>
      <c r="BU33" s="167"/>
      <c r="BV33" s="161"/>
      <c r="BW33" s="161"/>
      <c r="BX33" s="206"/>
      <c r="BY33" s="206"/>
      <c r="BZ33" s="206"/>
      <c r="CA33" s="207"/>
      <c r="CB33" s="207"/>
      <c r="CC33" s="207"/>
      <c r="CD33" s="217"/>
      <c r="CE33" s="218"/>
      <c r="CF33" s="218"/>
      <c r="CG33" s="218"/>
      <c r="CH33" s="218"/>
      <c r="CI33" s="219"/>
      <c r="CJ33" s="204"/>
      <c r="CK33" s="204"/>
      <c r="CL33" s="204"/>
      <c r="CM33" s="204"/>
      <c r="CN33" s="205"/>
      <c r="CO33" s="211"/>
      <c r="CP33" s="209"/>
      <c r="CQ33" s="209"/>
      <c r="CR33" s="209"/>
      <c r="CS33" s="209"/>
      <c r="CT33" s="209"/>
      <c r="CU33" s="209"/>
      <c r="CV33" s="209"/>
      <c r="CW33" s="209"/>
      <c r="CX33" s="209"/>
      <c r="CY33" s="209"/>
      <c r="CZ33" s="209"/>
      <c r="DA33" s="209"/>
      <c r="DB33" s="209"/>
      <c r="DC33" s="209"/>
      <c r="DD33" s="209"/>
      <c r="DE33" s="209"/>
      <c r="DF33" s="209"/>
      <c r="DG33" s="209"/>
      <c r="DH33" s="209"/>
      <c r="DI33" s="209"/>
      <c r="DJ33" s="209"/>
      <c r="DK33" s="209"/>
      <c r="DL33" s="209"/>
      <c r="DM33" s="209"/>
      <c r="DN33" s="209"/>
      <c r="DO33" s="210"/>
      <c r="DP33" s="208"/>
    </row>
    <row r="34" spans="1:120" ht="12.75" customHeight="1" x14ac:dyDescent="0.25">
      <c r="A34" s="228" t="s">
        <v>319</v>
      </c>
      <c r="B34" s="229"/>
      <c r="C34" s="182"/>
      <c r="D34" s="184"/>
      <c r="E34" s="138"/>
      <c r="F34" s="139"/>
      <c r="G34" s="139"/>
      <c r="H34" s="140"/>
      <c r="I34" s="182"/>
      <c r="J34" s="183"/>
      <c r="K34" s="184"/>
      <c r="L34" s="188"/>
      <c r="M34" s="189"/>
      <c r="N34" s="144"/>
      <c r="O34" s="144"/>
      <c r="P34" s="144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3">IF(AND(C34="Ø",I34&lt;&gt;""),T34*0.001,"")</f>
        <v/>
      </c>
      <c r="V34" s="14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8" t="str">
        <f>IF(AND(E34&gt;'ASN21100'!$C$6,E34&lt;='ASN21100'!$E$6),'ASN21100'!$B$7,IF(AND(E34&gt;'ASN21100'!$G$6,E34&lt;='ASN21100'!$I$6),'ASN21100'!$F$7,IF(E34&gt;'ASN21100'!$K$6,'ASN21100'!$J$7,"**")))</f>
        <v>**</v>
      </c>
      <c r="X34" s="136" t="str">
        <f>IF(AND(E34&gt;'ASN21100'!$C$8,E34&lt;='ASN21100'!$E$8),'ASN21100'!$B$9,IF(AND(E34&gt;'ASN21100'!$G$9,E34&lt;='ASN21100'!$I$9),'ASN21100'!$F$9,IF(E34&gt;'ASN21100'!$K$8,'ASN21100'!$J$9,"**")))</f>
        <v>**</v>
      </c>
      <c r="Y34" s="14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8" t="str">
        <f>IF(AND(E34&gt;=ISO2768cL!$C$6,E34&lt;=ISO2768cL!$E$6),ISO2768cL!$B$7,IF(AND(E34&gt;ISO2768cL!$G$6,E34&lt;=ISO2768cL!$I$6),ISO2768cL!$F$7,IF(E34&gt;ISO2768cL!$K$6,ISO2768cL!$J$7,"**")))</f>
        <v>**</v>
      </c>
      <c r="AA34" s="136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4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8" t="str">
        <f>IF(AND(E34&gt;=ISO2768mK!$C$6,E34&lt;=ISO2768mK!$E$6),ISO2768mK!$B$7,IF(AND(E34&gt;ISO2768mK!$G$6,E34&lt;=ISO2768mK!$I$6),ISO2768mK!$F$7,IF(E34&gt;ISO2768mK!$K$6,ISO2768mK!$J$7,"**")))</f>
        <v>**</v>
      </c>
      <c r="AD34" s="136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4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360" t="str">
        <f>IF(AND(E34&gt;='NSA2110'!$C$6,E34&lt;='NSA2110'!$E$6),'NSA2110'!$B$7,IF(AND(E34&gt;'NSA2110'!$G$6,E34&lt;='NSA2110'!$I$6),'NSA2110'!$F$7,IF(E34&gt;'NSA2110'!$L$6,'NSA2110'!$J$7,"**")))</f>
        <v>**</v>
      </c>
      <c r="AG34" s="358" t="str">
        <f>IF(E34&gt;='NSA2110'!$D$8,'NSA2110'!$B$9,"**")</f>
        <v>**</v>
      </c>
      <c r="AH34" s="364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362" t="str">
        <f>IF(AND(E34&gt;'NSA2110'!$C$12,E34&lt;='NSA2110'!$E$12),'NSA2110'!$B$13,IF(E34&gt;'NSA2110'!$H$12,'NSA2110'!$F$13,"**"))</f>
        <v>**</v>
      </c>
      <c r="AJ34" s="136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4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360" t="str">
        <f>IF(AND(E34&gt;='ST11003'!$C$6,E34&lt;'ST11003'!$E$6),'ST11003'!$B$7,IF(E34&gt;='ST11003'!$G$6,'ST11003'!$F$7,"**"))</f>
        <v>**</v>
      </c>
      <c r="AM34" s="358" t="str">
        <f>IF(AND(E34&gt;='ST11003'!$C$8,E34&lt;'ST11003'!$E$8),'ST11003'!$B$9,IF(E34&gt;='ST11003'!$G$8,'ST11003'!$F$9,"**"))</f>
        <v>**</v>
      </c>
      <c r="AN34" s="148" t="str">
        <f>IF(AND(E34&gt;='ST11003'!$C$10,E34&lt;'ST11003'!$E$10),'ST11003'!$B$11,IF(E34&gt;='ST11003'!$G$10,'ST11003'!$F$11,"**"))</f>
        <v>**</v>
      </c>
      <c r="AO34" s="14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360" t="str">
        <f>IF(AND(E34&gt;='ST11007'!$C$6,E34&lt;'ST11007'!$E$6),'ST11007'!$B$7,IF(E34&gt;='ST11007'!$G$6,'ST11007'!$F$7,"**"))</f>
        <v>**</v>
      </c>
      <c r="AQ34" s="358" t="str">
        <f>IF(E34&gt;'ST11007'!$C$8,'ST11007'!$B$9,"**")</f>
        <v>**</v>
      </c>
      <c r="AR34" s="148" t="str">
        <f>IF(AND(E34&gt;='ST11007'!$C$10,E34&lt;'ST11007'!$E$10),'ST11007'!$B$11,IF(E34&gt;='ST11007'!$G$10,'ST11007'!$F$11,"**"))</f>
        <v>**</v>
      </c>
      <c r="AS34" s="136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4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8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36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4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36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46" t="str">
        <f t="shared" ref="AY34" si="174">IF($A$40=$V$10,V34,IF($A$40=$Y$10,Y34,IF($A$40=$AB$10,AB34,IF($A$40=$AE$10,AE34,IF($A$40=$AK$10,AK34,IF($A$40=$AO$10,AO34,IF($A$40=$AT$10,AT34,IF($A$40=$AW$10,AW34,"**"))))))))</f>
        <v>**</v>
      </c>
      <c r="AZ34" s="360" t="str">
        <f t="shared" ref="AZ34:BA34" si="175">IF($A$40=$AE$10,AF34,IF($A$40=$AK$10,AL34,IF($A$40=$AO$10,AP34,"**")))</f>
        <v>**</v>
      </c>
      <c r="BA34" s="358" t="str">
        <f t="shared" si="175"/>
        <v>**</v>
      </c>
      <c r="BB34" s="148" t="str">
        <f t="shared" ref="BB34" si="176">IF($A$40=$V$10,W34,IF($A$40=$Y$10,Z34,IF($A$40=$AB$10,AC34,IF($A$40=$AK$10,AN34,IF($A$40=$AO$10,AR34,IF($A$40=$AT$10,AU34,"**"))))))</f>
        <v>**</v>
      </c>
      <c r="BC34" s="364" t="str">
        <f t="shared" ref="BC34:BD34" si="177">IF($A$40=$AE$10,AH34,"**")</f>
        <v>**</v>
      </c>
      <c r="BD34" s="362" t="str">
        <f t="shared" si="177"/>
        <v>**</v>
      </c>
      <c r="BE34" s="136" t="str">
        <f t="shared" ref="BE34" si="178">IF($A$40=$V$10,X34,IF($A$40=$Y$10,AA34,IF($A$40=$AB$10,AD34,IF($A$40=$AE$10,AJ34,IF($A$40=$AO$10,AS34,IF($A$40=$AT$10,AV34,IF($A$40=$AW$10,AX34,"**")))))))</f>
        <v>**</v>
      </c>
      <c r="BF34" s="162" t="str">
        <f t="shared" ref="BF34" si="179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156" t="str">
        <f t="shared" ref="BJ34" si="180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156" t="str">
        <f t="shared" ref="BN34" si="181">IF(L34&amp;L35="","**",IF(L34=L35*-1,"± "&amp;TEXT(L34,"0,00"),IF(L34&lt;&gt;L35,CONCATENATE(BK34,BL34,BM34,CHAR(10),BK35,BL35,BM35),"**")))</f>
        <v>**</v>
      </c>
      <c r="BO34" s="150" t="str">
        <f t="shared" ref="BO34" si="182">IF(C34&lt;&gt;"Ch","**",IF(E34&amp;G34="","",IF(C34="Ch",E34&amp;"x"&amp;G34&amp;"°","**")))</f>
        <v>**</v>
      </c>
      <c r="BP34" s="56" t="str">
        <f t="shared" ref="BP34" si="183">IF(C34="Ch",TEXT(V34,"0,00"),"")</f>
        <v/>
      </c>
      <c r="BQ34" s="156" t="str">
        <f t="shared" ref="BQ34" si="184">IF(BP34&lt;&gt;"",CONCATENATE(BP34&amp;CHAR(10),BP35),"**")</f>
        <v>**</v>
      </c>
      <c r="BR34" s="164" t="str">
        <f t="shared" ref="BR34" si="185">IF($C34="Ø","Ø",IF(OR($C34="R",$C34="RI",$C34="RE"),"R",IF($C34="Ch","Ch","")))</f>
        <v/>
      </c>
      <c r="BS34" s="166" t="str">
        <f t="shared" ref="BS34" si="186">IF($C34="Ch",$BO34,IF($C34="A",TEXT($E34,"0,00")&amp;"°",IF($E34&lt;&gt;"",$E34,"")))</f>
        <v/>
      </c>
      <c r="BT34" s="166"/>
      <c r="BU34" s="166"/>
      <c r="BV34" s="160" t="str">
        <f t="shared" ref="BV34" si="187">IF($BF34&lt;&gt;"**",$BF34,IF($BJ34&lt;&gt;"**",$BJ34,IF($BN34&lt;&gt;"**",$BN34,IF($BQ34&lt;&gt;"**",$BQ34,""))))</f>
        <v/>
      </c>
      <c r="BW34" s="160"/>
      <c r="BX34" s="206"/>
      <c r="BY34" s="206"/>
      <c r="BZ34" s="206"/>
      <c r="CA34" s="207"/>
      <c r="CB34" s="207"/>
      <c r="CC34" s="207"/>
      <c r="CD34" s="214" t="str">
        <f t="shared" ref="CD34" si="188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15"/>
      <c r="CF34" s="215"/>
      <c r="CG34" s="215"/>
      <c r="CH34" s="215"/>
      <c r="CI34" s="216"/>
      <c r="CJ34" s="204" t="str">
        <f>IF(O34&gt;=2,"x "&amp;O34,"")</f>
        <v/>
      </c>
      <c r="CK34" s="204"/>
      <c r="CL34" s="204"/>
      <c r="CM34" s="204"/>
      <c r="CN34" s="205"/>
      <c r="CO34" s="211"/>
      <c r="CP34" s="209"/>
      <c r="CQ34" s="209"/>
      <c r="CR34" s="209"/>
      <c r="CS34" s="209"/>
      <c r="CT34" s="209"/>
      <c r="CU34" s="209"/>
      <c r="CV34" s="209"/>
      <c r="CW34" s="209"/>
      <c r="CX34" s="209"/>
      <c r="CY34" s="209"/>
      <c r="CZ34" s="209"/>
      <c r="DA34" s="209"/>
      <c r="DB34" s="209"/>
      <c r="DC34" s="209"/>
      <c r="DD34" s="209"/>
      <c r="DE34" s="209"/>
      <c r="DF34" s="209"/>
      <c r="DG34" s="209"/>
      <c r="DH34" s="209"/>
      <c r="DI34" s="209"/>
      <c r="DJ34" s="209"/>
      <c r="DK34" s="209"/>
      <c r="DL34" s="209"/>
      <c r="DM34" s="209"/>
      <c r="DN34" s="209"/>
      <c r="DO34" s="210"/>
      <c r="DP34" s="208"/>
    </row>
    <row r="35" spans="1:120" ht="12.75" customHeight="1" x14ac:dyDescent="0.25">
      <c r="A35" s="230"/>
      <c r="B35" s="231"/>
      <c r="C35" s="185"/>
      <c r="D35" s="187"/>
      <c r="E35" s="141"/>
      <c r="F35" s="142"/>
      <c r="G35" s="142"/>
      <c r="H35" s="143"/>
      <c r="I35" s="185"/>
      <c r="J35" s="186"/>
      <c r="K35" s="187"/>
      <c r="L35" s="188"/>
      <c r="M35" s="189"/>
      <c r="N35" s="145"/>
      <c r="O35" s="145"/>
      <c r="P35" s="145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89">IF(AND(C34="Ø",I34&lt;&gt;""),T35*0.001,"")</f>
        <v/>
      </c>
      <c r="V35" s="147"/>
      <c r="W35" s="149"/>
      <c r="X35" s="137"/>
      <c r="Y35" s="147"/>
      <c r="Z35" s="149"/>
      <c r="AA35" s="137"/>
      <c r="AB35" s="147"/>
      <c r="AC35" s="149"/>
      <c r="AD35" s="137"/>
      <c r="AE35" s="147"/>
      <c r="AF35" s="361"/>
      <c r="AG35" s="359"/>
      <c r="AH35" s="365"/>
      <c r="AI35" s="363"/>
      <c r="AJ35" s="137"/>
      <c r="AK35" s="147"/>
      <c r="AL35" s="361"/>
      <c r="AM35" s="359"/>
      <c r="AN35" s="149"/>
      <c r="AO35" s="147"/>
      <c r="AP35" s="361"/>
      <c r="AQ35" s="359"/>
      <c r="AR35" s="149"/>
      <c r="AS35" s="137"/>
      <c r="AT35" s="147"/>
      <c r="AU35" s="149"/>
      <c r="AV35" s="137"/>
      <c r="AW35" s="147"/>
      <c r="AX35" s="137"/>
      <c r="AY35" s="147"/>
      <c r="AZ35" s="361"/>
      <c r="BA35" s="359"/>
      <c r="BB35" s="149"/>
      <c r="BC35" s="365"/>
      <c r="BD35" s="363"/>
      <c r="BE35" s="137"/>
      <c r="BF35" s="163"/>
      <c r="BG35" s="31" t="str">
        <f t="shared" ref="BG35" si="190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157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157"/>
      <c r="BO35" s="151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157"/>
      <c r="BR35" s="165"/>
      <c r="BS35" s="167"/>
      <c r="BT35" s="167"/>
      <c r="BU35" s="167"/>
      <c r="BV35" s="161"/>
      <c r="BW35" s="161"/>
      <c r="BX35" s="206"/>
      <c r="BY35" s="206"/>
      <c r="BZ35" s="206"/>
      <c r="CA35" s="207"/>
      <c r="CB35" s="207"/>
      <c r="CC35" s="207"/>
      <c r="CD35" s="217"/>
      <c r="CE35" s="218"/>
      <c r="CF35" s="218"/>
      <c r="CG35" s="218"/>
      <c r="CH35" s="218"/>
      <c r="CI35" s="219"/>
      <c r="CJ35" s="204"/>
      <c r="CK35" s="204"/>
      <c r="CL35" s="204"/>
      <c r="CM35" s="204"/>
      <c r="CN35" s="205"/>
      <c r="CO35" s="211"/>
      <c r="CP35" s="209"/>
      <c r="CQ35" s="209"/>
      <c r="CR35" s="209"/>
      <c r="CS35" s="209"/>
      <c r="CT35" s="209"/>
      <c r="CU35" s="209"/>
      <c r="CV35" s="209"/>
      <c r="CW35" s="209"/>
      <c r="CX35" s="209"/>
      <c r="CY35" s="209"/>
      <c r="CZ35" s="209"/>
      <c r="DA35" s="209"/>
      <c r="DB35" s="209"/>
      <c r="DC35" s="209"/>
      <c r="DD35" s="209"/>
      <c r="DE35" s="209"/>
      <c r="DF35" s="209"/>
      <c r="DG35" s="209"/>
      <c r="DH35" s="209"/>
      <c r="DI35" s="209"/>
      <c r="DJ35" s="209"/>
      <c r="DK35" s="209"/>
      <c r="DL35" s="209"/>
      <c r="DM35" s="209"/>
      <c r="DN35" s="209"/>
      <c r="DO35" s="210"/>
      <c r="DP35" s="208"/>
    </row>
    <row r="36" spans="1:120" ht="12.75" customHeight="1" x14ac:dyDescent="0.25">
      <c r="A36" s="320" t="s">
        <v>37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286"/>
      <c r="BE36" s="286"/>
      <c r="BF36" s="286"/>
      <c r="BG36" s="286"/>
      <c r="BH36" s="286"/>
      <c r="BI36" s="286"/>
      <c r="BJ36" s="286"/>
      <c r="BK36" s="286"/>
      <c r="BL36" s="286"/>
      <c r="BM36" s="286"/>
      <c r="BN36" s="286"/>
      <c r="BO36" s="286"/>
      <c r="BP36" s="286"/>
      <c r="BQ36" s="286"/>
      <c r="BR36" s="286"/>
      <c r="BS36" s="286"/>
      <c r="BT36" s="286"/>
      <c r="BU36" s="286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9"/>
      <c r="CO36" s="284" t="s">
        <v>37</v>
      </c>
      <c r="CP36" s="285"/>
      <c r="CQ36" s="285"/>
      <c r="CR36" s="286"/>
      <c r="CS36" s="286"/>
      <c r="CT36" s="286"/>
      <c r="CU36" s="289"/>
      <c r="CV36" s="289"/>
      <c r="CW36" s="289"/>
      <c r="CX36" s="289"/>
      <c r="CY36" s="289"/>
      <c r="CZ36" s="289"/>
      <c r="DA36" s="289"/>
      <c r="DB36" s="289"/>
      <c r="DC36" s="289"/>
      <c r="DD36" s="289"/>
      <c r="DE36" s="289"/>
      <c r="DF36" s="289"/>
      <c r="DG36" s="289"/>
      <c r="DH36" s="289"/>
      <c r="DI36" s="289"/>
      <c r="DJ36" s="289"/>
      <c r="DK36" s="289"/>
      <c r="DL36" s="289"/>
      <c r="DM36" s="289"/>
      <c r="DN36" s="289"/>
      <c r="DO36" s="290"/>
    </row>
    <row r="37" spans="1:120" ht="12.75" customHeight="1" x14ac:dyDescent="0.25">
      <c r="A37" s="321"/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5"/>
      <c r="T37" s="285"/>
      <c r="U37" s="285"/>
      <c r="V37" s="285"/>
      <c r="W37" s="285"/>
      <c r="X37" s="285"/>
      <c r="Y37" s="285"/>
      <c r="Z37" s="285"/>
      <c r="AA37" s="285"/>
      <c r="AB37" s="285"/>
      <c r="AC37" s="285"/>
      <c r="AD37" s="285"/>
      <c r="AE37" s="285"/>
      <c r="AF37" s="285"/>
      <c r="AG37" s="285"/>
      <c r="AH37" s="285"/>
      <c r="AI37" s="285"/>
      <c r="AJ37" s="285"/>
      <c r="AK37" s="285"/>
      <c r="AL37" s="285"/>
      <c r="AM37" s="285"/>
      <c r="AN37" s="285"/>
      <c r="AO37" s="285"/>
      <c r="AP37" s="285"/>
      <c r="AQ37" s="285"/>
      <c r="AR37" s="285"/>
      <c r="AS37" s="285"/>
      <c r="AT37" s="285"/>
      <c r="AU37" s="285"/>
      <c r="AV37" s="285"/>
      <c r="AW37" s="285"/>
      <c r="AX37" s="285"/>
      <c r="AY37" s="285"/>
      <c r="AZ37" s="285"/>
      <c r="BA37" s="285"/>
      <c r="BB37" s="285"/>
      <c r="BC37" s="285"/>
      <c r="BD37" s="285"/>
      <c r="BE37" s="285"/>
      <c r="BF37" s="285"/>
      <c r="BG37" s="285"/>
      <c r="BH37" s="285"/>
      <c r="BI37" s="285"/>
      <c r="BJ37" s="285"/>
      <c r="BK37" s="285"/>
      <c r="BL37" s="285"/>
      <c r="BM37" s="285"/>
      <c r="BN37" s="285"/>
      <c r="BO37" s="285"/>
      <c r="BP37" s="285"/>
      <c r="BQ37" s="285"/>
      <c r="BR37" s="285"/>
      <c r="BS37" s="285"/>
      <c r="BT37" s="285"/>
      <c r="BU37" s="285"/>
      <c r="BV37" s="200"/>
      <c r="BW37" s="200"/>
      <c r="BX37" s="200"/>
      <c r="BY37" s="200"/>
      <c r="BZ37" s="200"/>
      <c r="CA37" s="200"/>
      <c r="CB37" s="200"/>
      <c r="CC37" s="200"/>
      <c r="CD37" s="200"/>
      <c r="CE37" s="200"/>
      <c r="CF37" s="200"/>
      <c r="CG37" s="200"/>
      <c r="CH37" s="200"/>
      <c r="CI37" s="200"/>
      <c r="CJ37" s="200"/>
      <c r="CK37" s="200"/>
      <c r="CL37" s="200"/>
      <c r="CM37" s="200"/>
      <c r="CN37" s="201"/>
      <c r="CO37" s="284"/>
      <c r="CP37" s="285"/>
      <c r="CQ37" s="285"/>
      <c r="CR37" s="285"/>
      <c r="CS37" s="285"/>
      <c r="CT37" s="285"/>
      <c r="CU37" s="291"/>
      <c r="CV37" s="291"/>
      <c r="CW37" s="291"/>
      <c r="CX37" s="291"/>
      <c r="CY37" s="291"/>
      <c r="CZ37" s="291"/>
      <c r="DA37" s="291"/>
      <c r="DB37" s="291"/>
      <c r="DC37" s="291"/>
      <c r="DD37" s="291"/>
      <c r="DE37" s="291"/>
      <c r="DF37" s="291"/>
      <c r="DG37" s="291"/>
      <c r="DH37" s="291"/>
      <c r="DI37" s="291"/>
      <c r="DJ37" s="291"/>
      <c r="DK37" s="291"/>
      <c r="DL37" s="291"/>
      <c r="DM37" s="291"/>
      <c r="DN37" s="291"/>
      <c r="DO37" s="292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200"/>
      <c r="BW38" s="200"/>
      <c r="BX38" s="200"/>
      <c r="BY38" s="200"/>
      <c r="BZ38" s="200"/>
      <c r="CA38" s="200"/>
      <c r="CB38" s="200"/>
      <c r="CC38" s="200"/>
      <c r="CD38" s="200"/>
      <c r="CE38" s="200"/>
      <c r="CF38" s="200"/>
      <c r="CG38" s="200"/>
      <c r="CH38" s="200"/>
      <c r="CI38" s="200"/>
      <c r="CJ38" s="200"/>
      <c r="CK38" s="200"/>
      <c r="CL38" s="200"/>
      <c r="CM38" s="200"/>
      <c r="CN38" s="201"/>
      <c r="CO38" s="37"/>
      <c r="CP38" s="38"/>
      <c r="CQ38" s="38"/>
      <c r="CR38" s="38"/>
      <c r="CS38" s="38"/>
      <c r="CT38" s="38"/>
      <c r="CU38" s="291"/>
      <c r="CV38" s="291"/>
      <c r="CW38" s="291"/>
      <c r="CX38" s="291"/>
      <c r="CY38" s="291"/>
      <c r="CZ38" s="291"/>
      <c r="DA38" s="291"/>
      <c r="DB38" s="291"/>
      <c r="DC38" s="291"/>
      <c r="DD38" s="291"/>
      <c r="DE38" s="291"/>
      <c r="DF38" s="291"/>
      <c r="DG38" s="291"/>
      <c r="DH38" s="291"/>
      <c r="DI38" s="291"/>
      <c r="DJ38" s="291"/>
      <c r="DK38" s="291"/>
      <c r="DL38" s="291"/>
      <c r="DM38" s="291"/>
      <c r="DN38" s="291"/>
      <c r="DO38" s="292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3"/>
      <c r="CO39" s="41"/>
      <c r="CP39" s="42"/>
      <c r="CQ39" s="42"/>
      <c r="CR39" s="42"/>
      <c r="CS39" s="42"/>
      <c r="CT39" s="42"/>
      <c r="CU39" s="293"/>
      <c r="CV39" s="293"/>
      <c r="CW39" s="293"/>
      <c r="CX39" s="293"/>
      <c r="CY39" s="293"/>
      <c r="CZ39" s="293"/>
      <c r="DA39" s="293"/>
      <c r="DB39" s="293"/>
      <c r="DC39" s="293"/>
      <c r="DD39" s="293"/>
      <c r="DE39" s="293"/>
      <c r="DF39" s="293"/>
      <c r="DG39" s="293"/>
      <c r="DH39" s="293"/>
      <c r="DI39" s="293"/>
      <c r="DJ39" s="293"/>
      <c r="DK39" s="293"/>
      <c r="DL39" s="293"/>
      <c r="DM39" s="293"/>
      <c r="DN39" s="293"/>
      <c r="DO39" s="294"/>
    </row>
    <row r="40" spans="1:120" ht="15.75" customHeight="1" x14ac:dyDescent="0.25">
      <c r="A40" s="388" t="str">
        <f>IF('Relevé Cotes (1)'!A40&lt;&gt;"",'Relevé Cotes (1)'!A40,"")</f>
        <v>NSA2110</v>
      </c>
      <c r="B40" s="389"/>
      <c r="C40" s="389"/>
      <c r="D40" s="389"/>
      <c r="E40" s="389"/>
      <c r="F40" s="389"/>
      <c r="G40" s="389"/>
      <c r="H40" s="389"/>
      <c r="I40" s="389"/>
      <c r="J40" s="389"/>
      <c r="K40" s="389"/>
      <c r="L40" s="389"/>
      <c r="M40" s="389"/>
      <c r="N40" s="389"/>
      <c r="O40" s="389"/>
      <c r="P40" s="389"/>
      <c r="Q40" s="389"/>
      <c r="R40" s="389"/>
      <c r="S40" s="389"/>
      <c r="T40" s="389"/>
      <c r="U40" s="389"/>
      <c r="V40" s="389"/>
      <c r="W40" s="389"/>
      <c r="X40" s="389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  <c r="BP40" s="389"/>
      <c r="BQ40" s="389"/>
      <c r="BR40" s="389"/>
      <c r="BS40" s="389"/>
      <c r="BT40" s="389"/>
      <c r="BU40" s="389"/>
      <c r="BV40" s="389"/>
      <c r="BW40" s="390"/>
      <c r="BX40" s="220" t="s">
        <v>33</v>
      </c>
      <c r="BY40" s="220"/>
      <c r="BZ40" s="220"/>
      <c r="CA40" s="220"/>
      <c r="CB40" s="220"/>
      <c r="CC40" s="220"/>
      <c r="CD40" s="222" t="s">
        <v>35</v>
      </c>
      <c r="CE40" s="222"/>
      <c r="CF40" s="222"/>
      <c r="CG40" s="222"/>
      <c r="CH40" s="222"/>
      <c r="CI40" s="222"/>
      <c r="CJ40" s="222"/>
      <c r="CK40" s="222"/>
      <c r="CL40" s="222"/>
      <c r="CM40" s="222"/>
      <c r="CN40" s="223"/>
      <c r="CO40" s="281" t="s">
        <v>3</v>
      </c>
      <c r="CP40" s="282"/>
      <c r="CQ40" s="282"/>
      <c r="CR40" s="282"/>
      <c r="CS40" s="282"/>
      <c r="CT40" s="282"/>
      <c r="CU40" s="282"/>
      <c r="CV40" s="282"/>
      <c r="CW40" s="282"/>
      <c r="CX40" s="282"/>
      <c r="CY40" s="282"/>
      <c r="CZ40" s="282"/>
      <c r="DA40" s="282"/>
      <c r="DB40" s="282"/>
      <c r="DC40" s="282"/>
      <c r="DD40" s="282"/>
      <c r="DE40" s="282"/>
      <c r="DF40" s="282"/>
      <c r="DG40" s="282"/>
      <c r="DH40" s="282"/>
      <c r="DI40" s="282"/>
      <c r="DJ40" s="282"/>
      <c r="DK40" s="282"/>
      <c r="DL40" s="282"/>
      <c r="DM40" s="282"/>
      <c r="DN40" s="282"/>
      <c r="DO40" s="283"/>
    </row>
    <row r="41" spans="1:120" ht="15.75" customHeight="1" x14ac:dyDescent="0.25">
      <c r="A41" s="391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  <c r="W41" s="392"/>
      <c r="X41" s="392"/>
      <c r="Y41" s="392"/>
      <c r="Z41" s="392"/>
      <c r="AA41" s="392"/>
      <c r="AB41" s="392"/>
      <c r="AC41" s="392"/>
      <c r="AD41" s="392"/>
      <c r="AE41" s="392"/>
      <c r="AF41" s="392"/>
      <c r="AG41" s="392"/>
      <c r="AH41" s="392"/>
      <c r="AI41" s="392"/>
      <c r="AJ41" s="392"/>
      <c r="AK41" s="392"/>
      <c r="AL41" s="392"/>
      <c r="AM41" s="392"/>
      <c r="AN41" s="392"/>
      <c r="AO41" s="392"/>
      <c r="AP41" s="392"/>
      <c r="AQ41" s="392"/>
      <c r="AR41" s="392"/>
      <c r="AS41" s="392"/>
      <c r="AT41" s="392"/>
      <c r="AU41" s="392"/>
      <c r="AV41" s="392"/>
      <c r="AW41" s="392"/>
      <c r="AX41" s="392"/>
      <c r="AY41" s="392"/>
      <c r="AZ41" s="392"/>
      <c r="BA41" s="392"/>
      <c r="BB41" s="392"/>
      <c r="BC41" s="392"/>
      <c r="BD41" s="392"/>
      <c r="BE41" s="392"/>
      <c r="BF41" s="392"/>
      <c r="BG41" s="392"/>
      <c r="BH41" s="392"/>
      <c r="BI41" s="392"/>
      <c r="BJ41" s="392"/>
      <c r="BK41" s="392"/>
      <c r="BL41" s="392"/>
      <c r="BM41" s="392"/>
      <c r="BN41" s="392"/>
      <c r="BO41" s="392"/>
      <c r="BP41" s="392"/>
      <c r="BQ41" s="392"/>
      <c r="BR41" s="392"/>
      <c r="BS41" s="392"/>
      <c r="BT41" s="392"/>
      <c r="BU41" s="392"/>
      <c r="BV41" s="392"/>
      <c r="BW41" s="393"/>
      <c r="BX41" s="220"/>
      <c r="BY41" s="220"/>
      <c r="BZ41" s="220"/>
      <c r="CA41" s="220"/>
      <c r="CB41" s="220"/>
      <c r="CC41" s="220"/>
      <c r="CD41" s="224" t="s">
        <v>38</v>
      </c>
      <c r="CE41" s="224"/>
      <c r="CF41" s="224"/>
      <c r="CG41" s="224"/>
      <c r="CH41" s="224" t="s">
        <v>39</v>
      </c>
      <c r="CI41" s="224"/>
      <c r="CJ41" s="224"/>
      <c r="CK41" s="224"/>
      <c r="CL41" s="224"/>
      <c r="CM41" s="224"/>
      <c r="CN41" s="225"/>
      <c r="CO41" s="295"/>
      <c r="CP41" s="279"/>
      <c r="CQ41" s="279"/>
      <c r="CR41" s="279"/>
      <c r="CS41" s="279"/>
      <c r="CT41" s="279"/>
      <c r="CU41" s="279"/>
      <c r="CV41" s="279"/>
      <c r="CW41" s="279"/>
      <c r="CX41" s="279"/>
      <c r="CY41" s="279"/>
      <c r="CZ41" s="279"/>
      <c r="DA41" s="279"/>
      <c r="DB41" s="279"/>
      <c r="DC41" s="279"/>
      <c r="DD41" s="279"/>
      <c r="DE41" s="279"/>
      <c r="DF41" s="279"/>
      <c r="DG41" s="279"/>
      <c r="DH41" s="279"/>
      <c r="DI41" s="279"/>
      <c r="DJ41" s="279"/>
      <c r="DK41" s="279"/>
      <c r="DL41" s="279"/>
      <c r="DM41" s="279"/>
      <c r="DN41" s="279"/>
      <c r="DO41" s="287"/>
    </row>
    <row r="42" spans="1:120" ht="15.75" customHeight="1" x14ac:dyDescent="0.25">
      <c r="A42" s="329" t="s">
        <v>36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  <c r="AG42" s="330"/>
      <c r="AH42" s="330"/>
      <c r="AI42" s="330"/>
      <c r="AJ42" s="330"/>
      <c r="AK42" s="330"/>
      <c r="AL42" s="330"/>
      <c r="AM42" s="330"/>
      <c r="AN42" s="330"/>
      <c r="AO42" s="330"/>
      <c r="AP42" s="330"/>
      <c r="AQ42" s="330"/>
      <c r="AR42" s="330"/>
      <c r="AS42" s="330"/>
      <c r="AT42" s="330"/>
      <c r="AU42" s="330"/>
      <c r="AV42" s="330"/>
      <c r="AW42" s="330"/>
      <c r="AX42" s="330"/>
      <c r="AY42" s="330"/>
      <c r="AZ42" s="330"/>
      <c r="BA42" s="330"/>
      <c r="BB42" s="330"/>
      <c r="BC42" s="330"/>
      <c r="BD42" s="330"/>
      <c r="BE42" s="330"/>
      <c r="BF42" s="330"/>
      <c r="BG42" s="330"/>
      <c r="BH42" s="330"/>
      <c r="BI42" s="330"/>
      <c r="BJ42" s="330"/>
      <c r="BK42" s="330"/>
      <c r="BL42" s="330"/>
      <c r="BM42" s="330"/>
      <c r="BN42" s="330"/>
      <c r="BO42" s="330"/>
      <c r="BP42" s="330"/>
      <c r="BQ42" s="330"/>
      <c r="BR42" s="330"/>
      <c r="BS42" s="330"/>
      <c r="BT42" s="330"/>
      <c r="BU42" s="330"/>
      <c r="BV42" s="330"/>
      <c r="BW42" s="331"/>
      <c r="BX42" s="220"/>
      <c r="BY42" s="220"/>
      <c r="BZ42" s="220"/>
      <c r="CA42" s="220"/>
      <c r="CB42" s="220"/>
      <c r="CC42" s="220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3"/>
      <c r="CO42" s="295"/>
      <c r="CP42" s="279"/>
      <c r="CQ42" s="279"/>
      <c r="CR42" s="279"/>
      <c r="CS42" s="279"/>
      <c r="CT42" s="279"/>
      <c r="CU42" s="279"/>
      <c r="CV42" s="279"/>
      <c r="CW42" s="279"/>
      <c r="CX42" s="279"/>
      <c r="CY42" s="279"/>
      <c r="CZ42" s="279"/>
      <c r="DA42" s="279"/>
      <c r="DB42" s="279"/>
      <c r="DC42" s="279"/>
      <c r="DD42" s="279"/>
      <c r="DE42" s="279"/>
      <c r="DF42" s="279"/>
      <c r="DG42" s="279"/>
      <c r="DH42" s="279"/>
      <c r="DI42" s="279"/>
      <c r="DJ42" s="279"/>
      <c r="DK42" s="279"/>
      <c r="DL42" s="279"/>
      <c r="DM42" s="279"/>
      <c r="DN42" s="279"/>
      <c r="DO42" s="287"/>
    </row>
    <row r="43" spans="1:120" ht="15.75" customHeight="1" thickBot="1" x14ac:dyDescent="0.3">
      <c r="A43" s="332"/>
      <c r="B43" s="333"/>
      <c r="C43" s="333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3"/>
      <c r="BA43" s="333"/>
      <c r="BB43" s="333"/>
      <c r="BC43" s="333"/>
      <c r="BD43" s="333"/>
      <c r="BE43" s="333"/>
      <c r="BF43" s="333"/>
      <c r="BG43" s="333"/>
      <c r="BH43" s="333"/>
      <c r="BI43" s="333"/>
      <c r="BJ43" s="333"/>
      <c r="BK43" s="333"/>
      <c r="BL43" s="333"/>
      <c r="BM43" s="333"/>
      <c r="BN43" s="333"/>
      <c r="BO43" s="333"/>
      <c r="BP43" s="333"/>
      <c r="BQ43" s="333"/>
      <c r="BR43" s="333"/>
      <c r="BS43" s="333"/>
      <c r="BT43" s="333"/>
      <c r="BU43" s="333"/>
      <c r="BV43" s="333"/>
      <c r="BW43" s="334"/>
      <c r="BX43" s="221"/>
      <c r="BY43" s="221"/>
      <c r="BZ43" s="221"/>
      <c r="CA43" s="221"/>
      <c r="CB43" s="221"/>
      <c r="CC43" s="221"/>
      <c r="CD43" s="226"/>
      <c r="CE43" s="226"/>
      <c r="CF43" s="226"/>
      <c r="CG43" s="226"/>
      <c r="CH43" s="226"/>
      <c r="CI43" s="226"/>
      <c r="CJ43" s="226"/>
      <c r="CK43" s="226"/>
      <c r="CL43" s="226"/>
      <c r="CM43" s="226"/>
      <c r="CN43" s="227"/>
      <c r="CO43" s="296"/>
      <c r="CP43" s="280"/>
      <c r="CQ43" s="280"/>
      <c r="CR43" s="280"/>
      <c r="CS43" s="280"/>
      <c r="CT43" s="280"/>
      <c r="CU43" s="280"/>
      <c r="CV43" s="280"/>
      <c r="CW43" s="280"/>
      <c r="CX43" s="280"/>
      <c r="CY43" s="280"/>
      <c r="CZ43" s="280"/>
      <c r="DA43" s="280"/>
      <c r="DB43" s="280"/>
      <c r="DC43" s="280"/>
      <c r="DD43" s="280"/>
      <c r="DE43" s="280"/>
      <c r="DF43" s="280"/>
      <c r="DG43" s="280"/>
      <c r="DH43" s="280"/>
      <c r="DI43" s="280"/>
      <c r="DJ43" s="280"/>
      <c r="DK43" s="280"/>
      <c r="DL43" s="280"/>
      <c r="DM43" s="280"/>
      <c r="DN43" s="280"/>
      <c r="DO43" s="288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A36:BU37"/>
    <mergeCell ref="BV36:CN39"/>
    <mergeCell ref="CO36:CT37"/>
    <mergeCell ref="CU36:DO39"/>
    <mergeCell ref="A40:BW41"/>
    <mergeCell ref="BX40:CC40"/>
    <mergeCell ref="CD40:CN40"/>
    <mergeCell ref="CO40:DO40"/>
    <mergeCell ref="BX41:BZ43"/>
    <mergeCell ref="CA41:CC43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22:B23"/>
    <mergeCell ref="C22:D23"/>
    <mergeCell ref="E22:H23"/>
    <mergeCell ref="I22:K23"/>
    <mergeCell ref="L22:M22"/>
    <mergeCell ref="N22:N23"/>
    <mergeCell ref="L23:M23"/>
    <mergeCell ref="DD20:DF21"/>
    <mergeCell ref="DG20:DI21"/>
    <mergeCell ref="BA20:BA21"/>
    <mergeCell ref="BB20:BB21"/>
    <mergeCell ref="BC20:BC21"/>
    <mergeCell ref="BD20:BD21"/>
    <mergeCell ref="AS20:AS21"/>
    <mergeCell ref="AT20:AT21"/>
    <mergeCell ref="AU20:AU21"/>
    <mergeCell ref="AV20:AV21"/>
    <mergeCell ref="AW20:AW21"/>
    <mergeCell ref="AX20:AX21"/>
    <mergeCell ref="AM20:AM21"/>
    <mergeCell ref="AN20:AN21"/>
    <mergeCell ref="AO20:AO21"/>
    <mergeCell ref="AP20:AP21"/>
    <mergeCell ref="AQ20:AQ21"/>
    <mergeCell ref="DJ20:DL21"/>
    <mergeCell ref="DM20:DO21"/>
    <mergeCell ref="DP20:DP21"/>
    <mergeCell ref="L21:M21"/>
    <mergeCell ref="CJ20:CN21"/>
    <mergeCell ref="CO20:CQ21"/>
    <mergeCell ref="CR20:CT21"/>
    <mergeCell ref="CU20:CW21"/>
    <mergeCell ref="CX20:CZ21"/>
    <mergeCell ref="DA20:DC21"/>
    <mergeCell ref="BR20:BR21"/>
    <mergeCell ref="BS20:BU21"/>
    <mergeCell ref="BV20:BW21"/>
    <mergeCell ref="BX20:BZ21"/>
    <mergeCell ref="CA20:CC21"/>
    <mergeCell ref="CD20:CI21"/>
    <mergeCell ref="BE20:BE21"/>
    <mergeCell ref="BF20:BF21"/>
    <mergeCell ref="BJ20:BJ21"/>
    <mergeCell ref="BN20:BN21"/>
    <mergeCell ref="BO20:BO21"/>
    <mergeCell ref="BQ20:BQ21"/>
    <mergeCell ref="AY20:AY21"/>
    <mergeCell ref="AZ20:AZ21"/>
    <mergeCell ref="AR20:AR21"/>
    <mergeCell ref="AG20:AG21"/>
    <mergeCell ref="AH20:AH21"/>
    <mergeCell ref="AI20:AI21"/>
    <mergeCell ref="AJ20:AJ21"/>
    <mergeCell ref="AK20:AK21"/>
    <mergeCell ref="AL20:AL21"/>
    <mergeCell ref="AA20:AA21"/>
    <mergeCell ref="AB20:AB21"/>
    <mergeCell ref="AC20:AC21"/>
    <mergeCell ref="AD20:AD21"/>
    <mergeCell ref="AE20:AE21"/>
    <mergeCell ref="AF20:AF21"/>
    <mergeCell ref="P20:P21"/>
    <mergeCell ref="V20:V21"/>
    <mergeCell ref="W20:W21"/>
    <mergeCell ref="X20:X21"/>
    <mergeCell ref="Y20:Y21"/>
    <mergeCell ref="Z20:Z21"/>
    <mergeCell ref="DP18:DP19"/>
    <mergeCell ref="L19:M19"/>
    <mergeCell ref="A20:B21"/>
    <mergeCell ref="C20:D21"/>
    <mergeCell ref="E20:F21"/>
    <mergeCell ref="G20:H21"/>
    <mergeCell ref="I20:K21"/>
    <mergeCell ref="L20:M20"/>
    <mergeCell ref="N20:N21"/>
    <mergeCell ref="O20:O21"/>
    <mergeCell ref="CX18:CZ19"/>
    <mergeCell ref="DA18:DC19"/>
    <mergeCell ref="DD18:DF19"/>
    <mergeCell ref="DG18:DI19"/>
    <mergeCell ref="DJ18:DL19"/>
    <mergeCell ref="DM18:DO19"/>
    <mergeCell ref="CA18:CC19"/>
    <mergeCell ref="CD18:CI19"/>
    <mergeCell ref="CJ18:CN19"/>
    <mergeCell ref="CO18:CQ19"/>
    <mergeCell ref="CR18:CT19"/>
    <mergeCell ref="CU18:CW19"/>
    <mergeCell ref="BO18:BO19"/>
    <mergeCell ref="BQ18:BQ19"/>
    <mergeCell ref="BR18:BR19"/>
    <mergeCell ref="BS18:BU19"/>
    <mergeCell ref="BV18:BW19"/>
    <mergeCell ref="BX18:BZ19"/>
    <mergeCell ref="BC18:BC19"/>
    <mergeCell ref="BD18:BD19"/>
    <mergeCell ref="BE18:BE19"/>
    <mergeCell ref="BF18:BF19"/>
    <mergeCell ref="BJ18:BJ19"/>
    <mergeCell ref="BN18:BN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K18:AK19"/>
    <mergeCell ref="AL18:AL19"/>
    <mergeCell ref="AM18:AM19"/>
    <mergeCell ref="AN18:AN19"/>
    <mergeCell ref="AO18:AO19"/>
    <mergeCell ref="AP18:AP19"/>
    <mergeCell ref="AE18:AE19"/>
    <mergeCell ref="AF18:AF19"/>
    <mergeCell ref="AG18:AG19"/>
    <mergeCell ref="AH18:AH19"/>
    <mergeCell ref="AI18:AI19"/>
    <mergeCell ref="AJ18:AJ19"/>
    <mergeCell ref="Y18:Y19"/>
    <mergeCell ref="Z18:Z19"/>
    <mergeCell ref="AA18:AA19"/>
    <mergeCell ref="AB18:AB19"/>
    <mergeCell ref="AC18:AC19"/>
    <mergeCell ref="AD18:AD19"/>
    <mergeCell ref="N18:N19"/>
    <mergeCell ref="O18:O19"/>
    <mergeCell ref="P18:P19"/>
    <mergeCell ref="V18:V19"/>
    <mergeCell ref="W18:W19"/>
    <mergeCell ref="X18:X19"/>
    <mergeCell ref="DG16:DI17"/>
    <mergeCell ref="DJ16:DL17"/>
    <mergeCell ref="DM16:DO17"/>
    <mergeCell ref="BR16:BR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DP16:DP17"/>
    <mergeCell ref="L17:M17"/>
    <mergeCell ref="A18:B19"/>
    <mergeCell ref="C18:D19"/>
    <mergeCell ref="E18:H19"/>
    <mergeCell ref="I18:K19"/>
    <mergeCell ref="L18:M18"/>
    <mergeCell ref="CO16:CQ17"/>
    <mergeCell ref="CR16:CT17"/>
    <mergeCell ref="CU16:CW17"/>
    <mergeCell ref="CX16:CZ17"/>
    <mergeCell ref="DA16:DC17"/>
    <mergeCell ref="DD16:DF17"/>
    <mergeCell ref="BS16:BU17"/>
    <mergeCell ref="BV16:BW17"/>
    <mergeCell ref="BX16:BZ17"/>
    <mergeCell ref="CA16:CC17"/>
    <mergeCell ref="CD16:CI17"/>
    <mergeCell ref="CJ16:CN17"/>
    <mergeCell ref="BF16:BF17"/>
    <mergeCell ref="BJ16:BJ17"/>
    <mergeCell ref="BN16:BN17"/>
    <mergeCell ref="BO16:BO17"/>
    <mergeCell ref="BQ16:BQ17"/>
    <mergeCell ref="AP16:AP17"/>
    <mergeCell ref="AQ16:AQ17"/>
    <mergeCell ref="AR16:AR17"/>
    <mergeCell ref="AS16:AS17"/>
    <mergeCell ref="AH16:AH17"/>
    <mergeCell ref="AI16:AI17"/>
    <mergeCell ref="AJ16:AJ17"/>
    <mergeCell ref="AK16:AK17"/>
    <mergeCell ref="AL16:AL17"/>
    <mergeCell ref="AM16:AM17"/>
    <mergeCell ref="AB16:AB17"/>
    <mergeCell ref="AC16:AC17"/>
    <mergeCell ref="AD16:AD17"/>
    <mergeCell ref="AE16:AE17"/>
    <mergeCell ref="AF16:AF17"/>
    <mergeCell ref="AG16:AG17"/>
    <mergeCell ref="V16:V17"/>
    <mergeCell ref="W16:W17"/>
    <mergeCell ref="X16:X17"/>
    <mergeCell ref="Y16:Y17"/>
    <mergeCell ref="Z16:Z17"/>
    <mergeCell ref="AA16:AA17"/>
    <mergeCell ref="DP14:DP15"/>
    <mergeCell ref="L15:M15"/>
    <mergeCell ref="A16:B17"/>
    <mergeCell ref="C16:D17"/>
    <mergeCell ref="E16:H17"/>
    <mergeCell ref="I16:K17"/>
    <mergeCell ref="L16:M16"/>
    <mergeCell ref="N16:N17"/>
    <mergeCell ref="O16:O17"/>
    <mergeCell ref="P16:P17"/>
    <mergeCell ref="CX14:CZ15"/>
    <mergeCell ref="DA14:DC15"/>
    <mergeCell ref="DD14:DF15"/>
    <mergeCell ref="DG14:DI15"/>
    <mergeCell ref="DJ14:DL15"/>
    <mergeCell ref="DM14:DO15"/>
    <mergeCell ref="CA14:CC15"/>
    <mergeCell ref="CD14:CI15"/>
    <mergeCell ref="CJ14:CN15"/>
    <mergeCell ref="CO14:CQ15"/>
    <mergeCell ref="CR14:CT15"/>
    <mergeCell ref="CU14:CW15"/>
    <mergeCell ref="BO14:BO15"/>
    <mergeCell ref="BQ14:BQ15"/>
    <mergeCell ref="BR14:BR15"/>
    <mergeCell ref="BS14:BU15"/>
    <mergeCell ref="BV14:BW15"/>
    <mergeCell ref="BX14:BZ15"/>
    <mergeCell ref="BC14:BC15"/>
    <mergeCell ref="BD14:BD15"/>
    <mergeCell ref="BE14:BE15"/>
    <mergeCell ref="BF14:BF15"/>
    <mergeCell ref="BJ14:BJ15"/>
    <mergeCell ref="BN14:BN15"/>
    <mergeCell ref="AW14:AW15"/>
    <mergeCell ref="AX14:AX15"/>
    <mergeCell ref="AY14:AY15"/>
    <mergeCell ref="AZ14:AZ15"/>
    <mergeCell ref="BA14:BA15"/>
    <mergeCell ref="BB14:BB15"/>
    <mergeCell ref="AQ14:AQ15"/>
    <mergeCell ref="AR14:AR15"/>
    <mergeCell ref="AS14:AS15"/>
    <mergeCell ref="AT14:AT15"/>
    <mergeCell ref="AU14:AU15"/>
    <mergeCell ref="AV14:AV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AJ14:AJ15"/>
    <mergeCell ref="Y14:Y15"/>
    <mergeCell ref="Z14:Z15"/>
    <mergeCell ref="AA14:AA15"/>
    <mergeCell ref="AB14:AB15"/>
    <mergeCell ref="AC14:AC15"/>
    <mergeCell ref="AD14:AD15"/>
    <mergeCell ref="N14:N15"/>
    <mergeCell ref="O14:O15"/>
    <mergeCell ref="P14:P15"/>
    <mergeCell ref="V14:V15"/>
    <mergeCell ref="W14:W15"/>
    <mergeCell ref="X14:X15"/>
    <mergeCell ref="DD12:DF13"/>
    <mergeCell ref="DG12:DI13"/>
    <mergeCell ref="DJ12:DL13"/>
    <mergeCell ref="DM12:DO13"/>
    <mergeCell ref="L13:M13"/>
    <mergeCell ref="A14:B15"/>
    <mergeCell ref="C14:D15"/>
    <mergeCell ref="E14:H15"/>
    <mergeCell ref="I14:K15"/>
    <mergeCell ref="L14:M14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BJ12:BJ13"/>
    <mergeCell ref="BN12:BN13"/>
    <mergeCell ref="BO12:BO13"/>
    <mergeCell ref="BQ12:BQ13"/>
    <mergeCell ref="AY12:AY13"/>
    <mergeCell ref="AZ12:AZ13"/>
    <mergeCell ref="BA12:BA13"/>
    <mergeCell ref="BB12:BB13"/>
    <mergeCell ref="BC12:BC13"/>
    <mergeCell ref="BD12:BD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AQ12:AQ13"/>
    <mergeCell ref="AR12:AR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G12:AG13"/>
    <mergeCell ref="AH12:AH13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</mergeCells>
  <conditionalFormatting sqref="CO12:DO35">
    <cfRule type="expression" dxfId="34" priority="21">
      <formula>$P12&lt;&gt;"OUI"</formula>
    </cfRule>
  </conditionalFormatting>
  <conditionalFormatting sqref="BJ12:BM12 BJ14:BM14 BJ16:BM16 BJ18:BM18 BJ20:BM20 BJ22:BM22 BJ24:BM24 BJ26:BM26 BJ28:BM28 BJ30:BM30 BJ32:BM32 BJ34:BM34">
    <cfRule type="expression" dxfId="33" priority="20">
      <formula>$BJ12&gt;0</formula>
    </cfRule>
  </conditionalFormatting>
  <conditionalFormatting sqref="BS5 CC5 CT5 DA1 DF1 DL1">
    <cfRule type="cellIs" dxfId="32" priority="19" operator="equal">
      <formula>""</formula>
    </cfRule>
  </conditionalFormatting>
  <conditionalFormatting sqref="CJ12:CN35">
    <cfRule type="expression" dxfId="31" priority="18">
      <formula>$CJ12=""</formula>
    </cfRule>
  </conditionalFormatting>
  <conditionalFormatting sqref="U12 U14:U35">
    <cfRule type="expression" dxfId="30" priority="17">
      <formula>$U12&gt;0</formula>
    </cfRule>
  </conditionalFormatting>
  <conditionalFormatting sqref="U13">
    <cfRule type="expression" dxfId="29" priority="16">
      <formula>$U13&gt;0</formula>
    </cfRule>
  </conditionalFormatting>
  <conditionalFormatting sqref="BX12:CI35">
    <cfRule type="expression" dxfId="28" priority="15">
      <formula>$E12=""</formula>
    </cfRule>
  </conditionalFormatting>
  <conditionalFormatting sqref="BR12:BW13 BS14:BW21 BS24:BW35 BR14:BR35">
    <cfRule type="expression" dxfId="27" priority="6">
      <formula>$E12=""</formula>
    </cfRule>
  </conditionalFormatting>
  <conditionalFormatting sqref="BS22:BW23">
    <cfRule type="expression" dxfId="26" priority="1">
      <formula>$E22=""</formula>
    </cfRule>
  </conditionalFormatting>
  <dataValidations count="3">
    <dataValidation type="list" allowBlank="1" showInputMessage="1" showErrorMessage="1" sqref="C12:D35">
      <formula1>TYPE_6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P12:P35">
      <formula1>S.D.</formula1>
    </dataValidation>
  </dataValidations>
  <pageMargins left="0" right="0" top="0" bottom="0" header="0" footer="0"/>
  <pageSetup paperSize="9" scale="75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314"/>
      <c r="B1" s="315"/>
      <c r="C1" s="315"/>
      <c r="D1" s="315"/>
      <c r="E1" s="315"/>
      <c r="F1" s="315"/>
      <c r="G1" s="315"/>
      <c r="H1" s="366"/>
      <c r="I1" s="259" t="s">
        <v>1</v>
      </c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59" t="str">
        <f>IF('Relevé Cotes (1)'!DA1&lt;&gt;"",'Relevé Cotes (1)'!DA1,"")</f>
        <v/>
      </c>
      <c r="AM1" s="260"/>
      <c r="AN1" s="260"/>
      <c r="AO1" s="260"/>
      <c r="AP1" s="369"/>
      <c r="AQ1" s="259" t="str">
        <f>IF('Relevé Cotes (1)'!DF1&lt;&gt;"",'Relevé Cotes (1)'!DF1,"")</f>
        <v/>
      </c>
      <c r="AR1" s="260"/>
      <c r="AS1" s="260"/>
      <c r="AT1" s="260"/>
      <c r="AU1" s="260"/>
      <c r="AV1" s="369"/>
      <c r="AW1" s="232" t="s">
        <v>352</v>
      </c>
      <c r="AX1" s="233"/>
      <c r="AY1" s="233"/>
      <c r="AZ1" s="234"/>
    </row>
    <row r="2" spans="1:52" x14ac:dyDescent="0.25">
      <c r="A2" s="316"/>
      <c r="B2" s="317"/>
      <c r="C2" s="317"/>
      <c r="D2" s="317"/>
      <c r="E2" s="317"/>
      <c r="F2" s="317"/>
      <c r="G2" s="317"/>
      <c r="H2" s="367"/>
      <c r="I2" s="261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1"/>
      <c r="AM2" s="262"/>
      <c r="AN2" s="262"/>
      <c r="AO2" s="262"/>
      <c r="AP2" s="370"/>
      <c r="AQ2" s="261"/>
      <c r="AR2" s="262"/>
      <c r="AS2" s="262"/>
      <c r="AT2" s="262"/>
      <c r="AU2" s="262"/>
      <c r="AV2" s="370"/>
      <c r="AW2" s="235"/>
      <c r="AX2" s="236"/>
      <c r="AY2" s="236"/>
      <c r="AZ2" s="237"/>
    </row>
    <row r="3" spans="1:52" ht="18.75" customHeight="1" thickBot="1" x14ac:dyDescent="0.3">
      <c r="A3" s="318"/>
      <c r="B3" s="319"/>
      <c r="C3" s="319"/>
      <c r="D3" s="319"/>
      <c r="E3" s="319"/>
      <c r="F3" s="319"/>
      <c r="G3" s="319"/>
      <c r="H3" s="368"/>
      <c r="I3" s="263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3"/>
      <c r="AM3" s="264"/>
      <c r="AN3" s="264"/>
      <c r="AO3" s="264"/>
      <c r="AP3" s="371"/>
      <c r="AQ3" s="263"/>
      <c r="AR3" s="264"/>
      <c r="AS3" s="264"/>
      <c r="AT3" s="264"/>
      <c r="AU3" s="264"/>
      <c r="AV3" s="371"/>
      <c r="AW3" s="238"/>
      <c r="AX3" s="239"/>
      <c r="AY3" s="239"/>
      <c r="AZ3" s="240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265" t="s">
        <v>29</v>
      </c>
      <c r="B5" s="266"/>
      <c r="C5" s="266"/>
      <c r="D5" s="315" t="str">
        <f>IF('Relevé Cotes (1)'!BS5&lt;&gt;"",'Relevé Cotes (1)'!BS5,"")</f>
        <v/>
      </c>
      <c r="E5" s="315"/>
      <c r="F5" s="315"/>
      <c r="G5" s="315"/>
      <c r="H5" s="366"/>
      <c r="I5" s="265" t="s">
        <v>32</v>
      </c>
      <c r="J5" s="266"/>
      <c r="K5" s="266"/>
      <c r="L5" s="266"/>
      <c r="M5" s="266"/>
      <c r="N5" s="315" t="str">
        <f>IF('Relevé Cotes (1)'!CC5&lt;&gt;"",'Relevé Cotes (1)'!CC5,"")</f>
        <v/>
      </c>
      <c r="O5" s="315"/>
      <c r="P5" s="315"/>
      <c r="Q5" s="315"/>
      <c r="R5" s="315"/>
      <c r="S5" s="315"/>
      <c r="T5" s="315"/>
      <c r="U5" s="315"/>
      <c r="V5" s="315"/>
      <c r="W5" s="315"/>
      <c r="X5" s="366"/>
      <c r="Y5" s="265" t="s">
        <v>30</v>
      </c>
      <c r="Z5" s="266"/>
      <c r="AA5" s="266"/>
      <c r="AB5" s="266"/>
      <c r="AC5" s="266"/>
      <c r="AD5" s="266"/>
      <c r="AE5" s="315" t="str">
        <f>IF('Relevé Cotes (1)'!CT5&lt;&gt;"",'Relevé Cotes (1)'!CT5,"")</f>
        <v/>
      </c>
      <c r="AF5" s="315"/>
      <c r="AG5" s="315"/>
      <c r="AH5" s="315"/>
      <c r="AI5" s="315"/>
      <c r="AJ5" s="315"/>
      <c r="AK5" s="315"/>
      <c r="AL5" s="366"/>
      <c r="AM5" s="265" t="s">
        <v>40</v>
      </c>
      <c r="AN5" s="266"/>
      <c r="AO5" s="266"/>
      <c r="AP5" s="345"/>
      <c r="AQ5" s="345"/>
      <c r="AR5" s="346"/>
      <c r="AS5" s="265" t="s">
        <v>31</v>
      </c>
      <c r="AT5" s="266"/>
      <c r="AU5" s="266"/>
      <c r="AV5" s="341"/>
      <c r="AW5" s="341"/>
      <c r="AX5" s="341"/>
      <c r="AY5" s="341"/>
      <c r="AZ5" s="342"/>
    </row>
    <row r="6" spans="1:52" ht="12" customHeight="1" thickBot="1" x14ac:dyDescent="0.3">
      <c r="A6" s="267"/>
      <c r="B6" s="268"/>
      <c r="C6" s="268"/>
      <c r="D6" s="319"/>
      <c r="E6" s="319"/>
      <c r="F6" s="319"/>
      <c r="G6" s="319"/>
      <c r="H6" s="368"/>
      <c r="I6" s="267"/>
      <c r="J6" s="268"/>
      <c r="K6" s="268"/>
      <c r="L6" s="268"/>
      <c r="M6" s="268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68"/>
      <c r="Y6" s="267"/>
      <c r="Z6" s="268"/>
      <c r="AA6" s="268"/>
      <c r="AB6" s="268"/>
      <c r="AC6" s="268"/>
      <c r="AD6" s="268"/>
      <c r="AE6" s="319"/>
      <c r="AF6" s="319"/>
      <c r="AG6" s="319"/>
      <c r="AH6" s="319"/>
      <c r="AI6" s="319"/>
      <c r="AJ6" s="319"/>
      <c r="AK6" s="319"/>
      <c r="AL6" s="368"/>
      <c r="AM6" s="267"/>
      <c r="AN6" s="268"/>
      <c r="AO6" s="268"/>
      <c r="AP6" s="347"/>
      <c r="AQ6" s="347"/>
      <c r="AR6" s="348"/>
      <c r="AS6" s="267"/>
      <c r="AT6" s="268"/>
      <c r="AU6" s="268"/>
      <c r="AV6" s="343"/>
      <c r="AW6" s="343"/>
      <c r="AX6" s="343"/>
      <c r="AY6" s="343"/>
      <c r="AZ6" s="344"/>
    </row>
    <row r="7" spans="1:52" ht="12" customHeight="1" x14ac:dyDescent="0.25">
      <c r="A7" s="372"/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2"/>
      <c r="Y7" s="372"/>
      <c r="Z7" s="372"/>
      <c r="AA7" s="372"/>
      <c r="AB7" s="372"/>
      <c r="AC7" s="372"/>
      <c r="AD7" s="372"/>
      <c r="AE7" s="372"/>
      <c r="AF7" s="372"/>
      <c r="AG7" s="372"/>
      <c r="AH7" s="372"/>
      <c r="AI7" s="372"/>
      <c r="AJ7" s="372"/>
      <c r="AK7" s="372"/>
      <c r="AL7" s="372"/>
      <c r="AM7" s="372"/>
      <c r="AN7" s="372"/>
      <c r="AO7" s="372"/>
      <c r="AP7" s="372"/>
      <c r="AQ7" s="372"/>
      <c r="AR7" s="372"/>
      <c r="AS7" s="372"/>
      <c r="AT7" s="372"/>
      <c r="AU7" s="372"/>
      <c r="AV7" s="372"/>
      <c r="AW7" s="372"/>
      <c r="AX7" s="372"/>
      <c r="AY7" s="372"/>
      <c r="AZ7" s="372"/>
    </row>
    <row r="8" spans="1:52" ht="12" customHeight="1" x14ac:dyDescent="0.25">
      <c r="A8" s="373"/>
      <c r="B8" s="373"/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  <c r="AH8" s="373"/>
      <c r="AI8" s="373"/>
      <c r="AJ8" s="373"/>
      <c r="AK8" s="373"/>
      <c r="AL8" s="373"/>
      <c r="AM8" s="373"/>
      <c r="AN8" s="373"/>
      <c r="AO8" s="373"/>
      <c r="AP8" s="373"/>
      <c r="AQ8" s="373"/>
      <c r="AR8" s="373"/>
      <c r="AS8" s="373"/>
      <c r="AT8" s="373"/>
      <c r="AU8" s="373"/>
      <c r="AV8" s="373"/>
      <c r="AW8" s="373"/>
      <c r="AX8" s="373"/>
      <c r="AY8" s="373"/>
      <c r="AZ8" s="373"/>
    </row>
    <row r="9" spans="1:52" ht="12" customHeight="1" x14ac:dyDescent="0.25">
      <c r="A9" s="373"/>
      <c r="B9" s="37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73"/>
      <c r="AJ9" s="373"/>
      <c r="AK9" s="373"/>
      <c r="AL9" s="373"/>
      <c r="AM9" s="373"/>
      <c r="AN9" s="373"/>
      <c r="AO9" s="373"/>
      <c r="AP9" s="373"/>
      <c r="AQ9" s="373"/>
      <c r="AR9" s="373"/>
      <c r="AS9" s="373"/>
      <c r="AT9" s="373"/>
      <c r="AU9" s="373"/>
      <c r="AV9" s="373"/>
      <c r="AW9" s="373"/>
      <c r="AX9" s="373"/>
      <c r="AY9" s="373"/>
      <c r="AZ9" s="373"/>
    </row>
    <row r="10" spans="1:52" ht="12.75" customHeight="1" x14ac:dyDescent="0.25">
      <c r="A10" s="373"/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  <c r="AS10" s="373"/>
      <c r="AT10" s="373"/>
      <c r="AU10" s="373"/>
      <c r="AV10" s="373"/>
      <c r="AW10" s="373"/>
      <c r="AX10" s="373"/>
      <c r="AY10" s="373"/>
      <c r="AZ10" s="373"/>
    </row>
    <row r="11" spans="1:52" ht="9.75" customHeight="1" x14ac:dyDescent="0.25">
      <c r="A11" s="373"/>
      <c r="B11" s="373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73"/>
      <c r="AJ11" s="373"/>
      <c r="AK11" s="373"/>
      <c r="AL11" s="373"/>
      <c r="AM11" s="373"/>
      <c r="AN11" s="373"/>
      <c r="AO11" s="373"/>
      <c r="AP11" s="373"/>
      <c r="AQ11" s="373"/>
      <c r="AR11" s="373"/>
      <c r="AS11" s="373"/>
      <c r="AT11" s="373"/>
      <c r="AU11" s="373"/>
      <c r="AV11" s="373"/>
      <c r="AW11" s="373"/>
      <c r="AX11" s="373"/>
      <c r="AY11" s="373"/>
      <c r="AZ11" s="373"/>
    </row>
    <row r="12" spans="1:52" ht="12.75" customHeight="1" x14ac:dyDescent="0.25">
      <c r="A12" s="373"/>
      <c r="B12" s="373"/>
      <c r="C12" s="373"/>
      <c r="D12" s="373"/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/>
      <c r="Z12" s="373"/>
      <c r="AA12" s="373"/>
      <c r="AB12" s="373"/>
      <c r="AC12" s="373"/>
      <c r="AD12" s="373"/>
      <c r="AE12" s="373"/>
      <c r="AF12" s="373"/>
      <c r="AG12" s="373"/>
      <c r="AH12" s="373"/>
      <c r="AI12" s="373"/>
      <c r="AJ12" s="373"/>
      <c r="AK12" s="373"/>
      <c r="AL12" s="373"/>
      <c r="AM12" s="373"/>
      <c r="AN12" s="373"/>
      <c r="AO12" s="373"/>
      <c r="AP12" s="373"/>
      <c r="AQ12" s="373"/>
      <c r="AR12" s="373"/>
      <c r="AS12" s="373"/>
      <c r="AT12" s="373"/>
      <c r="AU12" s="373"/>
      <c r="AV12" s="373"/>
      <c r="AW12" s="373"/>
      <c r="AX12" s="373"/>
      <c r="AY12" s="373"/>
      <c r="AZ12" s="373"/>
    </row>
    <row r="13" spans="1:52" ht="12.75" customHeight="1" x14ac:dyDescent="0.25">
      <c r="A13" s="373"/>
      <c r="B13" s="373"/>
      <c r="C13" s="373"/>
      <c r="D13" s="373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3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  <c r="AO13" s="373"/>
      <c r="AP13" s="373"/>
      <c r="AQ13" s="373"/>
      <c r="AR13" s="373"/>
      <c r="AS13" s="373"/>
      <c r="AT13" s="373"/>
      <c r="AU13" s="373"/>
      <c r="AV13" s="373"/>
      <c r="AW13" s="373"/>
      <c r="AX13" s="373"/>
      <c r="AY13" s="373"/>
      <c r="AZ13" s="373"/>
    </row>
    <row r="14" spans="1:52" ht="12.75" customHeight="1" x14ac:dyDescent="0.25">
      <c r="A14" s="373"/>
      <c r="B14" s="373"/>
      <c r="C14" s="373"/>
      <c r="D14" s="373"/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3"/>
      <c r="AJ14" s="373"/>
      <c r="AK14" s="373"/>
      <c r="AL14" s="373"/>
      <c r="AM14" s="373"/>
      <c r="AN14" s="373"/>
      <c r="AO14" s="373"/>
      <c r="AP14" s="373"/>
      <c r="AQ14" s="373"/>
      <c r="AR14" s="373"/>
      <c r="AS14" s="373"/>
      <c r="AT14" s="373"/>
      <c r="AU14" s="373"/>
      <c r="AV14" s="373"/>
      <c r="AW14" s="373"/>
      <c r="AX14" s="373"/>
      <c r="AY14" s="373"/>
      <c r="AZ14" s="373"/>
    </row>
    <row r="15" spans="1:52" ht="12.75" customHeight="1" x14ac:dyDescent="0.25">
      <c r="A15" s="373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3"/>
      <c r="AA15" s="373"/>
      <c r="AB15" s="373"/>
      <c r="AC15" s="373"/>
      <c r="AD15" s="373"/>
      <c r="AE15" s="373"/>
      <c r="AF15" s="373"/>
      <c r="AG15" s="373"/>
      <c r="AH15" s="373"/>
      <c r="AI15" s="373"/>
      <c r="AJ15" s="373"/>
      <c r="AK15" s="373"/>
      <c r="AL15" s="373"/>
      <c r="AM15" s="373"/>
      <c r="AN15" s="373"/>
      <c r="AO15" s="373"/>
      <c r="AP15" s="373"/>
      <c r="AQ15" s="373"/>
      <c r="AR15" s="373"/>
      <c r="AS15" s="373"/>
      <c r="AT15" s="373"/>
      <c r="AU15" s="373"/>
      <c r="AV15" s="373"/>
      <c r="AW15" s="373"/>
      <c r="AX15" s="373"/>
      <c r="AY15" s="373"/>
      <c r="AZ15" s="373"/>
    </row>
    <row r="16" spans="1:52" ht="12.75" customHeight="1" x14ac:dyDescent="0.25">
      <c r="A16" s="373"/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3"/>
      <c r="AA16" s="373"/>
      <c r="AB16" s="373"/>
      <c r="AC16" s="373"/>
      <c r="AD16" s="373"/>
      <c r="AE16" s="373"/>
      <c r="AF16" s="373"/>
      <c r="AG16" s="373"/>
      <c r="AH16" s="373"/>
      <c r="AI16" s="373"/>
      <c r="AJ16" s="373"/>
      <c r="AK16" s="373"/>
      <c r="AL16" s="373"/>
      <c r="AM16" s="373"/>
      <c r="AN16" s="373"/>
      <c r="AO16" s="373"/>
      <c r="AP16" s="373"/>
      <c r="AQ16" s="373"/>
      <c r="AR16" s="373"/>
      <c r="AS16" s="373"/>
      <c r="AT16" s="373"/>
      <c r="AU16" s="373"/>
      <c r="AV16" s="373"/>
      <c r="AW16" s="373"/>
      <c r="AX16" s="373"/>
      <c r="AY16" s="373"/>
      <c r="AZ16" s="373"/>
    </row>
    <row r="17" spans="1:56" ht="12.75" customHeight="1" x14ac:dyDescent="0.25">
      <c r="A17" s="373"/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373"/>
      <c r="AQ17" s="373"/>
      <c r="AR17" s="373"/>
      <c r="AS17" s="373"/>
      <c r="AT17" s="373"/>
      <c r="AU17" s="373"/>
      <c r="AV17" s="373"/>
      <c r="AW17" s="373"/>
      <c r="AX17" s="373"/>
      <c r="AY17" s="373"/>
      <c r="AZ17" s="373"/>
    </row>
    <row r="18" spans="1:56" ht="12.75" customHeight="1" x14ac:dyDescent="0.25">
      <c r="A18" s="373"/>
      <c r="B18" s="373"/>
      <c r="C18" s="373"/>
      <c r="D18" s="373"/>
      <c r="E18" s="373"/>
      <c r="F18" s="373"/>
      <c r="G18" s="373"/>
      <c r="H18" s="373"/>
      <c r="I18" s="373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73"/>
      <c r="V18" s="373"/>
      <c r="W18" s="373"/>
      <c r="X18" s="373"/>
      <c r="Y18" s="373"/>
      <c r="Z18" s="373"/>
      <c r="AA18" s="373"/>
      <c r="AB18" s="373"/>
      <c r="AC18" s="373"/>
      <c r="AD18" s="373"/>
      <c r="AE18" s="373"/>
      <c r="AF18" s="373"/>
      <c r="AG18" s="373"/>
      <c r="AH18" s="373"/>
      <c r="AI18" s="373"/>
      <c r="AJ18" s="373"/>
      <c r="AK18" s="373"/>
      <c r="AL18" s="373"/>
      <c r="AM18" s="373"/>
      <c r="AN18" s="373"/>
      <c r="AO18" s="373"/>
      <c r="AP18" s="373"/>
      <c r="AQ18" s="373"/>
      <c r="AR18" s="373"/>
      <c r="AS18" s="373"/>
      <c r="AT18" s="373"/>
      <c r="AU18" s="373"/>
      <c r="AV18" s="373"/>
      <c r="AW18" s="373"/>
      <c r="AX18" s="373"/>
      <c r="AY18" s="373"/>
      <c r="AZ18" s="373"/>
    </row>
    <row r="19" spans="1:56" ht="12.75" customHeight="1" x14ac:dyDescent="0.25">
      <c r="A19" s="373"/>
      <c r="B19" s="373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  <c r="AG19" s="373"/>
      <c r="AH19" s="373"/>
      <c r="AI19" s="373"/>
      <c r="AJ19" s="373"/>
      <c r="AK19" s="373"/>
      <c r="AL19" s="373"/>
      <c r="AM19" s="373"/>
      <c r="AN19" s="373"/>
      <c r="AO19" s="373"/>
      <c r="AP19" s="373"/>
      <c r="AQ19" s="373"/>
      <c r="AR19" s="373"/>
      <c r="AS19" s="373"/>
      <c r="AT19" s="373"/>
      <c r="AU19" s="373"/>
      <c r="AV19" s="373"/>
      <c r="AW19" s="373"/>
      <c r="AX19" s="373"/>
      <c r="AY19" s="373"/>
      <c r="AZ19" s="373"/>
    </row>
    <row r="20" spans="1:56" ht="12.75" customHeight="1" x14ac:dyDescent="0.25">
      <c r="A20" s="373"/>
      <c r="B20" s="373"/>
      <c r="C20" s="373"/>
      <c r="D20" s="373"/>
      <c r="E20" s="373"/>
      <c r="F20" s="373"/>
      <c r="G20" s="373"/>
      <c r="H20" s="373"/>
      <c r="I20" s="373"/>
      <c r="J20" s="373"/>
      <c r="K20" s="373"/>
      <c r="L20" s="373"/>
      <c r="M20" s="373"/>
      <c r="N20" s="373"/>
      <c r="O20" s="373"/>
      <c r="P20" s="373"/>
      <c r="Q20" s="373"/>
      <c r="R20" s="373"/>
      <c r="S20" s="373"/>
      <c r="T20" s="373"/>
      <c r="U20" s="373"/>
      <c r="V20" s="373"/>
      <c r="W20" s="373"/>
      <c r="X20" s="373"/>
      <c r="Y20" s="373"/>
      <c r="Z20" s="373"/>
      <c r="AA20" s="373"/>
      <c r="AB20" s="373"/>
      <c r="AC20" s="373"/>
      <c r="AD20" s="373"/>
      <c r="AE20" s="373"/>
      <c r="AF20" s="373"/>
      <c r="AG20" s="373"/>
      <c r="AH20" s="373"/>
      <c r="AI20" s="373"/>
      <c r="AJ20" s="373"/>
      <c r="AK20" s="373"/>
      <c r="AL20" s="373"/>
      <c r="AM20" s="373"/>
      <c r="AN20" s="373"/>
      <c r="AO20" s="373"/>
      <c r="AP20" s="373"/>
      <c r="AQ20" s="373"/>
      <c r="AR20" s="373"/>
      <c r="AS20" s="373"/>
      <c r="AT20" s="373"/>
      <c r="AU20" s="373"/>
      <c r="AV20" s="373"/>
      <c r="AW20" s="373"/>
      <c r="AX20" s="373"/>
      <c r="AY20" s="373"/>
      <c r="AZ20" s="373"/>
    </row>
    <row r="21" spans="1:56" ht="12.75" customHeight="1" x14ac:dyDescent="0.25">
      <c r="A21" s="373"/>
      <c r="B21" s="373"/>
      <c r="C21" s="373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  <c r="AG21" s="373"/>
      <c r="AH21" s="373"/>
      <c r="AI21" s="373"/>
      <c r="AJ21" s="373"/>
      <c r="AK21" s="373"/>
      <c r="AL21" s="373"/>
      <c r="AM21" s="373"/>
      <c r="AN21" s="373"/>
      <c r="AO21" s="373"/>
      <c r="AP21" s="373"/>
      <c r="AQ21" s="373"/>
      <c r="AR21" s="373"/>
      <c r="AS21" s="373"/>
      <c r="AT21" s="373"/>
      <c r="AU21" s="373"/>
      <c r="AV21" s="373"/>
      <c r="AW21" s="373"/>
      <c r="AX21" s="373"/>
      <c r="AY21" s="373"/>
      <c r="AZ21" s="373"/>
    </row>
    <row r="22" spans="1:56" ht="12.75" customHeight="1" x14ac:dyDescent="0.25">
      <c r="A22" s="373"/>
      <c r="B22" s="373"/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3"/>
      <c r="AR22" s="373"/>
      <c r="AS22" s="373"/>
      <c r="AT22" s="373"/>
      <c r="AU22" s="373"/>
      <c r="AV22" s="373"/>
      <c r="AW22" s="373"/>
      <c r="AX22" s="373"/>
      <c r="AY22" s="373"/>
      <c r="AZ22" s="373"/>
    </row>
    <row r="23" spans="1:56" ht="12.75" customHeight="1" x14ac:dyDescent="0.25">
      <c r="A23" s="373"/>
      <c r="B23" s="373"/>
      <c r="C23" s="373"/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  <c r="AG23" s="373"/>
      <c r="AH23" s="373"/>
      <c r="AI23" s="373"/>
      <c r="AJ23" s="373"/>
      <c r="AK23" s="373"/>
      <c r="AL23" s="373"/>
      <c r="AM23" s="373"/>
      <c r="AN23" s="373"/>
      <c r="AO23" s="373"/>
      <c r="AP23" s="373"/>
      <c r="AQ23" s="373"/>
      <c r="AR23" s="373"/>
      <c r="AS23" s="373"/>
      <c r="AT23" s="373"/>
      <c r="AU23" s="373"/>
      <c r="AV23" s="373"/>
      <c r="AW23" s="373"/>
      <c r="AX23" s="373"/>
      <c r="AY23" s="373"/>
      <c r="AZ23" s="373"/>
      <c r="BD23" s="60"/>
    </row>
    <row r="24" spans="1:56" ht="12.75" customHeight="1" x14ac:dyDescent="0.25">
      <c r="A24" s="373"/>
      <c r="B24" s="373"/>
      <c r="C24" s="373"/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  <c r="AG24" s="373"/>
      <c r="AH24" s="373"/>
      <c r="AI24" s="373"/>
      <c r="AJ24" s="373"/>
      <c r="AK24" s="373"/>
      <c r="AL24" s="373"/>
      <c r="AM24" s="373"/>
      <c r="AN24" s="373"/>
      <c r="AO24" s="373"/>
      <c r="AP24" s="373"/>
      <c r="AQ24" s="373"/>
      <c r="AR24" s="373"/>
      <c r="AS24" s="373"/>
      <c r="AT24" s="373"/>
      <c r="AU24" s="373"/>
      <c r="AV24" s="373"/>
      <c r="AW24" s="373"/>
      <c r="AX24" s="373"/>
      <c r="AY24" s="373"/>
      <c r="AZ24" s="373"/>
    </row>
    <row r="25" spans="1:56" ht="12.75" customHeight="1" x14ac:dyDescent="0.25">
      <c r="A25" s="373"/>
      <c r="B25" s="373"/>
      <c r="C25" s="373"/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</row>
    <row r="26" spans="1:56" ht="12.75" customHeight="1" x14ac:dyDescent="0.25">
      <c r="A26" s="373"/>
      <c r="B26" s="373"/>
      <c r="C26" s="373"/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</row>
    <row r="27" spans="1:56" ht="12.75" customHeight="1" x14ac:dyDescent="0.25">
      <c r="A27" s="373"/>
      <c r="B27" s="373"/>
      <c r="C27" s="373"/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  <c r="AG27" s="373"/>
      <c r="AH27" s="373"/>
      <c r="AI27" s="373"/>
      <c r="AJ27" s="373"/>
      <c r="AK27" s="373"/>
      <c r="AL27" s="373"/>
      <c r="AM27" s="373"/>
      <c r="AN27" s="373"/>
      <c r="AO27" s="373"/>
      <c r="AP27" s="373"/>
      <c r="AQ27" s="373"/>
      <c r="AR27" s="373"/>
      <c r="AS27" s="373"/>
      <c r="AT27" s="373"/>
      <c r="AU27" s="373"/>
      <c r="AV27" s="373"/>
      <c r="AW27" s="373"/>
      <c r="AX27" s="373"/>
      <c r="AY27" s="373"/>
      <c r="AZ27" s="373"/>
    </row>
    <row r="28" spans="1:56" ht="12.75" customHeight="1" x14ac:dyDescent="0.25">
      <c r="A28" s="373"/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G28" s="373"/>
      <c r="AH28" s="373"/>
      <c r="AI28" s="373"/>
      <c r="AJ28" s="373"/>
      <c r="AK28" s="373"/>
      <c r="AL28" s="373"/>
      <c r="AM28" s="373"/>
      <c r="AN28" s="373"/>
      <c r="AO28" s="373"/>
      <c r="AP28" s="373"/>
      <c r="AQ28" s="373"/>
      <c r="AR28" s="373"/>
      <c r="AS28" s="373"/>
      <c r="AT28" s="373"/>
      <c r="AU28" s="373"/>
      <c r="AV28" s="373"/>
      <c r="AW28" s="373"/>
      <c r="AX28" s="373"/>
      <c r="AY28" s="373"/>
      <c r="AZ28" s="373"/>
    </row>
    <row r="29" spans="1:56" ht="12.75" customHeight="1" x14ac:dyDescent="0.25">
      <c r="A29" s="373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G29" s="373"/>
      <c r="AH29" s="373"/>
      <c r="AI29" s="373"/>
      <c r="AJ29" s="373"/>
      <c r="AK29" s="373"/>
      <c r="AL29" s="373"/>
      <c r="AM29" s="373"/>
      <c r="AN29" s="373"/>
      <c r="AO29" s="373"/>
      <c r="AP29" s="373"/>
      <c r="AQ29" s="373"/>
      <c r="AR29" s="373"/>
      <c r="AS29" s="373"/>
      <c r="AT29" s="373"/>
      <c r="AU29" s="373"/>
      <c r="AV29" s="373"/>
      <c r="AW29" s="373"/>
      <c r="AX29" s="373"/>
      <c r="AY29" s="373"/>
      <c r="AZ29" s="373"/>
    </row>
    <row r="30" spans="1:56" ht="12.75" customHeight="1" x14ac:dyDescent="0.25">
      <c r="A30" s="373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3"/>
      <c r="AO30" s="373"/>
      <c r="AP30" s="373"/>
      <c r="AQ30" s="373"/>
      <c r="AR30" s="373"/>
      <c r="AS30" s="373"/>
      <c r="AT30" s="373"/>
      <c r="AU30" s="373"/>
      <c r="AV30" s="373"/>
      <c r="AW30" s="373"/>
      <c r="AX30" s="373"/>
      <c r="AY30" s="373"/>
      <c r="AZ30" s="373"/>
    </row>
    <row r="31" spans="1:56" ht="12.75" customHeight="1" x14ac:dyDescent="0.25">
      <c r="A31" s="373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  <c r="AG31" s="373"/>
      <c r="AH31" s="373"/>
      <c r="AI31" s="373"/>
      <c r="AJ31" s="373"/>
      <c r="AK31" s="373"/>
      <c r="AL31" s="373"/>
      <c r="AM31" s="373"/>
      <c r="AN31" s="373"/>
      <c r="AO31" s="373"/>
      <c r="AP31" s="373"/>
      <c r="AQ31" s="373"/>
      <c r="AR31" s="373"/>
      <c r="AS31" s="373"/>
      <c r="AT31" s="373"/>
      <c r="AU31" s="373"/>
      <c r="AV31" s="373"/>
      <c r="AW31" s="373"/>
      <c r="AX31" s="373"/>
      <c r="AY31" s="373"/>
      <c r="AZ31" s="373"/>
    </row>
    <row r="32" spans="1:56" ht="12.75" customHeight="1" x14ac:dyDescent="0.25">
      <c r="A32" s="373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3"/>
      <c r="T32" s="373"/>
      <c r="U32" s="373"/>
      <c r="V32" s="373"/>
      <c r="W32" s="373"/>
      <c r="X32" s="373"/>
      <c r="Y32" s="373"/>
      <c r="Z32" s="373"/>
      <c r="AA32" s="373"/>
      <c r="AB32" s="373"/>
      <c r="AC32" s="373"/>
      <c r="AD32" s="373"/>
      <c r="AE32" s="373"/>
      <c r="AF32" s="373"/>
      <c r="AG32" s="373"/>
      <c r="AH32" s="373"/>
      <c r="AI32" s="373"/>
      <c r="AJ32" s="373"/>
      <c r="AK32" s="373"/>
      <c r="AL32" s="373"/>
      <c r="AM32" s="373"/>
      <c r="AN32" s="373"/>
      <c r="AO32" s="373"/>
      <c r="AP32" s="373"/>
      <c r="AQ32" s="373"/>
      <c r="AR32" s="373"/>
      <c r="AS32" s="373"/>
      <c r="AT32" s="373"/>
      <c r="AU32" s="373"/>
      <c r="AV32" s="373"/>
      <c r="AW32" s="373"/>
      <c r="AX32" s="373"/>
      <c r="AY32" s="373"/>
      <c r="AZ32" s="373"/>
    </row>
    <row r="33" spans="1:52" ht="12.75" customHeight="1" x14ac:dyDescent="0.25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73"/>
      <c r="V33" s="373"/>
      <c r="W33" s="373"/>
      <c r="X33" s="373"/>
      <c r="Y33" s="373"/>
      <c r="Z33" s="373"/>
      <c r="AA33" s="373"/>
      <c r="AB33" s="373"/>
      <c r="AC33" s="373"/>
      <c r="AD33" s="373"/>
      <c r="AE33" s="373"/>
      <c r="AF33" s="373"/>
      <c r="AG33" s="373"/>
      <c r="AH33" s="373"/>
      <c r="AI33" s="373"/>
      <c r="AJ33" s="373"/>
      <c r="AK33" s="373"/>
      <c r="AL33" s="373"/>
      <c r="AM33" s="373"/>
      <c r="AN33" s="373"/>
      <c r="AO33" s="373"/>
      <c r="AP33" s="373"/>
      <c r="AQ33" s="373"/>
      <c r="AR33" s="373"/>
      <c r="AS33" s="373"/>
      <c r="AT33" s="373"/>
      <c r="AU33" s="373"/>
      <c r="AV33" s="373"/>
      <c r="AW33" s="373"/>
      <c r="AX33" s="373"/>
      <c r="AY33" s="373"/>
      <c r="AZ33" s="373"/>
    </row>
    <row r="34" spans="1:52" ht="12.75" customHeight="1" x14ac:dyDescent="0.25">
      <c r="A34" s="373"/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  <c r="AG34" s="373"/>
      <c r="AH34" s="373"/>
      <c r="AI34" s="373"/>
      <c r="AJ34" s="373"/>
      <c r="AK34" s="373"/>
      <c r="AL34" s="373"/>
      <c r="AM34" s="373"/>
      <c r="AN34" s="373"/>
      <c r="AO34" s="373"/>
      <c r="AP34" s="373"/>
      <c r="AQ34" s="373"/>
      <c r="AR34" s="373"/>
      <c r="AS34" s="373"/>
      <c r="AT34" s="373"/>
      <c r="AU34" s="373"/>
      <c r="AV34" s="373"/>
      <c r="AW34" s="373"/>
      <c r="AX34" s="373"/>
      <c r="AY34" s="373"/>
      <c r="AZ34" s="373"/>
    </row>
    <row r="35" spans="1:52" ht="12.75" customHeight="1" x14ac:dyDescent="0.25">
      <c r="A35" s="373"/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  <c r="AG35" s="373"/>
      <c r="AH35" s="373"/>
      <c r="AI35" s="373"/>
      <c r="AJ35" s="373"/>
      <c r="AK35" s="373"/>
      <c r="AL35" s="373"/>
      <c r="AM35" s="373"/>
      <c r="AN35" s="373"/>
      <c r="AO35" s="373"/>
      <c r="AP35" s="373"/>
      <c r="AQ35" s="373"/>
      <c r="AR35" s="373"/>
      <c r="AS35" s="373"/>
      <c r="AT35" s="373"/>
      <c r="AU35" s="373"/>
      <c r="AV35" s="373"/>
      <c r="AW35" s="373"/>
      <c r="AX35" s="373"/>
      <c r="AY35" s="373"/>
      <c r="AZ35" s="373"/>
    </row>
    <row r="36" spans="1:52" ht="12.75" customHeight="1" x14ac:dyDescent="0.25">
      <c r="A36" s="373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  <c r="AG36" s="373"/>
      <c r="AH36" s="373"/>
      <c r="AI36" s="373"/>
      <c r="AJ36" s="373"/>
      <c r="AK36" s="373"/>
      <c r="AL36" s="373"/>
      <c r="AM36" s="373"/>
      <c r="AN36" s="373"/>
      <c r="AO36" s="373"/>
      <c r="AP36" s="373"/>
      <c r="AQ36" s="373"/>
      <c r="AR36" s="373"/>
      <c r="AS36" s="373"/>
      <c r="AT36" s="373"/>
      <c r="AU36" s="373"/>
      <c r="AV36" s="373"/>
      <c r="AW36" s="373"/>
      <c r="AX36" s="373"/>
      <c r="AY36" s="373"/>
      <c r="AZ36" s="373"/>
    </row>
    <row r="37" spans="1:52" ht="12.75" customHeight="1" x14ac:dyDescent="0.25">
      <c r="A37" s="373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  <c r="AZ37" s="373"/>
    </row>
    <row r="38" spans="1:52" ht="12.75" customHeight="1" x14ac:dyDescent="0.25">
      <c r="A38" s="373"/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  <c r="AG38" s="373"/>
      <c r="AH38" s="373"/>
      <c r="AI38" s="373"/>
      <c r="AJ38" s="373"/>
      <c r="AK38" s="373"/>
      <c r="AL38" s="373"/>
      <c r="AM38" s="373"/>
      <c r="AN38" s="373"/>
      <c r="AO38" s="373"/>
      <c r="AP38" s="373"/>
      <c r="AQ38" s="373"/>
      <c r="AR38" s="373"/>
      <c r="AS38" s="373"/>
      <c r="AT38" s="373"/>
      <c r="AU38" s="373"/>
      <c r="AV38" s="373"/>
      <c r="AW38" s="373"/>
      <c r="AX38" s="373"/>
      <c r="AY38" s="373"/>
      <c r="AZ38" s="373"/>
    </row>
    <row r="39" spans="1:52" ht="12.75" customHeight="1" x14ac:dyDescent="0.25">
      <c r="A39" s="373"/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73"/>
      <c r="AV39" s="373"/>
      <c r="AW39" s="373"/>
      <c r="AX39" s="373"/>
      <c r="AY39" s="373"/>
      <c r="AZ39" s="373"/>
    </row>
    <row r="40" spans="1:52" ht="15.75" customHeight="1" x14ac:dyDescent="0.25">
      <c r="A40" s="373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73"/>
      <c r="AV40" s="373"/>
      <c r="AW40" s="373"/>
      <c r="AX40" s="373"/>
      <c r="AY40" s="373"/>
      <c r="AZ40" s="373"/>
    </row>
    <row r="41" spans="1:52" ht="15.75" customHeight="1" x14ac:dyDescent="0.25">
      <c r="A41" s="373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73"/>
      <c r="AV41" s="373"/>
      <c r="AW41" s="373"/>
      <c r="AX41" s="373"/>
      <c r="AY41" s="373"/>
      <c r="AZ41" s="373"/>
    </row>
    <row r="42" spans="1:52" ht="15.75" customHeight="1" x14ac:dyDescent="0.25">
      <c r="A42" s="373"/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73"/>
      <c r="AV42" s="373"/>
      <c r="AW42" s="373"/>
      <c r="AX42" s="373"/>
      <c r="AY42" s="373"/>
      <c r="AZ42" s="373"/>
    </row>
    <row r="43" spans="1:52" ht="15.75" customHeight="1" thickBot="1" x14ac:dyDescent="0.3">
      <c r="A43" s="374"/>
      <c r="B43" s="3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4"/>
      <c r="AE43" s="374"/>
      <c r="AF43" s="374"/>
      <c r="AG43" s="374"/>
      <c r="AH43" s="374"/>
      <c r="AI43" s="374"/>
      <c r="AJ43" s="374"/>
      <c r="AK43" s="374"/>
      <c r="AL43" s="374"/>
      <c r="AM43" s="374"/>
      <c r="AN43" s="374"/>
      <c r="AO43" s="374"/>
      <c r="AP43" s="374"/>
      <c r="AQ43" s="374"/>
      <c r="AR43" s="374"/>
      <c r="AS43" s="374"/>
      <c r="AT43" s="374"/>
      <c r="AU43" s="374"/>
      <c r="AV43" s="374"/>
      <c r="AW43" s="374"/>
      <c r="AX43" s="374"/>
      <c r="AY43" s="374"/>
      <c r="AZ43" s="374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25" priority="2">
      <formula>$AW$1=""</formula>
    </cfRule>
  </conditionalFormatting>
  <conditionalFormatting sqref="D5:H6 N5:X6 AE5:AL6 AL1:AV3">
    <cfRule type="containsBlanks" dxfId="24" priority="1">
      <formula>LEN(TRIM(D1))=0</formula>
    </cfRule>
  </conditionalFormatting>
  <pageMargins left="0" right="0" top="0" bottom="0" header="0" footer="0"/>
  <pageSetup paperSize="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314"/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259" t="s">
        <v>1</v>
      </c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/>
      <c r="CO1" s="260"/>
      <c r="CP1" s="260"/>
      <c r="CQ1" s="260"/>
      <c r="CR1" s="260"/>
      <c r="CS1" s="260"/>
      <c r="CT1" s="260"/>
      <c r="CU1" s="260"/>
      <c r="CV1" s="260"/>
      <c r="CW1" s="260"/>
      <c r="CX1" s="260"/>
      <c r="CY1" s="260"/>
      <c r="CZ1" s="260"/>
      <c r="DA1" s="375" t="str">
        <f>IF('Relevé Cotes (1)'!DA1:DE3&lt;&gt;"",'Relevé Cotes (1)'!DA1:DE3,"")</f>
        <v/>
      </c>
      <c r="DB1" s="376"/>
      <c r="DC1" s="376"/>
      <c r="DD1" s="376"/>
      <c r="DE1" s="377"/>
      <c r="DF1" s="259" t="str">
        <f>IF('Relevé Cotes (1)'!DF1:DK3&lt;&gt;"",'Relevé Cotes (1)'!DF1:DK3,"")</f>
        <v/>
      </c>
      <c r="DG1" s="260"/>
      <c r="DH1" s="260"/>
      <c r="DI1" s="260"/>
      <c r="DJ1" s="260"/>
      <c r="DK1" s="369"/>
      <c r="DL1" s="232" t="s">
        <v>345</v>
      </c>
      <c r="DM1" s="233"/>
      <c r="DN1" s="233"/>
      <c r="DO1" s="234"/>
      <c r="DW1" s="43"/>
      <c r="DX1" s="53"/>
      <c r="DY1" s="53"/>
      <c r="DZ1" s="53"/>
      <c r="EA1" s="53"/>
      <c r="EB1" s="53"/>
    </row>
    <row r="2" spans="1:132" ht="15" customHeight="1" x14ac:dyDescent="0.25">
      <c r="A2" s="316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261"/>
      <c r="BY2" s="262"/>
      <c r="BZ2" s="262"/>
      <c r="CA2" s="262"/>
      <c r="CB2" s="262"/>
      <c r="CC2" s="262"/>
      <c r="CD2" s="262"/>
      <c r="CE2" s="262"/>
      <c r="CF2" s="262"/>
      <c r="CG2" s="262"/>
      <c r="CH2" s="262"/>
      <c r="CI2" s="262"/>
      <c r="CJ2" s="262"/>
      <c r="CK2" s="262"/>
      <c r="CL2" s="262"/>
      <c r="CM2" s="262"/>
      <c r="CN2" s="262"/>
      <c r="CO2" s="262"/>
      <c r="CP2" s="262"/>
      <c r="CQ2" s="262"/>
      <c r="CR2" s="262"/>
      <c r="CS2" s="262"/>
      <c r="CT2" s="262"/>
      <c r="CU2" s="262"/>
      <c r="CV2" s="262"/>
      <c r="CW2" s="262"/>
      <c r="CX2" s="262"/>
      <c r="CY2" s="262"/>
      <c r="CZ2" s="262"/>
      <c r="DA2" s="378"/>
      <c r="DB2" s="379"/>
      <c r="DC2" s="379"/>
      <c r="DD2" s="379"/>
      <c r="DE2" s="380"/>
      <c r="DF2" s="261"/>
      <c r="DG2" s="262"/>
      <c r="DH2" s="262"/>
      <c r="DI2" s="262"/>
      <c r="DJ2" s="262"/>
      <c r="DK2" s="370"/>
      <c r="DL2" s="235"/>
      <c r="DM2" s="236"/>
      <c r="DN2" s="236"/>
      <c r="DO2" s="237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318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263"/>
      <c r="BY3" s="264"/>
      <c r="BZ3" s="264"/>
      <c r="CA3" s="264"/>
      <c r="CB3" s="264"/>
      <c r="CC3" s="264"/>
      <c r="CD3" s="264"/>
      <c r="CE3" s="264"/>
      <c r="CF3" s="264"/>
      <c r="CG3" s="264"/>
      <c r="CH3" s="264"/>
      <c r="CI3" s="264"/>
      <c r="CJ3" s="264"/>
      <c r="CK3" s="264"/>
      <c r="CL3" s="264"/>
      <c r="CM3" s="264"/>
      <c r="CN3" s="264"/>
      <c r="CO3" s="264"/>
      <c r="CP3" s="264"/>
      <c r="CQ3" s="264"/>
      <c r="CR3" s="264"/>
      <c r="CS3" s="264"/>
      <c r="CT3" s="264"/>
      <c r="CU3" s="264"/>
      <c r="CV3" s="264"/>
      <c r="CW3" s="264"/>
      <c r="CX3" s="264"/>
      <c r="CY3" s="264"/>
      <c r="CZ3" s="264"/>
      <c r="DA3" s="381"/>
      <c r="DB3" s="382"/>
      <c r="DC3" s="382"/>
      <c r="DD3" s="382"/>
      <c r="DE3" s="383"/>
      <c r="DF3" s="263"/>
      <c r="DG3" s="264"/>
      <c r="DH3" s="264"/>
      <c r="DI3" s="264"/>
      <c r="DJ3" s="264"/>
      <c r="DK3" s="371"/>
      <c r="DL3" s="238"/>
      <c r="DM3" s="239"/>
      <c r="DN3" s="239"/>
      <c r="DO3" s="240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265" t="s">
        <v>29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6"/>
      <c r="AG5" s="266"/>
      <c r="AH5" s="266"/>
      <c r="AI5" s="266"/>
      <c r="AJ5" s="266"/>
      <c r="AK5" s="266"/>
      <c r="AL5" s="266"/>
      <c r="AM5" s="266"/>
      <c r="AN5" s="266"/>
      <c r="AO5" s="266"/>
      <c r="AP5" s="266"/>
      <c r="AQ5" s="266"/>
      <c r="AR5" s="266"/>
      <c r="AS5" s="266"/>
      <c r="AT5" s="266"/>
      <c r="AU5" s="266"/>
      <c r="AV5" s="266"/>
      <c r="AW5" s="266"/>
      <c r="AX5" s="266"/>
      <c r="AY5" s="266"/>
      <c r="AZ5" s="266"/>
      <c r="BA5" s="266"/>
      <c r="BB5" s="266"/>
      <c r="BC5" s="266"/>
      <c r="BD5" s="266"/>
      <c r="BE5" s="266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6"/>
      <c r="BQ5" s="266"/>
      <c r="BR5" s="266"/>
      <c r="BS5" s="315" t="str">
        <f>IF('Relevé Cotes (1)'!$BS$5:$BW$6&lt;&gt;"",'Relevé Cotes (1)'!$BS$5:$BW$6,"")</f>
        <v/>
      </c>
      <c r="BT5" s="315"/>
      <c r="BU5" s="315"/>
      <c r="BV5" s="315"/>
      <c r="BW5" s="315"/>
      <c r="BX5" s="265" t="s">
        <v>32</v>
      </c>
      <c r="BY5" s="266"/>
      <c r="BZ5" s="266"/>
      <c r="CA5" s="266"/>
      <c r="CB5" s="266"/>
      <c r="CC5" s="315" t="str">
        <f>IF('Relevé Cotes (1)'!$CC$5:$CM$6&lt;&gt;"",'Relevé Cotes (1)'!$CC$5:$CM$6,"")</f>
        <v/>
      </c>
      <c r="CD5" s="315"/>
      <c r="CE5" s="315"/>
      <c r="CF5" s="315"/>
      <c r="CG5" s="315"/>
      <c r="CH5" s="315"/>
      <c r="CI5" s="315"/>
      <c r="CJ5" s="315"/>
      <c r="CK5" s="315"/>
      <c r="CL5" s="315"/>
      <c r="CM5" s="366"/>
      <c r="CN5" s="265" t="s">
        <v>30</v>
      </c>
      <c r="CO5" s="266"/>
      <c r="CP5" s="266"/>
      <c r="CQ5" s="266"/>
      <c r="CR5" s="266"/>
      <c r="CS5" s="266"/>
      <c r="CT5" s="315" t="str">
        <f>IF('Relevé Cotes (1)'!CT5:DA6&lt;&gt;"",'Relevé Cotes (1)'!CT5:DA6,"")</f>
        <v/>
      </c>
      <c r="CU5" s="315"/>
      <c r="CV5" s="315"/>
      <c r="CW5" s="315"/>
      <c r="CX5" s="315"/>
      <c r="CY5" s="315"/>
      <c r="CZ5" s="315"/>
      <c r="DA5" s="366"/>
      <c r="DB5" s="265" t="s">
        <v>40</v>
      </c>
      <c r="DC5" s="266"/>
      <c r="DD5" s="266"/>
      <c r="DE5" s="345"/>
      <c r="DF5" s="345"/>
      <c r="DG5" s="346"/>
      <c r="DH5" s="265" t="s">
        <v>31</v>
      </c>
      <c r="DI5" s="266"/>
      <c r="DJ5" s="266"/>
      <c r="DK5" s="341"/>
      <c r="DL5" s="341"/>
      <c r="DM5" s="341"/>
      <c r="DN5" s="341"/>
      <c r="DO5" s="342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267"/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  <c r="AM6" s="268"/>
      <c r="AN6" s="268"/>
      <c r="AO6" s="268"/>
      <c r="AP6" s="268"/>
      <c r="AQ6" s="268"/>
      <c r="AR6" s="268"/>
      <c r="AS6" s="268"/>
      <c r="AT6" s="268"/>
      <c r="AU6" s="268"/>
      <c r="AV6" s="268"/>
      <c r="AW6" s="268"/>
      <c r="AX6" s="268"/>
      <c r="AY6" s="268"/>
      <c r="AZ6" s="268"/>
      <c r="BA6" s="268"/>
      <c r="BB6" s="268"/>
      <c r="BC6" s="268"/>
      <c r="BD6" s="268"/>
      <c r="BE6" s="268"/>
      <c r="BF6" s="268"/>
      <c r="BG6" s="268"/>
      <c r="BH6" s="268"/>
      <c r="BI6" s="268"/>
      <c r="BJ6" s="268"/>
      <c r="BK6" s="268"/>
      <c r="BL6" s="268"/>
      <c r="BM6" s="268"/>
      <c r="BN6" s="268"/>
      <c r="BO6" s="268"/>
      <c r="BP6" s="268"/>
      <c r="BQ6" s="268"/>
      <c r="BR6" s="268"/>
      <c r="BS6" s="319"/>
      <c r="BT6" s="319"/>
      <c r="BU6" s="319"/>
      <c r="BV6" s="319"/>
      <c r="BW6" s="319"/>
      <c r="BX6" s="267"/>
      <c r="BY6" s="268"/>
      <c r="BZ6" s="268"/>
      <c r="CA6" s="268"/>
      <c r="CB6" s="268"/>
      <c r="CC6" s="319"/>
      <c r="CD6" s="319"/>
      <c r="CE6" s="319"/>
      <c r="CF6" s="319"/>
      <c r="CG6" s="319"/>
      <c r="CH6" s="319"/>
      <c r="CI6" s="319"/>
      <c r="CJ6" s="319"/>
      <c r="CK6" s="319"/>
      <c r="CL6" s="319"/>
      <c r="CM6" s="368"/>
      <c r="CN6" s="267"/>
      <c r="CO6" s="268"/>
      <c r="CP6" s="268"/>
      <c r="CQ6" s="268"/>
      <c r="CR6" s="268"/>
      <c r="CS6" s="268"/>
      <c r="CT6" s="319"/>
      <c r="CU6" s="319"/>
      <c r="CV6" s="319"/>
      <c r="CW6" s="319"/>
      <c r="CX6" s="319"/>
      <c r="CY6" s="319"/>
      <c r="CZ6" s="319"/>
      <c r="DA6" s="368"/>
      <c r="DB6" s="267"/>
      <c r="DC6" s="268"/>
      <c r="DD6" s="268"/>
      <c r="DE6" s="347"/>
      <c r="DF6" s="347"/>
      <c r="DG6" s="348"/>
      <c r="DH6" s="267"/>
      <c r="DI6" s="268"/>
      <c r="DJ6" s="268"/>
      <c r="DK6" s="343"/>
      <c r="DL6" s="343"/>
      <c r="DM6" s="343"/>
      <c r="DN6" s="343"/>
      <c r="DO6" s="344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324" t="s">
        <v>17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  <c r="AI8" s="325"/>
      <c r="AJ8" s="325"/>
      <c r="AK8" s="325"/>
      <c r="AL8" s="325"/>
      <c r="AM8" s="325"/>
      <c r="AN8" s="325"/>
      <c r="AO8" s="325"/>
      <c r="AP8" s="325"/>
      <c r="AQ8" s="325"/>
      <c r="AR8" s="325"/>
      <c r="AS8" s="325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  <c r="BR8" s="325"/>
      <c r="BS8" s="325"/>
      <c r="BT8" s="325"/>
      <c r="BU8" s="325"/>
      <c r="BV8" s="325"/>
      <c r="BW8" s="325"/>
      <c r="BX8" s="325"/>
      <c r="BY8" s="325"/>
      <c r="BZ8" s="325"/>
      <c r="CA8" s="325"/>
      <c r="CB8" s="325"/>
      <c r="CC8" s="325"/>
      <c r="CD8" s="325"/>
      <c r="CE8" s="325"/>
      <c r="CF8" s="325"/>
      <c r="CG8" s="325"/>
      <c r="CH8" s="325"/>
      <c r="CI8" s="325"/>
      <c r="CJ8" s="325"/>
      <c r="CK8" s="325"/>
      <c r="CL8" s="325"/>
      <c r="CM8" s="325"/>
      <c r="CN8" s="326"/>
      <c r="CO8" s="275" t="s">
        <v>27</v>
      </c>
      <c r="CP8" s="276"/>
      <c r="CQ8" s="276"/>
      <c r="CR8" s="276"/>
      <c r="CS8" s="276"/>
      <c r="CT8" s="276"/>
      <c r="CU8" s="276"/>
      <c r="CV8" s="276"/>
      <c r="CW8" s="276"/>
      <c r="CX8" s="276"/>
      <c r="CY8" s="276"/>
      <c r="CZ8" s="276"/>
      <c r="DA8" s="276"/>
      <c r="DB8" s="276"/>
      <c r="DC8" s="276" t="s">
        <v>28</v>
      </c>
      <c r="DD8" s="276"/>
      <c r="DE8" s="276"/>
      <c r="DF8" s="276"/>
      <c r="DG8" s="276"/>
      <c r="DH8" s="276"/>
      <c r="DI8" s="276"/>
      <c r="DJ8" s="276"/>
      <c r="DK8" s="276"/>
      <c r="DL8" s="276"/>
      <c r="DM8" s="353"/>
      <c r="DN8" s="384" t="str">
        <f>'Relevé Cotes (1)'!DN8</f>
        <v>1/5</v>
      </c>
      <c r="DO8" s="385"/>
      <c r="DW8" s="53"/>
      <c r="DX8" s="53"/>
      <c r="DY8" s="53"/>
      <c r="DZ8" s="53"/>
      <c r="EA8" s="53"/>
      <c r="EB8" s="53"/>
    </row>
    <row r="9" spans="1:132" ht="12.6" customHeight="1" x14ac:dyDescent="0.25">
      <c r="A9" s="230"/>
      <c r="B9" s="327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/>
      <c r="Z9" s="327"/>
      <c r="AA9" s="327"/>
      <c r="AB9" s="327"/>
      <c r="AC9" s="327"/>
      <c r="AD9" s="327"/>
      <c r="AE9" s="327"/>
      <c r="AF9" s="327"/>
      <c r="AG9" s="327"/>
      <c r="AH9" s="327"/>
      <c r="AI9" s="327"/>
      <c r="AJ9" s="327"/>
      <c r="AK9" s="327"/>
      <c r="AL9" s="327"/>
      <c r="AM9" s="327"/>
      <c r="AN9" s="327"/>
      <c r="AO9" s="327"/>
      <c r="AP9" s="327"/>
      <c r="AQ9" s="327"/>
      <c r="AR9" s="327"/>
      <c r="AS9" s="327"/>
      <c r="AT9" s="327"/>
      <c r="AU9" s="327"/>
      <c r="AV9" s="327"/>
      <c r="AW9" s="327"/>
      <c r="AX9" s="327"/>
      <c r="AY9" s="327"/>
      <c r="AZ9" s="327"/>
      <c r="BA9" s="327"/>
      <c r="BB9" s="327"/>
      <c r="BC9" s="327"/>
      <c r="BD9" s="327"/>
      <c r="BE9" s="327"/>
      <c r="BF9" s="327"/>
      <c r="BG9" s="327"/>
      <c r="BH9" s="327"/>
      <c r="BI9" s="327"/>
      <c r="BJ9" s="327"/>
      <c r="BK9" s="327"/>
      <c r="BL9" s="327"/>
      <c r="BM9" s="327"/>
      <c r="BN9" s="327"/>
      <c r="BO9" s="327"/>
      <c r="BP9" s="327"/>
      <c r="BQ9" s="327"/>
      <c r="BR9" s="327"/>
      <c r="BS9" s="327"/>
      <c r="BT9" s="327"/>
      <c r="BU9" s="327"/>
      <c r="BV9" s="327"/>
      <c r="BW9" s="327"/>
      <c r="BX9" s="327"/>
      <c r="BY9" s="327"/>
      <c r="BZ9" s="327"/>
      <c r="CA9" s="327"/>
      <c r="CB9" s="327"/>
      <c r="CC9" s="327"/>
      <c r="CD9" s="327"/>
      <c r="CE9" s="327"/>
      <c r="CF9" s="327"/>
      <c r="CG9" s="327"/>
      <c r="CH9" s="327"/>
      <c r="CI9" s="327"/>
      <c r="CJ9" s="327"/>
      <c r="CK9" s="327"/>
      <c r="CL9" s="327"/>
      <c r="CM9" s="327"/>
      <c r="CN9" s="328"/>
      <c r="CO9" s="277"/>
      <c r="CP9" s="278"/>
      <c r="CQ9" s="278"/>
      <c r="CR9" s="278"/>
      <c r="CS9" s="278"/>
      <c r="CT9" s="278"/>
      <c r="CU9" s="278"/>
      <c r="CV9" s="278"/>
      <c r="CW9" s="278"/>
      <c r="CX9" s="278"/>
      <c r="CY9" s="278"/>
      <c r="CZ9" s="278"/>
      <c r="DA9" s="278"/>
      <c r="DB9" s="278"/>
      <c r="DC9" s="278"/>
      <c r="DD9" s="278"/>
      <c r="DE9" s="278"/>
      <c r="DF9" s="278"/>
      <c r="DG9" s="278"/>
      <c r="DH9" s="278"/>
      <c r="DI9" s="278"/>
      <c r="DJ9" s="278"/>
      <c r="DK9" s="278"/>
      <c r="DL9" s="278"/>
      <c r="DM9" s="354"/>
      <c r="DN9" s="386"/>
      <c r="DO9" s="387"/>
      <c r="DW9" s="53"/>
      <c r="DX9" s="53"/>
      <c r="DY9" s="53"/>
      <c r="DZ9" s="53"/>
      <c r="EA9" s="53"/>
      <c r="EB9" s="53"/>
    </row>
    <row r="10" spans="1:132" ht="12.75" customHeight="1" x14ac:dyDescent="0.25">
      <c r="A10" s="297"/>
      <c r="B10" s="298"/>
      <c r="C10" s="174" t="s">
        <v>136</v>
      </c>
      <c r="D10" s="180"/>
      <c r="E10" s="174" t="s">
        <v>4</v>
      </c>
      <c r="F10" s="175"/>
      <c r="G10" s="175"/>
      <c r="H10" s="180"/>
      <c r="I10" s="174" t="s">
        <v>137</v>
      </c>
      <c r="J10" s="175"/>
      <c r="K10" s="180"/>
      <c r="L10" s="174" t="s">
        <v>138</v>
      </c>
      <c r="M10" s="180"/>
      <c r="N10" s="158" t="s">
        <v>169</v>
      </c>
      <c r="O10" s="158" t="s">
        <v>188</v>
      </c>
      <c r="P10" s="158" t="s">
        <v>185</v>
      </c>
      <c r="Q10" s="168" t="s">
        <v>139</v>
      </c>
      <c r="R10" s="169"/>
      <c r="S10" s="169"/>
      <c r="T10" s="169"/>
      <c r="U10" s="170"/>
      <c r="V10" s="174" t="s">
        <v>230</v>
      </c>
      <c r="W10" s="175"/>
      <c r="X10" s="175"/>
      <c r="Y10" s="174" t="s">
        <v>231</v>
      </c>
      <c r="Z10" s="175"/>
      <c r="AA10" s="175"/>
      <c r="AB10" s="174" t="s">
        <v>232</v>
      </c>
      <c r="AC10" s="175"/>
      <c r="AD10" s="175"/>
      <c r="AE10" s="174" t="s">
        <v>126</v>
      </c>
      <c r="AF10" s="175"/>
      <c r="AG10" s="175"/>
      <c r="AH10" s="175"/>
      <c r="AI10" s="175"/>
      <c r="AJ10" s="180"/>
      <c r="AK10" s="174" t="s">
        <v>233</v>
      </c>
      <c r="AL10" s="175"/>
      <c r="AM10" s="175"/>
      <c r="AN10" s="180"/>
      <c r="AO10" s="174" t="s">
        <v>234</v>
      </c>
      <c r="AP10" s="175"/>
      <c r="AQ10" s="175"/>
      <c r="AR10" s="175"/>
      <c r="AS10" s="180"/>
      <c r="AT10" s="174" t="s">
        <v>264</v>
      </c>
      <c r="AU10" s="175"/>
      <c r="AV10" s="180"/>
      <c r="AW10" s="174" t="s">
        <v>293</v>
      </c>
      <c r="AX10" s="180"/>
      <c r="AY10" s="174" t="s">
        <v>273</v>
      </c>
      <c r="AZ10" s="175"/>
      <c r="BA10" s="175"/>
      <c r="BB10" s="175"/>
      <c r="BC10" s="175"/>
      <c r="BD10" s="175"/>
      <c r="BE10" s="180"/>
      <c r="BF10" s="154" t="s">
        <v>144</v>
      </c>
      <c r="BG10" s="178" t="s">
        <v>159</v>
      </c>
      <c r="BH10" s="178" t="s">
        <v>160</v>
      </c>
      <c r="BI10" s="178" t="s">
        <v>161</v>
      </c>
      <c r="BJ10" s="154" t="s">
        <v>162</v>
      </c>
      <c r="BK10" s="178" t="s">
        <v>166</v>
      </c>
      <c r="BL10" s="178" t="s">
        <v>165</v>
      </c>
      <c r="BM10" s="178" t="s">
        <v>167</v>
      </c>
      <c r="BN10" s="154" t="s">
        <v>145</v>
      </c>
      <c r="BO10" s="154" t="s">
        <v>223</v>
      </c>
      <c r="BP10" s="152" t="s">
        <v>224</v>
      </c>
      <c r="BQ10" s="154" t="s">
        <v>225</v>
      </c>
      <c r="BR10" s="308" t="s">
        <v>4</v>
      </c>
      <c r="BS10" s="309"/>
      <c r="BT10" s="309"/>
      <c r="BU10" s="309"/>
      <c r="BV10" s="309"/>
      <c r="BW10" s="310"/>
      <c r="BX10" s="269" t="s">
        <v>34</v>
      </c>
      <c r="BY10" s="270"/>
      <c r="BZ10" s="270"/>
      <c r="CA10" s="270"/>
      <c r="CB10" s="270"/>
      <c r="CC10" s="271"/>
      <c r="CD10" s="308" t="s">
        <v>5</v>
      </c>
      <c r="CE10" s="309"/>
      <c r="CF10" s="309"/>
      <c r="CG10" s="309"/>
      <c r="CH10" s="309"/>
      <c r="CI10" s="310"/>
      <c r="CJ10" s="302" t="s">
        <v>41</v>
      </c>
      <c r="CK10" s="303"/>
      <c r="CL10" s="303"/>
      <c r="CM10" s="303"/>
      <c r="CN10" s="304"/>
      <c r="CO10" s="301" t="s">
        <v>2</v>
      </c>
      <c r="CP10" s="222"/>
      <c r="CQ10" s="222"/>
      <c r="CR10" s="222" t="s">
        <v>18</v>
      </c>
      <c r="CS10" s="222"/>
      <c r="CT10" s="222"/>
      <c r="CU10" s="222" t="s">
        <v>19</v>
      </c>
      <c r="CV10" s="222"/>
      <c r="CW10" s="222"/>
      <c r="CX10" s="222" t="s">
        <v>20</v>
      </c>
      <c r="CY10" s="222"/>
      <c r="CZ10" s="222"/>
      <c r="DA10" s="222" t="s">
        <v>21</v>
      </c>
      <c r="DB10" s="222"/>
      <c r="DC10" s="222"/>
      <c r="DD10" s="222" t="s">
        <v>22</v>
      </c>
      <c r="DE10" s="222"/>
      <c r="DF10" s="222"/>
      <c r="DG10" s="222" t="s">
        <v>23</v>
      </c>
      <c r="DH10" s="222"/>
      <c r="DI10" s="222"/>
      <c r="DJ10" s="222" t="s">
        <v>24</v>
      </c>
      <c r="DK10" s="222"/>
      <c r="DL10" s="222"/>
      <c r="DM10" s="222" t="s">
        <v>25</v>
      </c>
      <c r="DN10" s="355"/>
      <c r="DO10" s="356"/>
    </row>
    <row r="11" spans="1:132" ht="10.35" customHeight="1" x14ac:dyDescent="0.25">
      <c r="A11" s="299"/>
      <c r="B11" s="300"/>
      <c r="C11" s="176"/>
      <c r="D11" s="181"/>
      <c r="E11" s="176"/>
      <c r="F11" s="177"/>
      <c r="G11" s="177"/>
      <c r="H11" s="181"/>
      <c r="I11" s="176"/>
      <c r="J11" s="177"/>
      <c r="K11" s="181"/>
      <c r="L11" s="176"/>
      <c r="M11" s="181"/>
      <c r="N11" s="159"/>
      <c r="O11" s="159"/>
      <c r="P11" s="159"/>
      <c r="Q11" s="171"/>
      <c r="R11" s="172"/>
      <c r="S11" s="172"/>
      <c r="T11" s="172"/>
      <c r="U11" s="173"/>
      <c r="V11" s="176"/>
      <c r="W11" s="177"/>
      <c r="X11" s="177"/>
      <c r="Y11" s="176"/>
      <c r="Z11" s="177"/>
      <c r="AA11" s="177"/>
      <c r="AB11" s="176"/>
      <c r="AC11" s="177"/>
      <c r="AD11" s="177"/>
      <c r="AE11" s="176"/>
      <c r="AF11" s="177"/>
      <c r="AG11" s="177"/>
      <c r="AH11" s="177"/>
      <c r="AI11" s="177"/>
      <c r="AJ11" s="181"/>
      <c r="AK11" s="176"/>
      <c r="AL11" s="177"/>
      <c r="AM11" s="177"/>
      <c r="AN11" s="181"/>
      <c r="AO11" s="176"/>
      <c r="AP11" s="177"/>
      <c r="AQ11" s="177"/>
      <c r="AR11" s="177"/>
      <c r="AS11" s="181"/>
      <c r="AT11" s="176"/>
      <c r="AU11" s="177"/>
      <c r="AV11" s="181"/>
      <c r="AW11" s="176"/>
      <c r="AX11" s="181"/>
      <c r="AY11" s="176"/>
      <c r="AZ11" s="177"/>
      <c r="BA11" s="177"/>
      <c r="BB11" s="177"/>
      <c r="BC11" s="177"/>
      <c r="BD11" s="177"/>
      <c r="BE11" s="181"/>
      <c r="BF11" s="155"/>
      <c r="BG11" s="179"/>
      <c r="BH11" s="179"/>
      <c r="BI11" s="179"/>
      <c r="BJ11" s="155"/>
      <c r="BK11" s="179"/>
      <c r="BL11" s="179"/>
      <c r="BM11" s="179"/>
      <c r="BN11" s="155"/>
      <c r="BO11" s="155"/>
      <c r="BP11" s="153"/>
      <c r="BQ11" s="155"/>
      <c r="BR11" s="311"/>
      <c r="BS11" s="312"/>
      <c r="BT11" s="312"/>
      <c r="BU11" s="312"/>
      <c r="BV11" s="312"/>
      <c r="BW11" s="313"/>
      <c r="BX11" s="272">
        <v>1</v>
      </c>
      <c r="BY11" s="273"/>
      <c r="BZ11" s="274"/>
      <c r="CA11" s="272">
        <v>2</v>
      </c>
      <c r="CB11" s="273"/>
      <c r="CC11" s="274"/>
      <c r="CD11" s="311"/>
      <c r="CE11" s="312"/>
      <c r="CF11" s="312"/>
      <c r="CG11" s="312"/>
      <c r="CH11" s="312"/>
      <c r="CI11" s="313"/>
      <c r="CJ11" s="305"/>
      <c r="CK11" s="306"/>
      <c r="CL11" s="306"/>
      <c r="CM11" s="306"/>
      <c r="CN11" s="307"/>
      <c r="CO11" s="301"/>
      <c r="CP11" s="222"/>
      <c r="CQ11" s="222"/>
      <c r="CR11" s="222"/>
      <c r="CS11" s="222"/>
      <c r="CT11" s="222"/>
      <c r="CU11" s="222"/>
      <c r="CV11" s="222"/>
      <c r="CW11" s="222"/>
      <c r="CX11" s="222"/>
      <c r="CY11" s="222"/>
      <c r="CZ11" s="222"/>
      <c r="DA11" s="222"/>
      <c r="DB11" s="222"/>
      <c r="DC11" s="222"/>
      <c r="DD11" s="222"/>
      <c r="DE11" s="222"/>
      <c r="DF11" s="222"/>
      <c r="DG11" s="222"/>
      <c r="DH11" s="222"/>
      <c r="DI11" s="222"/>
      <c r="DJ11" s="222"/>
      <c r="DK11" s="222"/>
      <c r="DL11" s="222"/>
      <c r="DM11" s="222"/>
      <c r="DN11" s="222"/>
      <c r="DO11" s="357"/>
    </row>
    <row r="12" spans="1:132" ht="13.5" customHeight="1" x14ac:dyDescent="0.25">
      <c r="A12" s="228" t="s">
        <v>320</v>
      </c>
      <c r="B12" s="229"/>
      <c r="C12" s="182"/>
      <c r="D12" s="184"/>
      <c r="E12" s="138"/>
      <c r="F12" s="139"/>
      <c r="G12" s="139"/>
      <c r="H12" s="140"/>
      <c r="I12" s="182"/>
      <c r="J12" s="183"/>
      <c r="K12" s="184"/>
      <c r="L12" s="188"/>
      <c r="M12" s="189"/>
      <c r="N12" s="144"/>
      <c r="O12" s="144"/>
      <c r="P12" s="144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4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8" t="str">
        <f>IF(AND(E12&gt;'ASN21100'!$C$6,E12&lt;='ASN21100'!$E$6),'ASN21100'!$B$7,IF(AND(E12&gt;'ASN21100'!$G$6,E12&lt;='ASN21100'!$I$6),'ASN21100'!$F$7,IF(E12&gt;'ASN21100'!$K$6,'ASN21100'!$J$7,"**")))</f>
        <v>**</v>
      </c>
      <c r="X12" s="136" t="str">
        <f>IF(AND(E12&gt;'ASN21100'!$C$8,E12&lt;='ASN21100'!$E$8),'ASN21100'!$B$9,IF(AND(E12&gt;'ASN21100'!$G$9,E12&lt;='ASN21100'!$I$9),'ASN21100'!$F$9,IF(E12&gt;'ASN21100'!$K$8,'ASN21100'!$J$9,"**")))</f>
        <v>**</v>
      </c>
      <c r="Y12" s="14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8" t="str">
        <f>IF(AND(E12&gt;=ISO2768cL!$C$6,E12&lt;=ISO2768cL!$E$6),ISO2768cL!$B$7,IF(AND(E12&gt;ISO2768cL!$G$6,E12&lt;=ISO2768cL!$I$6),ISO2768cL!$F$7,IF(E12&gt;ISO2768cL!$K$6,ISO2768cL!$J$7,"**")))</f>
        <v>**</v>
      </c>
      <c r="AA12" s="136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4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8" t="str">
        <f>IF(AND(E12&gt;=ISO2768mK!$C$6,E12&lt;=ISO2768mK!$E$6),ISO2768mK!$B$7,IF(AND(E12&gt;ISO2768mK!$G$6,E12&lt;=ISO2768mK!$I$6),ISO2768mK!$F$7,IF(E12&gt;ISO2768mK!$K$6,ISO2768mK!$J$7,"**")))</f>
        <v>**</v>
      </c>
      <c r="AD12" s="136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4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360" t="str">
        <f>IF(AND(E12&gt;='NSA2110'!$C$6,E12&lt;='NSA2110'!$E$6),'NSA2110'!$B$7,IF(AND(E12&gt;'NSA2110'!$G$6,E12&lt;='NSA2110'!$I$6),'NSA2110'!$F$7,IF(E12&gt;'NSA2110'!$L$6,'NSA2110'!$J$7,"**")))</f>
        <v>**</v>
      </c>
      <c r="AG12" s="358" t="str">
        <f>IF(E12&gt;='NSA2110'!$D$8,'NSA2110'!$B$9,"**")</f>
        <v>**</v>
      </c>
      <c r="AH12" s="364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362" t="str">
        <f>IF(AND(E12&gt;'NSA2110'!$C$12,E12&lt;='NSA2110'!$E$12),'NSA2110'!$B$13,IF(E12&gt;'NSA2110'!$H$12,'NSA2110'!$F$13,"**"))</f>
        <v>**</v>
      </c>
      <c r="AJ12" s="136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4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360" t="str">
        <f>IF(AND(E12&gt;='ST11003'!$C$6,E12&lt;'ST11003'!$E$6),'ST11003'!$B$7,IF(E12&gt;='ST11003'!$G$6,'ST11003'!$F$7,"**"))</f>
        <v>**</v>
      </c>
      <c r="AM12" s="358" t="str">
        <f>IF(AND(E12&gt;='ST11003'!$C$8,E12&lt;'ST11003'!$E$8),'ST11003'!$B$9,IF(E12&gt;='ST11003'!$G$8,'ST11003'!$F$9,"**"))</f>
        <v>**</v>
      </c>
      <c r="AN12" s="148" t="str">
        <f>IF(AND(E12&gt;='ST11003'!$C$10,E12&lt;'ST11003'!$E$10),'ST11003'!$B$11,IF(E12&gt;='ST11003'!$G$10,'ST11003'!$F$11,"**"))</f>
        <v>**</v>
      </c>
      <c r="AO12" s="14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360" t="str">
        <f>IF(AND(E12&gt;='ST11007'!$C$6,E12&lt;'ST11007'!$E$6),'ST11007'!$B$7,IF(E12&gt;='ST11007'!$G$6,'ST11007'!$F$7,"**"))</f>
        <v>**</v>
      </c>
      <c r="AQ12" s="358" t="str">
        <f>IF(E12&gt;'ST11007'!$C$8,'ST11007'!$B$9,"**")</f>
        <v>**</v>
      </c>
      <c r="AR12" s="148" t="str">
        <f>IF(AND(E12&gt;='ST11007'!$C$10,E12&lt;'ST11007'!$E$10),'ST11007'!$B$11,IF(E12&gt;='ST11007'!$G$10,'ST11007'!$F$11,"**"))</f>
        <v>**</v>
      </c>
      <c r="AS12" s="136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4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8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36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4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36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46" t="str">
        <f>IF($A$40=$V$10,V12,IF($A$40=$Y$10,Y12,IF($A$40=$AB$10,AB12,IF($A$40=$AE$10,AE12,IF($A$40=$AK$10,AK12,IF($A$40=$AO$10,AO12,IF($A$40=$AT$10,AT12,IF($A$40=$AW$10,AW12,"**"))))))))</f>
        <v>**</v>
      </c>
      <c r="AZ12" s="360" t="str">
        <f>IF($A$40=$AE$10,AF12,IF($A$40=$AK$10,AL12,IF($A$40=$AO$10,AP12,"**")))</f>
        <v>**</v>
      </c>
      <c r="BA12" s="358" t="str">
        <f>IF($A$40=$AE$10,AG12,IF($A$40=$AK$10,AM12,IF($A$40=$AO$10,AQ12,"**")))</f>
        <v>**</v>
      </c>
      <c r="BB12" s="148" t="str">
        <f>IF($A$40=$V$10,W12,IF($A$40=$Y$10,Z12,IF($A$40=$AB$10,AC12,IF($A$40=$AK$10,AN12,IF($A$40=$AO$10,AR12,IF($A$40=$AT$10,AU12,"**"))))))</f>
        <v>**</v>
      </c>
      <c r="BC12" s="364" t="str">
        <f>IF($A$40=$AE$10,AH12,"**")</f>
        <v>**</v>
      </c>
      <c r="BD12" s="362" t="str">
        <f>IF($A$40=$AE$10,AI12,"**")</f>
        <v>**</v>
      </c>
      <c r="BE12" s="136" t="str">
        <f>IF($A$40=$V$10,X12,IF($A$40=$Y$10,AA12,IF($A$40=$AB$10,AD12,IF($A$40=$AE$10,AJ12,IF($A$40=$AO$10,AS12,IF($A$40=$AT$10,AV12,IF($A$40=$AW$10,AX12,"**")))))))</f>
        <v>**</v>
      </c>
      <c r="BF12" s="162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156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156" t="str">
        <f>IF(L12&amp;L13="","**",IF(L12=L13*-1,"± "&amp;TEXT(L12,"0,00"),IF(L12&lt;&gt;L13,CONCATENATE(BK12,BL12,BM12,CHAR(10),BK13,BL13,BM13),"**")))</f>
        <v>**</v>
      </c>
      <c r="BO12" s="150" t="str">
        <f>IF(C12&lt;&gt;"Ch","**",IF(E12&amp;G12="","",IF(C12="Ch",E12&amp;"x"&amp;G12&amp;"°","**")))</f>
        <v>**</v>
      </c>
      <c r="BP12" s="56" t="str">
        <f>IF(C12="Ch",TEXT(V12,"0,00"),"")</f>
        <v/>
      </c>
      <c r="BQ12" s="156" t="str">
        <f>IF(BP12&lt;&gt;"",CONCATENATE(BP12&amp;CHAR(10),BP13),"**")</f>
        <v>**</v>
      </c>
      <c r="BR12" s="164" t="str">
        <f>IF($C12="Ø","Ø",IF(OR($C12="R",$C12="RI",$C12="RE"),"R",IF($C12="Ch","Ch","")))</f>
        <v/>
      </c>
      <c r="BS12" s="166" t="str">
        <f>IF($C12="Ch",$BO12,IF($C12="A",TEXT($E12,"0,00")&amp;"°",IF($E12&lt;&gt;"",$E12,"")))</f>
        <v/>
      </c>
      <c r="BT12" s="166"/>
      <c r="BU12" s="166"/>
      <c r="BV12" s="160" t="str">
        <f>IF($BF12&lt;&gt;"**",$BF12,IF($BJ12&lt;&gt;"**",$BJ12,IF($BN12&lt;&gt;"**",$BN12,IF($BQ12&lt;&gt;"**",$BQ12,""))))</f>
        <v/>
      </c>
      <c r="BW12" s="160"/>
      <c r="BX12" s="206"/>
      <c r="BY12" s="206"/>
      <c r="BZ12" s="206"/>
      <c r="CA12" s="207"/>
      <c r="CB12" s="207"/>
      <c r="CC12" s="207"/>
      <c r="CD12" s="214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15"/>
      <c r="CF12" s="215"/>
      <c r="CG12" s="215"/>
      <c r="CH12" s="215"/>
      <c r="CI12" s="216"/>
      <c r="CJ12" s="204" t="str">
        <f>IF(O12&gt;=2,"x "&amp;O12,"")</f>
        <v/>
      </c>
      <c r="CK12" s="204"/>
      <c r="CL12" s="204"/>
      <c r="CM12" s="204"/>
      <c r="CN12" s="205"/>
      <c r="CO12" s="211"/>
      <c r="CP12" s="209"/>
      <c r="CQ12" s="209"/>
      <c r="CR12" s="209"/>
      <c r="CS12" s="209"/>
      <c r="CT12" s="209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09"/>
      <c r="DJ12" s="209"/>
      <c r="DK12" s="209"/>
      <c r="DL12" s="209"/>
      <c r="DM12" s="209"/>
      <c r="DN12" s="209"/>
      <c r="DO12" s="210"/>
      <c r="DP12" s="34"/>
    </row>
    <row r="13" spans="1:132" ht="12.75" customHeight="1" x14ac:dyDescent="0.25">
      <c r="A13" s="230"/>
      <c r="B13" s="231"/>
      <c r="C13" s="185"/>
      <c r="D13" s="187"/>
      <c r="E13" s="141"/>
      <c r="F13" s="142"/>
      <c r="G13" s="142"/>
      <c r="H13" s="143"/>
      <c r="I13" s="185"/>
      <c r="J13" s="186"/>
      <c r="K13" s="187"/>
      <c r="L13" s="188"/>
      <c r="M13" s="189"/>
      <c r="N13" s="145"/>
      <c r="O13" s="145"/>
      <c r="P13" s="145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47"/>
      <c r="W13" s="149"/>
      <c r="X13" s="137"/>
      <c r="Y13" s="147"/>
      <c r="Z13" s="149"/>
      <c r="AA13" s="137"/>
      <c r="AB13" s="147"/>
      <c r="AC13" s="149"/>
      <c r="AD13" s="137"/>
      <c r="AE13" s="147"/>
      <c r="AF13" s="361"/>
      <c r="AG13" s="359"/>
      <c r="AH13" s="365"/>
      <c r="AI13" s="363"/>
      <c r="AJ13" s="137"/>
      <c r="AK13" s="147"/>
      <c r="AL13" s="361"/>
      <c r="AM13" s="359"/>
      <c r="AN13" s="149"/>
      <c r="AO13" s="147"/>
      <c r="AP13" s="361"/>
      <c r="AQ13" s="359"/>
      <c r="AR13" s="149"/>
      <c r="AS13" s="137"/>
      <c r="AT13" s="147"/>
      <c r="AU13" s="149"/>
      <c r="AV13" s="137"/>
      <c r="AW13" s="147"/>
      <c r="AX13" s="137"/>
      <c r="AY13" s="147"/>
      <c r="AZ13" s="361"/>
      <c r="BA13" s="359"/>
      <c r="BB13" s="149"/>
      <c r="BC13" s="365"/>
      <c r="BD13" s="363"/>
      <c r="BE13" s="137"/>
      <c r="BF13" s="163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157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157"/>
      <c r="BO13" s="151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157"/>
      <c r="BR13" s="165"/>
      <c r="BS13" s="167"/>
      <c r="BT13" s="167"/>
      <c r="BU13" s="167"/>
      <c r="BV13" s="161"/>
      <c r="BW13" s="161"/>
      <c r="BX13" s="206"/>
      <c r="BY13" s="206"/>
      <c r="BZ13" s="206"/>
      <c r="CA13" s="207"/>
      <c r="CB13" s="207"/>
      <c r="CC13" s="207"/>
      <c r="CD13" s="217"/>
      <c r="CE13" s="218"/>
      <c r="CF13" s="218"/>
      <c r="CG13" s="218"/>
      <c r="CH13" s="218"/>
      <c r="CI13" s="219"/>
      <c r="CJ13" s="204"/>
      <c r="CK13" s="204"/>
      <c r="CL13" s="204"/>
      <c r="CM13" s="204"/>
      <c r="CN13" s="205"/>
      <c r="CO13" s="211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09"/>
      <c r="DO13" s="210"/>
      <c r="DP13" s="34"/>
    </row>
    <row r="14" spans="1:132" ht="12.75" customHeight="1" x14ac:dyDescent="0.25">
      <c r="A14" s="228" t="s">
        <v>321</v>
      </c>
      <c r="B14" s="229"/>
      <c r="C14" s="182"/>
      <c r="D14" s="184"/>
      <c r="E14" s="138"/>
      <c r="F14" s="139"/>
      <c r="G14" s="139"/>
      <c r="H14" s="140"/>
      <c r="I14" s="182"/>
      <c r="J14" s="183"/>
      <c r="K14" s="184"/>
      <c r="L14" s="188"/>
      <c r="M14" s="189"/>
      <c r="N14" s="144"/>
      <c r="O14" s="144"/>
      <c r="P14" s="144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4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8" t="str">
        <f>IF(AND(E14&gt;'ASN21100'!$C$6,E14&lt;='ASN21100'!$E$6),'ASN21100'!$B$7,IF(AND(E14&gt;'ASN21100'!$G$6,E14&lt;='ASN21100'!$I$6),'ASN21100'!$F$7,IF(E14&gt;'ASN21100'!$K$6,'ASN21100'!$J$7,"**")))</f>
        <v>**</v>
      </c>
      <c r="X14" s="136" t="str">
        <f>IF(AND(E14&gt;'ASN21100'!$C$8,E14&lt;='ASN21100'!$E$8),'ASN21100'!$B$9,IF(AND(E14&gt;'ASN21100'!$G$9,E14&lt;='ASN21100'!$I$9),'ASN21100'!$F$9,IF(E14&gt;'ASN21100'!$K$8,'ASN21100'!$J$9,"**")))</f>
        <v>**</v>
      </c>
      <c r="Y14" s="14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8" t="str">
        <f>IF(AND(E14&gt;=ISO2768cL!$C$6,E14&lt;=ISO2768cL!$E$6),ISO2768cL!$B$7,IF(AND(E14&gt;ISO2768cL!$G$6,E14&lt;=ISO2768cL!$I$6),ISO2768cL!$F$7,IF(E14&gt;ISO2768cL!$K$6,ISO2768cL!$J$7,"**")))</f>
        <v>**</v>
      </c>
      <c r="AA14" s="136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4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8" t="str">
        <f>IF(AND(E14&gt;=ISO2768mK!$C$6,E14&lt;=ISO2768mK!$E$6),ISO2768mK!$B$7,IF(AND(E14&gt;ISO2768mK!$G$6,E14&lt;=ISO2768mK!$I$6),ISO2768mK!$F$7,IF(E14&gt;ISO2768mK!$K$6,ISO2768mK!$J$7,"**")))</f>
        <v>**</v>
      </c>
      <c r="AD14" s="136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4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360" t="str">
        <f>IF(AND(E14&gt;='NSA2110'!$C$6,E14&lt;='NSA2110'!$E$6),'NSA2110'!$B$7,IF(AND(E14&gt;'NSA2110'!$G$6,E14&lt;='NSA2110'!$I$6),'NSA2110'!$F$7,IF(E14&gt;'NSA2110'!$L$6,'NSA2110'!$J$7,"**")))</f>
        <v>**</v>
      </c>
      <c r="AG14" s="358" t="str">
        <f>IF(E14&gt;='NSA2110'!$D$8,'NSA2110'!$B$9,"**")</f>
        <v>**</v>
      </c>
      <c r="AH14" s="364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362" t="str">
        <f>IF(AND(E14&gt;'NSA2110'!$C$12,E14&lt;='NSA2110'!$E$12),'NSA2110'!$B$13,IF(E14&gt;'NSA2110'!$H$12,'NSA2110'!$F$13,"**"))</f>
        <v>**</v>
      </c>
      <c r="AJ14" s="136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4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360" t="str">
        <f>IF(AND(E14&gt;='ST11003'!$C$6,E14&lt;'ST11003'!$E$6),'ST11003'!$B$7,IF(E14&gt;='ST11003'!$G$6,'ST11003'!$F$7,"**"))</f>
        <v>**</v>
      </c>
      <c r="AM14" s="358" t="str">
        <f>IF(AND(E14&gt;='ST11003'!$C$8,E14&lt;'ST11003'!$E$8),'ST11003'!$B$9,IF(E14&gt;='ST11003'!$G$8,'ST11003'!$F$9,"**"))</f>
        <v>**</v>
      </c>
      <c r="AN14" s="148" t="str">
        <f>IF(AND(E14&gt;='ST11003'!$C$10,E14&lt;'ST11003'!$E$10),'ST11003'!$B$11,IF(E14&gt;='ST11003'!$G$10,'ST11003'!$F$11,"**"))</f>
        <v>**</v>
      </c>
      <c r="AO14" s="14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360" t="str">
        <f>IF(AND(E14&gt;='ST11007'!$C$6,E14&lt;'ST11007'!$E$6),'ST11007'!$B$7,IF(E14&gt;='ST11007'!$G$6,'ST11007'!$F$7,"**"))</f>
        <v>**</v>
      </c>
      <c r="AQ14" s="358" t="str">
        <f>IF(E14&gt;'ST11007'!$C$8,'ST11007'!$B$9,"**")</f>
        <v>**</v>
      </c>
      <c r="AR14" s="148" t="str">
        <f>IF(AND(E14&gt;='ST11007'!$C$10,E14&lt;'ST11007'!$E$10),'ST11007'!$B$11,IF(E14&gt;='ST11007'!$G$10,'ST11007'!$F$11,"**"))</f>
        <v>**</v>
      </c>
      <c r="AS14" s="136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4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8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36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4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36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4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360" t="str">
        <f t="shared" ref="AZ14:BA14" si="7">IF($A$40=$AE$10,AF14,IF($A$40=$AK$10,AL14,IF($A$40=$AO$10,AP14,"**")))</f>
        <v>**</v>
      </c>
      <c r="BA14" s="358" t="str">
        <f t="shared" si="7"/>
        <v>**</v>
      </c>
      <c r="BB14" s="148" t="str">
        <f t="shared" ref="BB14" si="8">IF($A$40=$V$10,W14,IF($A$40=$Y$10,Z14,IF($A$40=$AB$10,AC14,IF($A$40=$AK$10,AN14,IF($A$40=$AO$10,AR14,IF($A$40=$AT$10,AU14,"**"))))))</f>
        <v>**</v>
      </c>
      <c r="BC14" s="364" t="str">
        <f t="shared" ref="BC14:BD14" si="9">IF($A$40=$AE$10,AH14,"**")</f>
        <v>**</v>
      </c>
      <c r="BD14" s="362" t="str">
        <f t="shared" si="9"/>
        <v>**</v>
      </c>
      <c r="BE14" s="136" t="str">
        <f t="shared" ref="BE14" si="10">IF($A$40=$V$10,X14,IF($A$40=$Y$10,AA14,IF($A$40=$AB$10,AD14,IF($A$40=$AE$10,AJ14,IF($A$40=$AO$10,AS14,IF($A$40=$AT$10,AV14,IF($A$40=$AW$10,AX14,"**")))))))</f>
        <v>**</v>
      </c>
      <c r="BF14" s="162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156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156" t="str">
        <f t="shared" ref="BN14" si="13">IF(L14&amp;L15="","**",IF(L14=L15*-1,"± "&amp;TEXT(L14,"0,00"),IF(L14&lt;&gt;L15,CONCATENATE(BK14,BL14,BM14,CHAR(10),BK15,BL15,BM15),"**")))</f>
        <v>**</v>
      </c>
      <c r="BO14" s="150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156" t="str">
        <f t="shared" ref="BQ14" si="16">IF(BP14&lt;&gt;"",CONCATENATE(BP14&amp;CHAR(10),BP15),"**")</f>
        <v>**</v>
      </c>
      <c r="BR14" s="164" t="str">
        <f t="shared" ref="BR14" si="17">IF($C14="Ø","Ø",IF(OR($C14="R",$C14="RI",$C14="RE"),"R",IF($C14="Ch","Ch","")))</f>
        <v/>
      </c>
      <c r="BS14" s="166" t="str">
        <f t="shared" ref="BS14" si="18">IF($C14="Ch",$BO14,IF($C14="A",TEXT($E14,"0,00")&amp;"°",IF($E14&lt;&gt;"",$E14,"")))</f>
        <v/>
      </c>
      <c r="BT14" s="166"/>
      <c r="BU14" s="166"/>
      <c r="BV14" s="160" t="str">
        <f t="shared" ref="BV14" si="19">IF($BF14&lt;&gt;"**",$BF14,IF($BJ14&lt;&gt;"**",$BJ14,IF($BN14&lt;&gt;"**",$BN14,IF($BQ14&lt;&gt;"**",$BQ14,""))))</f>
        <v/>
      </c>
      <c r="BW14" s="160"/>
      <c r="BX14" s="206"/>
      <c r="BY14" s="206"/>
      <c r="BZ14" s="206"/>
      <c r="CA14" s="207"/>
      <c r="CB14" s="207"/>
      <c r="CC14" s="207"/>
      <c r="CD14" s="214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15"/>
      <c r="CF14" s="215"/>
      <c r="CG14" s="215"/>
      <c r="CH14" s="215"/>
      <c r="CI14" s="216"/>
      <c r="CJ14" s="204" t="str">
        <f>IF(O14&gt;=2,"x "&amp;O14,"")</f>
        <v/>
      </c>
      <c r="CK14" s="204"/>
      <c r="CL14" s="204"/>
      <c r="CM14" s="204"/>
      <c r="CN14" s="205"/>
      <c r="CO14" s="211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O14" s="210"/>
      <c r="DP14" s="208"/>
    </row>
    <row r="15" spans="1:132" ht="12.75" customHeight="1" x14ac:dyDescent="0.25">
      <c r="A15" s="230"/>
      <c r="B15" s="231"/>
      <c r="C15" s="185"/>
      <c r="D15" s="187"/>
      <c r="E15" s="141"/>
      <c r="F15" s="142"/>
      <c r="G15" s="142"/>
      <c r="H15" s="143"/>
      <c r="I15" s="185"/>
      <c r="J15" s="186"/>
      <c r="K15" s="187"/>
      <c r="L15" s="188"/>
      <c r="M15" s="189"/>
      <c r="N15" s="145"/>
      <c r="O15" s="145"/>
      <c r="P15" s="145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47"/>
      <c r="W15" s="149"/>
      <c r="X15" s="137"/>
      <c r="Y15" s="147"/>
      <c r="Z15" s="149"/>
      <c r="AA15" s="137"/>
      <c r="AB15" s="147"/>
      <c r="AC15" s="149"/>
      <c r="AD15" s="137"/>
      <c r="AE15" s="147"/>
      <c r="AF15" s="361"/>
      <c r="AG15" s="359"/>
      <c r="AH15" s="365"/>
      <c r="AI15" s="363"/>
      <c r="AJ15" s="137"/>
      <c r="AK15" s="147"/>
      <c r="AL15" s="361"/>
      <c r="AM15" s="359"/>
      <c r="AN15" s="149"/>
      <c r="AO15" s="147"/>
      <c r="AP15" s="361"/>
      <c r="AQ15" s="359"/>
      <c r="AR15" s="149"/>
      <c r="AS15" s="137"/>
      <c r="AT15" s="147"/>
      <c r="AU15" s="149"/>
      <c r="AV15" s="137"/>
      <c r="AW15" s="147"/>
      <c r="AX15" s="137"/>
      <c r="AY15" s="147"/>
      <c r="AZ15" s="361"/>
      <c r="BA15" s="359"/>
      <c r="BB15" s="149"/>
      <c r="BC15" s="365"/>
      <c r="BD15" s="363"/>
      <c r="BE15" s="137"/>
      <c r="BF15" s="163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157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157"/>
      <c r="BO15" s="151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157"/>
      <c r="BR15" s="165"/>
      <c r="BS15" s="167"/>
      <c r="BT15" s="167"/>
      <c r="BU15" s="167"/>
      <c r="BV15" s="161"/>
      <c r="BW15" s="161"/>
      <c r="BX15" s="206"/>
      <c r="BY15" s="206"/>
      <c r="BZ15" s="206"/>
      <c r="CA15" s="207"/>
      <c r="CB15" s="207"/>
      <c r="CC15" s="207"/>
      <c r="CD15" s="217"/>
      <c r="CE15" s="218"/>
      <c r="CF15" s="218"/>
      <c r="CG15" s="218"/>
      <c r="CH15" s="218"/>
      <c r="CI15" s="219"/>
      <c r="CJ15" s="204"/>
      <c r="CK15" s="204"/>
      <c r="CL15" s="204"/>
      <c r="CM15" s="204"/>
      <c r="CN15" s="205"/>
      <c r="CO15" s="211"/>
      <c r="CP15" s="209"/>
      <c r="CQ15" s="209"/>
      <c r="CR15" s="209"/>
      <c r="CS15" s="209"/>
      <c r="CT15" s="209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09"/>
      <c r="DJ15" s="209"/>
      <c r="DK15" s="209"/>
      <c r="DL15" s="209"/>
      <c r="DM15" s="209"/>
      <c r="DN15" s="209"/>
      <c r="DO15" s="210"/>
      <c r="DP15" s="208"/>
    </row>
    <row r="16" spans="1:132" ht="12.75" customHeight="1" x14ac:dyDescent="0.25">
      <c r="A16" s="228" t="s">
        <v>322</v>
      </c>
      <c r="B16" s="229"/>
      <c r="C16" s="182"/>
      <c r="D16" s="184"/>
      <c r="E16" s="138"/>
      <c r="F16" s="139"/>
      <c r="G16" s="139"/>
      <c r="H16" s="140"/>
      <c r="I16" s="182"/>
      <c r="J16" s="183"/>
      <c r="K16" s="184"/>
      <c r="L16" s="188"/>
      <c r="M16" s="189"/>
      <c r="N16" s="144"/>
      <c r="O16" s="144"/>
      <c r="P16" s="144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4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8" t="str">
        <f>IF(AND(E16&gt;'ASN21100'!$C$6,E16&lt;='ASN21100'!$E$6),'ASN21100'!$B$7,IF(AND(E16&gt;'ASN21100'!$G$6,E16&lt;='ASN21100'!$I$6),'ASN21100'!$F$7,IF(E16&gt;'ASN21100'!$K$6,'ASN21100'!$J$7,"**")))</f>
        <v>**</v>
      </c>
      <c r="X16" s="136" t="str">
        <f>IF(AND(E16&gt;'ASN21100'!$C$8,E16&lt;='ASN21100'!$E$8),'ASN21100'!$B$9,IF(AND(E16&gt;'ASN21100'!$G$9,E16&lt;='ASN21100'!$I$9),'ASN21100'!$F$9,IF(E16&gt;'ASN21100'!$K$8,'ASN21100'!$J$9,"**")))</f>
        <v>**</v>
      </c>
      <c r="Y16" s="14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8" t="str">
        <f>IF(AND(E16&gt;=ISO2768cL!$C$6,E16&lt;=ISO2768cL!$E$6),ISO2768cL!$B$7,IF(AND(E16&gt;ISO2768cL!$G$6,E16&lt;=ISO2768cL!$I$6),ISO2768cL!$F$7,IF(E16&gt;ISO2768cL!$K$6,ISO2768cL!$J$7,"**")))</f>
        <v>**</v>
      </c>
      <c r="AA16" s="136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4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8" t="str">
        <f>IF(AND(E16&gt;=ISO2768mK!$C$6,E16&lt;=ISO2768mK!$E$6),ISO2768mK!$B$7,IF(AND(E16&gt;ISO2768mK!$G$6,E16&lt;=ISO2768mK!$I$6),ISO2768mK!$F$7,IF(E16&gt;ISO2768mK!$K$6,ISO2768mK!$J$7,"**")))</f>
        <v>**</v>
      </c>
      <c r="AD16" s="136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4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360" t="str">
        <f>IF(AND(E16&gt;='NSA2110'!$C$6,E16&lt;='NSA2110'!$E$6),'NSA2110'!$B$7,IF(AND(E16&gt;'NSA2110'!$G$6,E16&lt;='NSA2110'!$I$6),'NSA2110'!$F$7,IF(E16&gt;'NSA2110'!$L$6,'NSA2110'!$J$7,"**")))</f>
        <v>**</v>
      </c>
      <c r="AG16" s="358" t="str">
        <f>IF(E16&gt;='NSA2110'!$D$8,'NSA2110'!$B$9,"**")</f>
        <v>**</v>
      </c>
      <c r="AH16" s="364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362" t="str">
        <f>IF(AND(E16&gt;'NSA2110'!$C$12,E16&lt;='NSA2110'!$E$12),'NSA2110'!$B$13,IF(E16&gt;'NSA2110'!$H$12,'NSA2110'!$F$13,"**"))</f>
        <v>**</v>
      </c>
      <c r="AJ16" s="136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4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360" t="str">
        <f>IF(AND(E16&gt;='ST11003'!$C$6,E16&lt;'ST11003'!$E$6),'ST11003'!$B$7,IF(E16&gt;='ST11003'!$G$6,'ST11003'!$F$7,"**"))</f>
        <v>**</v>
      </c>
      <c r="AM16" s="358" t="str">
        <f>IF(AND(E16&gt;='ST11003'!$C$8,E16&lt;'ST11003'!$E$8),'ST11003'!$B$9,IF(E16&gt;='ST11003'!$G$8,'ST11003'!$F$9,"**"))</f>
        <v>**</v>
      </c>
      <c r="AN16" s="148" t="str">
        <f>IF(AND(E16&gt;='ST11003'!$C$10,E16&lt;'ST11003'!$E$10),'ST11003'!$B$11,IF(E16&gt;='ST11003'!$G$10,'ST11003'!$F$11,"**"))</f>
        <v>**</v>
      </c>
      <c r="AO16" s="14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360" t="str">
        <f>IF(AND(E16&gt;='ST11007'!$C$6,E16&lt;'ST11007'!$E$6),'ST11007'!$B$7,IF(E16&gt;='ST11007'!$G$6,'ST11007'!$F$7,"**"))</f>
        <v>**</v>
      </c>
      <c r="AQ16" s="358" t="str">
        <f>IF(E16&gt;'ST11007'!$C$8,'ST11007'!$B$9,"**")</f>
        <v>**</v>
      </c>
      <c r="AR16" s="148" t="str">
        <f>IF(AND(E16&gt;='ST11007'!$C$10,E16&lt;'ST11007'!$E$10),'ST11007'!$B$11,IF(E16&gt;='ST11007'!$G$10,'ST11007'!$F$11,"**"))</f>
        <v>**</v>
      </c>
      <c r="AS16" s="136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4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8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36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4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36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4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360" t="str">
        <f t="shared" ref="AZ16:BA16" si="24">IF($A$40=$AE$10,AF16,IF($A$40=$AK$10,AL16,IF($A$40=$AO$10,AP16,"**")))</f>
        <v>**</v>
      </c>
      <c r="BA16" s="358" t="str">
        <f t="shared" si="24"/>
        <v>**</v>
      </c>
      <c r="BB16" s="148" t="str">
        <f t="shared" ref="BB16" si="25">IF($A$40=$V$10,W16,IF($A$40=$Y$10,Z16,IF($A$40=$AB$10,AC16,IF($A$40=$AK$10,AN16,IF($A$40=$AO$10,AR16,IF($A$40=$AT$10,AU16,"**"))))))</f>
        <v>**</v>
      </c>
      <c r="BC16" s="364" t="str">
        <f t="shared" ref="BC16:BD16" si="26">IF($A$40=$AE$10,AH16,"**")</f>
        <v>**</v>
      </c>
      <c r="BD16" s="362" t="str">
        <f t="shared" si="26"/>
        <v>**</v>
      </c>
      <c r="BE16" s="136" t="str">
        <f t="shared" ref="BE16" si="27">IF($A$40=$V$10,X16,IF($A$40=$Y$10,AA16,IF($A$40=$AB$10,AD16,IF($A$40=$AE$10,AJ16,IF($A$40=$AO$10,AS16,IF($A$40=$AT$10,AV16,IF($A$40=$AW$10,AX16,"**")))))))</f>
        <v>**</v>
      </c>
      <c r="BF16" s="162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156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156" t="str">
        <f t="shared" ref="BN16" si="30">IF(L16&amp;L17="","**",IF(L16=L17*-1,"± "&amp;TEXT(L16,"0,00"),IF(L16&lt;&gt;L17,CONCATENATE(BK16,BL16,BM16,CHAR(10),BK17,BL17,BM17),"**")))</f>
        <v>**</v>
      </c>
      <c r="BO16" s="150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156" t="str">
        <f t="shared" ref="BQ16" si="33">IF(BP16&lt;&gt;"",CONCATENATE(BP16&amp;CHAR(10),BP17),"**")</f>
        <v>**</v>
      </c>
      <c r="BR16" s="164" t="str">
        <f t="shared" ref="BR16" si="34">IF($C16="Ø","Ø",IF(OR($C16="R",$C16="RI",$C16="RE"),"R",IF($C16="Ch","Ch","")))</f>
        <v/>
      </c>
      <c r="BS16" s="166" t="str">
        <f t="shared" ref="BS16" si="35">IF($C16="Ch",$BO16,IF($C16="A",TEXT($E16,"0,00")&amp;"°",IF($E16&lt;&gt;"",$E16,"")))</f>
        <v/>
      </c>
      <c r="BT16" s="166"/>
      <c r="BU16" s="166"/>
      <c r="BV16" s="160" t="str">
        <f t="shared" ref="BV16" si="36">IF($BF16&lt;&gt;"**",$BF16,IF($BJ16&lt;&gt;"**",$BJ16,IF($BN16&lt;&gt;"**",$BN16,IF($BQ16&lt;&gt;"**",$BQ16,""))))</f>
        <v/>
      </c>
      <c r="BW16" s="160"/>
      <c r="BX16" s="206"/>
      <c r="BY16" s="206"/>
      <c r="BZ16" s="206"/>
      <c r="CA16" s="207"/>
      <c r="CB16" s="207"/>
      <c r="CC16" s="207"/>
      <c r="CD16" s="214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15"/>
      <c r="CF16" s="215"/>
      <c r="CG16" s="215"/>
      <c r="CH16" s="215"/>
      <c r="CI16" s="216"/>
      <c r="CJ16" s="204" t="str">
        <f>IF(O16&gt;=2,"x "&amp;O16,"")</f>
        <v/>
      </c>
      <c r="CK16" s="204"/>
      <c r="CL16" s="204"/>
      <c r="CM16" s="204"/>
      <c r="CN16" s="205"/>
      <c r="CO16" s="211"/>
      <c r="CP16" s="209"/>
      <c r="CQ16" s="209"/>
      <c r="CR16" s="209"/>
      <c r="CS16" s="209"/>
      <c r="CT16" s="209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09"/>
      <c r="DJ16" s="209"/>
      <c r="DK16" s="209"/>
      <c r="DL16" s="209"/>
      <c r="DM16" s="209"/>
      <c r="DN16" s="209"/>
      <c r="DO16" s="210"/>
      <c r="DP16" s="208"/>
    </row>
    <row r="17" spans="1:120" ht="12.75" customHeight="1" x14ac:dyDescent="0.25">
      <c r="A17" s="230"/>
      <c r="B17" s="231"/>
      <c r="C17" s="185"/>
      <c r="D17" s="187"/>
      <c r="E17" s="141"/>
      <c r="F17" s="142"/>
      <c r="G17" s="142"/>
      <c r="H17" s="143"/>
      <c r="I17" s="185"/>
      <c r="J17" s="186"/>
      <c r="K17" s="187"/>
      <c r="L17" s="188"/>
      <c r="M17" s="189"/>
      <c r="N17" s="145"/>
      <c r="O17" s="145"/>
      <c r="P17" s="145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47"/>
      <c r="W17" s="149"/>
      <c r="X17" s="137"/>
      <c r="Y17" s="147"/>
      <c r="Z17" s="149"/>
      <c r="AA17" s="137"/>
      <c r="AB17" s="147"/>
      <c r="AC17" s="149"/>
      <c r="AD17" s="137"/>
      <c r="AE17" s="147"/>
      <c r="AF17" s="361"/>
      <c r="AG17" s="359"/>
      <c r="AH17" s="365"/>
      <c r="AI17" s="363"/>
      <c r="AJ17" s="137"/>
      <c r="AK17" s="147"/>
      <c r="AL17" s="361"/>
      <c r="AM17" s="359"/>
      <c r="AN17" s="149"/>
      <c r="AO17" s="147"/>
      <c r="AP17" s="361"/>
      <c r="AQ17" s="359"/>
      <c r="AR17" s="149"/>
      <c r="AS17" s="137"/>
      <c r="AT17" s="147"/>
      <c r="AU17" s="149"/>
      <c r="AV17" s="137"/>
      <c r="AW17" s="147"/>
      <c r="AX17" s="137"/>
      <c r="AY17" s="147"/>
      <c r="AZ17" s="361"/>
      <c r="BA17" s="359"/>
      <c r="BB17" s="149"/>
      <c r="BC17" s="365"/>
      <c r="BD17" s="363"/>
      <c r="BE17" s="137"/>
      <c r="BF17" s="163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157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157"/>
      <c r="BO17" s="151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157"/>
      <c r="BR17" s="165"/>
      <c r="BS17" s="167"/>
      <c r="BT17" s="167"/>
      <c r="BU17" s="167"/>
      <c r="BV17" s="161"/>
      <c r="BW17" s="161"/>
      <c r="BX17" s="206"/>
      <c r="BY17" s="206"/>
      <c r="BZ17" s="206"/>
      <c r="CA17" s="207"/>
      <c r="CB17" s="207"/>
      <c r="CC17" s="207"/>
      <c r="CD17" s="217"/>
      <c r="CE17" s="218"/>
      <c r="CF17" s="218"/>
      <c r="CG17" s="218"/>
      <c r="CH17" s="218"/>
      <c r="CI17" s="219"/>
      <c r="CJ17" s="204"/>
      <c r="CK17" s="204"/>
      <c r="CL17" s="204"/>
      <c r="CM17" s="204"/>
      <c r="CN17" s="205"/>
      <c r="CO17" s="211"/>
      <c r="CP17" s="209"/>
      <c r="CQ17" s="209"/>
      <c r="CR17" s="209"/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09"/>
      <c r="DM17" s="209"/>
      <c r="DN17" s="209"/>
      <c r="DO17" s="210"/>
      <c r="DP17" s="208"/>
    </row>
    <row r="18" spans="1:120" ht="12.75" customHeight="1" x14ac:dyDescent="0.25">
      <c r="A18" s="228" t="s">
        <v>323</v>
      </c>
      <c r="B18" s="229"/>
      <c r="C18" s="182"/>
      <c r="D18" s="184"/>
      <c r="E18" s="138"/>
      <c r="F18" s="139"/>
      <c r="G18" s="139"/>
      <c r="H18" s="140"/>
      <c r="I18" s="182"/>
      <c r="J18" s="183"/>
      <c r="K18" s="184"/>
      <c r="L18" s="188"/>
      <c r="M18" s="189"/>
      <c r="N18" s="144"/>
      <c r="O18" s="144"/>
      <c r="P18" s="144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4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8" t="str">
        <f>IF(AND(E18&gt;'ASN21100'!$C$6,E18&lt;='ASN21100'!$E$6),'ASN21100'!$B$7,IF(AND(E18&gt;'ASN21100'!$G$6,E18&lt;='ASN21100'!$I$6),'ASN21100'!$F$7,IF(E18&gt;'ASN21100'!$K$6,'ASN21100'!$J$7,"**")))</f>
        <v>**</v>
      </c>
      <c r="X18" s="136" t="str">
        <f>IF(AND(E18&gt;'ASN21100'!$C$8,E18&lt;='ASN21100'!$E$8),'ASN21100'!$B$9,IF(AND(E18&gt;'ASN21100'!$G$9,E18&lt;='ASN21100'!$I$9),'ASN21100'!$F$9,IF(E18&gt;'ASN21100'!$K$8,'ASN21100'!$J$9,"**")))</f>
        <v>**</v>
      </c>
      <c r="Y18" s="14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8" t="str">
        <f>IF(AND(E18&gt;=ISO2768cL!$C$6,E18&lt;=ISO2768cL!$E$6),ISO2768cL!$B$7,IF(AND(E18&gt;ISO2768cL!$G$6,E18&lt;=ISO2768cL!$I$6),ISO2768cL!$F$7,IF(E18&gt;ISO2768cL!$K$6,ISO2768cL!$J$7,"**")))</f>
        <v>**</v>
      </c>
      <c r="AA18" s="136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4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8" t="str">
        <f>IF(AND(E18&gt;=ISO2768mK!$C$6,E18&lt;=ISO2768mK!$E$6),ISO2768mK!$B$7,IF(AND(E18&gt;ISO2768mK!$G$6,E18&lt;=ISO2768mK!$I$6),ISO2768mK!$F$7,IF(E18&gt;ISO2768mK!$K$6,ISO2768mK!$J$7,"**")))</f>
        <v>**</v>
      </c>
      <c r="AD18" s="136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4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360" t="str">
        <f>IF(AND(E18&gt;='NSA2110'!$C$6,E18&lt;='NSA2110'!$E$6),'NSA2110'!$B$7,IF(AND(E18&gt;'NSA2110'!$G$6,E18&lt;='NSA2110'!$I$6),'NSA2110'!$F$7,IF(E18&gt;'NSA2110'!$L$6,'NSA2110'!$J$7,"**")))</f>
        <v>**</v>
      </c>
      <c r="AG18" s="358" t="str">
        <f>IF(E18&gt;='NSA2110'!$D$8,'NSA2110'!$B$9,"**")</f>
        <v>**</v>
      </c>
      <c r="AH18" s="364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362" t="str">
        <f>IF(AND(E18&gt;'NSA2110'!$C$12,E18&lt;='NSA2110'!$E$12),'NSA2110'!$B$13,IF(E18&gt;'NSA2110'!$H$12,'NSA2110'!$F$13,"**"))</f>
        <v>**</v>
      </c>
      <c r="AJ18" s="136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4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360" t="str">
        <f>IF(AND(E18&gt;='ST11003'!$C$6,E18&lt;'ST11003'!$E$6),'ST11003'!$B$7,IF(E18&gt;='ST11003'!$G$6,'ST11003'!$F$7,"**"))</f>
        <v>**</v>
      </c>
      <c r="AM18" s="358" t="str">
        <f>IF(AND(E18&gt;='ST11003'!$C$8,E18&lt;'ST11003'!$E$8),'ST11003'!$B$9,IF(E18&gt;='ST11003'!$G$8,'ST11003'!$F$9,"**"))</f>
        <v>**</v>
      </c>
      <c r="AN18" s="148" t="str">
        <f>IF(AND(E18&gt;='ST11003'!$C$10,E18&lt;'ST11003'!$E$10),'ST11003'!$B$11,IF(E18&gt;='ST11003'!$G$10,'ST11003'!$F$11,"**"))</f>
        <v>**</v>
      </c>
      <c r="AO18" s="14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360" t="str">
        <f>IF(AND(E18&gt;='ST11007'!$C$6,E18&lt;'ST11007'!$E$6),'ST11007'!$B$7,IF(E18&gt;='ST11007'!$G$6,'ST11007'!$F$7,"**"))</f>
        <v>**</v>
      </c>
      <c r="AQ18" s="358" t="str">
        <f>IF(E18&gt;'ST11007'!$C$8,'ST11007'!$B$9,"**")</f>
        <v>**</v>
      </c>
      <c r="AR18" s="148" t="str">
        <f>IF(AND(E18&gt;='ST11007'!$C$10,E18&lt;'ST11007'!$E$10),'ST11007'!$B$11,IF(E18&gt;='ST11007'!$G$10,'ST11007'!$F$11,"**"))</f>
        <v>**</v>
      </c>
      <c r="AS18" s="136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4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8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36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4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36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4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360" t="str">
        <f t="shared" ref="AZ18:BA18" si="41">IF($A$40=$AE$10,AF18,IF($A$40=$AK$10,AL18,IF($A$40=$AO$10,AP18,"**")))</f>
        <v>**</v>
      </c>
      <c r="BA18" s="358" t="str">
        <f t="shared" si="41"/>
        <v>**</v>
      </c>
      <c r="BB18" s="148" t="str">
        <f t="shared" ref="BB18" si="42">IF($A$40=$V$10,W18,IF($A$40=$Y$10,Z18,IF($A$40=$AB$10,AC18,IF($A$40=$AK$10,AN18,IF($A$40=$AO$10,AR18,IF($A$40=$AT$10,AU18,"**"))))))</f>
        <v>**</v>
      </c>
      <c r="BC18" s="364" t="str">
        <f t="shared" ref="BC18:BD18" si="43">IF($A$40=$AE$10,AH18,"**")</f>
        <v>**</v>
      </c>
      <c r="BD18" s="362" t="str">
        <f t="shared" si="43"/>
        <v>**</v>
      </c>
      <c r="BE18" s="136" t="str">
        <f t="shared" ref="BE18" si="44">IF($A$40=$V$10,X18,IF($A$40=$Y$10,AA18,IF($A$40=$AB$10,AD18,IF($A$40=$AE$10,AJ18,IF($A$40=$AO$10,AS18,IF($A$40=$AT$10,AV18,IF($A$40=$AW$10,AX18,"**")))))))</f>
        <v>**</v>
      </c>
      <c r="BF18" s="162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156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156" t="str">
        <f t="shared" ref="BN18" si="47">IF(L18&amp;L19="","**",IF(L18=L19*-1,"± "&amp;TEXT(L18,"0,00"),IF(L18&lt;&gt;L19,CONCATENATE(BK18,BL18,BM18,CHAR(10),BK19,BL19,BM19),"**")))</f>
        <v>**</v>
      </c>
      <c r="BO18" s="150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156" t="str">
        <f t="shared" ref="BQ18" si="50">IF(BP18&lt;&gt;"",CONCATENATE(BP18&amp;CHAR(10),BP19),"**")</f>
        <v>**</v>
      </c>
      <c r="BR18" s="164" t="str">
        <f t="shared" ref="BR18" si="51">IF($C18="Ø","Ø",IF(OR($C18="R",$C18="RI",$C18="RE"),"R",IF($C18="Ch","Ch","")))</f>
        <v/>
      </c>
      <c r="BS18" s="166" t="str">
        <f t="shared" ref="BS18" si="52">IF($C18="Ch",$BO18,IF($C18="A",TEXT($E18,"0,00")&amp;"°",IF($E18&lt;&gt;"",$E18,"")))</f>
        <v/>
      </c>
      <c r="BT18" s="166"/>
      <c r="BU18" s="166"/>
      <c r="BV18" s="160" t="str">
        <f t="shared" ref="BV18" si="53">IF($BF18&lt;&gt;"**",$BF18,IF($BJ18&lt;&gt;"**",$BJ18,IF($BN18&lt;&gt;"**",$BN18,IF($BQ18&lt;&gt;"**",$BQ18,""))))</f>
        <v/>
      </c>
      <c r="BW18" s="160"/>
      <c r="BX18" s="206"/>
      <c r="BY18" s="206"/>
      <c r="BZ18" s="206"/>
      <c r="CA18" s="207"/>
      <c r="CB18" s="207"/>
      <c r="CC18" s="207"/>
      <c r="CD18" s="214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15"/>
      <c r="CF18" s="215"/>
      <c r="CG18" s="215"/>
      <c r="CH18" s="215"/>
      <c r="CI18" s="216"/>
      <c r="CJ18" s="204" t="str">
        <f>IF(O18&gt;=2,"x "&amp;O18,"")</f>
        <v/>
      </c>
      <c r="CK18" s="204"/>
      <c r="CL18" s="204"/>
      <c r="CM18" s="204"/>
      <c r="CN18" s="205"/>
      <c r="CO18" s="211"/>
      <c r="CP18" s="209"/>
      <c r="CQ18" s="209"/>
      <c r="CR18" s="209"/>
      <c r="CS18" s="209"/>
      <c r="CT18" s="209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09"/>
      <c r="DJ18" s="209"/>
      <c r="DK18" s="209"/>
      <c r="DL18" s="209"/>
      <c r="DM18" s="209"/>
      <c r="DN18" s="209"/>
      <c r="DO18" s="210"/>
      <c r="DP18" s="208"/>
    </row>
    <row r="19" spans="1:120" ht="12.75" customHeight="1" x14ac:dyDescent="0.25">
      <c r="A19" s="230"/>
      <c r="B19" s="231"/>
      <c r="C19" s="185"/>
      <c r="D19" s="187"/>
      <c r="E19" s="141"/>
      <c r="F19" s="142"/>
      <c r="G19" s="142"/>
      <c r="H19" s="143"/>
      <c r="I19" s="185"/>
      <c r="J19" s="186"/>
      <c r="K19" s="187"/>
      <c r="L19" s="188"/>
      <c r="M19" s="189"/>
      <c r="N19" s="145"/>
      <c r="O19" s="145"/>
      <c r="P19" s="145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47"/>
      <c r="W19" s="149"/>
      <c r="X19" s="137"/>
      <c r="Y19" s="147"/>
      <c r="Z19" s="149"/>
      <c r="AA19" s="137"/>
      <c r="AB19" s="147"/>
      <c r="AC19" s="149"/>
      <c r="AD19" s="137"/>
      <c r="AE19" s="147"/>
      <c r="AF19" s="361"/>
      <c r="AG19" s="359"/>
      <c r="AH19" s="365"/>
      <c r="AI19" s="363"/>
      <c r="AJ19" s="137"/>
      <c r="AK19" s="147"/>
      <c r="AL19" s="361"/>
      <c r="AM19" s="359"/>
      <c r="AN19" s="149"/>
      <c r="AO19" s="147"/>
      <c r="AP19" s="361"/>
      <c r="AQ19" s="359"/>
      <c r="AR19" s="149"/>
      <c r="AS19" s="137"/>
      <c r="AT19" s="147"/>
      <c r="AU19" s="149"/>
      <c r="AV19" s="137"/>
      <c r="AW19" s="147"/>
      <c r="AX19" s="137"/>
      <c r="AY19" s="147"/>
      <c r="AZ19" s="361"/>
      <c r="BA19" s="359"/>
      <c r="BB19" s="149"/>
      <c r="BC19" s="365"/>
      <c r="BD19" s="363"/>
      <c r="BE19" s="137"/>
      <c r="BF19" s="163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157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157"/>
      <c r="BO19" s="151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157"/>
      <c r="BR19" s="165"/>
      <c r="BS19" s="167"/>
      <c r="BT19" s="167"/>
      <c r="BU19" s="167"/>
      <c r="BV19" s="161"/>
      <c r="BW19" s="161"/>
      <c r="BX19" s="206"/>
      <c r="BY19" s="206"/>
      <c r="BZ19" s="206"/>
      <c r="CA19" s="207"/>
      <c r="CB19" s="207"/>
      <c r="CC19" s="207"/>
      <c r="CD19" s="217"/>
      <c r="CE19" s="218"/>
      <c r="CF19" s="218"/>
      <c r="CG19" s="218"/>
      <c r="CH19" s="218"/>
      <c r="CI19" s="219"/>
      <c r="CJ19" s="204"/>
      <c r="CK19" s="204"/>
      <c r="CL19" s="204"/>
      <c r="CM19" s="204"/>
      <c r="CN19" s="205"/>
      <c r="CO19" s="211"/>
      <c r="CP19" s="209"/>
      <c r="CQ19" s="209"/>
      <c r="CR19" s="209"/>
      <c r="CS19" s="209"/>
      <c r="CT19" s="209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09"/>
      <c r="DJ19" s="209"/>
      <c r="DK19" s="209"/>
      <c r="DL19" s="209"/>
      <c r="DM19" s="209"/>
      <c r="DN19" s="209"/>
      <c r="DO19" s="210"/>
      <c r="DP19" s="208"/>
    </row>
    <row r="20" spans="1:120" ht="12.75" customHeight="1" x14ac:dyDescent="0.25">
      <c r="A20" s="228" t="s">
        <v>324</v>
      </c>
      <c r="B20" s="229"/>
      <c r="C20" s="182"/>
      <c r="D20" s="184"/>
      <c r="E20" s="190"/>
      <c r="F20" s="191"/>
      <c r="G20" s="194"/>
      <c r="H20" s="195"/>
      <c r="I20" s="182"/>
      <c r="J20" s="183"/>
      <c r="K20" s="184"/>
      <c r="L20" s="188"/>
      <c r="M20" s="189"/>
      <c r="N20" s="144"/>
      <c r="O20" s="144"/>
      <c r="P20" s="144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4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8" t="str">
        <f>IF(AND(E20&gt;'ASN21100'!$C$6,E20&lt;='ASN21100'!$E$6),'ASN21100'!$B$7,IF(AND(E20&gt;'ASN21100'!$G$6,E20&lt;='ASN21100'!$I$6),'ASN21100'!$F$7,IF(E20&gt;'ASN21100'!$K$6,'ASN21100'!$J$7,"**")))</f>
        <v>**</v>
      </c>
      <c r="X20" s="136" t="str">
        <f>IF(AND(E20&gt;'ASN21100'!$C$8,E20&lt;='ASN21100'!$E$8),'ASN21100'!$B$9,IF(AND(E20&gt;'ASN21100'!$G$9,E20&lt;='ASN21100'!$I$9),'ASN21100'!$F$9,IF(E20&gt;'ASN21100'!$K$8,'ASN21100'!$J$9,"**")))</f>
        <v>**</v>
      </c>
      <c r="Y20" s="14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8" t="str">
        <f>IF(AND(E20&gt;=ISO2768cL!$C$6,E20&lt;=ISO2768cL!$E$6),ISO2768cL!$B$7,IF(AND(E20&gt;ISO2768cL!$G$6,E20&lt;=ISO2768cL!$I$6),ISO2768cL!$F$7,IF(E20&gt;ISO2768cL!$K$6,ISO2768cL!$J$7,"**")))</f>
        <v>**</v>
      </c>
      <c r="AA20" s="136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4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8" t="str">
        <f>IF(AND(E20&gt;=ISO2768mK!$C$6,E20&lt;=ISO2768mK!$E$6),ISO2768mK!$B$7,IF(AND(E20&gt;ISO2768mK!$G$6,E20&lt;=ISO2768mK!$I$6),ISO2768mK!$F$7,IF(E20&gt;ISO2768mK!$K$6,ISO2768mK!$J$7,"**")))</f>
        <v>**</v>
      </c>
      <c r="AD20" s="136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4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360" t="str">
        <f>IF(AND(E20&gt;='NSA2110'!$C$6,E20&lt;='NSA2110'!$E$6),'NSA2110'!$B$7,IF(AND(E20&gt;'NSA2110'!$G$6,E20&lt;='NSA2110'!$I$6),'NSA2110'!$F$7,IF(E20&gt;'NSA2110'!$L$6,'NSA2110'!$J$7,"**")))</f>
        <v>**</v>
      </c>
      <c r="AG20" s="358" t="str">
        <f>IF(E20&gt;='NSA2110'!$D$8,'NSA2110'!$B$9,"**")</f>
        <v>**</v>
      </c>
      <c r="AH20" s="364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362" t="str">
        <f>IF(AND(E20&gt;'NSA2110'!$C$12,E20&lt;='NSA2110'!$E$12),'NSA2110'!$B$13,IF(E20&gt;'NSA2110'!$H$12,'NSA2110'!$F$13,"**"))</f>
        <v>**</v>
      </c>
      <c r="AJ20" s="136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4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360" t="str">
        <f>IF(AND(E20&gt;='ST11003'!$C$6,E20&lt;'ST11003'!$E$6),'ST11003'!$B$7,IF(E20&gt;='ST11003'!$G$6,'ST11003'!$F$7,"**"))</f>
        <v>**</v>
      </c>
      <c r="AM20" s="358" t="str">
        <f>IF(AND(E20&gt;='ST11003'!$C$8,E20&lt;'ST11003'!$E$8),'ST11003'!$B$9,IF(E20&gt;='ST11003'!$G$8,'ST11003'!$F$9,"**"))</f>
        <v>**</v>
      </c>
      <c r="AN20" s="148" t="str">
        <f>IF(AND(E20&gt;='ST11003'!$C$10,E20&lt;'ST11003'!$E$10),'ST11003'!$B$11,IF(E20&gt;='ST11003'!$G$10,'ST11003'!$F$11,"**"))</f>
        <v>**</v>
      </c>
      <c r="AO20" s="14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360" t="str">
        <f>IF(AND(E20&gt;='ST11007'!$C$6,E20&lt;'ST11007'!$E$6),'ST11007'!$B$7,IF(E20&gt;='ST11007'!$G$6,'ST11007'!$F$7,"**"))</f>
        <v>**</v>
      </c>
      <c r="AQ20" s="358" t="str">
        <f>IF(E20&gt;'ST11007'!$C$8,'ST11007'!$B$9,"**")</f>
        <v>**</v>
      </c>
      <c r="AR20" s="148" t="str">
        <f>IF(AND(E20&gt;='ST11007'!$C$10,E20&lt;'ST11007'!$E$10),'ST11007'!$B$11,IF(E20&gt;='ST11007'!$G$10,'ST11007'!$F$11,"**"))</f>
        <v>**</v>
      </c>
      <c r="AS20" s="136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4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8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36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4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36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4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360" t="str">
        <f t="shared" ref="AZ20:BA20" si="58">IF($A$40=$AE$10,AF20,IF($A$40=$AK$10,AL20,IF($A$40=$AO$10,AP20,"**")))</f>
        <v>**</v>
      </c>
      <c r="BA20" s="358" t="str">
        <f t="shared" si="58"/>
        <v>**</v>
      </c>
      <c r="BB20" s="148" t="str">
        <f t="shared" ref="BB20" si="59">IF($A$40=$V$10,W20,IF($A$40=$Y$10,Z20,IF($A$40=$AB$10,AC20,IF($A$40=$AK$10,AN20,IF($A$40=$AO$10,AR20,IF($A$40=$AT$10,AU20,"**"))))))</f>
        <v>**</v>
      </c>
      <c r="BC20" s="364" t="str">
        <f t="shared" ref="BC20:BD20" si="60">IF($A$40=$AE$10,AH20,"**")</f>
        <v>**</v>
      </c>
      <c r="BD20" s="362" t="str">
        <f t="shared" si="60"/>
        <v>**</v>
      </c>
      <c r="BE20" s="136" t="str">
        <f t="shared" ref="BE20" si="61">IF($A$40=$V$10,X20,IF($A$40=$Y$10,AA20,IF($A$40=$AB$10,AD20,IF($A$40=$AE$10,AJ20,IF($A$40=$AO$10,AS20,IF($A$40=$AT$10,AV20,IF($A$40=$AW$10,AX20,"**")))))))</f>
        <v>**</v>
      </c>
      <c r="BF20" s="162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156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156" t="str">
        <f t="shared" ref="BN20" si="64">IF(L20&amp;L21="","**",IF(L20=L21*-1,"± "&amp;TEXT(L20,"0,00"),IF(L20&lt;&gt;L21,CONCATENATE(BK20,BL20,BM20,CHAR(10),BK21,BL21,BM21),"**")))</f>
        <v>**</v>
      </c>
      <c r="BO20" s="150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156" t="str">
        <f t="shared" ref="BQ20" si="67">IF(BP20&lt;&gt;"",CONCATENATE(BP20&amp;CHAR(10),BP21),"**")</f>
        <v>**</v>
      </c>
      <c r="BR20" s="164" t="str">
        <f t="shared" ref="BR20" si="68">IF($C20="Ø","Ø",IF(OR($C20="R",$C20="RI",$C20="RE"),"R",IF($C20="Ch","Ch","")))</f>
        <v/>
      </c>
      <c r="BS20" s="166" t="str">
        <f t="shared" ref="BS20" si="69">IF($C20="Ch",$BO20,IF($C20="A",TEXT($E20,"0,00")&amp;"°",IF($E20&lt;&gt;"",$E20,"")))</f>
        <v/>
      </c>
      <c r="BT20" s="166"/>
      <c r="BU20" s="166"/>
      <c r="BV20" s="160" t="str">
        <f t="shared" ref="BV20" si="70">IF($BF20&lt;&gt;"**",$BF20,IF($BJ20&lt;&gt;"**",$BJ20,IF($BN20&lt;&gt;"**",$BN20,IF($BQ20&lt;&gt;"**",$BQ20,""))))</f>
        <v/>
      </c>
      <c r="BW20" s="160"/>
      <c r="BX20" s="206"/>
      <c r="BY20" s="206"/>
      <c r="BZ20" s="206"/>
      <c r="CA20" s="207"/>
      <c r="CB20" s="207"/>
      <c r="CC20" s="207"/>
      <c r="CD20" s="214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15"/>
      <c r="CF20" s="215"/>
      <c r="CG20" s="215"/>
      <c r="CH20" s="215"/>
      <c r="CI20" s="216"/>
      <c r="CJ20" s="204" t="str">
        <f>IF(O20&gt;=2,"x "&amp;O20,"")</f>
        <v/>
      </c>
      <c r="CK20" s="204"/>
      <c r="CL20" s="204"/>
      <c r="CM20" s="204"/>
      <c r="CN20" s="205"/>
      <c r="CO20" s="211"/>
      <c r="CP20" s="209"/>
      <c r="CQ20" s="209"/>
      <c r="CR20" s="209"/>
      <c r="CS20" s="209"/>
      <c r="CT20" s="209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09"/>
      <c r="DJ20" s="209"/>
      <c r="DK20" s="209"/>
      <c r="DL20" s="209"/>
      <c r="DM20" s="209"/>
      <c r="DN20" s="209"/>
      <c r="DO20" s="210"/>
      <c r="DP20" s="208"/>
    </row>
    <row r="21" spans="1:120" ht="12.75" customHeight="1" x14ac:dyDescent="0.25">
      <c r="A21" s="230"/>
      <c r="B21" s="231"/>
      <c r="C21" s="185"/>
      <c r="D21" s="187"/>
      <c r="E21" s="192"/>
      <c r="F21" s="193"/>
      <c r="G21" s="196"/>
      <c r="H21" s="197"/>
      <c r="I21" s="185"/>
      <c r="J21" s="186"/>
      <c r="K21" s="187"/>
      <c r="L21" s="188"/>
      <c r="M21" s="189"/>
      <c r="N21" s="145"/>
      <c r="O21" s="145"/>
      <c r="P21" s="145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47"/>
      <c r="W21" s="149"/>
      <c r="X21" s="137"/>
      <c r="Y21" s="147"/>
      <c r="Z21" s="149"/>
      <c r="AA21" s="137"/>
      <c r="AB21" s="147"/>
      <c r="AC21" s="149"/>
      <c r="AD21" s="137"/>
      <c r="AE21" s="147"/>
      <c r="AF21" s="361"/>
      <c r="AG21" s="359"/>
      <c r="AH21" s="365"/>
      <c r="AI21" s="363"/>
      <c r="AJ21" s="137"/>
      <c r="AK21" s="147"/>
      <c r="AL21" s="361"/>
      <c r="AM21" s="359"/>
      <c r="AN21" s="149"/>
      <c r="AO21" s="147"/>
      <c r="AP21" s="361"/>
      <c r="AQ21" s="359"/>
      <c r="AR21" s="149"/>
      <c r="AS21" s="137"/>
      <c r="AT21" s="147"/>
      <c r="AU21" s="149"/>
      <c r="AV21" s="137"/>
      <c r="AW21" s="147"/>
      <c r="AX21" s="137"/>
      <c r="AY21" s="147"/>
      <c r="AZ21" s="361"/>
      <c r="BA21" s="359"/>
      <c r="BB21" s="149"/>
      <c r="BC21" s="365"/>
      <c r="BD21" s="363"/>
      <c r="BE21" s="137"/>
      <c r="BF21" s="163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157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157"/>
      <c r="BO21" s="151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157"/>
      <c r="BR21" s="165"/>
      <c r="BS21" s="167"/>
      <c r="BT21" s="167"/>
      <c r="BU21" s="167"/>
      <c r="BV21" s="161"/>
      <c r="BW21" s="161"/>
      <c r="BX21" s="206"/>
      <c r="BY21" s="206"/>
      <c r="BZ21" s="206"/>
      <c r="CA21" s="207"/>
      <c r="CB21" s="207"/>
      <c r="CC21" s="207"/>
      <c r="CD21" s="217"/>
      <c r="CE21" s="218"/>
      <c r="CF21" s="218"/>
      <c r="CG21" s="218"/>
      <c r="CH21" s="218"/>
      <c r="CI21" s="219"/>
      <c r="CJ21" s="204"/>
      <c r="CK21" s="204"/>
      <c r="CL21" s="204"/>
      <c r="CM21" s="204"/>
      <c r="CN21" s="205"/>
      <c r="CO21" s="211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09"/>
      <c r="DM21" s="209"/>
      <c r="DN21" s="209"/>
      <c r="DO21" s="210"/>
      <c r="DP21" s="208"/>
    </row>
    <row r="22" spans="1:120" ht="12.75" customHeight="1" x14ac:dyDescent="0.25">
      <c r="A22" s="228" t="s">
        <v>325</v>
      </c>
      <c r="B22" s="229"/>
      <c r="C22" s="182"/>
      <c r="D22" s="184"/>
      <c r="E22" s="138"/>
      <c r="F22" s="139"/>
      <c r="G22" s="139"/>
      <c r="H22" s="140"/>
      <c r="I22" s="182"/>
      <c r="J22" s="183"/>
      <c r="K22" s="184"/>
      <c r="L22" s="188"/>
      <c r="M22" s="189"/>
      <c r="N22" s="144"/>
      <c r="O22" s="144"/>
      <c r="P22" s="144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4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8" t="str">
        <f>IF(AND(E22&gt;'ASN21100'!$C$6,E22&lt;='ASN21100'!$E$6),'ASN21100'!$B$7,IF(AND(E22&gt;'ASN21100'!$G$6,E22&lt;='ASN21100'!$I$6),'ASN21100'!$F$7,IF(E22&gt;'ASN21100'!$K$6,'ASN21100'!$J$7,"**")))</f>
        <v>**</v>
      </c>
      <c r="X22" s="136" t="str">
        <f>IF(AND(E22&gt;'ASN21100'!$C$8,E22&lt;='ASN21100'!$E$8),'ASN21100'!$B$9,IF(AND(E22&gt;'ASN21100'!$G$9,E22&lt;='ASN21100'!$I$9),'ASN21100'!$F$9,IF(E22&gt;'ASN21100'!$K$8,'ASN21100'!$J$9,"**")))</f>
        <v>**</v>
      </c>
      <c r="Y22" s="14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8" t="str">
        <f>IF(AND(E22&gt;=ISO2768cL!$C$6,E22&lt;=ISO2768cL!$E$6),ISO2768cL!$B$7,IF(AND(E22&gt;ISO2768cL!$G$6,E22&lt;=ISO2768cL!$I$6),ISO2768cL!$F$7,IF(E22&gt;ISO2768cL!$K$6,ISO2768cL!$J$7,"**")))</f>
        <v>**</v>
      </c>
      <c r="AA22" s="136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4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8" t="str">
        <f>IF(AND(E22&gt;=ISO2768mK!$C$6,E22&lt;=ISO2768mK!$E$6),ISO2768mK!$B$7,IF(AND(E22&gt;ISO2768mK!$G$6,E22&lt;=ISO2768mK!$I$6),ISO2768mK!$F$7,IF(E22&gt;ISO2768mK!$K$6,ISO2768mK!$J$7,"**")))</f>
        <v>**</v>
      </c>
      <c r="AD22" s="136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4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360" t="str">
        <f>IF(AND(E22&gt;='NSA2110'!$C$6,E22&lt;='NSA2110'!$E$6),'NSA2110'!$B$7,IF(AND(E22&gt;'NSA2110'!$G$6,E22&lt;='NSA2110'!$I$6),'NSA2110'!$F$7,IF(E22&gt;'NSA2110'!$L$6,'NSA2110'!$J$7,"**")))</f>
        <v>**</v>
      </c>
      <c r="AG22" s="358" t="str">
        <f>IF(E22&gt;='NSA2110'!$D$8,'NSA2110'!$B$9,"**")</f>
        <v>**</v>
      </c>
      <c r="AH22" s="364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362" t="str">
        <f>IF(AND(E22&gt;'NSA2110'!$C$12,E22&lt;='NSA2110'!$E$12),'NSA2110'!$B$13,IF(E22&gt;'NSA2110'!$H$12,'NSA2110'!$F$13,"**"))</f>
        <v>**</v>
      </c>
      <c r="AJ22" s="136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4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360" t="str">
        <f>IF(AND(E22&gt;='ST11003'!$C$6,E22&lt;'ST11003'!$E$6),'ST11003'!$B$7,IF(E22&gt;='ST11003'!$G$6,'ST11003'!$F$7,"**"))</f>
        <v>**</v>
      </c>
      <c r="AM22" s="358" t="str">
        <f>IF(AND(E22&gt;='ST11003'!$C$8,E22&lt;'ST11003'!$E$8),'ST11003'!$B$9,IF(E22&gt;='ST11003'!$G$8,'ST11003'!$F$9,"**"))</f>
        <v>**</v>
      </c>
      <c r="AN22" s="148" t="str">
        <f>IF(AND(E22&gt;='ST11003'!$C$10,E22&lt;'ST11003'!$E$10),'ST11003'!$B$11,IF(E22&gt;='ST11003'!$G$10,'ST11003'!$F$11,"**"))</f>
        <v>**</v>
      </c>
      <c r="AO22" s="14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360" t="str">
        <f>IF(AND(E22&gt;='ST11007'!$C$6,E22&lt;'ST11007'!$E$6),'ST11007'!$B$7,IF(E22&gt;='ST11007'!$G$6,'ST11007'!$F$7,"**"))</f>
        <v>**</v>
      </c>
      <c r="AQ22" s="358" t="str">
        <f>IF(E22&gt;'ST11007'!$C$8,'ST11007'!$B$9,"**")</f>
        <v>**</v>
      </c>
      <c r="AR22" s="148" t="str">
        <f>IF(AND(E22&gt;='ST11007'!$C$10,E22&lt;'ST11007'!$E$10),'ST11007'!$B$11,IF(E22&gt;='ST11007'!$G$10,'ST11007'!$F$11,"**"))</f>
        <v>**</v>
      </c>
      <c r="AS22" s="136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4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8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36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4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36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4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360" t="str">
        <f t="shared" ref="AZ22:BA22" si="75">IF($A$40=$AE$10,AF22,IF($A$40=$AK$10,AL22,IF($A$40=$AO$10,AP22,"**")))</f>
        <v>**</v>
      </c>
      <c r="BA22" s="358" t="str">
        <f t="shared" si="75"/>
        <v>**</v>
      </c>
      <c r="BB22" s="148" t="str">
        <f t="shared" ref="BB22" si="76">IF($A$40=$V$10,W22,IF($A$40=$Y$10,Z22,IF($A$40=$AB$10,AC22,IF($A$40=$AK$10,AN22,IF($A$40=$AO$10,AR22,IF($A$40=$AT$10,AU22,"**"))))))</f>
        <v>**</v>
      </c>
      <c r="BC22" s="364" t="str">
        <f t="shared" ref="BC22:BD22" si="77">IF($A$40=$AE$10,AH22,"**")</f>
        <v>**</v>
      </c>
      <c r="BD22" s="362" t="str">
        <f t="shared" si="77"/>
        <v>**</v>
      </c>
      <c r="BE22" s="136" t="str">
        <f t="shared" ref="BE22" si="78">IF($A$40=$V$10,X22,IF($A$40=$Y$10,AA22,IF($A$40=$AB$10,AD22,IF($A$40=$AE$10,AJ22,IF($A$40=$AO$10,AS22,IF($A$40=$AT$10,AV22,IF($A$40=$AW$10,AX22,"**")))))))</f>
        <v>**</v>
      </c>
      <c r="BF22" s="162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156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156" t="str">
        <f t="shared" ref="BN22" si="81">IF(L22&amp;L23="","**",IF(L22=L23*-1,"± "&amp;TEXT(L22,"0,00"),IF(L22&lt;&gt;L23,CONCATENATE(BK22,BL22,BM22,CHAR(10),BK23,BL23,BM23),"**")))</f>
        <v>**</v>
      </c>
      <c r="BO22" s="150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156" t="str">
        <f t="shared" ref="BQ22" si="84">IF(BP22&lt;&gt;"",CONCATENATE(BP22&amp;CHAR(10),BP23),"**")</f>
        <v>**</v>
      </c>
      <c r="BR22" s="164" t="str">
        <f t="shared" ref="BR22" si="85">IF($C22="Ø","Ø",IF(OR($C22="R",$C22="RI",$C22="RE"),"R",IF($C22="Ch","Ch","")))</f>
        <v/>
      </c>
      <c r="BS22" s="166" t="str">
        <f>IF($C22="Ch",$BO22,IF($C22="A",TEXT($E22,"0,00")&amp;"°",IF($E22&lt;&gt;"",$E22,"")))</f>
        <v/>
      </c>
      <c r="BT22" s="166"/>
      <c r="BU22" s="166"/>
      <c r="BV22" s="160" t="str">
        <f>IF($BF22&lt;&gt;"**",$BF22,IF($BJ22&lt;&gt;"**",$BJ22,IF($BN22&lt;&gt;"**",$BN22,IF($BQ22&lt;&gt;"**",$BQ22,""))))</f>
        <v/>
      </c>
      <c r="BW22" s="160"/>
      <c r="BX22" s="206"/>
      <c r="BY22" s="206"/>
      <c r="BZ22" s="206"/>
      <c r="CA22" s="207"/>
      <c r="CB22" s="207"/>
      <c r="CC22" s="207"/>
      <c r="CD22" s="214" t="str">
        <f t="shared" ref="CD22" si="86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15"/>
      <c r="CF22" s="215"/>
      <c r="CG22" s="215"/>
      <c r="CH22" s="215"/>
      <c r="CI22" s="216"/>
      <c r="CJ22" s="204" t="str">
        <f>IF(O22&gt;=2,"x "&amp;O22,"")</f>
        <v/>
      </c>
      <c r="CK22" s="204"/>
      <c r="CL22" s="204"/>
      <c r="CM22" s="204"/>
      <c r="CN22" s="205"/>
      <c r="CO22" s="211"/>
      <c r="CP22" s="209"/>
      <c r="CQ22" s="209"/>
      <c r="CR22" s="209"/>
      <c r="CS22" s="209"/>
      <c r="CT22" s="20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09"/>
      <c r="DJ22" s="209"/>
      <c r="DK22" s="209"/>
      <c r="DL22" s="209"/>
      <c r="DM22" s="209"/>
      <c r="DN22" s="209"/>
      <c r="DO22" s="210"/>
      <c r="DP22" s="208"/>
    </row>
    <row r="23" spans="1:120" ht="12.75" customHeight="1" x14ac:dyDescent="0.25">
      <c r="A23" s="230"/>
      <c r="B23" s="231"/>
      <c r="C23" s="185"/>
      <c r="D23" s="187"/>
      <c r="E23" s="141"/>
      <c r="F23" s="142"/>
      <c r="G23" s="142"/>
      <c r="H23" s="143"/>
      <c r="I23" s="185"/>
      <c r="J23" s="186"/>
      <c r="K23" s="187"/>
      <c r="L23" s="188"/>
      <c r="M23" s="189"/>
      <c r="N23" s="145"/>
      <c r="O23" s="145"/>
      <c r="P23" s="145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7">IF(AND(C22="Ø",I22&lt;&gt;""),T23*0.001,"")</f>
        <v/>
      </c>
      <c r="V23" s="147"/>
      <c r="W23" s="149"/>
      <c r="X23" s="137"/>
      <c r="Y23" s="147"/>
      <c r="Z23" s="149"/>
      <c r="AA23" s="137"/>
      <c r="AB23" s="147"/>
      <c r="AC23" s="149"/>
      <c r="AD23" s="137"/>
      <c r="AE23" s="147"/>
      <c r="AF23" s="361"/>
      <c r="AG23" s="359"/>
      <c r="AH23" s="365"/>
      <c r="AI23" s="363"/>
      <c r="AJ23" s="137"/>
      <c r="AK23" s="147"/>
      <c r="AL23" s="361"/>
      <c r="AM23" s="359"/>
      <c r="AN23" s="149"/>
      <c r="AO23" s="147"/>
      <c r="AP23" s="361"/>
      <c r="AQ23" s="359"/>
      <c r="AR23" s="149"/>
      <c r="AS23" s="137"/>
      <c r="AT23" s="147"/>
      <c r="AU23" s="149"/>
      <c r="AV23" s="137"/>
      <c r="AW23" s="147"/>
      <c r="AX23" s="137"/>
      <c r="AY23" s="147"/>
      <c r="AZ23" s="361"/>
      <c r="BA23" s="359"/>
      <c r="BB23" s="149"/>
      <c r="BC23" s="365"/>
      <c r="BD23" s="363"/>
      <c r="BE23" s="137"/>
      <c r="BF23" s="163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157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157"/>
      <c r="BO23" s="151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157"/>
      <c r="BR23" s="165"/>
      <c r="BS23" s="167"/>
      <c r="BT23" s="167"/>
      <c r="BU23" s="167"/>
      <c r="BV23" s="161"/>
      <c r="BW23" s="161"/>
      <c r="BX23" s="206"/>
      <c r="BY23" s="206"/>
      <c r="BZ23" s="206"/>
      <c r="CA23" s="207"/>
      <c r="CB23" s="207"/>
      <c r="CC23" s="207"/>
      <c r="CD23" s="217"/>
      <c r="CE23" s="218"/>
      <c r="CF23" s="218"/>
      <c r="CG23" s="218"/>
      <c r="CH23" s="218"/>
      <c r="CI23" s="219"/>
      <c r="CJ23" s="204"/>
      <c r="CK23" s="204"/>
      <c r="CL23" s="204"/>
      <c r="CM23" s="204"/>
      <c r="CN23" s="205"/>
      <c r="CO23" s="211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9"/>
      <c r="DJ23" s="209"/>
      <c r="DK23" s="209"/>
      <c r="DL23" s="209"/>
      <c r="DM23" s="209"/>
      <c r="DN23" s="209"/>
      <c r="DO23" s="210"/>
      <c r="DP23" s="208"/>
    </row>
    <row r="24" spans="1:120" ht="12.95" customHeight="1" x14ac:dyDescent="0.25">
      <c r="A24" s="228" t="s">
        <v>326</v>
      </c>
      <c r="B24" s="229"/>
      <c r="C24" s="182"/>
      <c r="D24" s="184"/>
      <c r="E24" s="138"/>
      <c r="F24" s="139"/>
      <c r="G24" s="139"/>
      <c r="H24" s="140"/>
      <c r="I24" s="182"/>
      <c r="J24" s="183"/>
      <c r="K24" s="184"/>
      <c r="L24" s="188"/>
      <c r="M24" s="189"/>
      <c r="N24" s="144"/>
      <c r="O24" s="144"/>
      <c r="P24" s="144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88">IF(AND(C24="Ø",I24&lt;&gt;""),T24*0.001,"")</f>
        <v/>
      </c>
      <c r="V24" s="14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8" t="str">
        <f>IF(AND(E24&gt;'ASN21100'!$C$6,E24&lt;='ASN21100'!$E$6),'ASN21100'!$B$7,IF(AND(E24&gt;'ASN21100'!$G$6,E24&lt;='ASN21100'!$I$6),'ASN21100'!$F$7,IF(E24&gt;'ASN21100'!$K$6,'ASN21100'!$J$7,"**")))</f>
        <v>**</v>
      </c>
      <c r="X24" s="136" t="str">
        <f>IF(AND(E24&gt;'ASN21100'!$C$8,E24&lt;='ASN21100'!$E$8),'ASN21100'!$B$9,IF(AND(E24&gt;'ASN21100'!$G$9,E24&lt;='ASN21100'!$I$9),'ASN21100'!$F$9,IF(E24&gt;'ASN21100'!$K$8,'ASN21100'!$J$9,"**")))</f>
        <v>**</v>
      </c>
      <c r="Y24" s="14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8" t="str">
        <f>IF(AND(E24&gt;=ISO2768cL!$C$6,E24&lt;=ISO2768cL!$E$6),ISO2768cL!$B$7,IF(AND(E24&gt;ISO2768cL!$G$6,E24&lt;=ISO2768cL!$I$6),ISO2768cL!$F$7,IF(E24&gt;ISO2768cL!$K$6,ISO2768cL!$J$7,"**")))</f>
        <v>**</v>
      </c>
      <c r="AA24" s="136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4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8" t="str">
        <f>IF(AND(E24&gt;=ISO2768mK!$C$6,E24&lt;=ISO2768mK!$E$6),ISO2768mK!$B$7,IF(AND(E24&gt;ISO2768mK!$G$6,E24&lt;=ISO2768mK!$I$6),ISO2768mK!$F$7,IF(E24&gt;ISO2768mK!$K$6,ISO2768mK!$J$7,"**")))</f>
        <v>**</v>
      </c>
      <c r="AD24" s="136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4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360" t="str">
        <f>IF(AND(E24&gt;='NSA2110'!$C$6,E24&lt;='NSA2110'!$E$6),'NSA2110'!$B$7,IF(AND(E24&gt;'NSA2110'!$G$6,E24&lt;='NSA2110'!$I$6),'NSA2110'!$F$7,IF(E24&gt;'NSA2110'!$L$6,'NSA2110'!$J$7,"**")))</f>
        <v>**</v>
      </c>
      <c r="AG24" s="358" t="str">
        <f>IF(E24&gt;='NSA2110'!$D$8,'NSA2110'!$B$9,"**")</f>
        <v>**</v>
      </c>
      <c r="AH24" s="364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362" t="str">
        <f>IF(AND(E24&gt;'NSA2110'!$C$12,E24&lt;='NSA2110'!$E$12),'NSA2110'!$B$13,IF(E24&gt;'NSA2110'!$H$12,'NSA2110'!$F$13,"**"))</f>
        <v>**</v>
      </c>
      <c r="AJ24" s="136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4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360" t="str">
        <f>IF(AND(E24&gt;='ST11003'!$C$6,E24&lt;'ST11003'!$E$6),'ST11003'!$B$7,IF(E24&gt;='ST11003'!$G$6,'ST11003'!$F$7,"**"))</f>
        <v>**</v>
      </c>
      <c r="AM24" s="358" t="str">
        <f>IF(AND(E24&gt;='ST11003'!$C$8,E24&lt;'ST11003'!$E$8),'ST11003'!$B$9,IF(E24&gt;='ST11003'!$G$8,'ST11003'!$F$9,"**"))</f>
        <v>**</v>
      </c>
      <c r="AN24" s="148" t="str">
        <f>IF(AND(E24&gt;='ST11003'!$C$10,E24&lt;'ST11003'!$E$10),'ST11003'!$B$11,IF(E24&gt;='ST11003'!$G$10,'ST11003'!$F$11,"**"))</f>
        <v>**</v>
      </c>
      <c r="AO24" s="14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360" t="str">
        <f>IF(AND(E24&gt;='ST11007'!$C$6,E24&lt;'ST11007'!$E$6),'ST11007'!$B$7,IF(E24&gt;='ST11007'!$G$6,'ST11007'!$F$7,"**"))</f>
        <v>**</v>
      </c>
      <c r="AQ24" s="358" t="str">
        <f>IF(E24&gt;'ST11007'!$C$8,'ST11007'!$B$9,"**")</f>
        <v>**</v>
      </c>
      <c r="AR24" s="148" t="str">
        <f>IF(AND(E24&gt;='ST11007'!$C$10,E24&lt;'ST11007'!$E$10),'ST11007'!$B$11,IF(E24&gt;='ST11007'!$G$10,'ST11007'!$F$11,"**"))</f>
        <v>**</v>
      </c>
      <c r="AS24" s="136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4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8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36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4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36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46" t="str">
        <f t="shared" ref="AY24" si="89">IF($A$40=$V$10,V24,IF($A$40=$Y$10,Y24,IF($A$40=$AB$10,AB24,IF($A$40=$AE$10,AE24,IF($A$40=$AK$10,AK24,IF($A$40=$AO$10,AO24,IF($A$40=$AT$10,AT24,IF($A$40=$AW$10,AW24,"**"))))))))</f>
        <v>**</v>
      </c>
      <c r="AZ24" s="360" t="str">
        <f t="shared" ref="AZ24:BA24" si="90">IF($A$40=$AE$10,AF24,IF($A$40=$AK$10,AL24,IF($A$40=$AO$10,AP24,"**")))</f>
        <v>**</v>
      </c>
      <c r="BA24" s="358" t="str">
        <f t="shared" si="90"/>
        <v>**</v>
      </c>
      <c r="BB24" s="148" t="str">
        <f t="shared" ref="BB24" si="91">IF($A$40=$V$10,W24,IF($A$40=$Y$10,Z24,IF($A$40=$AB$10,AC24,IF($A$40=$AK$10,AN24,IF($A$40=$AO$10,AR24,IF($A$40=$AT$10,AU24,"**"))))))</f>
        <v>**</v>
      </c>
      <c r="BC24" s="364" t="str">
        <f t="shared" ref="BC24:BD24" si="92">IF($A$40=$AE$10,AH24,"**")</f>
        <v>**</v>
      </c>
      <c r="BD24" s="362" t="str">
        <f t="shared" si="92"/>
        <v>**</v>
      </c>
      <c r="BE24" s="136" t="str">
        <f t="shared" ref="BE24" si="93">IF($A$40=$V$10,X24,IF($A$40=$Y$10,AA24,IF($A$40=$AB$10,AD24,IF($A$40=$AE$10,AJ24,IF($A$40=$AO$10,AS24,IF($A$40=$AT$10,AV24,IF($A$40=$AW$10,AX24,"**")))))))</f>
        <v>**</v>
      </c>
      <c r="BF24" s="162" t="str">
        <f t="shared" ref="BF24" si="94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156" t="str">
        <f t="shared" ref="BJ24" si="95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156" t="str">
        <f t="shared" ref="BN24" si="96">IF(L24&amp;L25="","**",IF(L24=L25*-1,"± "&amp;TEXT(L24,"0,00"),IF(L24&lt;&gt;L25,CONCATENATE(BK24,BL24,BM24,CHAR(10),BK25,BL25,BM25),"**")))</f>
        <v>**</v>
      </c>
      <c r="BO24" s="150" t="str">
        <f t="shared" ref="BO24" si="97">IF(C24&lt;&gt;"Ch","**",IF(E24&amp;G24="","",IF(C24="Ch",E24&amp;"x"&amp;G24&amp;"°","**")))</f>
        <v>**</v>
      </c>
      <c r="BP24" s="56" t="str">
        <f t="shared" ref="BP24" si="98">IF(C24="Ch",TEXT(V24,"0,00"),"")</f>
        <v/>
      </c>
      <c r="BQ24" s="156" t="str">
        <f t="shared" ref="BQ24" si="99">IF(BP24&lt;&gt;"",CONCATENATE(BP24&amp;CHAR(10),BP25),"**")</f>
        <v>**</v>
      </c>
      <c r="BR24" s="164" t="str">
        <f t="shared" ref="BR24" si="100">IF($C24="Ø","Ø",IF(OR($C24="R",$C24="RI",$C24="RE"),"R",IF($C24="Ch","Ch","")))</f>
        <v/>
      </c>
      <c r="BS24" s="166" t="str">
        <f t="shared" ref="BS24" si="101">IF($C24="Ch",$BO24,IF($C24="A",TEXT($E24,"0,00")&amp;"°",IF($E24&lt;&gt;"",$E24,"")))</f>
        <v/>
      </c>
      <c r="BT24" s="166"/>
      <c r="BU24" s="166"/>
      <c r="BV24" s="160" t="str">
        <f t="shared" ref="BV24" si="102">IF($BF24&lt;&gt;"**",$BF24,IF($BJ24&lt;&gt;"**",$BJ24,IF($BN24&lt;&gt;"**",$BN24,IF($BQ24&lt;&gt;"**",$BQ24,""))))</f>
        <v/>
      </c>
      <c r="BW24" s="160"/>
      <c r="BX24" s="206"/>
      <c r="BY24" s="206"/>
      <c r="BZ24" s="206"/>
      <c r="CA24" s="207"/>
      <c r="CB24" s="207"/>
      <c r="CC24" s="207"/>
      <c r="CD24" s="214" t="str">
        <f t="shared" ref="CD24" si="103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15"/>
      <c r="CF24" s="215"/>
      <c r="CG24" s="215"/>
      <c r="CH24" s="215"/>
      <c r="CI24" s="216"/>
      <c r="CJ24" s="204" t="str">
        <f>IF(O24&gt;=2,"x "&amp;O24,"")</f>
        <v/>
      </c>
      <c r="CK24" s="204"/>
      <c r="CL24" s="204"/>
      <c r="CM24" s="204"/>
      <c r="CN24" s="205"/>
      <c r="CO24" s="211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/>
      <c r="DG24" s="209"/>
      <c r="DH24" s="209"/>
      <c r="DI24" s="209"/>
      <c r="DJ24" s="209"/>
      <c r="DK24" s="209"/>
      <c r="DL24" s="209"/>
      <c r="DM24" s="209"/>
      <c r="DN24" s="209"/>
      <c r="DO24" s="210"/>
      <c r="DP24" s="208"/>
    </row>
    <row r="25" spans="1:120" ht="12.75" customHeight="1" x14ac:dyDescent="0.25">
      <c r="A25" s="230"/>
      <c r="B25" s="231"/>
      <c r="C25" s="185"/>
      <c r="D25" s="187"/>
      <c r="E25" s="141"/>
      <c r="F25" s="142"/>
      <c r="G25" s="142"/>
      <c r="H25" s="143"/>
      <c r="I25" s="185"/>
      <c r="J25" s="186"/>
      <c r="K25" s="187"/>
      <c r="L25" s="188"/>
      <c r="M25" s="189"/>
      <c r="N25" s="145"/>
      <c r="O25" s="145"/>
      <c r="P25" s="145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4">IF(AND(C24="Ø",I24&lt;&gt;""),T25*0.001,"")</f>
        <v/>
      </c>
      <c r="V25" s="147"/>
      <c r="W25" s="149"/>
      <c r="X25" s="137"/>
      <c r="Y25" s="147"/>
      <c r="Z25" s="149"/>
      <c r="AA25" s="137"/>
      <c r="AB25" s="147"/>
      <c r="AC25" s="149"/>
      <c r="AD25" s="137"/>
      <c r="AE25" s="147"/>
      <c r="AF25" s="361"/>
      <c r="AG25" s="359"/>
      <c r="AH25" s="365"/>
      <c r="AI25" s="363"/>
      <c r="AJ25" s="137"/>
      <c r="AK25" s="147"/>
      <c r="AL25" s="361"/>
      <c r="AM25" s="359"/>
      <c r="AN25" s="149"/>
      <c r="AO25" s="147"/>
      <c r="AP25" s="361"/>
      <c r="AQ25" s="359"/>
      <c r="AR25" s="149"/>
      <c r="AS25" s="137"/>
      <c r="AT25" s="147"/>
      <c r="AU25" s="149"/>
      <c r="AV25" s="137"/>
      <c r="AW25" s="147"/>
      <c r="AX25" s="137"/>
      <c r="AY25" s="147"/>
      <c r="AZ25" s="361"/>
      <c r="BA25" s="359"/>
      <c r="BB25" s="149"/>
      <c r="BC25" s="365"/>
      <c r="BD25" s="363"/>
      <c r="BE25" s="137"/>
      <c r="BF25" s="163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157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157"/>
      <c r="BO25" s="151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157"/>
      <c r="BR25" s="165"/>
      <c r="BS25" s="167"/>
      <c r="BT25" s="167"/>
      <c r="BU25" s="167"/>
      <c r="BV25" s="161"/>
      <c r="BW25" s="161"/>
      <c r="BX25" s="206"/>
      <c r="BY25" s="206"/>
      <c r="BZ25" s="206"/>
      <c r="CA25" s="207"/>
      <c r="CB25" s="207"/>
      <c r="CC25" s="207"/>
      <c r="CD25" s="217"/>
      <c r="CE25" s="218"/>
      <c r="CF25" s="218"/>
      <c r="CG25" s="218"/>
      <c r="CH25" s="218"/>
      <c r="CI25" s="219"/>
      <c r="CJ25" s="204"/>
      <c r="CK25" s="204"/>
      <c r="CL25" s="204"/>
      <c r="CM25" s="204"/>
      <c r="CN25" s="205"/>
      <c r="CO25" s="211"/>
      <c r="CP25" s="209"/>
      <c r="CQ25" s="209"/>
      <c r="CR25" s="209"/>
      <c r="CS25" s="209"/>
      <c r="CT25" s="209"/>
      <c r="CU25" s="209"/>
      <c r="CV25" s="209"/>
      <c r="CW25" s="209"/>
      <c r="CX25" s="209"/>
      <c r="CY25" s="209"/>
      <c r="CZ25" s="209"/>
      <c r="DA25" s="209"/>
      <c r="DB25" s="209"/>
      <c r="DC25" s="209"/>
      <c r="DD25" s="209"/>
      <c r="DE25" s="209"/>
      <c r="DF25" s="209"/>
      <c r="DG25" s="209"/>
      <c r="DH25" s="209"/>
      <c r="DI25" s="209"/>
      <c r="DJ25" s="209"/>
      <c r="DK25" s="209"/>
      <c r="DL25" s="209"/>
      <c r="DM25" s="209"/>
      <c r="DN25" s="209"/>
      <c r="DO25" s="210"/>
      <c r="DP25" s="208"/>
    </row>
    <row r="26" spans="1:120" ht="12.95" customHeight="1" x14ac:dyDescent="0.25">
      <c r="A26" s="228" t="s">
        <v>327</v>
      </c>
      <c r="B26" s="229"/>
      <c r="C26" s="182"/>
      <c r="D26" s="184"/>
      <c r="E26" s="138"/>
      <c r="F26" s="139"/>
      <c r="G26" s="139"/>
      <c r="H26" s="140"/>
      <c r="I26" s="182"/>
      <c r="J26" s="183"/>
      <c r="K26" s="184"/>
      <c r="L26" s="188"/>
      <c r="M26" s="189"/>
      <c r="N26" s="144"/>
      <c r="O26" s="144"/>
      <c r="P26" s="144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5">IF(AND(C26="Ø",I26&lt;&gt;""),T26*0.001,"")</f>
        <v/>
      </c>
      <c r="V26" s="14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8" t="str">
        <f>IF(AND(E26&gt;'ASN21100'!$C$6,E26&lt;='ASN21100'!$E$6),'ASN21100'!$B$7,IF(AND(E26&gt;'ASN21100'!$G$6,E26&lt;='ASN21100'!$I$6),'ASN21100'!$F$7,IF(E26&gt;'ASN21100'!$K$6,'ASN21100'!$J$7,"**")))</f>
        <v>**</v>
      </c>
      <c r="X26" s="136" t="str">
        <f>IF(AND(E26&gt;'ASN21100'!$C$8,E26&lt;='ASN21100'!$E$8),'ASN21100'!$B$9,IF(AND(E26&gt;'ASN21100'!$G$9,E26&lt;='ASN21100'!$I$9),'ASN21100'!$F$9,IF(E26&gt;'ASN21100'!$K$8,'ASN21100'!$J$9,"**")))</f>
        <v>**</v>
      </c>
      <c r="Y26" s="14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8" t="str">
        <f>IF(AND(E26&gt;=ISO2768cL!$C$6,E26&lt;=ISO2768cL!$E$6),ISO2768cL!$B$7,IF(AND(E26&gt;ISO2768cL!$G$6,E26&lt;=ISO2768cL!$I$6),ISO2768cL!$F$7,IF(E26&gt;ISO2768cL!$K$6,ISO2768cL!$J$7,"**")))</f>
        <v>**</v>
      </c>
      <c r="AA26" s="136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4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8" t="str">
        <f>IF(AND(E26&gt;=ISO2768mK!$C$6,E26&lt;=ISO2768mK!$E$6),ISO2768mK!$B$7,IF(AND(E26&gt;ISO2768mK!$G$6,E26&lt;=ISO2768mK!$I$6),ISO2768mK!$F$7,IF(E26&gt;ISO2768mK!$K$6,ISO2768mK!$J$7,"**")))</f>
        <v>**</v>
      </c>
      <c r="AD26" s="136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4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360" t="str">
        <f>IF(AND(E26&gt;='NSA2110'!$C$6,E26&lt;='NSA2110'!$E$6),'NSA2110'!$B$7,IF(AND(E26&gt;'NSA2110'!$G$6,E26&lt;='NSA2110'!$I$6),'NSA2110'!$F$7,IF(E26&gt;'NSA2110'!$L$6,'NSA2110'!$J$7,"**")))</f>
        <v>**</v>
      </c>
      <c r="AG26" s="358" t="str">
        <f>IF(E26&gt;='NSA2110'!$D$8,'NSA2110'!$B$9,"**")</f>
        <v>**</v>
      </c>
      <c r="AH26" s="364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362" t="str">
        <f>IF(AND(E26&gt;'NSA2110'!$C$12,E26&lt;='NSA2110'!$E$12),'NSA2110'!$B$13,IF(E26&gt;'NSA2110'!$H$12,'NSA2110'!$F$13,"**"))</f>
        <v>**</v>
      </c>
      <c r="AJ26" s="136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4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360" t="str">
        <f>IF(AND(E26&gt;='ST11003'!$C$6,E26&lt;'ST11003'!$E$6),'ST11003'!$B$7,IF(E26&gt;='ST11003'!$G$6,'ST11003'!$F$7,"**"))</f>
        <v>**</v>
      </c>
      <c r="AM26" s="358" t="str">
        <f>IF(AND(E26&gt;='ST11003'!$C$8,E26&lt;'ST11003'!$E$8),'ST11003'!$B$9,IF(E26&gt;='ST11003'!$G$8,'ST11003'!$F$9,"**"))</f>
        <v>**</v>
      </c>
      <c r="AN26" s="148" t="str">
        <f>IF(AND(E26&gt;='ST11003'!$C$10,E26&lt;'ST11003'!$E$10),'ST11003'!$B$11,IF(E26&gt;='ST11003'!$G$10,'ST11003'!$F$11,"**"))</f>
        <v>**</v>
      </c>
      <c r="AO26" s="14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360" t="str">
        <f>IF(AND(E26&gt;='ST11007'!$C$6,E26&lt;'ST11007'!$E$6),'ST11007'!$B$7,IF(E26&gt;='ST11007'!$G$6,'ST11007'!$F$7,"**"))</f>
        <v>**</v>
      </c>
      <c r="AQ26" s="358" t="str">
        <f>IF(E26&gt;'ST11007'!$C$8,'ST11007'!$B$9,"**")</f>
        <v>**</v>
      </c>
      <c r="AR26" s="148" t="str">
        <f>IF(AND(E26&gt;='ST11007'!$C$10,E26&lt;'ST11007'!$E$10),'ST11007'!$B$11,IF(E26&gt;='ST11007'!$G$10,'ST11007'!$F$11,"**"))</f>
        <v>**</v>
      </c>
      <c r="AS26" s="136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4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8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36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4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36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46" t="str">
        <f t="shared" ref="AY26" si="106">IF($A$40=$V$10,V26,IF($A$40=$Y$10,Y26,IF($A$40=$AB$10,AB26,IF($A$40=$AE$10,AE26,IF($A$40=$AK$10,AK26,IF($A$40=$AO$10,AO26,IF($A$40=$AT$10,AT26,IF($A$40=$AW$10,AW26,"**"))))))))</f>
        <v>**</v>
      </c>
      <c r="AZ26" s="360" t="str">
        <f t="shared" ref="AZ26:BA26" si="107">IF($A$40=$AE$10,AF26,IF($A$40=$AK$10,AL26,IF($A$40=$AO$10,AP26,"**")))</f>
        <v>**</v>
      </c>
      <c r="BA26" s="358" t="str">
        <f t="shared" si="107"/>
        <v>**</v>
      </c>
      <c r="BB26" s="148" t="str">
        <f t="shared" ref="BB26" si="108">IF($A$40=$V$10,W26,IF($A$40=$Y$10,Z26,IF($A$40=$AB$10,AC26,IF($A$40=$AK$10,AN26,IF($A$40=$AO$10,AR26,IF($A$40=$AT$10,AU26,"**"))))))</f>
        <v>**</v>
      </c>
      <c r="BC26" s="364" t="str">
        <f t="shared" ref="BC26:BD26" si="109">IF($A$40=$AE$10,AH26,"**")</f>
        <v>**</v>
      </c>
      <c r="BD26" s="362" t="str">
        <f t="shared" si="109"/>
        <v>**</v>
      </c>
      <c r="BE26" s="136" t="str">
        <f t="shared" ref="BE26" si="110">IF($A$40=$V$10,X26,IF($A$40=$Y$10,AA26,IF($A$40=$AB$10,AD26,IF($A$40=$AE$10,AJ26,IF($A$40=$AO$10,AS26,IF($A$40=$AT$10,AV26,IF($A$40=$AW$10,AX26,"**")))))))</f>
        <v>**</v>
      </c>
      <c r="BF26" s="162" t="str">
        <f t="shared" ref="BF26" si="111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156" t="str">
        <f t="shared" ref="BJ26" si="112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156" t="str">
        <f t="shared" ref="BN26" si="113">IF(L26&amp;L27="","**",IF(L26=L27*-1,"± "&amp;TEXT(L26,"0,00"),IF(L26&lt;&gt;L27,CONCATENATE(BK26,BL26,BM26,CHAR(10),BK27,BL27,BM27),"**")))</f>
        <v>**</v>
      </c>
      <c r="BO26" s="150" t="str">
        <f t="shared" ref="BO26" si="114">IF(C26&lt;&gt;"Ch","**",IF(E26&amp;G26="","",IF(C26="Ch",E26&amp;"x"&amp;G26&amp;"°","**")))</f>
        <v>**</v>
      </c>
      <c r="BP26" s="56" t="str">
        <f t="shared" ref="BP26" si="115">IF(C26="Ch",TEXT(V26,"0,00"),"")</f>
        <v/>
      </c>
      <c r="BQ26" s="156" t="str">
        <f t="shared" ref="BQ26" si="116">IF(BP26&lt;&gt;"",CONCATENATE(BP26&amp;CHAR(10),BP27),"**")</f>
        <v>**</v>
      </c>
      <c r="BR26" s="164" t="str">
        <f t="shared" ref="BR26" si="117">IF($C26="Ø","Ø",IF(OR($C26="R",$C26="RI",$C26="RE"),"R",IF($C26="Ch","Ch","")))</f>
        <v/>
      </c>
      <c r="BS26" s="166" t="str">
        <f t="shared" ref="BS26" si="118">IF($C26="Ch",$BO26,IF($C26="A",TEXT($E26,"0,00")&amp;"°",IF($E26&lt;&gt;"",$E26,"")))</f>
        <v/>
      </c>
      <c r="BT26" s="166"/>
      <c r="BU26" s="166"/>
      <c r="BV26" s="160" t="str">
        <f t="shared" ref="BV26" si="119">IF($BF26&lt;&gt;"**",$BF26,IF($BJ26&lt;&gt;"**",$BJ26,IF($BN26&lt;&gt;"**",$BN26,IF($BQ26&lt;&gt;"**",$BQ26,""))))</f>
        <v/>
      </c>
      <c r="BW26" s="160"/>
      <c r="BX26" s="206"/>
      <c r="BY26" s="206"/>
      <c r="BZ26" s="206"/>
      <c r="CA26" s="207"/>
      <c r="CB26" s="207"/>
      <c r="CC26" s="207"/>
      <c r="CD26" s="214" t="str">
        <f t="shared" ref="CD26" si="120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15"/>
      <c r="CF26" s="215"/>
      <c r="CG26" s="215"/>
      <c r="CH26" s="215"/>
      <c r="CI26" s="216"/>
      <c r="CJ26" s="204" t="str">
        <f>IF(O26&gt;=2,"x "&amp;O26,"")</f>
        <v/>
      </c>
      <c r="CK26" s="204"/>
      <c r="CL26" s="204"/>
      <c r="CM26" s="204"/>
      <c r="CN26" s="205"/>
      <c r="CO26" s="211"/>
      <c r="CP26" s="209"/>
      <c r="CQ26" s="209"/>
      <c r="CR26" s="209"/>
      <c r="CS26" s="209"/>
      <c r="CT26" s="209"/>
      <c r="CU26" s="209"/>
      <c r="CV26" s="209"/>
      <c r="CW26" s="209"/>
      <c r="CX26" s="209"/>
      <c r="CY26" s="209"/>
      <c r="CZ26" s="209"/>
      <c r="DA26" s="209"/>
      <c r="DB26" s="209"/>
      <c r="DC26" s="209"/>
      <c r="DD26" s="209"/>
      <c r="DE26" s="209"/>
      <c r="DF26" s="209"/>
      <c r="DG26" s="209"/>
      <c r="DH26" s="209"/>
      <c r="DI26" s="209"/>
      <c r="DJ26" s="209"/>
      <c r="DK26" s="209"/>
      <c r="DL26" s="209"/>
      <c r="DM26" s="209"/>
      <c r="DN26" s="209"/>
      <c r="DO26" s="210"/>
      <c r="DP26" s="208"/>
    </row>
    <row r="27" spans="1:120" ht="12.75" customHeight="1" x14ac:dyDescent="0.25">
      <c r="A27" s="230"/>
      <c r="B27" s="231"/>
      <c r="C27" s="185"/>
      <c r="D27" s="187"/>
      <c r="E27" s="141"/>
      <c r="F27" s="142"/>
      <c r="G27" s="142"/>
      <c r="H27" s="143"/>
      <c r="I27" s="185"/>
      <c r="J27" s="186"/>
      <c r="K27" s="187"/>
      <c r="L27" s="188"/>
      <c r="M27" s="189"/>
      <c r="N27" s="145"/>
      <c r="O27" s="145"/>
      <c r="P27" s="145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1">IF(AND(C26="Ø",I26&lt;&gt;""),T27*0.001,"")</f>
        <v/>
      </c>
      <c r="V27" s="147"/>
      <c r="W27" s="149"/>
      <c r="X27" s="137"/>
      <c r="Y27" s="147"/>
      <c r="Z27" s="149"/>
      <c r="AA27" s="137"/>
      <c r="AB27" s="147"/>
      <c r="AC27" s="149"/>
      <c r="AD27" s="137"/>
      <c r="AE27" s="147"/>
      <c r="AF27" s="361"/>
      <c r="AG27" s="359"/>
      <c r="AH27" s="365"/>
      <c r="AI27" s="363"/>
      <c r="AJ27" s="137"/>
      <c r="AK27" s="147"/>
      <c r="AL27" s="361"/>
      <c r="AM27" s="359"/>
      <c r="AN27" s="149"/>
      <c r="AO27" s="147"/>
      <c r="AP27" s="361"/>
      <c r="AQ27" s="359"/>
      <c r="AR27" s="149"/>
      <c r="AS27" s="137"/>
      <c r="AT27" s="147"/>
      <c r="AU27" s="149"/>
      <c r="AV27" s="137"/>
      <c r="AW27" s="147"/>
      <c r="AX27" s="137"/>
      <c r="AY27" s="147"/>
      <c r="AZ27" s="361"/>
      <c r="BA27" s="359"/>
      <c r="BB27" s="149"/>
      <c r="BC27" s="365"/>
      <c r="BD27" s="363"/>
      <c r="BE27" s="137"/>
      <c r="BF27" s="163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157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157"/>
      <c r="BO27" s="151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157"/>
      <c r="BR27" s="165"/>
      <c r="BS27" s="167"/>
      <c r="BT27" s="167"/>
      <c r="BU27" s="167"/>
      <c r="BV27" s="161"/>
      <c r="BW27" s="161"/>
      <c r="BX27" s="206"/>
      <c r="BY27" s="206"/>
      <c r="BZ27" s="206"/>
      <c r="CA27" s="207"/>
      <c r="CB27" s="207"/>
      <c r="CC27" s="207"/>
      <c r="CD27" s="217"/>
      <c r="CE27" s="218"/>
      <c r="CF27" s="218"/>
      <c r="CG27" s="218"/>
      <c r="CH27" s="218"/>
      <c r="CI27" s="219"/>
      <c r="CJ27" s="204"/>
      <c r="CK27" s="204"/>
      <c r="CL27" s="204"/>
      <c r="CM27" s="204"/>
      <c r="CN27" s="205"/>
      <c r="CO27" s="211"/>
      <c r="CP27" s="209"/>
      <c r="CQ27" s="209"/>
      <c r="CR27" s="209"/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209"/>
      <c r="DM27" s="209"/>
      <c r="DN27" s="209"/>
      <c r="DO27" s="210"/>
      <c r="DP27" s="208"/>
    </row>
    <row r="28" spans="1:120" ht="12.75" customHeight="1" x14ac:dyDescent="0.25">
      <c r="A28" s="228" t="s">
        <v>328</v>
      </c>
      <c r="B28" s="229"/>
      <c r="C28" s="182"/>
      <c r="D28" s="184"/>
      <c r="E28" s="138"/>
      <c r="F28" s="139"/>
      <c r="G28" s="139"/>
      <c r="H28" s="140"/>
      <c r="I28" s="182"/>
      <c r="J28" s="183"/>
      <c r="K28" s="184"/>
      <c r="L28" s="188"/>
      <c r="M28" s="189"/>
      <c r="N28" s="144"/>
      <c r="O28" s="144"/>
      <c r="P28" s="144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2">IF(AND(C28="Ø",I28&lt;&gt;""),T28*0.001,"")</f>
        <v/>
      </c>
      <c r="V28" s="14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8" t="str">
        <f>IF(AND(E28&gt;'ASN21100'!$C$6,E28&lt;='ASN21100'!$E$6),'ASN21100'!$B$7,IF(AND(E28&gt;'ASN21100'!$G$6,E28&lt;='ASN21100'!$I$6),'ASN21100'!$F$7,IF(E28&gt;'ASN21100'!$K$6,'ASN21100'!$J$7,"**")))</f>
        <v>**</v>
      </c>
      <c r="X28" s="136" t="str">
        <f>IF(AND(E28&gt;'ASN21100'!$C$8,E28&lt;='ASN21100'!$E$8),'ASN21100'!$B$9,IF(AND(E28&gt;'ASN21100'!$G$9,E28&lt;='ASN21100'!$I$9),'ASN21100'!$F$9,IF(E28&gt;'ASN21100'!$K$8,'ASN21100'!$J$9,"**")))</f>
        <v>**</v>
      </c>
      <c r="Y28" s="14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8" t="str">
        <f>IF(AND(E28&gt;=ISO2768cL!$C$6,E28&lt;=ISO2768cL!$E$6),ISO2768cL!$B$7,IF(AND(E28&gt;ISO2768cL!$G$6,E28&lt;=ISO2768cL!$I$6),ISO2768cL!$F$7,IF(E28&gt;ISO2768cL!$K$6,ISO2768cL!$J$7,"**")))</f>
        <v>**</v>
      </c>
      <c r="AA28" s="136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4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8" t="str">
        <f>IF(AND(E28&gt;=ISO2768mK!$C$6,E28&lt;=ISO2768mK!$E$6),ISO2768mK!$B$7,IF(AND(E28&gt;ISO2768mK!$G$6,E28&lt;=ISO2768mK!$I$6),ISO2768mK!$F$7,IF(E28&gt;ISO2768mK!$K$6,ISO2768mK!$J$7,"**")))</f>
        <v>**</v>
      </c>
      <c r="AD28" s="136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4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360" t="str">
        <f>IF(AND(E28&gt;='NSA2110'!$C$6,E28&lt;='NSA2110'!$E$6),'NSA2110'!$B$7,IF(AND(E28&gt;'NSA2110'!$G$6,E28&lt;='NSA2110'!$I$6),'NSA2110'!$F$7,IF(E28&gt;'NSA2110'!$L$6,'NSA2110'!$J$7,"**")))</f>
        <v>**</v>
      </c>
      <c r="AG28" s="358" t="str">
        <f>IF(E28&gt;='NSA2110'!$D$8,'NSA2110'!$B$9,"**")</f>
        <v>**</v>
      </c>
      <c r="AH28" s="364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362" t="str">
        <f>IF(AND(E28&gt;'NSA2110'!$C$12,E28&lt;='NSA2110'!$E$12),'NSA2110'!$B$13,IF(E28&gt;'NSA2110'!$H$12,'NSA2110'!$F$13,"**"))</f>
        <v>**</v>
      </c>
      <c r="AJ28" s="136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4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360" t="str">
        <f>IF(AND(E28&gt;='ST11003'!$C$6,E28&lt;'ST11003'!$E$6),'ST11003'!$B$7,IF(E28&gt;='ST11003'!$G$6,'ST11003'!$F$7,"**"))</f>
        <v>**</v>
      </c>
      <c r="AM28" s="358" t="str">
        <f>IF(AND(E28&gt;='ST11003'!$C$8,E28&lt;'ST11003'!$E$8),'ST11003'!$B$9,IF(E28&gt;='ST11003'!$G$8,'ST11003'!$F$9,"**"))</f>
        <v>**</v>
      </c>
      <c r="AN28" s="148" t="str">
        <f>IF(AND(E28&gt;='ST11003'!$C$10,E28&lt;'ST11003'!$E$10),'ST11003'!$B$11,IF(E28&gt;='ST11003'!$G$10,'ST11003'!$F$11,"**"))</f>
        <v>**</v>
      </c>
      <c r="AO28" s="14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360" t="str">
        <f>IF(AND(E28&gt;='ST11007'!$C$6,E28&lt;'ST11007'!$E$6),'ST11007'!$B$7,IF(E28&gt;='ST11007'!$G$6,'ST11007'!$F$7,"**"))</f>
        <v>**</v>
      </c>
      <c r="AQ28" s="358" t="str">
        <f>IF(E28&gt;'ST11007'!$C$8,'ST11007'!$B$9,"**")</f>
        <v>**</v>
      </c>
      <c r="AR28" s="148" t="str">
        <f>IF(AND(E28&gt;='ST11007'!$C$10,E28&lt;'ST11007'!$E$10),'ST11007'!$B$11,IF(E28&gt;='ST11007'!$G$10,'ST11007'!$F$11,"**"))</f>
        <v>**</v>
      </c>
      <c r="AS28" s="136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4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8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36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4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36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46" t="str">
        <f t="shared" ref="AY28" si="123">IF($A$40=$V$10,V28,IF($A$40=$Y$10,Y28,IF($A$40=$AB$10,AB28,IF($A$40=$AE$10,AE28,IF($A$40=$AK$10,AK28,IF($A$40=$AO$10,AO28,IF($A$40=$AT$10,AT28,IF($A$40=$AW$10,AW28,"**"))))))))</f>
        <v>**</v>
      </c>
      <c r="AZ28" s="360" t="str">
        <f t="shared" ref="AZ28:BA28" si="124">IF($A$40=$AE$10,AF28,IF($A$40=$AK$10,AL28,IF($A$40=$AO$10,AP28,"**")))</f>
        <v>**</v>
      </c>
      <c r="BA28" s="358" t="str">
        <f t="shared" si="124"/>
        <v>**</v>
      </c>
      <c r="BB28" s="148" t="str">
        <f t="shared" ref="BB28" si="125">IF($A$40=$V$10,W28,IF($A$40=$Y$10,Z28,IF($A$40=$AB$10,AC28,IF($A$40=$AK$10,AN28,IF($A$40=$AO$10,AR28,IF($A$40=$AT$10,AU28,"**"))))))</f>
        <v>**</v>
      </c>
      <c r="BC28" s="364" t="str">
        <f t="shared" ref="BC28:BD28" si="126">IF($A$40=$AE$10,AH28,"**")</f>
        <v>**</v>
      </c>
      <c r="BD28" s="362" t="str">
        <f t="shared" si="126"/>
        <v>**</v>
      </c>
      <c r="BE28" s="136" t="str">
        <f t="shared" ref="BE28" si="127">IF($A$40=$V$10,X28,IF($A$40=$Y$10,AA28,IF($A$40=$AB$10,AD28,IF($A$40=$AE$10,AJ28,IF($A$40=$AO$10,AS28,IF($A$40=$AT$10,AV28,IF($A$40=$AW$10,AX28,"**")))))))</f>
        <v>**</v>
      </c>
      <c r="BF28" s="162" t="str">
        <f t="shared" ref="BF28" si="128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156" t="str">
        <f t="shared" ref="BJ28" si="129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156" t="str">
        <f t="shared" ref="BN28" si="130">IF(L28&amp;L29="","**",IF(L28=L29*-1,"± "&amp;TEXT(L28,"0,00"),IF(L28&lt;&gt;L29,CONCATENATE(BK28,BL28,BM28,CHAR(10),BK29,BL29,BM29),"**")))</f>
        <v>**</v>
      </c>
      <c r="BO28" s="150" t="str">
        <f t="shared" ref="BO28" si="131">IF(C28&lt;&gt;"Ch","**",IF(E28&amp;G28="","",IF(C28="Ch",E28&amp;"x"&amp;G28&amp;"°","**")))</f>
        <v>**</v>
      </c>
      <c r="BP28" s="56" t="str">
        <f t="shared" ref="BP28" si="132">IF(C28="Ch",TEXT(V28,"0,00"),"")</f>
        <v/>
      </c>
      <c r="BQ28" s="156" t="str">
        <f t="shared" ref="BQ28" si="133">IF(BP28&lt;&gt;"",CONCATENATE(BP28&amp;CHAR(10),BP29),"**")</f>
        <v>**</v>
      </c>
      <c r="BR28" s="164" t="str">
        <f t="shared" ref="BR28" si="134">IF($C28="Ø","Ø",IF(OR($C28="R",$C28="RI",$C28="RE"),"R",IF($C28="Ch","Ch","")))</f>
        <v/>
      </c>
      <c r="BS28" s="166" t="str">
        <f t="shared" ref="BS28" si="135">IF($C28="Ch",$BO28,IF($C28="A",TEXT($E28,"0,00")&amp;"°",IF($E28&lt;&gt;"",$E28,"")))</f>
        <v/>
      </c>
      <c r="BT28" s="166"/>
      <c r="BU28" s="166"/>
      <c r="BV28" s="160" t="str">
        <f t="shared" ref="BV28" si="136">IF($BF28&lt;&gt;"**",$BF28,IF($BJ28&lt;&gt;"**",$BJ28,IF($BN28&lt;&gt;"**",$BN28,IF($BQ28&lt;&gt;"**",$BQ28,""))))</f>
        <v/>
      </c>
      <c r="BW28" s="160"/>
      <c r="BX28" s="206"/>
      <c r="BY28" s="206"/>
      <c r="BZ28" s="206"/>
      <c r="CA28" s="207"/>
      <c r="CB28" s="207"/>
      <c r="CC28" s="207"/>
      <c r="CD28" s="214" t="str">
        <f t="shared" ref="CD28" si="137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15"/>
      <c r="CF28" s="215"/>
      <c r="CG28" s="215"/>
      <c r="CH28" s="215"/>
      <c r="CI28" s="216"/>
      <c r="CJ28" s="204" t="str">
        <f>IF(O28&gt;=2,"x "&amp;O28,"")</f>
        <v/>
      </c>
      <c r="CK28" s="204"/>
      <c r="CL28" s="204"/>
      <c r="CM28" s="204"/>
      <c r="CN28" s="205"/>
      <c r="CO28" s="211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09"/>
      <c r="DH28" s="209"/>
      <c r="DI28" s="209"/>
      <c r="DJ28" s="209"/>
      <c r="DK28" s="209"/>
      <c r="DL28" s="209"/>
      <c r="DM28" s="209"/>
      <c r="DN28" s="209"/>
      <c r="DO28" s="210"/>
      <c r="DP28" s="208"/>
    </row>
    <row r="29" spans="1:120" ht="12.75" customHeight="1" x14ac:dyDescent="0.25">
      <c r="A29" s="230"/>
      <c r="B29" s="231"/>
      <c r="C29" s="185"/>
      <c r="D29" s="187"/>
      <c r="E29" s="141"/>
      <c r="F29" s="142"/>
      <c r="G29" s="142"/>
      <c r="H29" s="143"/>
      <c r="I29" s="185"/>
      <c r="J29" s="186"/>
      <c r="K29" s="187"/>
      <c r="L29" s="188"/>
      <c r="M29" s="189"/>
      <c r="N29" s="145"/>
      <c r="O29" s="145"/>
      <c r="P29" s="145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38">IF(AND(C28="Ø",I28&lt;&gt;""),T29*0.001,"")</f>
        <v/>
      </c>
      <c r="V29" s="147"/>
      <c r="W29" s="149"/>
      <c r="X29" s="137"/>
      <c r="Y29" s="147"/>
      <c r="Z29" s="149"/>
      <c r="AA29" s="137"/>
      <c r="AB29" s="147"/>
      <c r="AC29" s="149"/>
      <c r="AD29" s="137"/>
      <c r="AE29" s="147"/>
      <c r="AF29" s="361"/>
      <c r="AG29" s="359"/>
      <c r="AH29" s="365"/>
      <c r="AI29" s="363"/>
      <c r="AJ29" s="137"/>
      <c r="AK29" s="147"/>
      <c r="AL29" s="361"/>
      <c r="AM29" s="359"/>
      <c r="AN29" s="149"/>
      <c r="AO29" s="147"/>
      <c r="AP29" s="361"/>
      <c r="AQ29" s="359"/>
      <c r="AR29" s="149"/>
      <c r="AS29" s="137"/>
      <c r="AT29" s="147"/>
      <c r="AU29" s="149"/>
      <c r="AV29" s="137"/>
      <c r="AW29" s="147"/>
      <c r="AX29" s="137"/>
      <c r="AY29" s="147"/>
      <c r="AZ29" s="361"/>
      <c r="BA29" s="359"/>
      <c r="BB29" s="149"/>
      <c r="BC29" s="365"/>
      <c r="BD29" s="363"/>
      <c r="BE29" s="137"/>
      <c r="BF29" s="163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157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157"/>
      <c r="BO29" s="151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157"/>
      <c r="BR29" s="165"/>
      <c r="BS29" s="167"/>
      <c r="BT29" s="167"/>
      <c r="BU29" s="167"/>
      <c r="BV29" s="161"/>
      <c r="BW29" s="161"/>
      <c r="BX29" s="206"/>
      <c r="BY29" s="206"/>
      <c r="BZ29" s="206"/>
      <c r="CA29" s="207"/>
      <c r="CB29" s="207"/>
      <c r="CC29" s="207"/>
      <c r="CD29" s="217"/>
      <c r="CE29" s="218"/>
      <c r="CF29" s="218"/>
      <c r="CG29" s="218"/>
      <c r="CH29" s="218"/>
      <c r="CI29" s="219"/>
      <c r="CJ29" s="204"/>
      <c r="CK29" s="204"/>
      <c r="CL29" s="204"/>
      <c r="CM29" s="204"/>
      <c r="CN29" s="205"/>
      <c r="CO29" s="211"/>
      <c r="CP29" s="209"/>
      <c r="CQ29" s="209"/>
      <c r="CR29" s="209"/>
      <c r="CS29" s="209"/>
      <c r="CT29" s="209"/>
      <c r="CU29" s="209"/>
      <c r="CV29" s="209"/>
      <c r="CW29" s="209"/>
      <c r="CX29" s="209"/>
      <c r="CY29" s="209"/>
      <c r="CZ29" s="209"/>
      <c r="DA29" s="209"/>
      <c r="DB29" s="209"/>
      <c r="DC29" s="209"/>
      <c r="DD29" s="209"/>
      <c r="DE29" s="209"/>
      <c r="DF29" s="209"/>
      <c r="DG29" s="209"/>
      <c r="DH29" s="209"/>
      <c r="DI29" s="209"/>
      <c r="DJ29" s="209"/>
      <c r="DK29" s="209"/>
      <c r="DL29" s="209"/>
      <c r="DM29" s="209"/>
      <c r="DN29" s="209"/>
      <c r="DO29" s="210"/>
      <c r="DP29" s="208"/>
    </row>
    <row r="30" spans="1:120" ht="12.95" customHeight="1" x14ac:dyDescent="0.25">
      <c r="A30" s="228" t="s">
        <v>329</v>
      </c>
      <c r="B30" s="229"/>
      <c r="C30" s="182"/>
      <c r="D30" s="184"/>
      <c r="E30" s="138"/>
      <c r="F30" s="139"/>
      <c r="G30" s="139"/>
      <c r="H30" s="140"/>
      <c r="I30" s="182"/>
      <c r="J30" s="183"/>
      <c r="K30" s="184"/>
      <c r="L30" s="188"/>
      <c r="M30" s="189"/>
      <c r="N30" s="144"/>
      <c r="O30" s="144"/>
      <c r="P30" s="144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39">IF(AND(C30="Ø",I30&lt;&gt;""),T30*0.001,"")</f>
        <v/>
      </c>
      <c r="V30" s="14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8" t="str">
        <f>IF(AND(E30&gt;'ASN21100'!$C$6,E30&lt;='ASN21100'!$E$6),'ASN21100'!$B$7,IF(AND(E30&gt;'ASN21100'!$G$6,E30&lt;='ASN21100'!$I$6),'ASN21100'!$F$7,IF(E30&gt;'ASN21100'!$K$6,'ASN21100'!$J$7,"**")))</f>
        <v>**</v>
      </c>
      <c r="X30" s="136" t="str">
        <f>IF(AND(E30&gt;'ASN21100'!$C$8,E30&lt;='ASN21100'!$E$8),'ASN21100'!$B$9,IF(AND(E30&gt;'ASN21100'!$G$9,E30&lt;='ASN21100'!$I$9),'ASN21100'!$F$9,IF(E30&gt;'ASN21100'!$K$8,'ASN21100'!$J$9,"**")))</f>
        <v>**</v>
      </c>
      <c r="Y30" s="14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8" t="str">
        <f>IF(AND(E30&gt;=ISO2768cL!$C$6,E30&lt;=ISO2768cL!$E$6),ISO2768cL!$B$7,IF(AND(E30&gt;ISO2768cL!$G$6,E30&lt;=ISO2768cL!$I$6),ISO2768cL!$F$7,IF(E30&gt;ISO2768cL!$K$6,ISO2768cL!$J$7,"**")))</f>
        <v>**</v>
      </c>
      <c r="AA30" s="136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4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8" t="str">
        <f>IF(AND(E30&gt;=ISO2768mK!$C$6,E30&lt;=ISO2768mK!$E$6),ISO2768mK!$B$7,IF(AND(E30&gt;ISO2768mK!$G$6,E30&lt;=ISO2768mK!$I$6),ISO2768mK!$F$7,IF(E30&gt;ISO2768mK!$K$6,ISO2768mK!$J$7,"**")))</f>
        <v>**</v>
      </c>
      <c r="AD30" s="136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4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360" t="str">
        <f>IF(AND(E30&gt;='NSA2110'!$C$6,E30&lt;='NSA2110'!$E$6),'NSA2110'!$B$7,IF(AND(E30&gt;'NSA2110'!$G$6,E30&lt;='NSA2110'!$I$6),'NSA2110'!$F$7,IF(E30&gt;'NSA2110'!$L$6,'NSA2110'!$J$7,"**")))</f>
        <v>**</v>
      </c>
      <c r="AG30" s="358" t="str">
        <f>IF(E30&gt;='NSA2110'!$D$8,'NSA2110'!$B$9,"**")</f>
        <v>**</v>
      </c>
      <c r="AH30" s="364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362" t="str">
        <f>IF(AND(E30&gt;'NSA2110'!$C$12,E30&lt;='NSA2110'!$E$12),'NSA2110'!$B$13,IF(E30&gt;'NSA2110'!$H$12,'NSA2110'!$F$13,"**"))</f>
        <v>**</v>
      </c>
      <c r="AJ30" s="136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4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360" t="str">
        <f>IF(AND(E30&gt;='ST11003'!$C$6,E30&lt;'ST11003'!$E$6),'ST11003'!$B$7,IF(E30&gt;='ST11003'!$G$6,'ST11003'!$F$7,"**"))</f>
        <v>**</v>
      </c>
      <c r="AM30" s="358" t="str">
        <f>IF(AND(E30&gt;='ST11003'!$C$8,E30&lt;'ST11003'!$E$8),'ST11003'!$B$9,IF(E30&gt;='ST11003'!$G$8,'ST11003'!$F$9,"**"))</f>
        <v>**</v>
      </c>
      <c r="AN30" s="148" t="str">
        <f>IF(AND(E30&gt;='ST11003'!$C$10,E30&lt;'ST11003'!$E$10),'ST11003'!$B$11,IF(E30&gt;='ST11003'!$G$10,'ST11003'!$F$11,"**"))</f>
        <v>**</v>
      </c>
      <c r="AO30" s="14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360" t="str">
        <f>IF(AND(E30&gt;='ST11007'!$C$6,E30&lt;'ST11007'!$E$6),'ST11007'!$B$7,IF(E30&gt;='ST11007'!$G$6,'ST11007'!$F$7,"**"))</f>
        <v>**</v>
      </c>
      <c r="AQ30" s="358" t="str">
        <f>IF(E30&gt;'ST11007'!$C$8,'ST11007'!$B$9,"**")</f>
        <v>**</v>
      </c>
      <c r="AR30" s="148" t="str">
        <f>IF(AND(E30&gt;='ST11007'!$C$10,E30&lt;'ST11007'!$E$10),'ST11007'!$B$11,IF(E30&gt;='ST11007'!$G$10,'ST11007'!$F$11,"**"))</f>
        <v>**</v>
      </c>
      <c r="AS30" s="136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4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8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36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4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36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46" t="str">
        <f t="shared" ref="AY30" si="140">IF($A$40=$V$10,V30,IF($A$40=$Y$10,Y30,IF($A$40=$AB$10,AB30,IF($A$40=$AE$10,AE30,IF($A$40=$AK$10,AK30,IF($A$40=$AO$10,AO30,IF($A$40=$AT$10,AT30,IF($A$40=$AW$10,AW30,"**"))))))))</f>
        <v>**</v>
      </c>
      <c r="AZ30" s="360" t="str">
        <f t="shared" ref="AZ30:BA30" si="141">IF($A$40=$AE$10,AF30,IF($A$40=$AK$10,AL30,IF($A$40=$AO$10,AP30,"**")))</f>
        <v>**</v>
      </c>
      <c r="BA30" s="358" t="str">
        <f t="shared" si="141"/>
        <v>**</v>
      </c>
      <c r="BB30" s="148" t="str">
        <f t="shared" ref="BB30" si="142">IF($A$40=$V$10,W30,IF($A$40=$Y$10,Z30,IF($A$40=$AB$10,AC30,IF($A$40=$AK$10,AN30,IF($A$40=$AO$10,AR30,IF($A$40=$AT$10,AU30,"**"))))))</f>
        <v>**</v>
      </c>
      <c r="BC30" s="364" t="str">
        <f t="shared" ref="BC30:BD30" si="143">IF($A$40=$AE$10,AH30,"**")</f>
        <v>**</v>
      </c>
      <c r="BD30" s="362" t="str">
        <f t="shared" si="143"/>
        <v>**</v>
      </c>
      <c r="BE30" s="136" t="str">
        <f t="shared" ref="BE30" si="144">IF($A$40=$V$10,X30,IF($A$40=$Y$10,AA30,IF($A$40=$AB$10,AD30,IF($A$40=$AE$10,AJ30,IF($A$40=$AO$10,AS30,IF($A$40=$AT$10,AV30,IF($A$40=$AW$10,AX30,"**")))))))</f>
        <v>**</v>
      </c>
      <c r="BF30" s="162" t="str">
        <f t="shared" ref="BF30" si="14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156" t="str">
        <f t="shared" ref="BJ30" si="14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156" t="str">
        <f t="shared" ref="BN30" si="147">IF(L30&amp;L31="","**",IF(L30=L31*-1,"± "&amp;TEXT(L30,"0,00"),IF(L30&lt;&gt;L31,CONCATENATE(BK30,BL30,BM30,CHAR(10),BK31,BL31,BM31),"**")))</f>
        <v>**</v>
      </c>
      <c r="BO30" s="150" t="str">
        <f t="shared" ref="BO30" si="148">IF(C30&lt;&gt;"Ch","**",IF(E30&amp;G30="","",IF(C30="Ch",E30&amp;"x"&amp;G30&amp;"°","**")))</f>
        <v>**</v>
      </c>
      <c r="BP30" s="56" t="str">
        <f t="shared" ref="BP30" si="149">IF(C30="Ch",TEXT(V30,"0,00"),"")</f>
        <v/>
      </c>
      <c r="BQ30" s="156" t="str">
        <f t="shared" ref="BQ30" si="150">IF(BP30&lt;&gt;"",CONCATENATE(BP30&amp;CHAR(10),BP31),"**")</f>
        <v>**</v>
      </c>
      <c r="BR30" s="164" t="str">
        <f t="shared" ref="BR30" si="151">IF($C30="Ø","Ø",IF(OR($C30="R",$C30="RI",$C30="RE"),"R",IF($C30="Ch","Ch","")))</f>
        <v/>
      </c>
      <c r="BS30" s="166" t="str">
        <f t="shared" ref="BS30" si="152">IF($C30="Ch",$BO30,IF($C30="A",TEXT($E30,"0,00")&amp;"°",IF($E30&lt;&gt;"",$E30,"")))</f>
        <v/>
      </c>
      <c r="BT30" s="166"/>
      <c r="BU30" s="166"/>
      <c r="BV30" s="160" t="str">
        <f t="shared" ref="BV30" si="153">IF($BF30&lt;&gt;"**",$BF30,IF($BJ30&lt;&gt;"**",$BJ30,IF($BN30&lt;&gt;"**",$BN30,IF($BQ30&lt;&gt;"**",$BQ30,""))))</f>
        <v/>
      </c>
      <c r="BW30" s="160"/>
      <c r="BX30" s="206"/>
      <c r="BY30" s="206"/>
      <c r="BZ30" s="206"/>
      <c r="CA30" s="207"/>
      <c r="CB30" s="207"/>
      <c r="CC30" s="207"/>
      <c r="CD30" s="214" t="str">
        <f t="shared" ref="CD30" si="15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15"/>
      <c r="CF30" s="215"/>
      <c r="CG30" s="215"/>
      <c r="CH30" s="215"/>
      <c r="CI30" s="216"/>
      <c r="CJ30" s="204" t="str">
        <f>IF(O30&gt;=2,"x "&amp;O30,"")</f>
        <v/>
      </c>
      <c r="CK30" s="204"/>
      <c r="CL30" s="204"/>
      <c r="CM30" s="204"/>
      <c r="CN30" s="205"/>
      <c r="CO30" s="211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10"/>
      <c r="DP30" s="208"/>
    </row>
    <row r="31" spans="1:120" ht="12.75" customHeight="1" x14ac:dyDescent="0.25">
      <c r="A31" s="230"/>
      <c r="B31" s="231"/>
      <c r="C31" s="185"/>
      <c r="D31" s="187"/>
      <c r="E31" s="141"/>
      <c r="F31" s="142"/>
      <c r="G31" s="142"/>
      <c r="H31" s="143"/>
      <c r="I31" s="185"/>
      <c r="J31" s="186"/>
      <c r="K31" s="187"/>
      <c r="L31" s="188"/>
      <c r="M31" s="189"/>
      <c r="N31" s="145"/>
      <c r="O31" s="145"/>
      <c r="P31" s="145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5">IF(AND(C30="Ø",I30&lt;&gt;""),T31*0.001,"")</f>
        <v/>
      </c>
      <c r="V31" s="147"/>
      <c r="W31" s="149"/>
      <c r="X31" s="137"/>
      <c r="Y31" s="147"/>
      <c r="Z31" s="149"/>
      <c r="AA31" s="137"/>
      <c r="AB31" s="147"/>
      <c r="AC31" s="149"/>
      <c r="AD31" s="137"/>
      <c r="AE31" s="147"/>
      <c r="AF31" s="361"/>
      <c r="AG31" s="359"/>
      <c r="AH31" s="365"/>
      <c r="AI31" s="363"/>
      <c r="AJ31" s="137"/>
      <c r="AK31" s="147"/>
      <c r="AL31" s="361"/>
      <c r="AM31" s="359"/>
      <c r="AN31" s="149"/>
      <c r="AO31" s="147"/>
      <c r="AP31" s="361"/>
      <c r="AQ31" s="359"/>
      <c r="AR31" s="149"/>
      <c r="AS31" s="137"/>
      <c r="AT31" s="147"/>
      <c r="AU31" s="149"/>
      <c r="AV31" s="137"/>
      <c r="AW31" s="147"/>
      <c r="AX31" s="137"/>
      <c r="AY31" s="147"/>
      <c r="AZ31" s="361"/>
      <c r="BA31" s="359"/>
      <c r="BB31" s="149"/>
      <c r="BC31" s="365"/>
      <c r="BD31" s="363"/>
      <c r="BE31" s="137"/>
      <c r="BF31" s="163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157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157"/>
      <c r="BO31" s="151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157"/>
      <c r="BR31" s="165"/>
      <c r="BS31" s="167"/>
      <c r="BT31" s="167"/>
      <c r="BU31" s="167"/>
      <c r="BV31" s="161"/>
      <c r="BW31" s="161"/>
      <c r="BX31" s="206"/>
      <c r="BY31" s="206"/>
      <c r="BZ31" s="206"/>
      <c r="CA31" s="207"/>
      <c r="CB31" s="207"/>
      <c r="CC31" s="207"/>
      <c r="CD31" s="217"/>
      <c r="CE31" s="218"/>
      <c r="CF31" s="218"/>
      <c r="CG31" s="218"/>
      <c r="CH31" s="218"/>
      <c r="CI31" s="219"/>
      <c r="CJ31" s="204"/>
      <c r="CK31" s="204"/>
      <c r="CL31" s="204"/>
      <c r="CM31" s="204"/>
      <c r="CN31" s="205"/>
      <c r="CO31" s="211"/>
      <c r="CP31" s="209"/>
      <c r="CQ31" s="209"/>
      <c r="CR31" s="209"/>
      <c r="CS31" s="209"/>
      <c r="CT31" s="209"/>
      <c r="CU31" s="209"/>
      <c r="CV31" s="209"/>
      <c r="CW31" s="209"/>
      <c r="CX31" s="209"/>
      <c r="CY31" s="209"/>
      <c r="CZ31" s="209"/>
      <c r="DA31" s="209"/>
      <c r="DB31" s="209"/>
      <c r="DC31" s="209"/>
      <c r="DD31" s="209"/>
      <c r="DE31" s="209"/>
      <c r="DF31" s="209"/>
      <c r="DG31" s="209"/>
      <c r="DH31" s="209"/>
      <c r="DI31" s="209"/>
      <c r="DJ31" s="209"/>
      <c r="DK31" s="209"/>
      <c r="DL31" s="209"/>
      <c r="DM31" s="209"/>
      <c r="DN31" s="209"/>
      <c r="DO31" s="210"/>
      <c r="DP31" s="208"/>
    </row>
    <row r="32" spans="1:120" ht="12.95" customHeight="1" x14ac:dyDescent="0.25">
      <c r="A32" s="228" t="s">
        <v>330</v>
      </c>
      <c r="B32" s="229"/>
      <c r="C32" s="182"/>
      <c r="D32" s="184"/>
      <c r="E32" s="138"/>
      <c r="F32" s="139"/>
      <c r="G32" s="139"/>
      <c r="H32" s="140"/>
      <c r="I32" s="182"/>
      <c r="J32" s="183"/>
      <c r="K32" s="184"/>
      <c r="L32" s="188"/>
      <c r="M32" s="189"/>
      <c r="N32" s="144"/>
      <c r="O32" s="144"/>
      <c r="P32" s="144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6">IF(AND(C32="Ø",I32&lt;&gt;""),T32*0.001,"")</f>
        <v/>
      </c>
      <c r="V32" s="14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8" t="str">
        <f>IF(AND(E32&gt;'ASN21100'!$C$6,E32&lt;='ASN21100'!$E$6),'ASN21100'!$B$7,IF(AND(E32&gt;'ASN21100'!$G$6,E32&lt;='ASN21100'!$I$6),'ASN21100'!$F$7,IF(E32&gt;'ASN21100'!$K$6,'ASN21100'!$J$7,"**")))</f>
        <v>**</v>
      </c>
      <c r="X32" s="136" t="str">
        <f>IF(AND(E32&gt;'ASN21100'!$C$8,E32&lt;='ASN21100'!$E$8),'ASN21100'!$B$9,IF(AND(E32&gt;'ASN21100'!$G$9,E32&lt;='ASN21100'!$I$9),'ASN21100'!$F$9,IF(E32&gt;'ASN21100'!$K$8,'ASN21100'!$J$9,"**")))</f>
        <v>**</v>
      </c>
      <c r="Y32" s="14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8" t="str">
        <f>IF(AND(E32&gt;=ISO2768cL!$C$6,E32&lt;=ISO2768cL!$E$6),ISO2768cL!$B$7,IF(AND(E32&gt;ISO2768cL!$G$6,E32&lt;=ISO2768cL!$I$6),ISO2768cL!$F$7,IF(E32&gt;ISO2768cL!$K$6,ISO2768cL!$J$7,"**")))</f>
        <v>**</v>
      </c>
      <c r="AA32" s="136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4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8" t="str">
        <f>IF(AND(E32&gt;=ISO2768mK!$C$6,E32&lt;=ISO2768mK!$E$6),ISO2768mK!$B$7,IF(AND(E32&gt;ISO2768mK!$G$6,E32&lt;=ISO2768mK!$I$6),ISO2768mK!$F$7,IF(E32&gt;ISO2768mK!$K$6,ISO2768mK!$J$7,"**")))</f>
        <v>**</v>
      </c>
      <c r="AD32" s="136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4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360" t="str">
        <f>IF(AND(E32&gt;='NSA2110'!$C$6,E32&lt;='NSA2110'!$E$6),'NSA2110'!$B$7,IF(AND(E32&gt;'NSA2110'!$G$6,E32&lt;='NSA2110'!$I$6),'NSA2110'!$F$7,IF(E32&gt;'NSA2110'!$L$6,'NSA2110'!$J$7,"**")))</f>
        <v>**</v>
      </c>
      <c r="AG32" s="358" t="str">
        <f>IF(E32&gt;='NSA2110'!$D$8,'NSA2110'!$B$9,"**")</f>
        <v>**</v>
      </c>
      <c r="AH32" s="364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362" t="str">
        <f>IF(AND(E32&gt;'NSA2110'!$C$12,E32&lt;='NSA2110'!$E$12),'NSA2110'!$B$13,IF(E32&gt;'NSA2110'!$H$12,'NSA2110'!$F$13,"**"))</f>
        <v>**</v>
      </c>
      <c r="AJ32" s="136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4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360" t="str">
        <f>IF(AND(E32&gt;='ST11003'!$C$6,E32&lt;'ST11003'!$E$6),'ST11003'!$B$7,IF(E32&gt;='ST11003'!$G$6,'ST11003'!$F$7,"**"))</f>
        <v>**</v>
      </c>
      <c r="AM32" s="358" t="str">
        <f>IF(AND(E32&gt;='ST11003'!$C$8,E32&lt;'ST11003'!$E$8),'ST11003'!$B$9,IF(E32&gt;='ST11003'!$G$8,'ST11003'!$F$9,"**"))</f>
        <v>**</v>
      </c>
      <c r="AN32" s="148" t="str">
        <f>IF(AND(E32&gt;='ST11003'!$C$10,E32&lt;'ST11003'!$E$10),'ST11003'!$B$11,IF(E32&gt;='ST11003'!$G$10,'ST11003'!$F$11,"**"))</f>
        <v>**</v>
      </c>
      <c r="AO32" s="14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360" t="str">
        <f>IF(AND(E32&gt;='ST11007'!$C$6,E32&lt;'ST11007'!$E$6),'ST11007'!$B$7,IF(E32&gt;='ST11007'!$G$6,'ST11007'!$F$7,"**"))</f>
        <v>**</v>
      </c>
      <c r="AQ32" s="358" t="str">
        <f>IF(E32&gt;'ST11007'!$C$8,'ST11007'!$B$9,"**")</f>
        <v>**</v>
      </c>
      <c r="AR32" s="148" t="str">
        <f>IF(AND(E32&gt;='ST11007'!$C$10,E32&lt;'ST11007'!$E$10),'ST11007'!$B$11,IF(E32&gt;='ST11007'!$G$10,'ST11007'!$F$11,"**"))</f>
        <v>**</v>
      </c>
      <c r="AS32" s="136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4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8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36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4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36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46" t="str">
        <f t="shared" ref="AY32" si="157">IF($A$40=$V$10,V32,IF($A$40=$Y$10,Y32,IF($A$40=$AB$10,AB32,IF($A$40=$AE$10,AE32,IF($A$40=$AK$10,AK32,IF($A$40=$AO$10,AO32,IF($A$40=$AT$10,AT32,IF($A$40=$AW$10,AW32,"**"))))))))</f>
        <v>**</v>
      </c>
      <c r="AZ32" s="360" t="str">
        <f t="shared" ref="AZ32:BA32" si="158">IF($A$40=$AE$10,AF32,IF($A$40=$AK$10,AL32,IF($A$40=$AO$10,AP32,"**")))</f>
        <v>**</v>
      </c>
      <c r="BA32" s="358" t="str">
        <f t="shared" si="158"/>
        <v>**</v>
      </c>
      <c r="BB32" s="148" t="str">
        <f t="shared" ref="BB32" si="159">IF($A$40=$V$10,W32,IF($A$40=$Y$10,Z32,IF($A$40=$AB$10,AC32,IF($A$40=$AK$10,AN32,IF($A$40=$AO$10,AR32,IF($A$40=$AT$10,AU32,"**"))))))</f>
        <v>**</v>
      </c>
      <c r="BC32" s="364" t="str">
        <f t="shared" ref="BC32:BD32" si="160">IF($A$40=$AE$10,AH32,"**")</f>
        <v>**</v>
      </c>
      <c r="BD32" s="362" t="str">
        <f t="shared" si="160"/>
        <v>**</v>
      </c>
      <c r="BE32" s="136" t="str">
        <f t="shared" ref="BE32" si="161">IF($A$40=$V$10,X32,IF($A$40=$Y$10,AA32,IF($A$40=$AB$10,AD32,IF($A$40=$AE$10,AJ32,IF($A$40=$AO$10,AS32,IF($A$40=$AT$10,AV32,IF($A$40=$AW$10,AX32,"**")))))))</f>
        <v>**</v>
      </c>
      <c r="BF32" s="162" t="str">
        <f t="shared" ref="BF32" si="162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156" t="str">
        <f t="shared" ref="BJ32" si="163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156" t="str">
        <f t="shared" ref="BN32" si="164">IF(L32&amp;L33="","**",IF(L32=L33*-1,"± "&amp;TEXT(L32,"0,00"),IF(L32&lt;&gt;L33,CONCATENATE(BK32,BL32,BM32,CHAR(10),BK33,BL33,BM33),"**")))</f>
        <v>**</v>
      </c>
      <c r="BO32" s="150" t="str">
        <f t="shared" ref="BO32" si="165">IF(C32&lt;&gt;"Ch","**",IF(E32&amp;G32="","",IF(C32="Ch",E32&amp;"x"&amp;G32&amp;"°","**")))</f>
        <v>**</v>
      </c>
      <c r="BP32" s="56" t="str">
        <f t="shared" ref="BP32" si="166">IF(C32="Ch",TEXT(V32,"0,00"),"")</f>
        <v/>
      </c>
      <c r="BQ32" s="156" t="str">
        <f t="shared" ref="BQ32" si="167">IF(BP32&lt;&gt;"",CONCATENATE(BP32&amp;CHAR(10),BP33),"**")</f>
        <v>**</v>
      </c>
      <c r="BR32" s="164" t="str">
        <f t="shared" ref="BR32" si="168">IF($C32="Ø","Ø",IF(OR($C32="R",$C32="RI",$C32="RE"),"R",IF($C32="Ch","Ch","")))</f>
        <v/>
      </c>
      <c r="BS32" s="166" t="str">
        <f t="shared" ref="BS32" si="169">IF($C32="Ch",$BO32,IF($C32="A",TEXT($E32,"0,00")&amp;"°",IF($E32&lt;&gt;"",$E32,"")))</f>
        <v/>
      </c>
      <c r="BT32" s="166"/>
      <c r="BU32" s="166"/>
      <c r="BV32" s="160" t="str">
        <f t="shared" ref="BV32" si="170">IF($BF32&lt;&gt;"**",$BF32,IF($BJ32&lt;&gt;"**",$BJ32,IF($BN32&lt;&gt;"**",$BN32,IF($BQ32&lt;&gt;"**",$BQ32,""))))</f>
        <v/>
      </c>
      <c r="BW32" s="160"/>
      <c r="BX32" s="206"/>
      <c r="BY32" s="206"/>
      <c r="BZ32" s="206"/>
      <c r="CA32" s="207"/>
      <c r="CB32" s="207"/>
      <c r="CC32" s="207"/>
      <c r="CD32" s="214" t="str">
        <f t="shared" ref="CD32" si="171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15"/>
      <c r="CF32" s="215"/>
      <c r="CG32" s="215"/>
      <c r="CH32" s="215"/>
      <c r="CI32" s="216"/>
      <c r="CJ32" s="204" t="str">
        <f>IF(O32&gt;=2,"x "&amp;O32,"")</f>
        <v/>
      </c>
      <c r="CK32" s="204"/>
      <c r="CL32" s="204"/>
      <c r="CM32" s="204"/>
      <c r="CN32" s="205"/>
      <c r="CO32" s="211"/>
      <c r="CP32" s="209"/>
      <c r="CQ32" s="209"/>
      <c r="CR32" s="209"/>
      <c r="CS32" s="209"/>
      <c r="CT32" s="209"/>
      <c r="CU32" s="209"/>
      <c r="CV32" s="209"/>
      <c r="CW32" s="209"/>
      <c r="CX32" s="209"/>
      <c r="CY32" s="209"/>
      <c r="CZ32" s="209"/>
      <c r="DA32" s="209"/>
      <c r="DB32" s="209"/>
      <c r="DC32" s="209"/>
      <c r="DD32" s="209"/>
      <c r="DE32" s="209"/>
      <c r="DF32" s="209"/>
      <c r="DG32" s="209"/>
      <c r="DH32" s="209"/>
      <c r="DI32" s="209"/>
      <c r="DJ32" s="209"/>
      <c r="DK32" s="209"/>
      <c r="DL32" s="209"/>
      <c r="DM32" s="209"/>
      <c r="DN32" s="209"/>
      <c r="DO32" s="210"/>
      <c r="DP32" s="208"/>
    </row>
    <row r="33" spans="1:120" ht="12.75" customHeight="1" x14ac:dyDescent="0.25">
      <c r="A33" s="230"/>
      <c r="B33" s="231"/>
      <c r="C33" s="185"/>
      <c r="D33" s="187"/>
      <c r="E33" s="141"/>
      <c r="F33" s="142"/>
      <c r="G33" s="142"/>
      <c r="H33" s="143"/>
      <c r="I33" s="185"/>
      <c r="J33" s="186"/>
      <c r="K33" s="187"/>
      <c r="L33" s="188"/>
      <c r="M33" s="189"/>
      <c r="N33" s="145"/>
      <c r="O33" s="145"/>
      <c r="P33" s="145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2">IF(AND(C32="Ø",I32&lt;&gt;""),T33*0.001,"")</f>
        <v/>
      </c>
      <c r="V33" s="147"/>
      <c r="W33" s="149"/>
      <c r="X33" s="137"/>
      <c r="Y33" s="147"/>
      <c r="Z33" s="149"/>
      <c r="AA33" s="137"/>
      <c r="AB33" s="147"/>
      <c r="AC33" s="149"/>
      <c r="AD33" s="137"/>
      <c r="AE33" s="147"/>
      <c r="AF33" s="361"/>
      <c r="AG33" s="359"/>
      <c r="AH33" s="365"/>
      <c r="AI33" s="363"/>
      <c r="AJ33" s="137"/>
      <c r="AK33" s="147"/>
      <c r="AL33" s="361"/>
      <c r="AM33" s="359"/>
      <c r="AN33" s="149"/>
      <c r="AO33" s="147"/>
      <c r="AP33" s="361"/>
      <c r="AQ33" s="359"/>
      <c r="AR33" s="149"/>
      <c r="AS33" s="137"/>
      <c r="AT33" s="147"/>
      <c r="AU33" s="149"/>
      <c r="AV33" s="137"/>
      <c r="AW33" s="147"/>
      <c r="AX33" s="137"/>
      <c r="AY33" s="147"/>
      <c r="AZ33" s="361"/>
      <c r="BA33" s="359"/>
      <c r="BB33" s="149"/>
      <c r="BC33" s="365"/>
      <c r="BD33" s="363"/>
      <c r="BE33" s="137"/>
      <c r="BF33" s="163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157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157"/>
      <c r="BO33" s="151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157"/>
      <c r="BR33" s="165"/>
      <c r="BS33" s="167"/>
      <c r="BT33" s="167"/>
      <c r="BU33" s="167"/>
      <c r="BV33" s="161"/>
      <c r="BW33" s="161"/>
      <c r="BX33" s="206"/>
      <c r="BY33" s="206"/>
      <c r="BZ33" s="206"/>
      <c r="CA33" s="207"/>
      <c r="CB33" s="207"/>
      <c r="CC33" s="207"/>
      <c r="CD33" s="217"/>
      <c r="CE33" s="218"/>
      <c r="CF33" s="218"/>
      <c r="CG33" s="218"/>
      <c r="CH33" s="218"/>
      <c r="CI33" s="219"/>
      <c r="CJ33" s="204"/>
      <c r="CK33" s="204"/>
      <c r="CL33" s="204"/>
      <c r="CM33" s="204"/>
      <c r="CN33" s="205"/>
      <c r="CO33" s="211"/>
      <c r="CP33" s="209"/>
      <c r="CQ33" s="209"/>
      <c r="CR33" s="209"/>
      <c r="CS33" s="209"/>
      <c r="CT33" s="209"/>
      <c r="CU33" s="209"/>
      <c r="CV33" s="209"/>
      <c r="CW33" s="209"/>
      <c r="CX33" s="209"/>
      <c r="CY33" s="209"/>
      <c r="CZ33" s="209"/>
      <c r="DA33" s="209"/>
      <c r="DB33" s="209"/>
      <c r="DC33" s="209"/>
      <c r="DD33" s="209"/>
      <c r="DE33" s="209"/>
      <c r="DF33" s="209"/>
      <c r="DG33" s="209"/>
      <c r="DH33" s="209"/>
      <c r="DI33" s="209"/>
      <c r="DJ33" s="209"/>
      <c r="DK33" s="209"/>
      <c r="DL33" s="209"/>
      <c r="DM33" s="209"/>
      <c r="DN33" s="209"/>
      <c r="DO33" s="210"/>
      <c r="DP33" s="208"/>
    </row>
    <row r="34" spans="1:120" ht="12.75" customHeight="1" x14ac:dyDescent="0.25">
      <c r="A34" s="228" t="s">
        <v>331</v>
      </c>
      <c r="B34" s="229"/>
      <c r="C34" s="182"/>
      <c r="D34" s="184"/>
      <c r="E34" s="138"/>
      <c r="F34" s="139"/>
      <c r="G34" s="139"/>
      <c r="H34" s="140"/>
      <c r="I34" s="182"/>
      <c r="J34" s="183"/>
      <c r="K34" s="184"/>
      <c r="L34" s="188"/>
      <c r="M34" s="189"/>
      <c r="N34" s="144"/>
      <c r="O34" s="144"/>
      <c r="P34" s="144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3">IF(AND(C34="Ø",I34&lt;&gt;""),T34*0.001,"")</f>
        <v/>
      </c>
      <c r="V34" s="14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8" t="str">
        <f>IF(AND(E34&gt;'ASN21100'!$C$6,E34&lt;='ASN21100'!$E$6),'ASN21100'!$B$7,IF(AND(E34&gt;'ASN21100'!$G$6,E34&lt;='ASN21100'!$I$6),'ASN21100'!$F$7,IF(E34&gt;'ASN21100'!$K$6,'ASN21100'!$J$7,"**")))</f>
        <v>**</v>
      </c>
      <c r="X34" s="136" t="str">
        <f>IF(AND(E34&gt;'ASN21100'!$C$8,E34&lt;='ASN21100'!$E$8),'ASN21100'!$B$9,IF(AND(E34&gt;'ASN21100'!$G$9,E34&lt;='ASN21100'!$I$9),'ASN21100'!$F$9,IF(E34&gt;'ASN21100'!$K$8,'ASN21100'!$J$9,"**")))</f>
        <v>**</v>
      </c>
      <c r="Y34" s="14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8" t="str">
        <f>IF(AND(E34&gt;=ISO2768cL!$C$6,E34&lt;=ISO2768cL!$E$6),ISO2768cL!$B$7,IF(AND(E34&gt;ISO2768cL!$G$6,E34&lt;=ISO2768cL!$I$6),ISO2768cL!$F$7,IF(E34&gt;ISO2768cL!$K$6,ISO2768cL!$J$7,"**")))</f>
        <v>**</v>
      </c>
      <c r="AA34" s="136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4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8" t="str">
        <f>IF(AND(E34&gt;=ISO2768mK!$C$6,E34&lt;=ISO2768mK!$E$6),ISO2768mK!$B$7,IF(AND(E34&gt;ISO2768mK!$G$6,E34&lt;=ISO2768mK!$I$6),ISO2768mK!$F$7,IF(E34&gt;ISO2768mK!$K$6,ISO2768mK!$J$7,"**")))</f>
        <v>**</v>
      </c>
      <c r="AD34" s="136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4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360" t="str">
        <f>IF(AND(E34&gt;='NSA2110'!$C$6,E34&lt;='NSA2110'!$E$6),'NSA2110'!$B$7,IF(AND(E34&gt;'NSA2110'!$G$6,E34&lt;='NSA2110'!$I$6),'NSA2110'!$F$7,IF(E34&gt;'NSA2110'!$L$6,'NSA2110'!$J$7,"**")))</f>
        <v>**</v>
      </c>
      <c r="AG34" s="358" t="str">
        <f>IF(E34&gt;='NSA2110'!$D$8,'NSA2110'!$B$9,"**")</f>
        <v>**</v>
      </c>
      <c r="AH34" s="364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362" t="str">
        <f>IF(AND(E34&gt;'NSA2110'!$C$12,E34&lt;='NSA2110'!$E$12),'NSA2110'!$B$13,IF(E34&gt;'NSA2110'!$H$12,'NSA2110'!$F$13,"**"))</f>
        <v>**</v>
      </c>
      <c r="AJ34" s="136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4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360" t="str">
        <f>IF(AND(E34&gt;='ST11003'!$C$6,E34&lt;'ST11003'!$E$6),'ST11003'!$B$7,IF(E34&gt;='ST11003'!$G$6,'ST11003'!$F$7,"**"))</f>
        <v>**</v>
      </c>
      <c r="AM34" s="358" t="str">
        <f>IF(AND(E34&gt;='ST11003'!$C$8,E34&lt;'ST11003'!$E$8),'ST11003'!$B$9,IF(E34&gt;='ST11003'!$G$8,'ST11003'!$F$9,"**"))</f>
        <v>**</v>
      </c>
      <c r="AN34" s="148" t="str">
        <f>IF(AND(E34&gt;='ST11003'!$C$10,E34&lt;'ST11003'!$E$10),'ST11003'!$B$11,IF(E34&gt;='ST11003'!$G$10,'ST11003'!$F$11,"**"))</f>
        <v>**</v>
      </c>
      <c r="AO34" s="14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360" t="str">
        <f>IF(AND(E34&gt;='ST11007'!$C$6,E34&lt;'ST11007'!$E$6),'ST11007'!$B$7,IF(E34&gt;='ST11007'!$G$6,'ST11007'!$F$7,"**"))</f>
        <v>**</v>
      </c>
      <c r="AQ34" s="358" t="str">
        <f>IF(E34&gt;'ST11007'!$C$8,'ST11007'!$B$9,"**")</f>
        <v>**</v>
      </c>
      <c r="AR34" s="148" t="str">
        <f>IF(AND(E34&gt;='ST11007'!$C$10,E34&lt;'ST11007'!$E$10),'ST11007'!$B$11,IF(E34&gt;='ST11007'!$G$10,'ST11007'!$F$11,"**"))</f>
        <v>**</v>
      </c>
      <c r="AS34" s="136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4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8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36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4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36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46" t="str">
        <f t="shared" ref="AY34" si="174">IF($A$40=$V$10,V34,IF($A$40=$Y$10,Y34,IF($A$40=$AB$10,AB34,IF($A$40=$AE$10,AE34,IF($A$40=$AK$10,AK34,IF($A$40=$AO$10,AO34,IF($A$40=$AT$10,AT34,IF($A$40=$AW$10,AW34,"**"))))))))</f>
        <v>**</v>
      </c>
      <c r="AZ34" s="360" t="str">
        <f t="shared" ref="AZ34:BA34" si="175">IF($A$40=$AE$10,AF34,IF($A$40=$AK$10,AL34,IF($A$40=$AO$10,AP34,"**")))</f>
        <v>**</v>
      </c>
      <c r="BA34" s="358" t="str">
        <f t="shared" si="175"/>
        <v>**</v>
      </c>
      <c r="BB34" s="148" t="str">
        <f t="shared" ref="BB34" si="176">IF($A$40=$V$10,W34,IF($A$40=$Y$10,Z34,IF($A$40=$AB$10,AC34,IF($A$40=$AK$10,AN34,IF($A$40=$AO$10,AR34,IF($A$40=$AT$10,AU34,"**"))))))</f>
        <v>**</v>
      </c>
      <c r="BC34" s="364" t="str">
        <f t="shared" ref="BC34:BD34" si="177">IF($A$40=$AE$10,AH34,"**")</f>
        <v>**</v>
      </c>
      <c r="BD34" s="362" t="str">
        <f t="shared" si="177"/>
        <v>**</v>
      </c>
      <c r="BE34" s="136" t="str">
        <f t="shared" ref="BE34" si="178">IF($A$40=$V$10,X34,IF($A$40=$Y$10,AA34,IF($A$40=$AB$10,AD34,IF($A$40=$AE$10,AJ34,IF($A$40=$AO$10,AS34,IF($A$40=$AT$10,AV34,IF($A$40=$AW$10,AX34,"**")))))))</f>
        <v>**</v>
      </c>
      <c r="BF34" s="162" t="str">
        <f t="shared" ref="BF34" si="179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156" t="str">
        <f t="shared" ref="BJ34" si="180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156" t="str">
        <f t="shared" ref="BN34" si="181">IF(L34&amp;L35="","**",IF(L34=L35*-1,"± "&amp;TEXT(L34,"0,00"),IF(L34&lt;&gt;L35,CONCATENATE(BK34,BL34,BM34,CHAR(10),BK35,BL35,BM35),"**")))</f>
        <v>**</v>
      </c>
      <c r="BO34" s="150" t="str">
        <f t="shared" ref="BO34" si="182">IF(C34&lt;&gt;"Ch","**",IF(E34&amp;G34="","",IF(C34="Ch",E34&amp;"x"&amp;G34&amp;"°","**")))</f>
        <v>**</v>
      </c>
      <c r="BP34" s="56" t="str">
        <f t="shared" ref="BP34" si="183">IF(C34="Ch",TEXT(V34,"0,00"),"")</f>
        <v/>
      </c>
      <c r="BQ34" s="156" t="str">
        <f t="shared" ref="BQ34" si="184">IF(BP34&lt;&gt;"",CONCATENATE(BP34&amp;CHAR(10),BP35),"**")</f>
        <v>**</v>
      </c>
      <c r="BR34" s="164" t="str">
        <f t="shared" ref="BR34" si="185">IF($C34="Ø","Ø",IF(OR($C34="R",$C34="RI",$C34="RE"),"R",IF($C34="Ch","Ch","")))</f>
        <v/>
      </c>
      <c r="BS34" s="166" t="str">
        <f t="shared" ref="BS34" si="186">IF($C34="Ch",$BO34,IF($C34="A",TEXT($E34,"0,00")&amp;"°",IF($E34&lt;&gt;"",$E34,"")))</f>
        <v/>
      </c>
      <c r="BT34" s="166"/>
      <c r="BU34" s="166"/>
      <c r="BV34" s="160" t="str">
        <f t="shared" ref="BV34" si="187">IF($BF34&lt;&gt;"**",$BF34,IF($BJ34&lt;&gt;"**",$BJ34,IF($BN34&lt;&gt;"**",$BN34,IF($BQ34&lt;&gt;"**",$BQ34,""))))</f>
        <v/>
      </c>
      <c r="BW34" s="160"/>
      <c r="BX34" s="206"/>
      <c r="BY34" s="206"/>
      <c r="BZ34" s="206"/>
      <c r="CA34" s="207"/>
      <c r="CB34" s="207"/>
      <c r="CC34" s="207"/>
      <c r="CD34" s="214" t="str">
        <f t="shared" ref="CD34" si="188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15"/>
      <c r="CF34" s="215"/>
      <c r="CG34" s="215"/>
      <c r="CH34" s="215"/>
      <c r="CI34" s="216"/>
      <c r="CJ34" s="204" t="str">
        <f>IF(O34&gt;=2,"x "&amp;O34,"")</f>
        <v/>
      </c>
      <c r="CK34" s="204"/>
      <c r="CL34" s="204"/>
      <c r="CM34" s="204"/>
      <c r="CN34" s="205"/>
      <c r="CO34" s="211"/>
      <c r="CP34" s="209"/>
      <c r="CQ34" s="209"/>
      <c r="CR34" s="209"/>
      <c r="CS34" s="209"/>
      <c r="CT34" s="209"/>
      <c r="CU34" s="209"/>
      <c r="CV34" s="209"/>
      <c r="CW34" s="209"/>
      <c r="CX34" s="209"/>
      <c r="CY34" s="209"/>
      <c r="CZ34" s="209"/>
      <c r="DA34" s="209"/>
      <c r="DB34" s="209"/>
      <c r="DC34" s="209"/>
      <c r="DD34" s="209"/>
      <c r="DE34" s="209"/>
      <c r="DF34" s="209"/>
      <c r="DG34" s="209"/>
      <c r="DH34" s="209"/>
      <c r="DI34" s="209"/>
      <c r="DJ34" s="209"/>
      <c r="DK34" s="209"/>
      <c r="DL34" s="209"/>
      <c r="DM34" s="209"/>
      <c r="DN34" s="209"/>
      <c r="DO34" s="210"/>
      <c r="DP34" s="208"/>
    </row>
    <row r="35" spans="1:120" ht="12.75" customHeight="1" x14ac:dyDescent="0.25">
      <c r="A35" s="230"/>
      <c r="B35" s="231"/>
      <c r="C35" s="185"/>
      <c r="D35" s="187"/>
      <c r="E35" s="141"/>
      <c r="F35" s="142"/>
      <c r="G35" s="142"/>
      <c r="H35" s="143"/>
      <c r="I35" s="185"/>
      <c r="J35" s="186"/>
      <c r="K35" s="187"/>
      <c r="L35" s="188"/>
      <c r="M35" s="189"/>
      <c r="N35" s="145"/>
      <c r="O35" s="145"/>
      <c r="P35" s="145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89">IF(AND(C34="Ø",I34&lt;&gt;""),T35*0.001,"")</f>
        <v/>
      </c>
      <c r="V35" s="147"/>
      <c r="W35" s="149"/>
      <c r="X35" s="137"/>
      <c r="Y35" s="147"/>
      <c r="Z35" s="149"/>
      <c r="AA35" s="137"/>
      <c r="AB35" s="147"/>
      <c r="AC35" s="149"/>
      <c r="AD35" s="137"/>
      <c r="AE35" s="147"/>
      <c r="AF35" s="361"/>
      <c r="AG35" s="359"/>
      <c r="AH35" s="365"/>
      <c r="AI35" s="363"/>
      <c r="AJ35" s="137"/>
      <c r="AK35" s="147"/>
      <c r="AL35" s="361"/>
      <c r="AM35" s="359"/>
      <c r="AN35" s="149"/>
      <c r="AO35" s="147"/>
      <c r="AP35" s="361"/>
      <c r="AQ35" s="359"/>
      <c r="AR35" s="149"/>
      <c r="AS35" s="137"/>
      <c r="AT35" s="147"/>
      <c r="AU35" s="149"/>
      <c r="AV35" s="137"/>
      <c r="AW35" s="147"/>
      <c r="AX35" s="137"/>
      <c r="AY35" s="147"/>
      <c r="AZ35" s="361"/>
      <c r="BA35" s="359"/>
      <c r="BB35" s="149"/>
      <c r="BC35" s="365"/>
      <c r="BD35" s="363"/>
      <c r="BE35" s="137"/>
      <c r="BF35" s="163"/>
      <c r="BG35" s="31" t="str">
        <f t="shared" ref="BG35" si="190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157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157"/>
      <c r="BO35" s="151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157"/>
      <c r="BR35" s="165"/>
      <c r="BS35" s="167"/>
      <c r="BT35" s="167"/>
      <c r="BU35" s="167"/>
      <c r="BV35" s="161"/>
      <c r="BW35" s="161"/>
      <c r="BX35" s="206"/>
      <c r="BY35" s="206"/>
      <c r="BZ35" s="206"/>
      <c r="CA35" s="207"/>
      <c r="CB35" s="207"/>
      <c r="CC35" s="207"/>
      <c r="CD35" s="217"/>
      <c r="CE35" s="218"/>
      <c r="CF35" s="218"/>
      <c r="CG35" s="218"/>
      <c r="CH35" s="218"/>
      <c r="CI35" s="219"/>
      <c r="CJ35" s="204"/>
      <c r="CK35" s="204"/>
      <c r="CL35" s="204"/>
      <c r="CM35" s="204"/>
      <c r="CN35" s="205"/>
      <c r="CO35" s="211"/>
      <c r="CP35" s="209"/>
      <c r="CQ35" s="209"/>
      <c r="CR35" s="209"/>
      <c r="CS35" s="209"/>
      <c r="CT35" s="209"/>
      <c r="CU35" s="209"/>
      <c r="CV35" s="209"/>
      <c r="CW35" s="209"/>
      <c r="CX35" s="209"/>
      <c r="CY35" s="209"/>
      <c r="CZ35" s="209"/>
      <c r="DA35" s="209"/>
      <c r="DB35" s="209"/>
      <c r="DC35" s="209"/>
      <c r="DD35" s="209"/>
      <c r="DE35" s="209"/>
      <c r="DF35" s="209"/>
      <c r="DG35" s="209"/>
      <c r="DH35" s="209"/>
      <c r="DI35" s="209"/>
      <c r="DJ35" s="209"/>
      <c r="DK35" s="209"/>
      <c r="DL35" s="209"/>
      <c r="DM35" s="209"/>
      <c r="DN35" s="209"/>
      <c r="DO35" s="210"/>
      <c r="DP35" s="208"/>
    </row>
    <row r="36" spans="1:120" ht="12.75" customHeight="1" x14ac:dyDescent="0.25">
      <c r="A36" s="320" t="s">
        <v>37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286"/>
      <c r="BE36" s="286"/>
      <c r="BF36" s="286"/>
      <c r="BG36" s="286"/>
      <c r="BH36" s="286"/>
      <c r="BI36" s="286"/>
      <c r="BJ36" s="286"/>
      <c r="BK36" s="286"/>
      <c r="BL36" s="286"/>
      <c r="BM36" s="286"/>
      <c r="BN36" s="286"/>
      <c r="BO36" s="286"/>
      <c r="BP36" s="286"/>
      <c r="BQ36" s="286"/>
      <c r="BR36" s="286"/>
      <c r="BS36" s="286"/>
      <c r="BT36" s="286"/>
      <c r="BU36" s="286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9"/>
      <c r="CO36" s="284" t="s">
        <v>37</v>
      </c>
      <c r="CP36" s="285"/>
      <c r="CQ36" s="285"/>
      <c r="CR36" s="286"/>
      <c r="CS36" s="286"/>
      <c r="CT36" s="286"/>
      <c r="CU36" s="289"/>
      <c r="CV36" s="289"/>
      <c r="CW36" s="289"/>
      <c r="CX36" s="289"/>
      <c r="CY36" s="289"/>
      <c r="CZ36" s="289"/>
      <c r="DA36" s="289"/>
      <c r="DB36" s="289"/>
      <c r="DC36" s="289"/>
      <c r="DD36" s="289"/>
      <c r="DE36" s="289"/>
      <c r="DF36" s="289"/>
      <c r="DG36" s="289"/>
      <c r="DH36" s="289"/>
      <c r="DI36" s="289"/>
      <c r="DJ36" s="289"/>
      <c r="DK36" s="289"/>
      <c r="DL36" s="289"/>
      <c r="DM36" s="289"/>
      <c r="DN36" s="289"/>
      <c r="DO36" s="290"/>
    </row>
    <row r="37" spans="1:120" ht="12.75" customHeight="1" x14ac:dyDescent="0.25">
      <c r="A37" s="321"/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5"/>
      <c r="T37" s="285"/>
      <c r="U37" s="285"/>
      <c r="V37" s="285"/>
      <c r="W37" s="285"/>
      <c r="X37" s="285"/>
      <c r="Y37" s="285"/>
      <c r="Z37" s="285"/>
      <c r="AA37" s="285"/>
      <c r="AB37" s="285"/>
      <c r="AC37" s="285"/>
      <c r="AD37" s="285"/>
      <c r="AE37" s="285"/>
      <c r="AF37" s="285"/>
      <c r="AG37" s="285"/>
      <c r="AH37" s="285"/>
      <c r="AI37" s="285"/>
      <c r="AJ37" s="285"/>
      <c r="AK37" s="285"/>
      <c r="AL37" s="285"/>
      <c r="AM37" s="285"/>
      <c r="AN37" s="285"/>
      <c r="AO37" s="285"/>
      <c r="AP37" s="285"/>
      <c r="AQ37" s="285"/>
      <c r="AR37" s="285"/>
      <c r="AS37" s="285"/>
      <c r="AT37" s="285"/>
      <c r="AU37" s="285"/>
      <c r="AV37" s="285"/>
      <c r="AW37" s="285"/>
      <c r="AX37" s="285"/>
      <c r="AY37" s="285"/>
      <c r="AZ37" s="285"/>
      <c r="BA37" s="285"/>
      <c r="BB37" s="285"/>
      <c r="BC37" s="285"/>
      <c r="BD37" s="285"/>
      <c r="BE37" s="285"/>
      <c r="BF37" s="285"/>
      <c r="BG37" s="285"/>
      <c r="BH37" s="285"/>
      <c r="BI37" s="285"/>
      <c r="BJ37" s="285"/>
      <c r="BK37" s="285"/>
      <c r="BL37" s="285"/>
      <c r="BM37" s="285"/>
      <c r="BN37" s="285"/>
      <c r="BO37" s="285"/>
      <c r="BP37" s="285"/>
      <c r="BQ37" s="285"/>
      <c r="BR37" s="285"/>
      <c r="BS37" s="285"/>
      <c r="BT37" s="285"/>
      <c r="BU37" s="285"/>
      <c r="BV37" s="200"/>
      <c r="BW37" s="200"/>
      <c r="BX37" s="200"/>
      <c r="BY37" s="200"/>
      <c r="BZ37" s="200"/>
      <c r="CA37" s="200"/>
      <c r="CB37" s="200"/>
      <c r="CC37" s="200"/>
      <c r="CD37" s="200"/>
      <c r="CE37" s="200"/>
      <c r="CF37" s="200"/>
      <c r="CG37" s="200"/>
      <c r="CH37" s="200"/>
      <c r="CI37" s="200"/>
      <c r="CJ37" s="200"/>
      <c r="CK37" s="200"/>
      <c r="CL37" s="200"/>
      <c r="CM37" s="200"/>
      <c r="CN37" s="201"/>
      <c r="CO37" s="284"/>
      <c r="CP37" s="285"/>
      <c r="CQ37" s="285"/>
      <c r="CR37" s="285"/>
      <c r="CS37" s="285"/>
      <c r="CT37" s="285"/>
      <c r="CU37" s="291"/>
      <c r="CV37" s="291"/>
      <c r="CW37" s="291"/>
      <c r="CX37" s="291"/>
      <c r="CY37" s="291"/>
      <c r="CZ37" s="291"/>
      <c r="DA37" s="291"/>
      <c r="DB37" s="291"/>
      <c r="DC37" s="291"/>
      <c r="DD37" s="291"/>
      <c r="DE37" s="291"/>
      <c r="DF37" s="291"/>
      <c r="DG37" s="291"/>
      <c r="DH37" s="291"/>
      <c r="DI37" s="291"/>
      <c r="DJ37" s="291"/>
      <c r="DK37" s="291"/>
      <c r="DL37" s="291"/>
      <c r="DM37" s="291"/>
      <c r="DN37" s="291"/>
      <c r="DO37" s="292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200"/>
      <c r="BW38" s="200"/>
      <c r="BX38" s="200"/>
      <c r="BY38" s="200"/>
      <c r="BZ38" s="200"/>
      <c r="CA38" s="200"/>
      <c r="CB38" s="200"/>
      <c r="CC38" s="200"/>
      <c r="CD38" s="200"/>
      <c r="CE38" s="200"/>
      <c r="CF38" s="200"/>
      <c r="CG38" s="200"/>
      <c r="CH38" s="200"/>
      <c r="CI38" s="200"/>
      <c r="CJ38" s="200"/>
      <c r="CK38" s="200"/>
      <c r="CL38" s="200"/>
      <c r="CM38" s="200"/>
      <c r="CN38" s="201"/>
      <c r="CO38" s="37"/>
      <c r="CP38" s="38"/>
      <c r="CQ38" s="38"/>
      <c r="CR38" s="38"/>
      <c r="CS38" s="38"/>
      <c r="CT38" s="38"/>
      <c r="CU38" s="291"/>
      <c r="CV38" s="291"/>
      <c r="CW38" s="291"/>
      <c r="CX38" s="291"/>
      <c r="CY38" s="291"/>
      <c r="CZ38" s="291"/>
      <c r="DA38" s="291"/>
      <c r="DB38" s="291"/>
      <c r="DC38" s="291"/>
      <c r="DD38" s="291"/>
      <c r="DE38" s="291"/>
      <c r="DF38" s="291"/>
      <c r="DG38" s="291"/>
      <c r="DH38" s="291"/>
      <c r="DI38" s="291"/>
      <c r="DJ38" s="291"/>
      <c r="DK38" s="291"/>
      <c r="DL38" s="291"/>
      <c r="DM38" s="291"/>
      <c r="DN38" s="291"/>
      <c r="DO38" s="292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3"/>
      <c r="CO39" s="41"/>
      <c r="CP39" s="42"/>
      <c r="CQ39" s="42"/>
      <c r="CR39" s="42"/>
      <c r="CS39" s="42"/>
      <c r="CT39" s="42"/>
      <c r="CU39" s="293"/>
      <c r="CV39" s="293"/>
      <c r="CW39" s="293"/>
      <c r="CX39" s="293"/>
      <c r="CY39" s="293"/>
      <c r="CZ39" s="293"/>
      <c r="DA39" s="293"/>
      <c r="DB39" s="293"/>
      <c r="DC39" s="293"/>
      <c r="DD39" s="293"/>
      <c r="DE39" s="293"/>
      <c r="DF39" s="293"/>
      <c r="DG39" s="293"/>
      <c r="DH39" s="293"/>
      <c r="DI39" s="293"/>
      <c r="DJ39" s="293"/>
      <c r="DK39" s="293"/>
      <c r="DL39" s="293"/>
      <c r="DM39" s="293"/>
      <c r="DN39" s="293"/>
      <c r="DO39" s="294"/>
    </row>
    <row r="40" spans="1:120" ht="15.75" customHeight="1" x14ac:dyDescent="0.25">
      <c r="A40" s="388" t="str">
        <f>IF('Relevé Cotes (1)'!A40&lt;&gt;"",'Relevé Cotes (1)'!A40,"")</f>
        <v>NSA2110</v>
      </c>
      <c r="B40" s="389"/>
      <c r="C40" s="389"/>
      <c r="D40" s="389"/>
      <c r="E40" s="389"/>
      <c r="F40" s="389"/>
      <c r="G40" s="389"/>
      <c r="H40" s="389"/>
      <c r="I40" s="389"/>
      <c r="J40" s="389"/>
      <c r="K40" s="389"/>
      <c r="L40" s="389"/>
      <c r="M40" s="389"/>
      <c r="N40" s="389"/>
      <c r="O40" s="389"/>
      <c r="P40" s="389"/>
      <c r="Q40" s="389"/>
      <c r="R40" s="389"/>
      <c r="S40" s="389"/>
      <c r="T40" s="389"/>
      <c r="U40" s="389"/>
      <c r="V40" s="389"/>
      <c r="W40" s="389"/>
      <c r="X40" s="389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  <c r="BP40" s="389"/>
      <c r="BQ40" s="389"/>
      <c r="BR40" s="389"/>
      <c r="BS40" s="389"/>
      <c r="BT40" s="389"/>
      <c r="BU40" s="389"/>
      <c r="BV40" s="389"/>
      <c r="BW40" s="390"/>
      <c r="BX40" s="220" t="s">
        <v>33</v>
      </c>
      <c r="BY40" s="220"/>
      <c r="BZ40" s="220"/>
      <c r="CA40" s="220"/>
      <c r="CB40" s="220"/>
      <c r="CC40" s="220"/>
      <c r="CD40" s="222" t="s">
        <v>35</v>
      </c>
      <c r="CE40" s="222"/>
      <c r="CF40" s="222"/>
      <c r="CG40" s="222"/>
      <c r="CH40" s="222"/>
      <c r="CI40" s="222"/>
      <c r="CJ40" s="222"/>
      <c r="CK40" s="222"/>
      <c r="CL40" s="222"/>
      <c r="CM40" s="222"/>
      <c r="CN40" s="223"/>
      <c r="CO40" s="281" t="s">
        <v>3</v>
      </c>
      <c r="CP40" s="282"/>
      <c r="CQ40" s="282"/>
      <c r="CR40" s="282"/>
      <c r="CS40" s="282"/>
      <c r="CT40" s="282"/>
      <c r="CU40" s="282"/>
      <c r="CV40" s="282"/>
      <c r="CW40" s="282"/>
      <c r="CX40" s="282"/>
      <c r="CY40" s="282"/>
      <c r="CZ40" s="282"/>
      <c r="DA40" s="282"/>
      <c r="DB40" s="282"/>
      <c r="DC40" s="282"/>
      <c r="DD40" s="282"/>
      <c r="DE40" s="282"/>
      <c r="DF40" s="282"/>
      <c r="DG40" s="282"/>
      <c r="DH40" s="282"/>
      <c r="DI40" s="282"/>
      <c r="DJ40" s="282"/>
      <c r="DK40" s="282"/>
      <c r="DL40" s="282"/>
      <c r="DM40" s="282"/>
      <c r="DN40" s="282"/>
      <c r="DO40" s="283"/>
    </row>
    <row r="41" spans="1:120" ht="15.75" customHeight="1" x14ac:dyDescent="0.25">
      <c r="A41" s="391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  <c r="W41" s="392"/>
      <c r="X41" s="392"/>
      <c r="Y41" s="392"/>
      <c r="Z41" s="392"/>
      <c r="AA41" s="392"/>
      <c r="AB41" s="392"/>
      <c r="AC41" s="392"/>
      <c r="AD41" s="392"/>
      <c r="AE41" s="392"/>
      <c r="AF41" s="392"/>
      <c r="AG41" s="392"/>
      <c r="AH41" s="392"/>
      <c r="AI41" s="392"/>
      <c r="AJ41" s="392"/>
      <c r="AK41" s="392"/>
      <c r="AL41" s="392"/>
      <c r="AM41" s="392"/>
      <c r="AN41" s="392"/>
      <c r="AO41" s="392"/>
      <c r="AP41" s="392"/>
      <c r="AQ41" s="392"/>
      <c r="AR41" s="392"/>
      <c r="AS41" s="392"/>
      <c r="AT41" s="392"/>
      <c r="AU41" s="392"/>
      <c r="AV41" s="392"/>
      <c r="AW41" s="392"/>
      <c r="AX41" s="392"/>
      <c r="AY41" s="392"/>
      <c r="AZ41" s="392"/>
      <c r="BA41" s="392"/>
      <c r="BB41" s="392"/>
      <c r="BC41" s="392"/>
      <c r="BD41" s="392"/>
      <c r="BE41" s="392"/>
      <c r="BF41" s="392"/>
      <c r="BG41" s="392"/>
      <c r="BH41" s="392"/>
      <c r="BI41" s="392"/>
      <c r="BJ41" s="392"/>
      <c r="BK41" s="392"/>
      <c r="BL41" s="392"/>
      <c r="BM41" s="392"/>
      <c r="BN41" s="392"/>
      <c r="BO41" s="392"/>
      <c r="BP41" s="392"/>
      <c r="BQ41" s="392"/>
      <c r="BR41" s="392"/>
      <c r="BS41" s="392"/>
      <c r="BT41" s="392"/>
      <c r="BU41" s="392"/>
      <c r="BV41" s="392"/>
      <c r="BW41" s="393"/>
      <c r="BX41" s="220"/>
      <c r="BY41" s="220"/>
      <c r="BZ41" s="220"/>
      <c r="CA41" s="220"/>
      <c r="CB41" s="220"/>
      <c r="CC41" s="220"/>
      <c r="CD41" s="224" t="s">
        <v>38</v>
      </c>
      <c r="CE41" s="224"/>
      <c r="CF41" s="224"/>
      <c r="CG41" s="224"/>
      <c r="CH41" s="224" t="s">
        <v>39</v>
      </c>
      <c r="CI41" s="224"/>
      <c r="CJ41" s="224"/>
      <c r="CK41" s="224"/>
      <c r="CL41" s="224"/>
      <c r="CM41" s="224"/>
      <c r="CN41" s="225"/>
      <c r="CO41" s="295"/>
      <c r="CP41" s="279"/>
      <c r="CQ41" s="279"/>
      <c r="CR41" s="279"/>
      <c r="CS41" s="279"/>
      <c r="CT41" s="279"/>
      <c r="CU41" s="279"/>
      <c r="CV41" s="279"/>
      <c r="CW41" s="279"/>
      <c r="CX41" s="279"/>
      <c r="CY41" s="279"/>
      <c r="CZ41" s="279"/>
      <c r="DA41" s="279"/>
      <c r="DB41" s="279"/>
      <c r="DC41" s="279"/>
      <c r="DD41" s="279"/>
      <c r="DE41" s="279"/>
      <c r="DF41" s="279"/>
      <c r="DG41" s="279"/>
      <c r="DH41" s="279"/>
      <c r="DI41" s="279"/>
      <c r="DJ41" s="279"/>
      <c r="DK41" s="279"/>
      <c r="DL41" s="279"/>
      <c r="DM41" s="279"/>
      <c r="DN41" s="279"/>
      <c r="DO41" s="287"/>
    </row>
    <row r="42" spans="1:120" ht="15.75" customHeight="1" x14ac:dyDescent="0.25">
      <c r="A42" s="329" t="s">
        <v>36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  <c r="AG42" s="330"/>
      <c r="AH42" s="330"/>
      <c r="AI42" s="330"/>
      <c r="AJ42" s="330"/>
      <c r="AK42" s="330"/>
      <c r="AL42" s="330"/>
      <c r="AM42" s="330"/>
      <c r="AN42" s="330"/>
      <c r="AO42" s="330"/>
      <c r="AP42" s="330"/>
      <c r="AQ42" s="330"/>
      <c r="AR42" s="330"/>
      <c r="AS42" s="330"/>
      <c r="AT42" s="330"/>
      <c r="AU42" s="330"/>
      <c r="AV42" s="330"/>
      <c r="AW42" s="330"/>
      <c r="AX42" s="330"/>
      <c r="AY42" s="330"/>
      <c r="AZ42" s="330"/>
      <c r="BA42" s="330"/>
      <c r="BB42" s="330"/>
      <c r="BC42" s="330"/>
      <c r="BD42" s="330"/>
      <c r="BE42" s="330"/>
      <c r="BF42" s="330"/>
      <c r="BG42" s="330"/>
      <c r="BH42" s="330"/>
      <c r="BI42" s="330"/>
      <c r="BJ42" s="330"/>
      <c r="BK42" s="330"/>
      <c r="BL42" s="330"/>
      <c r="BM42" s="330"/>
      <c r="BN42" s="330"/>
      <c r="BO42" s="330"/>
      <c r="BP42" s="330"/>
      <c r="BQ42" s="330"/>
      <c r="BR42" s="330"/>
      <c r="BS42" s="330"/>
      <c r="BT42" s="330"/>
      <c r="BU42" s="330"/>
      <c r="BV42" s="330"/>
      <c r="BW42" s="331"/>
      <c r="BX42" s="220"/>
      <c r="BY42" s="220"/>
      <c r="BZ42" s="220"/>
      <c r="CA42" s="220"/>
      <c r="CB42" s="220"/>
      <c r="CC42" s="220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3"/>
      <c r="CO42" s="295"/>
      <c r="CP42" s="279"/>
      <c r="CQ42" s="279"/>
      <c r="CR42" s="279"/>
      <c r="CS42" s="279"/>
      <c r="CT42" s="279"/>
      <c r="CU42" s="279"/>
      <c r="CV42" s="279"/>
      <c r="CW42" s="279"/>
      <c r="CX42" s="279"/>
      <c r="CY42" s="279"/>
      <c r="CZ42" s="279"/>
      <c r="DA42" s="279"/>
      <c r="DB42" s="279"/>
      <c r="DC42" s="279"/>
      <c r="DD42" s="279"/>
      <c r="DE42" s="279"/>
      <c r="DF42" s="279"/>
      <c r="DG42" s="279"/>
      <c r="DH42" s="279"/>
      <c r="DI42" s="279"/>
      <c r="DJ42" s="279"/>
      <c r="DK42" s="279"/>
      <c r="DL42" s="279"/>
      <c r="DM42" s="279"/>
      <c r="DN42" s="279"/>
      <c r="DO42" s="287"/>
    </row>
    <row r="43" spans="1:120" ht="15.75" customHeight="1" thickBot="1" x14ac:dyDescent="0.3">
      <c r="A43" s="332"/>
      <c r="B43" s="333"/>
      <c r="C43" s="333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3"/>
      <c r="BA43" s="333"/>
      <c r="BB43" s="333"/>
      <c r="BC43" s="333"/>
      <c r="BD43" s="333"/>
      <c r="BE43" s="333"/>
      <c r="BF43" s="333"/>
      <c r="BG43" s="333"/>
      <c r="BH43" s="333"/>
      <c r="BI43" s="333"/>
      <c r="BJ43" s="333"/>
      <c r="BK43" s="333"/>
      <c r="BL43" s="333"/>
      <c r="BM43" s="333"/>
      <c r="BN43" s="333"/>
      <c r="BO43" s="333"/>
      <c r="BP43" s="333"/>
      <c r="BQ43" s="333"/>
      <c r="BR43" s="333"/>
      <c r="BS43" s="333"/>
      <c r="BT43" s="333"/>
      <c r="BU43" s="333"/>
      <c r="BV43" s="333"/>
      <c r="BW43" s="334"/>
      <c r="BX43" s="221"/>
      <c r="BY43" s="221"/>
      <c r="BZ43" s="221"/>
      <c r="CA43" s="221"/>
      <c r="CB43" s="221"/>
      <c r="CC43" s="221"/>
      <c r="CD43" s="226"/>
      <c r="CE43" s="226"/>
      <c r="CF43" s="226"/>
      <c r="CG43" s="226"/>
      <c r="CH43" s="226"/>
      <c r="CI43" s="226"/>
      <c r="CJ43" s="226"/>
      <c r="CK43" s="226"/>
      <c r="CL43" s="226"/>
      <c r="CM43" s="226"/>
      <c r="CN43" s="227"/>
      <c r="CO43" s="296"/>
      <c r="CP43" s="280"/>
      <c r="CQ43" s="280"/>
      <c r="CR43" s="280"/>
      <c r="CS43" s="280"/>
      <c r="CT43" s="280"/>
      <c r="CU43" s="280"/>
      <c r="CV43" s="280"/>
      <c r="CW43" s="280"/>
      <c r="CX43" s="280"/>
      <c r="CY43" s="280"/>
      <c r="CZ43" s="280"/>
      <c r="DA43" s="280"/>
      <c r="DB43" s="280"/>
      <c r="DC43" s="280"/>
      <c r="DD43" s="280"/>
      <c r="DE43" s="280"/>
      <c r="DF43" s="280"/>
      <c r="DG43" s="280"/>
      <c r="DH43" s="280"/>
      <c r="DI43" s="280"/>
      <c r="DJ43" s="280"/>
      <c r="DK43" s="280"/>
      <c r="DL43" s="280"/>
      <c r="DM43" s="280"/>
      <c r="DN43" s="280"/>
      <c r="DO43" s="288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A36:BU37"/>
    <mergeCell ref="BV36:CN39"/>
    <mergeCell ref="CO36:CT37"/>
    <mergeCell ref="CU36:DO39"/>
    <mergeCell ref="A40:BW41"/>
    <mergeCell ref="BX40:CC40"/>
    <mergeCell ref="CD40:CN40"/>
    <mergeCell ref="CO40:DO40"/>
    <mergeCell ref="BX41:BZ43"/>
    <mergeCell ref="CA41:CC43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22:B23"/>
    <mergeCell ref="C22:D23"/>
    <mergeCell ref="E22:H23"/>
    <mergeCell ref="I22:K23"/>
    <mergeCell ref="L22:M22"/>
    <mergeCell ref="N22:N23"/>
    <mergeCell ref="L23:M23"/>
    <mergeCell ref="DD20:DF21"/>
    <mergeCell ref="DG20:DI21"/>
    <mergeCell ref="BA20:BA21"/>
    <mergeCell ref="BB20:BB21"/>
    <mergeCell ref="BC20:BC21"/>
    <mergeCell ref="BD20:BD21"/>
    <mergeCell ref="AS20:AS21"/>
    <mergeCell ref="AT20:AT21"/>
    <mergeCell ref="AU20:AU21"/>
    <mergeCell ref="AV20:AV21"/>
    <mergeCell ref="AW20:AW21"/>
    <mergeCell ref="AX20:AX21"/>
    <mergeCell ref="AM20:AM21"/>
    <mergeCell ref="AN20:AN21"/>
    <mergeCell ref="AO20:AO21"/>
    <mergeCell ref="AP20:AP21"/>
    <mergeCell ref="AQ20:AQ21"/>
    <mergeCell ref="DJ20:DL21"/>
    <mergeCell ref="DM20:DO21"/>
    <mergeCell ref="DP20:DP21"/>
    <mergeCell ref="L21:M21"/>
    <mergeCell ref="CJ20:CN21"/>
    <mergeCell ref="CO20:CQ21"/>
    <mergeCell ref="CR20:CT21"/>
    <mergeCell ref="CU20:CW21"/>
    <mergeCell ref="CX20:CZ21"/>
    <mergeCell ref="DA20:DC21"/>
    <mergeCell ref="BR20:BR21"/>
    <mergeCell ref="BS20:BU21"/>
    <mergeCell ref="BV20:BW21"/>
    <mergeCell ref="BX20:BZ21"/>
    <mergeCell ref="CA20:CC21"/>
    <mergeCell ref="CD20:CI21"/>
    <mergeCell ref="BE20:BE21"/>
    <mergeCell ref="BF20:BF21"/>
    <mergeCell ref="BJ20:BJ21"/>
    <mergeCell ref="BN20:BN21"/>
    <mergeCell ref="BO20:BO21"/>
    <mergeCell ref="BQ20:BQ21"/>
    <mergeCell ref="AY20:AY21"/>
    <mergeCell ref="AZ20:AZ21"/>
    <mergeCell ref="AR20:AR21"/>
    <mergeCell ref="AG20:AG21"/>
    <mergeCell ref="AH20:AH21"/>
    <mergeCell ref="AI20:AI21"/>
    <mergeCell ref="AJ20:AJ21"/>
    <mergeCell ref="AK20:AK21"/>
    <mergeCell ref="AL20:AL21"/>
    <mergeCell ref="AA20:AA21"/>
    <mergeCell ref="AB20:AB21"/>
    <mergeCell ref="AC20:AC21"/>
    <mergeCell ref="AD20:AD21"/>
    <mergeCell ref="AE20:AE21"/>
    <mergeCell ref="AF20:AF21"/>
    <mergeCell ref="P20:P21"/>
    <mergeCell ref="V20:V21"/>
    <mergeCell ref="W20:W21"/>
    <mergeCell ref="X20:X21"/>
    <mergeCell ref="Y20:Y21"/>
    <mergeCell ref="Z20:Z21"/>
    <mergeCell ref="DP18:DP19"/>
    <mergeCell ref="L19:M19"/>
    <mergeCell ref="A20:B21"/>
    <mergeCell ref="C20:D21"/>
    <mergeCell ref="E20:F21"/>
    <mergeCell ref="G20:H21"/>
    <mergeCell ref="I20:K21"/>
    <mergeCell ref="L20:M20"/>
    <mergeCell ref="N20:N21"/>
    <mergeCell ref="O20:O21"/>
    <mergeCell ref="CX18:CZ19"/>
    <mergeCell ref="DA18:DC19"/>
    <mergeCell ref="DD18:DF19"/>
    <mergeCell ref="DG18:DI19"/>
    <mergeCell ref="DJ18:DL19"/>
    <mergeCell ref="DM18:DO19"/>
    <mergeCell ref="CA18:CC19"/>
    <mergeCell ref="CD18:CI19"/>
    <mergeCell ref="CJ18:CN19"/>
    <mergeCell ref="CO18:CQ19"/>
    <mergeCell ref="CR18:CT19"/>
    <mergeCell ref="CU18:CW19"/>
    <mergeCell ref="BO18:BO19"/>
    <mergeCell ref="BQ18:BQ19"/>
    <mergeCell ref="BR18:BR19"/>
    <mergeCell ref="BS18:BU19"/>
    <mergeCell ref="BV18:BW19"/>
    <mergeCell ref="BX18:BZ19"/>
    <mergeCell ref="BC18:BC19"/>
    <mergeCell ref="BD18:BD19"/>
    <mergeCell ref="BE18:BE19"/>
    <mergeCell ref="BF18:BF19"/>
    <mergeCell ref="BJ18:BJ19"/>
    <mergeCell ref="BN18:BN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K18:AK19"/>
    <mergeCell ref="AL18:AL19"/>
    <mergeCell ref="AM18:AM19"/>
    <mergeCell ref="AN18:AN19"/>
    <mergeCell ref="AO18:AO19"/>
    <mergeCell ref="AP18:AP19"/>
    <mergeCell ref="AE18:AE19"/>
    <mergeCell ref="AF18:AF19"/>
    <mergeCell ref="AG18:AG19"/>
    <mergeCell ref="AH18:AH19"/>
    <mergeCell ref="AI18:AI19"/>
    <mergeCell ref="AJ18:AJ19"/>
    <mergeCell ref="Y18:Y19"/>
    <mergeCell ref="Z18:Z19"/>
    <mergeCell ref="AA18:AA19"/>
    <mergeCell ref="AB18:AB19"/>
    <mergeCell ref="AC18:AC19"/>
    <mergeCell ref="AD18:AD19"/>
    <mergeCell ref="N18:N19"/>
    <mergeCell ref="O18:O19"/>
    <mergeCell ref="P18:P19"/>
    <mergeCell ref="V18:V19"/>
    <mergeCell ref="W18:W19"/>
    <mergeCell ref="X18:X19"/>
    <mergeCell ref="DG16:DI17"/>
    <mergeCell ref="DJ16:DL17"/>
    <mergeCell ref="DM16:DO17"/>
    <mergeCell ref="BR16:BR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DP16:DP17"/>
    <mergeCell ref="L17:M17"/>
    <mergeCell ref="A18:B19"/>
    <mergeCell ref="C18:D19"/>
    <mergeCell ref="E18:H19"/>
    <mergeCell ref="I18:K19"/>
    <mergeCell ref="L18:M18"/>
    <mergeCell ref="CO16:CQ17"/>
    <mergeCell ref="CR16:CT17"/>
    <mergeCell ref="CU16:CW17"/>
    <mergeCell ref="CX16:CZ17"/>
    <mergeCell ref="DA16:DC17"/>
    <mergeCell ref="DD16:DF17"/>
    <mergeCell ref="BS16:BU17"/>
    <mergeCell ref="BV16:BW17"/>
    <mergeCell ref="BX16:BZ17"/>
    <mergeCell ref="CA16:CC17"/>
    <mergeCell ref="CD16:CI17"/>
    <mergeCell ref="CJ16:CN17"/>
    <mergeCell ref="BF16:BF17"/>
    <mergeCell ref="BJ16:BJ17"/>
    <mergeCell ref="BN16:BN17"/>
    <mergeCell ref="BO16:BO17"/>
    <mergeCell ref="BQ16:BQ17"/>
    <mergeCell ref="AP16:AP17"/>
    <mergeCell ref="AQ16:AQ17"/>
    <mergeCell ref="AR16:AR17"/>
    <mergeCell ref="AS16:AS17"/>
    <mergeCell ref="AH16:AH17"/>
    <mergeCell ref="AI16:AI17"/>
    <mergeCell ref="AJ16:AJ17"/>
    <mergeCell ref="AK16:AK17"/>
    <mergeCell ref="AL16:AL17"/>
    <mergeCell ref="AM16:AM17"/>
    <mergeCell ref="AB16:AB17"/>
    <mergeCell ref="AC16:AC17"/>
    <mergeCell ref="AD16:AD17"/>
    <mergeCell ref="AE16:AE17"/>
    <mergeCell ref="AF16:AF17"/>
    <mergeCell ref="AG16:AG17"/>
    <mergeCell ref="V16:V17"/>
    <mergeCell ref="W16:W17"/>
    <mergeCell ref="X16:X17"/>
    <mergeCell ref="Y16:Y17"/>
    <mergeCell ref="Z16:Z17"/>
    <mergeCell ref="AA16:AA17"/>
    <mergeCell ref="DP14:DP15"/>
    <mergeCell ref="L15:M15"/>
    <mergeCell ref="A16:B17"/>
    <mergeCell ref="C16:D17"/>
    <mergeCell ref="E16:H17"/>
    <mergeCell ref="I16:K17"/>
    <mergeCell ref="L16:M16"/>
    <mergeCell ref="N16:N17"/>
    <mergeCell ref="O16:O17"/>
    <mergeCell ref="P16:P17"/>
    <mergeCell ref="CX14:CZ15"/>
    <mergeCell ref="DA14:DC15"/>
    <mergeCell ref="DD14:DF15"/>
    <mergeCell ref="DG14:DI15"/>
    <mergeCell ref="DJ14:DL15"/>
    <mergeCell ref="DM14:DO15"/>
    <mergeCell ref="CA14:CC15"/>
    <mergeCell ref="CD14:CI15"/>
    <mergeCell ref="CJ14:CN15"/>
    <mergeCell ref="CO14:CQ15"/>
    <mergeCell ref="CR14:CT15"/>
    <mergeCell ref="CU14:CW15"/>
    <mergeCell ref="BO14:BO15"/>
    <mergeCell ref="BQ14:BQ15"/>
    <mergeCell ref="BR14:BR15"/>
    <mergeCell ref="BS14:BU15"/>
    <mergeCell ref="BV14:BW15"/>
    <mergeCell ref="BX14:BZ15"/>
    <mergeCell ref="BC14:BC15"/>
    <mergeCell ref="BD14:BD15"/>
    <mergeCell ref="BE14:BE15"/>
    <mergeCell ref="BF14:BF15"/>
    <mergeCell ref="BJ14:BJ15"/>
    <mergeCell ref="BN14:BN15"/>
    <mergeCell ref="AW14:AW15"/>
    <mergeCell ref="AX14:AX15"/>
    <mergeCell ref="AY14:AY15"/>
    <mergeCell ref="AZ14:AZ15"/>
    <mergeCell ref="BA14:BA15"/>
    <mergeCell ref="BB14:BB15"/>
    <mergeCell ref="AQ14:AQ15"/>
    <mergeCell ref="AR14:AR15"/>
    <mergeCell ref="AS14:AS15"/>
    <mergeCell ref="AT14:AT15"/>
    <mergeCell ref="AU14:AU15"/>
    <mergeCell ref="AV14:AV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AJ14:AJ15"/>
    <mergeCell ref="Y14:Y15"/>
    <mergeCell ref="Z14:Z15"/>
    <mergeCell ref="AA14:AA15"/>
    <mergeCell ref="AB14:AB15"/>
    <mergeCell ref="AC14:AC15"/>
    <mergeCell ref="AD14:AD15"/>
    <mergeCell ref="N14:N15"/>
    <mergeCell ref="O14:O15"/>
    <mergeCell ref="P14:P15"/>
    <mergeCell ref="V14:V15"/>
    <mergeCell ref="W14:W15"/>
    <mergeCell ref="X14:X15"/>
    <mergeCell ref="DD12:DF13"/>
    <mergeCell ref="DG12:DI13"/>
    <mergeCell ref="DJ12:DL13"/>
    <mergeCell ref="DM12:DO13"/>
    <mergeCell ref="L13:M13"/>
    <mergeCell ref="A14:B15"/>
    <mergeCell ref="C14:D15"/>
    <mergeCell ref="E14:H15"/>
    <mergeCell ref="I14:K15"/>
    <mergeCell ref="L14:M14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BJ12:BJ13"/>
    <mergeCell ref="BN12:BN13"/>
    <mergeCell ref="BO12:BO13"/>
    <mergeCell ref="BQ12:BQ13"/>
    <mergeCell ref="AY12:AY13"/>
    <mergeCell ref="AZ12:AZ13"/>
    <mergeCell ref="BA12:BA13"/>
    <mergeCell ref="BB12:BB13"/>
    <mergeCell ref="BC12:BC13"/>
    <mergeCell ref="BD12:BD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AQ12:AQ13"/>
    <mergeCell ref="AR12:AR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G12:AG13"/>
    <mergeCell ref="AH12:AH13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</mergeCells>
  <conditionalFormatting sqref="CO12:DO35">
    <cfRule type="expression" dxfId="23" priority="19">
      <formula>$P12&lt;&gt;"OUI"</formula>
    </cfRule>
  </conditionalFormatting>
  <conditionalFormatting sqref="BJ12:BM12 BJ14:BM14 BJ16:BM16 BJ18:BM18 BJ20:BM20 BJ22:BM22 BJ24:BM24 BJ26:BM26 BJ28:BM28 BJ30:BM30 BJ32:BM32 BJ34:BM34">
    <cfRule type="expression" dxfId="22" priority="18">
      <formula>$BJ12&gt;0</formula>
    </cfRule>
  </conditionalFormatting>
  <conditionalFormatting sqref="BS5 CC5 CT5 DA1 DF1 DL1">
    <cfRule type="cellIs" dxfId="21" priority="17" operator="equal">
      <formula>""</formula>
    </cfRule>
  </conditionalFormatting>
  <conditionalFormatting sqref="CJ12:CN35">
    <cfRule type="expression" dxfId="20" priority="16">
      <formula>$CJ12=""</formula>
    </cfRule>
  </conditionalFormatting>
  <conditionalFormatting sqref="U12 U14:U35">
    <cfRule type="expression" dxfId="19" priority="15">
      <formula>$U12&gt;0</formula>
    </cfRule>
  </conditionalFormatting>
  <conditionalFormatting sqref="U13">
    <cfRule type="expression" dxfId="18" priority="14">
      <formula>$U13&gt;0</formula>
    </cfRule>
  </conditionalFormatting>
  <conditionalFormatting sqref="BX12:CI35">
    <cfRule type="expression" dxfId="17" priority="13">
      <formula>$E12=""</formula>
    </cfRule>
  </conditionalFormatting>
  <conditionalFormatting sqref="BR12:BW13 BS14:BW21 BS24:BW35 BR14:BR35">
    <cfRule type="expression" dxfId="16" priority="5">
      <formula>$E12=""</formula>
    </cfRule>
  </conditionalFormatting>
  <conditionalFormatting sqref="BS22:BW23">
    <cfRule type="expression" dxfId="15" priority="1">
      <formula>$E22=""</formula>
    </cfRule>
  </conditionalFormatting>
  <dataValidations count="3">
    <dataValidation type="list" allowBlank="1" showInputMessage="1" showErrorMessage="1" sqref="P12:P35">
      <formula1>S.D.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C12:D35">
      <formula1>TYPE_6</formula1>
    </dataValidation>
  </dataValidations>
  <pageMargins left="0" right="0" top="0" bottom="0" header="0" footer="0"/>
  <pageSetup paperSize="9" scale="75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314"/>
      <c r="B1" s="315"/>
      <c r="C1" s="315"/>
      <c r="D1" s="315"/>
      <c r="E1" s="315"/>
      <c r="F1" s="315"/>
      <c r="G1" s="315"/>
      <c r="H1" s="366"/>
      <c r="I1" s="259" t="s">
        <v>1</v>
      </c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59" t="str">
        <f>IF('Relevé Cotes (1)'!DA1&lt;&gt;"",'Relevé Cotes (1)'!DA1,"")</f>
        <v/>
      </c>
      <c r="AM1" s="260"/>
      <c r="AN1" s="260"/>
      <c r="AO1" s="260"/>
      <c r="AP1" s="369"/>
      <c r="AQ1" s="259" t="str">
        <f>IF('Relevé Cotes (1)'!DF1&lt;&gt;"",'Relevé Cotes (1)'!DF1,"")</f>
        <v/>
      </c>
      <c r="AR1" s="260"/>
      <c r="AS1" s="260"/>
      <c r="AT1" s="260"/>
      <c r="AU1" s="260"/>
      <c r="AV1" s="369"/>
      <c r="AW1" s="232" t="s">
        <v>346</v>
      </c>
      <c r="AX1" s="233"/>
      <c r="AY1" s="233"/>
      <c r="AZ1" s="234"/>
    </row>
    <row r="2" spans="1:52" x14ac:dyDescent="0.25">
      <c r="A2" s="316"/>
      <c r="B2" s="317"/>
      <c r="C2" s="317"/>
      <c r="D2" s="317"/>
      <c r="E2" s="317"/>
      <c r="F2" s="317"/>
      <c r="G2" s="317"/>
      <c r="H2" s="367"/>
      <c r="I2" s="261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1"/>
      <c r="AM2" s="262"/>
      <c r="AN2" s="262"/>
      <c r="AO2" s="262"/>
      <c r="AP2" s="370"/>
      <c r="AQ2" s="261"/>
      <c r="AR2" s="262"/>
      <c r="AS2" s="262"/>
      <c r="AT2" s="262"/>
      <c r="AU2" s="262"/>
      <c r="AV2" s="370"/>
      <c r="AW2" s="235"/>
      <c r="AX2" s="236"/>
      <c r="AY2" s="236"/>
      <c r="AZ2" s="237"/>
    </row>
    <row r="3" spans="1:52" ht="18.75" customHeight="1" thickBot="1" x14ac:dyDescent="0.3">
      <c r="A3" s="318"/>
      <c r="B3" s="319"/>
      <c r="C3" s="319"/>
      <c r="D3" s="319"/>
      <c r="E3" s="319"/>
      <c r="F3" s="319"/>
      <c r="G3" s="319"/>
      <c r="H3" s="368"/>
      <c r="I3" s="263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3"/>
      <c r="AM3" s="264"/>
      <c r="AN3" s="264"/>
      <c r="AO3" s="264"/>
      <c r="AP3" s="371"/>
      <c r="AQ3" s="263"/>
      <c r="AR3" s="264"/>
      <c r="AS3" s="264"/>
      <c r="AT3" s="264"/>
      <c r="AU3" s="264"/>
      <c r="AV3" s="371"/>
      <c r="AW3" s="238"/>
      <c r="AX3" s="239"/>
      <c r="AY3" s="239"/>
      <c r="AZ3" s="240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265" t="s">
        <v>29</v>
      </c>
      <c r="B5" s="266"/>
      <c r="C5" s="266"/>
      <c r="D5" s="315" t="str">
        <f>IF('Relevé Cotes (1)'!BS5&lt;&gt;"",'Relevé Cotes (1)'!BS5,"")</f>
        <v/>
      </c>
      <c r="E5" s="315"/>
      <c r="F5" s="315"/>
      <c r="G5" s="315"/>
      <c r="H5" s="366"/>
      <c r="I5" s="265" t="s">
        <v>32</v>
      </c>
      <c r="J5" s="266"/>
      <c r="K5" s="266"/>
      <c r="L5" s="266"/>
      <c r="M5" s="266"/>
      <c r="N5" s="315" t="str">
        <f>IF('Relevé Cotes (1)'!CC5&lt;&gt;"",'Relevé Cotes (1)'!CC5,"")</f>
        <v/>
      </c>
      <c r="O5" s="315"/>
      <c r="P5" s="315"/>
      <c r="Q5" s="315"/>
      <c r="R5" s="315"/>
      <c r="S5" s="315"/>
      <c r="T5" s="315"/>
      <c r="U5" s="315"/>
      <c r="V5" s="315"/>
      <c r="W5" s="315"/>
      <c r="X5" s="366"/>
      <c r="Y5" s="265" t="s">
        <v>30</v>
      </c>
      <c r="Z5" s="266"/>
      <c r="AA5" s="266"/>
      <c r="AB5" s="266"/>
      <c r="AC5" s="266"/>
      <c r="AD5" s="266"/>
      <c r="AE5" s="315" t="str">
        <f>IF('Relevé Cotes (1)'!CT5&lt;&gt;"",'Relevé Cotes (1)'!CT5,"")</f>
        <v/>
      </c>
      <c r="AF5" s="315"/>
      <c r="AG5" s="315"/>
      <c r="AH5" s="315"/>
      <c r="AI5" s="315"/>
      <c r="AJ5" s="315"/>
      <c r="AK5" s="315"/>
      <c r="AL5" s="366"/>
      <c r="AM5" s="265" t="s">
        <v>40</v>
      </c>
      <c r="AN5" s="266"/>
      <c r="AO5" s="266"/>
      <c r="AP5" s="345"/>
      <c r="AQ5" s="345"/>
      <c r="AR5" s="346"/>
      <c r="AS5" s="265" t="s">
        <v>31</v>
      </c>
      <c r="AT5" s="266"/>
      <c r="AU5" s="266"/>
      <c r="AV5" s="341"/>
      <c r="AW5" s="341"/>
      <c r="AX5" s="341"/>
      <c r="AY5" s="341"/>
      <c r="AZ5" s="342"/>
    </row>
    <row r="6" spans="1:52" ht="12" customHeight="1" thickBot="1" x14ac:dyDescent="0.3">
      <c r="A6" s="267"/>
      <c r="B6" s="268"/>
      <c r="C6" s="268"/>
      <c r="D6" s="319"/>
      <c r="E6" s="319"/>
      <c r="F6" s="319"/>
      <c r="G6" s="319"/>
      <c r="H6" s="368"/>
      <c r="I6" s="267"/>
      <c r="J6" s="268"/>
      <c r="K6" s="268"/>
      <c r="L6" s="268"/>
      <c r="M6" s="268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68"/>
      <c r="Y6" s="267"/>
      <c r="Z6" s="268"/>
      <c r="AA6" s="268"/>
      <c r="AB6" s="268"/>
      <c r="AC6" s="268"/>
      <c r="AD6" s="268"/>
      <c r="AE6" s="319"/>
      <c r="AF6" s="319"/>
      <c r="AG6" s="319"/>
      <c r="AH6" s="319"/>
      <c r="AI6" s="319"/>
      <c r="AJ6" s="319"/>
      <c r="AK6" s="319"/>
      <c r="AL6" s="368"/>
      <c r="AM6" s="267"/>
      <c r="AN6" s="268"/>
      <c r="AO6" s="268"/>
      <c r="AP6" s="347"/>
      <c r="AQ6" s="347"/>
      <c r="AR6" s="348"/>
      <c r="AS6" s="267"/>
      <c r="AT6" s="268"/>
      <c r="AU6" s="268"/>
      <c r="AV6" s="343"/>
      <c r="AW6" s="343"/>
      <c r="AX6" s="343"/>
      <c r="AY6" s="343"/>
      <c r="AZ6" s="344"/>
    </row>
    <row r="7" spans="1:52" ht="12" customHeight="1" x14ac:dyDescent="0.25">
      <c r="A7" s="372"/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2"/>
      <c r="Y7" s="372"/>
      <c r="Z7" s="372"/>
      <c r="AA7" s="372"/>
      <c r="AB7" s="372"/>
      <c r="AC7" s="372"/>
      <c r="AD7" s="372"/>
      <c r="AE7" s="372"/>
      <c r="AF7" s="372"/>
      <c r="AG7" s="372"/>
      <c r="AH7" s="372"/>
      <c r="AI7" s="372"/>
      <c r="AJ7" s="372"/>
      <c r="AK7" s="372"/>
      <c r="AL7" s="372"/>
      <c r="AM7" s="372"/>
      <c r="AN7" s="372"/>
      <c r="AO7" s="372"/>
      <c r="AP7" s="372"/>
      <c r="AQ7" s="372"/>
      <c r="AR7" s="372"/>
      <c r="AS7" s="372"/>
      <c r="AT7" s="372"/>
      <c r="AU7" s="372"/>
      <c r="AV7" s="372"/>
      <c r="AW7" s="372"/>
      <c r="AX7" s="372"/>
      <c r="AY7" s="372"/>
      <c r="AZ7" s="372"/>
    </row>
    <row r="8" spans="1:52" ht="12" customHeight="1" x14ac:dyDescent="0.25">
      <c r="A8" s="373"/>
      <c r="B8" s="373"/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  <c r="AH8" s="373"/>
      <c r="AI8" s="373"/>
      <c r="AJ8" s="373"/>
      <c r="AK8" s="373"/>
      <c r="AL8" s="373"/>
      <c r="AM8" s="373"/>
      <c r="AN8" s="373"/>
      <c r="AO8" s="373"/>
      <c r="AP8" s="373"/>
      <c r="AQ8" s="373"/>
      <c r="AR8" s="373"/>
      <c r="AS8" s="373"/>
      <c r="AT8" s="373"/>
      <c r="AU8" s="373"/>
      <c r="AV8" s="373"/>
      <c r="AW8" s="373"/>
      <c r="AX8" s="373"/>
      <c r="AY8" s="373"/>
      <c r="AZ8" s="373"/>
    </row>
    <row r="9" spans="1:52" ht="12" customHeight="1" x14ac:dyDescent="0.25">
      <c r="A9" s="373"/>
      <c r="B9" s="37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73"/>
      <c r="AJ9" s="373"/>
      <c r="AK9" s="373"/>
      <c r="AL9" s="373"/>
      <c r="AM9" s="373"/>
      <c r="AN9" s="373"/>
      <c r="AO9" s="373"/>
      <c r="AP9" s="373"/>
      <c r="AQ9" s="373"/>
      <c r="AR9" s="373"/>
      <c r="AS9" s="373"/>
      <c r="AT9" s="373"/>
      <c r="AU9" s="373"/>
      <c r="AV9" s="373"/>
      <c r="AW9" s="373"/>
      <c r="AX9" s="373"/>
      <c r="AY9" s="373"/>
      <c r="AZ9" s="373"/>
    </row>
    <row r="10" spans="1:52" ht="12.75" customHeight="1" x14ac:dyDescent="0.25">
      <c r="A10" s="373"/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  <c r="AS10" s="373"/>
      <c r="AT10" s="373"/>
      <c r="AU10" s="373"/>
      <c r="AV10" s="373"/>
      <c r="AW10" s="373"/>
      <c r="AX10" s="373"/>
      <c r="AY10" s="373"/>
      <c r="AZ10" s="373"/>
    </row>
    <row r="11" spans="1:52" ht="9.75" customHeight="1" x14ac:dyDescent="0.25">
      <c r="A11" s="373"/>
      <c r="B11" s="373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73"/>
      <c r="AJ11" s="373"/>
      <c r="AK11" s="373"/>
      <c r="AL11" s="373"/>
      <c r="AM11" s="373"/>
      <c r="AN11" s="373"/>
      <c r="AO11" s="373"/>
      <c r="AP11" s="373"/>
      <c r="AQ11" s="373"/>
      <c r="AR11" s="373"/>
      <c r="AS11" s="373"/>
      <c r="AT11" s="373"/>
      <c r="AU11" s="373"/>
      <c r="AV11" s="373"/>
      <c r="AW11" s="373"/>
      <c r="AX11" s="373"/>
      <c r="AY11" s="373"/>
      <c r="AZ11" s="373"/>
    </row>
    <row r="12" spans="1:52" ht="12.75" customHeight="1" x14ac:dyDescent="0.25">
      <c r="A12" s="373"/>
      <c r="B12" s="373"/>
      <c r="C12" s="373"/>
      <c r="D12" s="373"/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/>
      <c r="Z12" s="373"/>
      <c r="AA12" s="373"/>
      <c r="AB12" s="373"/>
      <c r="AC12" s="373"/>
      <c r="AD12" s="373"/>
      <c r="AE12" s="373"/>
      <c r="AF12" s="373"/>
      <c r="AG12" s="373"/>
      <c r="AH12" s="373"/>
      <c r="AI12" s="373"/>
      <c r="AJ12" s="373"/>
      <c r="AK12" s="373"/>
      <c r="AL12" s="373"/>
      <c r="AM12" s="373"/>
      <c r="AN12" s="373"/>
      <c r="AO12" s="373"/>
      <c r="AP12" s="373"/>
      <c r="AQ12" s="373"/>
      <c r="AR12" s="373"/>
      <c r="AS12" s="373"/>
      <c r="AT12" s="373"/>
      <c r="AU12" s="373"/>
      <c r="AV12" s="373"/>
      <c r="AW12" s="373"/>
      <c r="AX12" s="373"/>
      <c r="AY12" s="373"/>
      <c r="AZ12" s="373"/>
    </row>
    <row r="13" spans="1:52" ht="12.75" customHeight="1" x14ac:dyDescent="0.25">
      <c r="A13" s="373"/>
      <c r="B13" s="373"/>
      <c r="C13" s="373"/>
      <c r="D13" s="373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3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  <c r="AO13" s="373"/>
      <c r="AP13" s="373"/>
      <c r="AQ13" s="373"/>
      <c r="AR13" s="373"/>
      <c r="AS13" s="373"/>
      <c r="AT13" s="373"/>
      <c r="AU13" s="373"/>
      <c r="AV13" s="373"/>
      <c r="AW13" s="373"/>
      <c r="AX13" s="373"/>
      <c r="AY13" s="373"/>
      <c r="AZ13" s="373"/>
    </row>
    <row r="14" spans="1:52" ht="12.75" customHeight="1" x14ac:dyDescent="0.25">
      <c r="A14" s="373"/>
      <c r="B14" s="373"/>
      <c r="C14" s="373"/>
      <c r="D14" s="373"/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3"/>
      <c r="AJ14" s="373"/>
      <c r="AK14" s="373"/>
      <c r="AL14" s="373"/>
      <c r="AM14" s="373"/>
      <c r="AN14" s="373"/>
      <c r="AO14" s="373"/>
      <c r="AP14" s="373"/>
      <c r="AQ14" s="373"/>
      <c r="AR14" s="373"/>
      <c r="AS14" s="373"/>
      <c r="AT14" s="373"/>
      <c r="AU14" s="373"/>
      <c r="AV14" s="373"/>
      <c r="AW14" s="373"/>
      <c r="AX14" s="373"/>
      <c r="AY14" s="373"/>
      <c r="AZ14" s="373"/>
    </row>
    <row r="15" spans="1:52" ht="12.75" customHeight="1" x14ac:dyDescent="0.25">
      <c r="A15" s="373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3"/>
      <c r="AA15" s="373"/>
      <c r="AB15" s="373"/>
      <c r="AC15" s="373"/>
      <c r="AD15" s="373"/>
      <c r="AE15" s="373"/>
      <c r="AF15" s="373"/>
      <c r="AG15" s="373"/>
      <c r="AH15" s="373"/>
      <c r="AI15" s="373"/>
      <c r="AJ15" s="373"/>
      <c r="AK15" s="373"/>
      <c r="AL15" s="373"/>
      <c r="AM15" s="373"/>
      <c r="AN15" s="373"/>
      <c r="AO15" s="373"/>
      <c r="AP15" s="373"/>
      <c r="AQ15" s="373"/>
      <c r="AR15" s="373"/>
      <c r="AS15" s="373"/>
      <c r="AT15" s="373"/>
      <c r="AU15" s="373"/>
      <c r="AV15" s="373"/>
      <c r="AW15" s="373"/>
      <c r="AX15" s="373"/>
      <c r="AY15" s="373"/>
      <c r="AZ15" s="373"/>
    </row>
    <row r="16" spans="1:52" ht="12.75" customHeight="1" x14ac:dyDescent="0.25">
      <c r="A16" s="373"/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3"/>
      <c r="AA16" s="373"/>
      <c r="AB16" s="373"/>
      <c r="AC16" s="373"/>
      <c r="AD16" s="373"/>
      <c r="AE16" s="373"/>
      <c r="AF16" s="373"/>
      <c r="AG16" s="373"/>
      <c r="AH16" s="373"/>
      <c r="AI16" s="373"/>
      <c r="AJ16" s="373"/>
      <c r="AK16" s="373"/>
      <c r="AL16" s="373"/>
      <c r="AM16" s="373"/>
      <c r="AN16" s="373"/>
      <c r="AO16" s="373"/>
      <c r="AP16" s="373"/>
      <c r="AQ16" s="373"/>
      <c r="AR16" s="373"/>
      <c r="AS16" s="373"/>
      <c r="AT16" s="373"/>
      <c r="AU16" s="373"/>
      <c r="AV16" s="373"/>
      <c r="AW16" s="373"/>
      <c r="AX16" s="373"/>
      <c r="AY16" s="373"/>
      <c r="AZ16" s="373"/>
    </row>
    <row r="17" spans="1:56" ht="12.75" customHeight="1" x14ac:dyDescent="0.25">
      <c r="A17" s="373"/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373"/>
      <c r="AQ17" s="373"/>
      <c r="AR17" s="373"/>
      <c r="AS17" s="373"/>
      <c r="AT17" s="373"/>
      <c r="AU17" s="373"/>
      <c r="AV17" s="373"/>
      <c r="AW17" s="373"/>
      <c r="AX17" s="373"/>
      <c r="AY17" s="373"/>
      <c r="AZ17" s="373"/>
    </row>
    <row r="18" spans="1:56" ht="12.75" customHeight="1" x14ac:dyDescent="0.25">
      <c r="A18" s="373"/>
      <c r="B18" s="373"/>
      <c r="C18" s="373"/>
      <c r="D18" s="373"/>
      <c r="E18" s="373"/>
      <c r="F18" s="373"/>
      <c r="G18" s="373"/>
      <c r="H18" s="373"/>
      <c r="I18" s="373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73"/>
      <c r="V18" s="373"/>
      <c r="W18" s="373"/>
      <c r="X18" s="373"/>
      <c r="Y18" s="373"/>
      <c r="Z18" s="373"/>
      <c r="AA18" s="373"/>
      <c r="AB18" s="373"/>
      <c r="AC18" s="373"/>
      <c r="AD18" s="373"/>
      <c r="AE18" s="373"/>
      <c r="AF18" s="373"/>
      <c r="AG18" s="373"/>
      <c r="AH18" s="373"/>
      <c r="AI18" s="373"/>
      <c r="AJ18" s="373"/>
      <c r="AK18" s="373"/>
      <c r="AL18" s="373"/>
      <c r="AM18" s="373"/>
      <c r="AN18" s="373"/>
      <c r="AO18" s="373"/>
      <c r="AP18" s="373"/>
      <c r="AQ18" s="373"/>
      <c r="AR18" s="373"/>
      <c r="AS18" s="373"/>
      <c r="AT18" s="373"/>
      <c r="AU18" s="373"/>
      <c r="AV18" s="373"/>
      <c r="AW18" s="373"/>
      <c r="AX18" s="373"/>
      <c r="AY18" s="373"/>
      <c r="AZ18" s="373"/>
    </row>
    <row r="19" spans="1:56" ht="12.75" customHeight="1" x14ac:dyDescent="0.25">
      <c r="A19" s="373"/>
      <c r="B19" s="373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  <c r="AG19" s="373"/>
      <c r="AH19" s="373"/>
      <c r="AI19" s="373"/>
      <c r="AJ19" s="373"/>
      <c r="AK19" s="373"/>
      <c r="AL19" s="373"/>
      <c r="AM19" s="373"/>
      <c r="AN19" s="373"/>
      <c r="AO19" s="373"/>
      <c r="AP19" s="373"/>
      <c r="AQ19" s="373"/>
      <c r="AR19" s="373"/>
      <c r="AS19" s="373"/>
      <c r="AT19" s="373"/>
      <c r="AU19" s="373"/>
      <c r="AV19" s="373"/>
      <c r="AW19" s="373"/>
      <c r="AX19" s="373"/>
      <c r="AY19" s="373"/>
      <c r="AZ19" s="373"/>
    </row>
    <row r="20" spans="1:56" ht="12.75" customHeight="1" x14ac:dyDescent="0.25">
      <c r="A20" s="373"/>
      <c r="B20" s="373"/>
      <c r="C20" s="373"/>
      <c r="D20" s="373"/>
      <c r="E20" s="373"/>
      <c r="F20" s="373"/>
      <c r="G20" s="373"/>
      <c r="H20" s="373"/>
      <c r="I20" s="373"/>
      <c r="J20" s="373"/>
      <c r="K20" s="373"/>
      <c r="L20" s="373"/>
      <c r="M20" s="373"/>
      <c r="N20" s="373"/>
      <c r="O20" s="373"/>
      <c r="P20" s="373"/>
      <c r="Q20" s="373"/>
      <c r="R20" s="373"/>
      <c r="S20" s="373"/>
      <c r="T20" s="373"/>
      <c r="U20" s="373"/>
      <c r="V20" s="373"/>
      <c r="W20" s="373"/>
      <c r="X20" s="373"/>
      <c r="Y20" s="373"/>
      <c r="Z20" s="373"/>
      <c r="AA20" s="373"/>
      <c r="AB20" s="373"/>
      <c r="AC20" s="373"/>
      <c r="AD20" s="373"/>
      <c r="AE20" s="373"/>
      <c r="AF20" s="373"/>
      <c r="AG20" s="373"/>
      <c r="AH20" s="373"/>
      <c r="AI20" s="373"/>
      <c r="AJ20" s="373"/>
      <c r="AK20" s="373"/>
      <c r="AL20" s="373"/>
      <c r="AM20" s="373"/>
      <c r="AN20" s="373"/>
      <c r="AO20" s="373"/>
      <c r="AP20" s="373"/>
      <c r="AQ20" s="373"/>
      <c r="AR20" s="373"/>
      <c r="AS20" s="373"/>
      <c r="AT20" s="373"/>
      <c r="AU20" s="373"/>
      <c r="AV20" s="373"/>
      <c r="AW20" s="373"/>
      <c r="AX20" s="373"/>
      <c r="AY20" s="373"/>
      <c r="AZ20" s="373"/>
    </row>
    <row r="21" spans="1:56" ht="12.75" customHeight="1" x14ac:dyDescent="0.25">
      <c r="A21" s="373"/>
      <c r="B21" s="373"/>
      <c r="C21" s="373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  <c r="AG21" s="373"/>
      <c r="AH21" s="373"/>
      <c r="AI21" s="373"/>
      <c r="AJ21" s="373"/>
      <c r="AK21" s="373"/>
      <c r="AL21" s="373"/>
      <c r="AM21" s="373"/>
      <c r="AN21" s="373"/>
      <c r="AO21" s="373"/>
      <c r="AP21" s="373"/>
      <c r="AQ21" s="373"/>
      <c r="AR21" s="373"/>
      <c r="AS21" s="373"/>
      <c r="AT21" s="373"/>
      <c r="AU21" s="373"/>
      <c r="AV21" s="373"/>
      <c r="AW21" s="373"/>
      <c r="AX21" s="373"/>
      <c r="AY21" s="373"/>
      <c r="AZ21" s="373"/>
    </row>
    <row r="22" spans="1:56" ht="12.75" customHeight="1" x14ac:dyDescent="0.25">
      <c r="A22" s="373"/>
      <c r="B22" s="373"/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3"/>
      <c r="AR22" s="373"/>
      <c r="AS22" s="373"/>
      <c r="AT22" s="373"/>
      <c r="AU22" s="373"/>
      <c r="AV22" s="373"/>
      <c r="AW22" s="373"/>
      <c r="AX22" s="373"/>
      <c r="AY22" s="373"/>
      <c r="AZ22" s="373"/>
    </row>
    <row r="23" spans="1:56" ht="12.75" customHeight="1" x14ac:dyDescent="0.25">
      <c r="A23" s="373"/>
      <c r="B23" s="373"/>
      <c r="C23" s="373"/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  <c r="AG23" s="373"/>
      <c r="AH23" s="373"/>
      <c r="AI23" s="373"/>
      <c r="AJ23" s="373"/>
      <c r="AK23" s="373"/>
      <c r="AL23" s="373"/>
      <c r="AM23" s="373"/>
      <c r="AN23" s="373"/>
      <c r="AO23" s="373"/>
      <c r="AP23" s="373"/>
      <c r="AQ23" s="373"/>
      <c r="AR23" s="373"/>
      <c r="AS23" s="373"/>
      <c r="AT23" s="373"/>
      <c r="AU23" s="373"/>
      <c r="AV23" s="373"/>
      <c r="AW23" s="373"/>
      <c r="AX23" s="373"/>
      <c r="AY23" s="373"/>
      <c r="AZ23" s="373"/>
      <c r="BD23" s="60"/>
    </row>
    <row r="24" spans="1:56" ht="12.75" customHeight="1" x14ac:dyDescent="0.25">
      <c r="A24" s="373"/>
      <c r="B24" s="373"/>
      <c r="C24" s="373"/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  <c r="AG24" s="373"/>
      <c r="AH24" s="373"/>
      <c r="AI24" s="373"/>
      <c r="AJ24" s="373"/>
      <c r="AK24" s="373"/>
      <c r="AL24" s="373"/>
      <c r="AM24" s="373"/>
      <c r="AN24" s="373"/>
      <c r="AO24" s="373"/>
      <c r="AP24" s="373"/>
      <c r="AQ24" s="373"/>
      <c r="AR24" s="373"/>
      <c r="AS24" s="373"/>
      <c r="AT24" s="373"/>
      <c r="AU24" s="373"/>
      <c r="AV24" s="373"/>
      <c r="AW24" s="373"/>
      <c r="AX24" s="373"/>
      <c r="AY24" s="373"/>
      <c r="AZ24" s="373"/>
    </row>
    <row r="25" spans="1:56" ht="12.75" customHeight="1" x14ac:dyDescent="0.25">
      <c r="A25" s="373"/>
      <c r="B25" s="373"/>
      <c r="C25" s="373"/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</row>
    <row r="26" spans="1:56" ht="12.75" customHeight="1" x14ac:dyDescent="0.25">
      <c r="A26" s="373"/>
      <c r="B26" s="373"/>
      <c r="C26" s="373"/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</row>
    <row r="27" spans="1:56" ht="12.75" customHeight="1" x14ac:dyDescent="0.25">
      <c r="A27" s="373"/>
      <c r="B27" s="373"/>
      <c r="C27" s="373"/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  <c r="AG27" s="373"/>
      <c r="AH27" s="373"/>
      <c r="AI27" s="373"/>
      <c r="AJ27" s="373"/>
      <c r="AK27" s="373"/>
      <c r="AL27" s="373"/>
      <c r="AM27" s="373"/>
      <c r="AN27" s="373"/>
      <c r="AO27" s="373"/>
      <c r="AP27" s="373"/>
      <c r="AQ27" s="373"/>
      <c r="AR27" s="373"/>
      <c r="AS27" s="373"/>
      <c r="AT27" s="373"/>
      <c r="AU27" s="373"/>
      <c r="AV27" s="373"/>
      <c r="AW27" s="373"/>
      <c r="AX27" s="373"/>
      <c r="AY27" s="373"/>
      <c r="AZ27" s="373"/>
    </row>
    <row r="28" spans="1:56" ht="12.75" customHeight="1" x14ac:dyDescent="0.25">
      <c r="A28" s="373"/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G28" s="373"/>
      <c r="AH28" s="373"/>
      <c r="AI28" s="373"/>
      <c r="AJ28" s="373"/>
      <c r="AK28" s="373"/>
      <c r="AL28" s="373"/>
      <c r="AM28" s="373"/>
      <c r="AN28" s="373"/>
      <c r="AO28" s="373"/>
      <c r="AP28" s="373"/>
      <c r="AQ28" s="373"/>
      <c r="AR28" s="373"/>
      <c r="AS28" s="373"/>
      <c r="AT28" s="373"/>
      <c r="AU28" s="373"/>
      <c r="AV28" s="373"/>
      <c r="AW28" s="373"/>
      <c r="AX28" s="373"/>
      <c r="AY28" s="373"/>
      <c r="AZ28" s="373"/>
    </row>
    <row r="29" spans="1:56" ht="12.75" customHeight="1" x14ac:dyDescent="0.25">
      <c r="A29" s="373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G29" s="373"/>
      <c r="AH29" s="373"/>
      <c r="AI29" s="373"/>
      <c r="AJ29" s="373"/>
      <c r="AK29" s="373"/>
      <c r="AL29" s="373"/>
      <c r="AM29" s="373"/>
      <c r="AN29" s="373"/>
      <c r="AO29" s="373"/>
      <c r="AP29" s="373"/>
      <c r="AQ29" s="373"/>
      <c r="AR29" s="373"/>
      <c r="AS29" s="373"/>
      <c r="AT29" s="373"/>
      <c r="AU29" s="373"/>
      <c r="AV29" s="373"/>
      <c r="AW29" s="373"/>
      <c r="AX29" s="373"/>
      <c r="AY29" s="373"/>
      <c r="AZ29" s="373"/>
    </row>
    <row r="30" spans="1:56" ht="12.75" customHeight="1" x14ac:dyDescent="0.25">
      <c r="A30" s="373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3"/>
      <c r="AO30" s="373"/>
      <c r="AP30" s="373"/>
      <c r="AQ30" s="373"/>
      <c r="AR30" s="373"/>
      <c r="AS30" s="373"/>
      <c r="AT30" s="373"/>
      <c r="AU30" s="373"/>
      <c r="AV30" s="373"/>
      <c r="AW30" s="373"/>
      <c r="AX30" s="373"/>
      <c r="AY30" s="373"/>
      <c r="AZ30" s="373"/>
    </row>
    <row r="31" spans="1:56" ht="12.75" customHeight="1" x14ac:dyDescent="0.25">
      <c r="A31" s="373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  <c r="AG31" s="373"/>
      <c r="AH31" s="373"/>
      <c r="AI31" s="373"/>
      <c r="AJ31" s="373"/>
      <c r="AK31" s="373"/>
      <c r="AL31" s="373"/>
      <c r="AM31" s="373"/>
      <c r="AN31" s="373"/>
      <c r="AO31" s="373"/>
      <c r="AP31" s="373"/>
      <c r="AQ31" s="373"/>
      <c r="AR31" s="373"/>
      <c r="AS31" s="373"/>
      <c r="AT31" s="373"/>
      <c r="AU31" s="373"/>
      <c r="AV31" s="373"/>
      <c r="AW31" s="373"/>
      <c r="AX31" s="373"/>
      <c r="AY31" s="373"/>
      <c r="AZ31" s="373"/>
    </row>
    <row r="32" spans="1:56" ht="12.75" customHeight="1" x14ac:dyDescent="0.25">
      <c r="A32" s="373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3"/>
      <c r="T32" s="373"/>
      <c r="U32" s="373"/>
      <c r="V32" s="373"/>
      <c r="W32" s="373"/>
      <c r="X32" s="373"/>
      <c r="Y32" s="373"/>
      <c r="Z32" s="373"/>
      <c r="AA32" s="373"/>
      <c r="AB32" s="373"/>
      <c r="AC32" s="373"/>
      <c r="AD32" s="373"/>
      <c r="AE32" s="373"/>
      <c r="AF32" s="373"/>
      <c r="AG32" s="373"/>
      <c r="AH32" s="373"/>
      <c r="AI32" s="373"/>
      <c r="AJ32" s="373"/>
      <c r="AK32" s="373"/>
      <c r="AL32" s="373"/>
      <c r="AM32" s="373"/>
      <c r="AN32" s="373"/>
      <c r="AO32" s="373"/>
      <c r="AP32" s="373"/>
      <c r="AQ32" s="373"/>
      <c r="AR32" s="373"/>
      <c r="AS32" s="373"/>
      <c r="AT32" s="373"/>
      <c r="AU32" s="373"/>
      <c r="AV32" s="373"/>
      <c r="AW32" s="373"/>
      <c r="AX32" s="373"/>
      <c r="AY32" s="373"/>
      <c r="AZ32" s="373"/>
    </row>
    <row r="33" spans="1:52" ht="12.75" customHeight="1" x14ac:dyDescent="0.25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73"/>
      <c r="V33" s="373"/>
      <c r="W33" s="373"/>
      <c r="X33" s="373"/>
      <c r="Y33" s="373"/>
      <c r="Z33" s="373"/>
      <c r="AA33" s="373"/>
      <c r="AB33" s="373"/>
      <c r="AC33" s="373"/>
      <c r="AD33" s="373"/>
      <c r="AE33" s="373"/>
      <c r="AF33" s="373"/>
      <c r="AG33" s="373"/>
      <c r="AH33" s="373"/>
      <c r="AI33" s="373"/>
      <c r="AJ33" s="373"/>
      <c r="AK33" s="373"/>
      <c r="AL33" s="373"/>
      <c r="AM33" s="373"/>
      <c r="AN33" s="373"/>
      <c r="AO33" s="373"/>
      <c r="AP33" s="373"/>
      <c r="AQ33" s="373"/>
      <c r="AR33" s="373"/>
      <c r="AS33" s="373"/>
      <c r="AT33" s="373"/>
      <c r="AU33" s="373"/>
      <c r="AV33" s="373"/>
      <c r="AW33" s="373"/>
      <c r="AX33" s="373"/>
      <c r="AY33" s="373"/>
      <c r="AZ33" s="373"/>
    </row>
    <row r="34" spans="1:52" ht="12.75" customHeight="1" x14ac:dyDescent="0.25">
      <c r="A34" s="373"/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  <c r="AG34" s="373"/>
      <c r="AH34" s="373"/>
      <c r="AI34" s="373"/>
      <c r="AJ34" s="373"/>
      <c r="AK34" s="373"/>
      <c r="AL34" s="373"/>
      <c r="AM34" s="373"/>
      <c r="AN34" s="373"/>
      <c r="AO34" s="373"/>
      <c r="AP34" s="373"/>
      <c r="AQ34" s="373"/>
      <c r="AR34" s="373"/>
      <c r="AS34" s="373"/>
      <c r="AT34" s="373"/>
      <c r="AU34" s="373"/>
      <c r="AV34" s="373"/>
      <c r="AW34" s="373"/>
      <c r="AX34" s="373"/>
      <c r="AY34" s="373"/>
      <c r="AZ34" s="373"/>
    </row>
    <row r="35" spans="1:52" ht="12.75" customHeight="1" x14ac:dyDescent="0.25">
      <c r="A35" s="373"/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  <c r="AG35" s="373"/>
      <c r="AH35" s="373"/>
      <c r="AI35" s="373"/>
      <c r="AJ35" s="373"/>
      <c r="AK35" s="373"/>
      <c r="AL35" s="373"/>
      <c r="AM35" s="373"/>
      <c r="AN35" s="373"/>
      <c r="AO35" s="373"/>
      <c r="AP35" s="373"/>
      <c r="AQ35" s="373"/>
      <c r="AR35" s="373"/>
      <c r="AS35" s="373"/>
      <c r="AT35" s="373"/>
      <c r="AU35" s="373"/>
      <c r="AV35" s="373"/>
      <c r="AW35" s="373"/>
      <c r="AX35" s="373"/>
      <c r="AY35" s="373"/>
      <c r="AZ35" s="373"/>
    </row>
    <row r="36" spans="1:52" ht="12.75" customHeight="1" x14ac:dyDescent="0.25">
      <c r="A36" s="373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  <c r="AG36" s="373"/>
      <c r="AH36" s="373"/>
      <c r="AI36" s="373"/>
      <c r="AJ36" s="373"/>
      <c r="AK36" s="373"/>
      <c r="AL36" s="373"/>
      <c r="AM36" s="373"/>
      <c r="AN36" s="373"/>
      <c r="AO36" s="373"/>
      <c r="AP36" s="373"/>
      <c r="AQ36" s="373"/>
      <c r="AR36" s="373"/>
      <c r="AS36" s="373"/>
      <c r="AT36" s="373"/>
      <c r="AU36" s="373"/>
      <c r="AV36" s="373"/>
      <c r="AW36" s="373"/>
      <c r="AX36" s="373"/>
      <c r="AY36" s="373"/>
      <c r="AZ36" s="373"/>
    </row>
    <row r="37" spans="1:52" ht="12.75" customHeight="1" x14ac:dyDescent="0.25">
      <c r="A37" s="373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  <c r="AZ37" s="373"/>
    </row>
    <row r="38" spans="1:52" ht="12.75" customHeight="1" x14ac:dyDescent="0.25">
      <c r="A38" s="373"/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  <c r="AG38" s="373"/>
      <c r="AH38" s="373"/>
      <c r="AI38" s="373"/>
      <c r="AJ38" s="373"/>
      <c r="AK38" s="373"/>
      <c r="AL38" s="373"/>
      <c r="AM38" s="373"/>
      <c r="AN38" s="373"/>
      <c r="AO38" s="373"/>
      <c r="AP38" s="373"/>
      <c r="AQ38" s="373"/>
      <c r="AR38" s="373"/>
      <c r="AS38" s="373"/>
      <c r="AT38" s="373"/>
      <c r="AU38" s="373"/>
      <c r="AV38" s="373"/>
      <c r="AW38" s="373"/>
      <c r="AX38" s="373"/>
      <c r="AY38" s="373"/>
      <c r="AZ38" s="373"/>
    </row>
    <row r="39" spans="1:52" ht="12.75" customHeight="1" x14ac:dyDescent="0.25">
      <c r="A39" s="373"/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73"/>
      <c r="AV39" s="373"/>
      <c r="AW39" s="373"/>
      <c r="AX39" s="373"/>
      <c r="AY39" s="373"/>
      <c r="AZ39" s="373"/>
    </row>
    <row r="40" spans="1:52" ht="15.75" customHeight="1" x14ac:dyDescent="0.25">
      <c r="A40" s="373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73"/>
      <c r="AV40" s="373"/>
      <c r="AW40" s="373"/>
      <c r="AX40" s="373"/>
      <c r="AY40" s="373"/>
      <c r="AZ40" s="373"/>
    </row>
    <row r="41" spans="1:52" ht="15.75" customHeight="1" x14ac:dyDescent="0.25">
      <c r="A41" s="373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73"/>
      <c r="AV41" s="373"/>
      <c r="AW41" s="373"/>
      <c r="AX41" s="373"/>
      <c r="AY41" s="373"/>
      <c r="AZ41" s="373"/>
    </row>
    <row r="42" spans="1:52" ht="15.75" customHeight="1" x14ac:dyDescent="0.25">
      <c r="A42" s="373"/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73"/>
      <c r="AV42" s="373"/>
      <c r="AW42" s="373"/>
      <c r="AX42" s="373"/>
      <c r="AY42" s="373"/>
      <c r="AZ42" s="373"/>
    </row>
    <row r="43" spans="1:52" ht="15.75" customHeight="1" thickBot="1" x14ac:dyDescent="0.3">
      <c r="A43" s="374"/>
      <c r="B43" s="3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4"/>
      <c r="AE43" s="374"/>
      <c r="AF43" s="374"/>
      <c r="AG43" s="374"/>
      <c r="AH43" s="374"/>
      <c r="AI43" s="374"/>
      <c r="AJ43" s="374"/>
      <c r="AK43" s="374"/>
      <c r="AL43" s="374"/>
      <c r="AM43" s="374"/>
      <c r="AN43" s="374"/>
      <c r="AO43" s="374"/>
      <c r="AP43" s="374"/>
      <c r="AQ43" s="374"/>
      <c r="AR43" s="374"/>
      <c r="AS43" s="374"/>
      <c r="AT43" s="374"/>
      <c r="AU43" s="374"/>
      <c r="AV43" s="374"/>
      <c r="AW43" s="374"/>
      <c r="AX43" s="374"/>
      <c r="AY43" s="374"/>
      <c r="AZ43" s="374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14" priority="2">
      <formula>$AW$1=""</formula>
    </cfRule>
  </conditionalFormatting>
  <conditionalFormatting sqref="D5:H6 N5:X6 AE5:AL6 AL1:AV3">
    <cfRule type="containsBlanks" dxfId="13" priority="1">
      <formula>LEN(TRIM(D1))=0</formula>
    </cfRule>
  </conditionalFormatting>
  <pageMargins left="0" right="0" top="0" bottom="0" header="0" footer="0"/>
  <pageSetup paperSize="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314"/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AX1" s="315"/>
      <c r="AY1" s="315"/>
      <c r="AZ1" s="315"/>
      <c r="BA1" s="315"/>
      <c r="BB1" s="315"/>
      <c r="BC1" s="315"/>
      <c r="BD1" s="315"/>
      <c r="BE1" s="315"/>
      <c r="BF1" s="315"/>
      <c r="BG1" s="315"/>
      <c r="BH1" s="315"/>
      <c r="BI1" s="315"/>
      <c r="BJ1" s="31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259" t="s">
        <v>1</v>
      </c>
      <c r="BY1" s="260"/>
      <c r="BZ1" s="260"/>
      <c r="CA1" s="260"/>
      <c r="CB1" s="260"/>
      <c r="CC1" s="260"/>
      <c r="CD1" s="260"/>
      <c r="CE1" s="260"/>
      <c r="CF1" s="260"/>
      <c r="CG1" s="260"/>
      <c r="CH1" s="260"/>
      <c r="CI1" s="260"/>
      <c r="CJ1" s="260"/>
      <c r="CK1" s="260"/>
      <c r="CL1" s="260"/>
      <c r="CM1" s="260"/>
      <c r="CN1" s="260"/>
      <c r="CO1" s="260"/>
      <c r="CP1" s="260"/>
      <c r="CQ1" s="260"/>
      <c r="CR1" s="260"/>
      <c r="CS1" s="260"/>
      <c r="CT1" s="260"/>
      <c r="CU1" s="260"/>
      <c r="CV1" s="260"/>
      <c r="CW1" s="260"/>
      <c r="CX1" s="260"/>
      <c r="CY1" s="260"/>
      <c r="CZ1" s="260"/>
      <c r="DA1" s="375" t="str">
        <f>IF('Relevé Cotes (1)'!DA1:DE3&lt;&gt;"",'Relevé Cotes (1)'!DA1:DE3,"")</f>
        <v/>
      </c>
      <c r="DB1" s="376"/>
      <c r="DC1" s="376"/>
      <c r="DD1" s="376"/>
      <c r="DE1" s="377"/>
      <c r="DF1" s="259" t="str">
        <f>IF('Relevé Cotes (1)'!DF1:DK3&lt;&gt;"",'Relevé Cotes (1)'!DF1:DK3,"")</f>
        <v/>
      </c>
      <c r="DG1" s="260"/>
      <c r="DH1" s="260"/>
      <c r="DI1" s="260"/>
      <c r="DJ1" s="260"/>
      <c r="DK1" s="369"/>
      <c r="DL1" s="232" t="s">
        <v>347</v>
      </c>
      <c r="DM1" s="233"/>
      <c r="DN1" s="233"/>
      <c r="DO1" s="234"/>
      <c r="DW1" s="43"/>
      <c r="DX1" s="53"/>
      <c r="DY1" s="53"/>
      <c r="DZ1" s="53"/>
      <c r="EA1" s="53"/>
      <c r="EB1" s="53"/>
    </row>
    <row r="2" spans="1:132" ht="15" customHeight="1" x14ac:dyDescent="0.25">
      <c r="A2" s="316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261"/>
      <c r="BY2" s="262"/>
      <c r="BZ2" s="262"/>
      <c r="CA2" s="262"/>
      <c r="CB2" s="262"/>
      <c r="CC2" s="262"/>
      <c r="CD2" s="262"/>
      <c r="CE2" s="262"/>
      <c r="CF2" s="262"/>
      <c r="CG2" s="262"/>
      <c r="CH2" s="262"/>
      <c r="CI2" s="262"/>
      <c r="CJ2" s="262"/>
      <c r="CK2" s="262"/>
      <c r="CL2" s="262"/>
      <c r="CM2" s="262"/>
      <c r="CN2" s="262"/>
      <c r="CO2" s="262"/>
      <c r="CP2" s="262"/>
      <c r="CQ2" s="262"/>
      <c r="CR2" s="262"/>
      <c r="CS2" s="262"/>
      <c r="CT2" s="262"/>
      <c r="CU2" s="262"/>
      <c r="CV2" s="262"/>
      <c r="CW2" s="262"/>
      <c r="CX2" s="262"/>
      <c r="CY2" s="262"/>
      <c r="CZ2" s="262"/>
      <c r="DA2" s="378"/>
      <c r="DB2" s="379"/>
      <c r="DC2" s="379"/>
      <c r="DD2" s="379"/>
      <c r="DE2" s="380"/>
      <c r="DF2" s="261"/>
      <c r="DG2" s="262"/>
      <c r="DH2" s="262"/>
      <c r="DI2" s="262"/>
      <c r="DJ2" s="262"/>
      <c r="DK2" s="370"/>
      <c r="DL2" s="235"/>
      <c r="DM2" s="236"/>
      <c r="DN2" s="236"/>
      <c r="DO2" s="237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318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  <c r="AO3" s="319"/>
      <c r="AP3" s="319"/>
      <c r="AQ3" s="319"/>
      <c r="AR3" s="319"/>
      <c r="AS3" s="319"/>
      <c r="AT3" s="319"/>
      <c r="AU3" s="319"/>
      <c r="AV3" s="319"/>
      <c r="AW3" s="319"/>
      <c r="AX3" s="319"/>
      <c r="AY3" s="319"/>
      <c r="AZ3" s="319"/>
      <c r="BA3" s="319"/>
      <c r="BB3" s="319"/>
      <c r="BC3" s="319"/>
      <c r="BD3" s="319"/>
      <c r="BE3" s="319"/>
      <c r="BF3" s="319"/>
      <c r="BG3" s="319"/>
      <c r="BH3" s="319"/>
      <c r="BI3" s="319"/>
      <c r="BJ3" s="319"/>
      <c r="BK3" s="319"/>
      <c r="BL3" s="319"/>
      <c r="BM3" s="319"/>
      <c r="BN3" s="319"/>
      <c r="BO3" s="319"/>
      <c r="BP3" s="319"/>
      <c r="BQ3" s="319"/>
      <c r="BR3" s="319"/>
      <c r="BS3" s="319"/>
      <c r="BT3" s="319"/>
      <c r="BU3" s="319"/>
      <c r="BV3" s="319"/>
      <c r="BW3" s="319"/>
      <c r="BX3" s="263"/>
      <c r="BY3" s="264"/>
      <c r="BZ3" s="264"/>
      <c r="CA3" s="264"/>
      <c r="CB3" s="264"/>
      <c r="CC3" s="264"/>
      <c r="CD3" s="264"/>
      <c r="CE3" s="264"/>
      <c r="CF3" s="264"/>
      <c r="CG3" s="264"/>
      <c r="CH3" s="264"/>
      <c r="CI3" s="264"/>
      <c r="CJ3" s="264"/>
      <c r="CK3" s="264"/>
      <c r="CL3" s="264"/>
      <c r="CM3" s="264"/>
      <c r="CN3" s="264"/>
      <c r="CO3" s="264"/>
      <c r="CP3" s="264"/>
      <c r="CQ3" s="264"/>
      <c r="CR3" s="264"/>
      <c r="CS3" s="264"/>
      <c r="CT3" s="264"/>
      <c r="CU3" s="264"/>
      <c r="CV3" s="264"/>
      <c r="CW3" s="264"/>
      <c r="CX3" s="264"/>
      <c r="CY3" s="264"/>
      <c r="CZ3" s="264"/>
      <c r="DA3" s="381"/>
      <c r="DB3" s="382"/>
      <c r="DC3" s="382"/>
      <c r="DD3" s="382"/>
      <c r="DE3" s="383"/>
      <c r="DF3" s="263"/>
      <c r="DG3" s="264"/>
      <c r="DH3" s="264"/>
      <c r="DI3" s="264"/>
      <c r="DJ3" s="264"/>
      <c r="DK3" s="371"/>
      <c r="DL3" s="238"/>
      <c r="DM3" s="239"/>
      <c r="DN3" s="239"/>
      <c r="DO3" s="240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265" t="s">
        <v>29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6"/>
      <c r="AG5" s="266"/>
      <c r="AH5" s="266"/>
      <c r="AI5" s="266"/>
      <c r="AJ5" s="266"/>
      <c r="AK5" s="266"/>
      <c r="AL5" s="266"/>
      <c r="AM5" s="266"/>
      <c r="AN5" s="266"/>
      <c r="AO5" s="266"/>
      <c r="AP5" s="266"/>
      <c r="AQ5" s="266"/>
      <c r="AR5" s="266"/>
      <c r="AS5" s="266"/>
      <c r="AT5" s="266"/>
      <c r="AU5" s="266"/>
      <c r="AV5" s="266"/>
      <c r="AW5" s="266"/>
      <c r="AX5" s="266"/>
      <c r="AY5" s="266"/>
      <c r="AZ5" s="266"/>
      <c r="BA5" s="266"/>
      <c r="BB5" s="266"/>
      <c r="BC5" s="266"/>
      <c r="BD5" s="266"/>
      <c r="BE5" s="266"/>
      <c r="BF5" s="266"/>
      <c r="BG5" s="266"/>
      <c r="BH5" s="266"/>
      <c r="BI5" s="266"/>
      <c r="BJ5" s="266"/>
      <c r="BK5" s="266"/>
      <c r="BL5" s="266"/>
      <c r="BM5" s="266"/>
      <c r="BN5" s="266"/>
      <c r="BO5" s="266"/>
      <c r="BP5" s="266"/>
      <c r="BQ5" s="266"/>
      <c r="BR5" s="266"/>
      <c r="BS5" s="315" t="str">
        <f>IF('Relevé Cotes (1)'!$BS$5:$BW$6&lt;&gt;"",'Relevé Cotes (1)'!$BS$5:$BW$6,"")</f>
        <v/>
      </c>
      <c r="BT5" s="315"/>
      <c r="BU5" s="315"/>
      <c r="BV5" s="315"/>
      <c r="BW5" s="315"/>
      <c r="BX5" s="265" t="s">
        <v>32</v>
      </c>
      <c r="BY5" s="266"/>
      <c r="BZ5" s="266"/>
      <c r="CA5" s="266"/>
      <c r="CB5" s="266"/>
      <c r="CC5" s="315" t="str">
        <f>IF('Relevé Cotes (1)'!$CC$5:$CM$6&lt;&gt;"",'Relevé Cotes (1)'!$CC$5:$CM$6,"")</f>
        <v/>
      </c>
      <c r="CD5" s="315"/>
      <c r="CE5" s="315"/>
      <c r="CF5" s="315"/>
      <c r="CG5" s="315"/>
      <c r="CH5" s="315"/>
      <c r="CI5" s="315"/>
      <c r="CJ5" s="315"/>
      <c r="CK5" s="315"/>
      <c r="CL5" s="315"/>
      <c r="CM5" s="366"/>
      <c r="CN5" s="265" t="s">
        <v>30</v>
      </c>
      <c r="CO5" s="266"/>
      <c r="CP5" s="266"/>
      <c r="CQ5" s="266"/>
      <c r="CR5" s="266"/>
      <c r="CS5" s="266"/>
      <c r="CT5" s="315" t="str">
        <f>IF('Relevé Cotes (1)'!CT5:DA6&lt;&gt;"",'Relevé Cotes (1)'!CT5:DA6,"")</f>
        <v/>
      </c>
      <c r="CU5" s="315"/>
      <c r="CV5" s="315"/>
      <c r="CW5" s="315"/>
      <c r="CX5" s="315"/>
      <c r="CY5" s="315"/>
      <c r="CZ5" s="315"/>
      <c r="DA5" s="366"/>
      <c r="DB5" s="265" t="s">
        <v>40</v>
      </c>
      <c r="DC5" s="266"/>
      <c r="DD5" s="266"/>
      <c r="DE5" s="345"/>
      <c r="DF5" s="345"/>
      <c r="DG5" s="346"/>
      <c r="DH5" s="265" t="s">
        <v>31</v>
      </c>
      <c r="DI5" s="266"/>
      <c r="DJ5" s="266"/>
      <c r="DK5" s="341"/>
      <c r="DL5" s="341"/>
      <c r="DM5" s="341"/>
      <c r="DN5" s="341"/>
      <c r="DO5" s="342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267"/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  <c r="AM6" s="268"/>
      <c r="AN6" s="268"/>
      <c r="AO6" s="268"/>
      <c r="AP6" s="268"/>
      <c r="AQ6" s="268"/>
      <c r="AR6" s="268"/>
      <c r="AS6" s="268"/>
      <c r="AT6" s="268"/>
      <c r="AU6" s="268"/>
      <c r="AV6" s="268"/>
      <c r="AW6" s="268"/>
      <c r="AX6" s="268"/>
      <c r="AY6" s="268"/>
      <c r="AZ6" s="268"/>
      <c r="BA6" s="268"/>
      <c r="BB6" s="268"/>
      <c r="BC6" s="268"/>
      <c r="BD6" s="268"/>
      <c r="BE6" s="268"/>
      <c r="BF6" s="268"/>
      <c r="BG6" s="268"/>
      <c r="BH6" s="268"/>
      <c r="BI6" s="268"/>
      <c r="BJ6" s="268"/>
      <c r="BK6" s="268"/>
      <c r="BL6" s="268"/>
      <c r="BM6" s="268"/>
      <c r="BN6" s="268"/>
      <c r="BO6" s="268"/>
      <c r="BP6" s="268"/>
      <c r="BQ6" s="268"/>
      <c r="BR6" s="268"/>
      <c r="BS6" s="319"/>
      <c r="BT6" s="319"/>
      <c r="BU6" s="319"/>
      <c r="BV6" s="319"/>
      <c r="BW6" s="319"/>
      <c r="BX6" s="267"/>
      <c r="BY6" s="268"/>
      <c r="BZ6" s="268"/>
      <c r="CA6" s="268"/>
      <c r="CB6" s="268"/>
      <c r="CC6" s="319"/>
      <c r="CD6" s="319"/>
      <c r="CE6" s="319"/>
      <c r="CF6" s="319"/>
      <c r="CG6" s="319"/>
      <c r="CH6" s="319"/>
      <c r="CI6" s="319"/>
      <c r="CJ6" s="319"/>
      <c r="CK6" s="319"/>
      <c r="CL6" s="319"/>
      <c r="CM6" s="368"/>
      <c r="CN6" s="267"/>
      <c r="CO6" s="268"/>
      <c r="CP6" s="268"/>
      <c r="CQ6" s="268"/>
      <c r="CR6" s="268"/>
      <c r="CS6" s="268"/>
      <c r="CT6" s="319"/>
      <c r="CU6" s="319"/>
      <c r="CV6" s="319"/>
      <c r="CW6" s="319"/>
      <c r="CX6" s="319"/>
      <c r="CY6" s="319"/>
      <c r="CZ6" s="319"/>
      <c r="DA6" s="368"/>
      <c r="DB6" s="267"/>
      <c r="DC6" s="268"/>
      <c r="DD6" s="268"/>
      <c r="DE6" s="347"/>
      <c r="DF6" s="347"/>
      <c r="DG6" s="348"/>
      <c r="DH6" s="267"/>
      <c r="DI6" s="268"/>
      <c r="DJ6" s="268"/>
      <c r="DK6" s="343"/>
      <c r="DL6" s="343"/>
      <c r="DM6" s="343"/>
      <c r="DN6" s="343"/>
      <c r="DO6" s="344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324" t="s">
        <v>17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  <c r="AI8" s="325"/>
      <c r="AJ8" s="325"/>
      <c r="AK8" s="325"/>
      <c r="AL8" s="325"/>
      <c r="AM8" s="325"/>
      <c r="AN8" s="325"/>
      <c r="AO8" s="325"/>
      <c r="AP8" s="325"/>
      <c r="AQ8" s="325"/>
      <c r="AR8" s="325"/>
      <c r="AS8" s="325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  <c r="BR8" s="325"/>
      <c r="BS8" s="325"/>
      <c r="BT8" s="325"/>
      <c r="BU8" s="325"/>
      <c r="BV8" s="325"/>
      <c r="BW8" s="325"/>
      <c r="BX8" s="325"/>
      <c r="BY8" s="325"/>
      <c r="BZ8" s="325"/>
      <c r="CA8" s="325"/>
      <c r="CB8" s="325"/>
      <c r="CC8" s="325"/>
      <c r="CD8" s="325"/>
      <c r="CE8" s="325"/>
      <c r="CF8" s="325"/>
      <c r="CG8" s="325"/>
      <c r="CH8" s="325"/>
      <c r="CI8" s="325"/>
      <c r="CJ8" s="325"/>
      <c r="CK8" s="325"/>
      <c r="CL8" s="325"/>
      <c r="CM8" s="325"/>
      <c r="CN8" s="326"/>
      <c r="CO8" s="275" t="s">
        <v>27</v>
      </c>
      <c r="CP8" s="276"/>
      <c r="CQ8" s="276"/>
      <c r="CR8" s="276"/>
      <c r="CS8" s="276"/>
      <c r="CT8" s="276"/>
      <c r="CU8" s="276"/>
      <c r="CV8" s="276"/>
      <c r="CW8" s="276"/>
      <c r="CX8" s="276"/>
      <c r="CY8" s="276"/>
      <c r="CZ8" s="276"/>
      <c r="DA8" s="276"/>
      <c r="DB8" s="276"/>
      <c r="DC8" s="276" t="s">
        <v>28</v>
      </c>
      <c r="DD8" s="276"/>
      <c r="DE8" s="276"/>
      <c r="DF8" s="276"/>
      <c r="DG8" s="276"/>
      <c r="DH8" s="276"/>
      <c r="DI8" s="276"/>
      <c r="DJ8" s="276"/>
      <c r="DK8" s="276"/>
      <c r="DL8" s="276"/>
      <c r="DM8" s="353"/>
      <c r="DN8" s="384" t="str">
        <f>'Relevé Cotes (1)'!DN8</f>
        <v>1/5</v>
      </c>
      <c r="DO8" s="385"/>
      <c r="DW8" s="53"/>
      <c r="DX8" s="53"/>
      <c r="DY8" s="53"/>
      <c r="DZ8" s="53"/>
      <c r="EA8" s="53"/>
      <c r="EB8" s="53"/>
    </row>
    <row r="9" spans="1:132" ht="12.6" customHeight="1" x14ac:dyDescent="0.25">
      <c r="A9" s="230"/>
      <c r="B9" s="327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/>
      <c r="Z9" s="327"/>
      <c r="AA9" s="327"/>
      <c r="AB9" s="327"/>
      <c r="AC9" s="327"/>
      <c r="AD9" s="327"/>
      <c r="AE9" s="327"/>
      <c r="AF9" s="327"/>
      <c r="AG9" s="327"/>
      <c r="AH9" s="327"/>
      <c r="AI9" s="327"/>
      <c r="AJ9" s="327"/>
      <c r="AK9" s="327"/>
      <c r="AL9" s="327"/>
      <c r="AM9" s="327"/>
      <c r="AN9" s="327"/>
      <c r="AO9" s="327"/>
      <c r="AP9" s="327"/>
      <c r="AQ9" s="327"/>
      <c r="AR9" s="327"/>
      <c r="AS9" s="327"/>
      <c r="AT9" s="327"/>
      <c r="AU9" s="327"/>
      <c r="AV9" s="327"/>
      <c r="AW9" s="327"/>
      <c r="AX9" s="327"/>
      <c r="AY9" s="327"/>
      <c r="AZ9" s="327"/>
      <c r="BA9" s="327"/>
      <c r="BB9" s="327"/>
      <c r="BC9" s="327"/>
      <c r="BD9" s="327"/>
      <c r="BE9" s="327"/>
      <c r="BF9" s="327"/>
      <c r="BG9" s="327"/>
      <c r="BH9" s="327"/>
      <c r="BI9" s="327"/>
      <c r="BJ9" s="327"/>
      <c r="BK9" s="327"/>
      <c r="BL9" s="327"/>
      <c r="BM9" s="327"/>
      <c r="BN9" s="327"/>
      <c r="BO9" s="327"/>
      <c r="BP9" s="327"/>
      <c r="BQ9" s="327"/>
      <c r="BR9" s="327"/>
      <c r="BS9" s="327"/>
      <c r="BT9" s="327"/>
      <c r="BU9" s="327"/>
      <c r="BV9" s="327"/>
      <c r="BW9" s="327"/>
      <c r="BX9" s="327"/>
      <c r="BY9" s="327"/>
      <c r="BZ9" s="327"/>
      <c r="CA9" s="327"/>
      <c r="CB9" s="327"/>
      <c r="CC9" s="327"/>
      <c r="CD9" s="327"/>
      <c r="CE9" s="327"/>
      <c r="CF9" s="327"/>
      <c r="CG9" s="327"/>
      <c r="CH9" s="327"/>
      <c r="CI9" s="327"/>
      <c r="CJ9" s="327"/>
      <c r="CK9" s="327"/>
      <c r="CL9" s="327"/>
      <c r="CM9" s="327"/>
      <c r="CN9" s="328"/>
      <c r="CO9" s="277"/>
      <c r="CP9" s="278"/>
      <c r="CQ9" s="278"/>
      <c r="CR9" s="278"/>
      <c r="CS9" s="278"/>
      <c r="CT9" s="278"/>
      <c r="CU9" s="278"/>
      <c r="CV9" s="278"/>
      <c r="CW9" s="278"/>
      <c r="CX9" s="278"/>
      <c r="CY9" s="278"/>
      <c r="CZ9" s="278"/>
      <c r="DA9" s="278"/>
      <c r="DB9" s="278"/>
      <c r="DC9" s="278"/>
      <c r="DD9" s="278"/>
      <c r="DE9" s="278"/>
      <c r="DF9" s="278"/>
      <c r="DG9" s="278"/>
      <c r="DH9" s="278"/>
      <c r="DI9" s="278"/>
      <c r="DJ9" s="278"/>
      <c r="DK9" s="278"/>
      <c r="DL9" s="278"/>
      <c r="DM9" s="354"/>
      <c r="DN9" s="386"/>
      <c r="DO9" s="387"/>
      <c r="DW9" s="53"/>
      <c r="DX9" s="53"/>
      <c r="DY9" s="53"/>
      <c r="DZ9" s="53"/>
      <c r="EA9" s="53"/>
      <c r="EB9" s="53"/>
    </row>
    <row r="10" spans="1:132" ht="12.75" customHeight="1" x14ac:dyDescent="0.25">
      <c r="A10" s="297"/>
      <c r="B10" s="298"/>
      <c r="C10" s="174" t="s">
        <v>136</v>
      </c>
      <c r="D10" s="180"/>
      <c r="E10" s="174" t="s">
        <v>4</v>
      </c>
      <c r="F10" s="175"/>
      <c r="G10" s="175"/>
      <c r="H10" s="180"/>
      <c r="I10" s="174" t="s">
        <v>137</v>
      </c>
      <c r="J10" s="175"/>
      <c r="K10" s="180"/>
      <c r="L10" s="174" t="s">
        <v>138</v>
      </c>
      <c r="M10" s="180"/>
      <c r="N10" s="158" t="s">
        <v>169</v>
      </c>
      <c r="O10" s="158" t="s">
        <v>188</v>
      </c>
      <c r="P10" s="158" t="s">
        <v>185</v>
      </c>
      <c r="Q10" s="168" t="s">
        <v>139</v>
      </c>
      <c r="R10" s="169"/>
      <c r="S10" s="169"/>
      <c r="T10" s="169"/>
      <c r="U10" s="170"/>
      <c r="V10" s="174" t="s">
        <v>230</v>
      </c>
      <c r="W10" s="175"/>
      <c r="X10" s="175"/>
      <c r="Y10" s="174" t="s">
        <v>231</v>
      </c>
      <c r="Z10" s="175"/>
      <c r="AA10" s="175"/>
      <c r="AB10" s="174" t="s">
        <v>232</v>
      </c>
      <c r="AC10" s="175"/>
      <c r="AD10" s="175"/>
      <c r="AE10" s="174" t="s">
        <v>126</v>
      </c>
      <c r="AF10" s="175"/>
      <c r="AG10" s="175"/>
      <c r="AH10" s="175"/>
      <c r="AI10" s="175"/>
      <c r="AJ10" s="180"/>
      <c r="AK10" s="174" t="s">
        <v>233</v>
      </c>
      <c r="AL10" s="175"/>
      <c r="AM10" s="175"/>
      <c r="AN10" s="180"/>
      <c r="AO10" s="174" t="s">
        <v>234</v>
      </c>
      <c r="AP10" s="175"/>
      <c r="AQ10" s="175"/>
      <c r="AR10" s="175"/>
      <c r="AS10" s="180"/>
      <c r="AT10" s="174" t="s">
        <v>264</v>
      </c>
      <c r="AU10" s="175"/>
      <c r="AV10" s="180"/>
      <c r="AW10" s="174" t="s">
        <v>293</v>
      </c>
      <c r="AX10" s="180"/>
      <c r="AY10" s="174" t="s">
        <v>273</v>
      </c>
      <c r="AZ10" s="175"/>
      <c r="BA10" s="175"/>
      <c r="BB10" s="175"/>
      <c r="BC10" s="175"/>
      <c r="BD10" s="175"/>
      <c r="BE10" s="180"/>
      <c r="BF10" s="154" t="s">
        <v>144</v>
      </c>
      <c r="BG10" s="178" t="s">
        <v>159</v>
      </c>
      <c r="BH10" s="178" t="s">
        <v>160</v>
      </c>
      <c r="BI10" s="178" t="s">
        <v>161</v>
      </c>
      <c r="BJ10" s="154" t="s">
        <v>162</v>
      </c>
      <c r="BK10" s="178" t="s">
        <v>166</v>
      </c>
      <c r="BL10" s="178" t="s">
        <v>165</v>
      </c>
      <c r="BM10" s="178" t="s">
        <v>167</v>
      </c>
      <c r="BN10" s="154" t="s">
        <v>145</v>
      </c>
      <c r="BO10" s="154" t="s">
        <v>223</v>
      </c>
      <c r="BP10" s="152" t="s">
        <v>224</v>
      </c>
      <c r="BQ10" s="154" t="s">
        <v>225</v>
      </c>
      <c r="BR10" s="308" t="s">
        <v>4</v>
      </c>
      <c r="BS10" s="309"/>
      <c r="BT10" s="309"/>
      <c r="BU10" s="309"/>
      <c r="BV10" s="309"/>
      <c r="BW10" s="310"/>
      <c r="BX10" s="269" t="s">
        <v>34</v>
      </c>
      <c r="BY10" s="270"/>
      <c r="BZ10" s="270"/>
      <c r="CA10" s="270"/>
      <c r="CB10" s="270"/>
      <c r="CC10" s="271"/>
      <c r="CD10" s="308" t="s">
        <v>5</v>
      </c>
      <c r="CE10" s="309"/>
      <c r="CF10" s="309"/>
      <c r="CG10" s="309"/>
      <c r="CH10" s="309"/>
      <c r="CI10" s="310"/>
      <c r="CJ10" s="302" t="s">
        <v>41</v>
      </c>
      <c r="CK10" s="303"/>
      <c r="CL10" s="303"/>
      <c r="CM10" s="303"/>
      <c r="CN10" s="304"/>
      <c r="CO10" s="301" t="s">
        <v>2</v>
      </c>
      <c r="CP10" s="222"/>
      <c r="CQ10" s="222"/>
      <c r="CR10" s="222" t="s">
        <v>18</v>
      </c>
      <c r="CS10" s="222"/>
      <c r="CT10" s="222"/>
      <c r="CU10" s="222" t="s">
        <v>19</v>
      </c>
      <c r="CV10" s="222"/>
      <c r="CW10" s="222"/>
      <c r="CX10" s="222" t="s">
        <v>20</v>
      </c>
      <c r="CY10" s="222"/>
      <c r="CZ10" s="222"/>
      <c r="DA10" s="222" t="s">
        <v>21</v>
      </c>
      <c r="DB10" s="222"/>
      <c r="DC10" s="222"/>
      <c r="DD10" s="222" t="s">
        <v>22</v>
      </c>
      <c r="DE10" s="222"/>
      <c r="DF10" s="222"/>
      <c r="DG10" s="222" t="s">
        <v>23</v>
      </c>
      <c r="DH10" s="222"/>
      <c r="DI10" s="222"/>
      <c r="DJ10" s="222" t="s">
        <v>24</v>
      </c>
      <c r="DK10" s="222"/>
      <c r="DL10" s="222"/>
      <c r="DM10" s="222" t="s">
        <v>25</v>
      </c>
      <c r="DN10" s="355"/>
      <c r="DO10" s="356"/>
    </row>
    <row r="11" spans="1:132" ht="10.35" customHeight="1" x14ac:dyDescent="0.25">
      <c r="A11" s="299"/>
      <c r="B11" s="300"/>
      <c r="C11" s="176"/>
      <c r="D11" s="181"/>
      <c r="E11" s="176"/>
      <c r="F11" s="177"/>
      <c r="G11" s="177"/>
      <c r="H11" s="181"/>
      <c r="I11" s="176"/>
      <c r="J11" s="177"/>
      <c r="K11" s="181"/>
      <c r="L11" s="176"/>
      <c r="M11" s="181"/>
      <c r="N11" s="159"/>
      <c r="O11" s="159"/>
      <c r="P11" s="159"/>
      <c r="Q11" s="171"/>
      <c r="R11" s="172"/>
      <c r="S11" s="172"/>
      <c r="T11" s="172"/>
      <c r="U11" s="173"/>
      <c r="V11" s="176"/>
      <c r="W11" s="177"/>
      <c r="X11" s="177"/>
      <c r="Y11" s="176"/>
      <c r="Z11" s="177"/>
      <c r="AA11" s="177"/>
      <c r="AB11" s="176"/>
      <c r="AC11" s="177"/>
      <c r="AD11" s="177"/>
      <c r="AE11" s="176"/>
      <c r="AF11" s="177"/>
      <c r="AG11" s="177"/>
      <c r="AH11" s="177"/>
      <c r="AI11" s="177"/>
      <c r="AJ11" s="181"/>
      <c r="AK11" s="176"/>
      <c r="AL11" s="177"/>
      <c r="AM11" s="177"/>
      <c r="AN11" s="181"/>
      <c r="AO11" s="176"/>
      <c r="AP11" s="177"/>
      <c r="AQ11" s="177"/>
      <c r="AR11" s="177"/>
      <c r="AS11" s="181"/>
      <c r="AT11" s="176"/>
      <c r="AU11" s="177"/>
      <c r="AV11" s="181"/>
      <c r="AW11" s="176"/>
      <c r="AX11" s="181"/>
      <c r="AY11" s="176"/>
      <c r="AZ11" s="177"/>
      <c r="BA11" s="177"/>
      <c r="BB11" s="177"/>
      <c r="BC11" s="177"/>
      <c r="BD11" s="177"/>
      <c r="BE11" s="181"/>
      <c r="BF11" s="155"/>
      <c r="BG11" s="179"/>
      <c r="BH11" s="179"/>
      <c r="BI11" s="179"/>
      <c r="BJ11" s="155"/>
      <c r="BK11" s="179"/>
      <c r="BL11" s="179"/>
      <c r="BM11" s="179"/>
      <c r="BN11" s="155"/>
      <c r="BO11" s="155"/>
      <c r="BP11" s="153"/>
      <c r="BQ11" s="155"/>
      <c r="BR11" s="311"/>
      <c r="BS11" s="312"/>
      <c r="BT11" s="312"/>
      <c r="BU11" s="312"/>
      <c r="BV11" s="312"/>
      <c r="BW11" s="313"/>
      <c r="BX11" s="272">
        <v>1</v>
      </c>
      <c r="BY11" s="273"/>
      <c r="BZ11" s="274"/>
      <c r="CA11" s="272">
        <v>2</v>
      </c>
      <c r="CB11" s="273"/>
      <c r="CC11" s="274"/>
      <c r="CD11" s="311"/>
      <c r="CE11" s="312"/>
      <c r="CF11" s="312"/>
      <c r="CG11" s="312"/>
      <c r="CH11" s="312"/>
      <c r="CI11" s="313"/>
      <c r="CJ11" s="305"/>
      <c r="CK11" s="306"/>
      <c r="CL11" s="306"/>
      <c r="CM11" s="306"/>
      <c r="CN11" s="307"/>
      <c r="CO11" s="301"/>
      <c r="CP11" s="222"/>
      <c r="CQ11" s="222"/>
      <c r="CR11" s="222"/>
      <c r="CS11" s="222"/>
      <c r="CT11" s="222"/>
      <c r="CU11" s="222"/>
      <c r="CV11" s="222"/>
      <c r="CW11" s="222"/>
      <c r="CX11" s="222"/>
      <c r="CY11" s="222"/>
      <c r="CZ11" s="222"/>
      <c r="DA11" s="222"/>
      <c r="DB11" s="222"/>
      <c r="DC11" s="222"/>
      <c r="DD11" s="222"/>
      <c r="DE11" s="222"/>
      <c r="DF11" s="222"/>
      <c r="DG11" s="222"/>
      <c r="DH11" s="222"/>
      <c r="DI11" s="222"/>
      <c r="DJ11" s="222"/>
      <c r="DK11" s="222"/>
      <c r="DL11" s="222"/>
      <c r="DM11" s="222"/>
      <c r="DN11" s="222"/>
      <c r="DO11" s="357"/>
    </row>
    <row r="12" spans="1:132" ht="13.5" customHeight="1" x14ac:dyDescent="0.25">
      <c r="A12" s="228" t="s">
        <v>332</v>
      </c>
      <c r="B12" s="229"/>
      <c r="C12" s="182"/>
      <c r="D12" s="184"/>
      <c r="E12" s="138"/>
      <c r="F12" s="139"/>
      <c r="G12" s="139"/>
      <c r="H12" s="140"/>
      <c r="I12" s="182"/>
      <c r="J12" s="183"/>
      <c r="K12" s="184"/>
      <c r="L12" s="188"/>
      <c r="M12" s="189"/>
      <c r="N12" s="144"/>
      <c r="O12" s="144"/>
      <c r="P12" s="144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4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8" t="str">
        <f>IF(AND(E12&gt;'ASN21100'!$C$6,E12&lt;='ASN21100'!$E$6),'ASN21100'!$B$7,IF(AND(E12&gt;'ASN21100'!$G$6,E12&lt;='ASN21100'!$I$6),'ASN21100'!$F$7,IF(E12&gt;'ASN21100'!$K$6,'ASN21100'!$J$7,"**")))</f>
        <v>**</v>
      </c>
      <c r="X12" s="136" t="str">
        <f>IF(AND(E12&gt;'ASN21100'!$C$8,E12&lt;='ASN21100'!$E$8),'ASN21100'!$B$9,IF(AND(E12&gt;'ASN21100'!$G$9,E12&lt;='ASN21100'!$I$9),'ASN21100'!$F$9,IF(E12&gt;'ASN21100'!$K$8,'ASN21100'!$J$9,"**")))</f>
        <v>**</v>
      </c>
      <c r="Y12" s="14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8" t="str">
        <f>IF(AND(E12&gt;=ISO2768cL!$C$6,E12&lt;=ISO2768cL!$E$6),ISO2768cL!$B$7,IF(AND(E12&gt;ISO2768cL!$G$6,E12&lt;=ISO2768cL!$I$6),ISO2768cL!$F$7,IF(E12&gt;ISO2768cL!$K$6,ISO2768cL!$J$7,"**")))</f>
        <v>**</v>
      </c>
      <c r="AA12" s="136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4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8" t="str">
        <f>IF(AND(E12&gt;=ISO2768mK!$C$6,E12&lt;=ISO2768mK!$E$6),ISO2768mK!$B$7,IF(AND(E12&gt;ISO2768mK!$G$6,E12&lt;=ISO2768mK!$I$6),ISO2768mK!$F$7,IF(E12&gt;ISO2768mK!$K$6,ISO2768mK!$J$7,"**")))</f>
        <v>**</v>
      </c>
      <c r="AD12" s="136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4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360" t="str">
        <f>IF(AND(E12&gt;='NSA2110'!$C$6,E12&lt;='NSA2110'!$E$6),'NSA2110'!$B$7,IF(AND(E12&gt;'NSA2110'!$G$6,E12&lt;='NSA2110'!$I$6),'NSA2110'!$F$7,IF(E12&gt;'NSA2110'!$L$6,'NSA2110'!$J$7,"**")))</f>
        <v>**</v>
      </c>
      <c r="AG12" s="358" t="str">
        <f>IF(E12&gt;='NSA2110'!$D$8,'NSA2110'!$B$9,"**")</f>
        <v>**</v>
      </c>
      <c r="AH12" s="364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362" t="str">
        <f>IF(AND(E12&gt;'NSA2110'!$C$12,E12&lt;='NSA2110'!$E$12),'NSA2110'!$B$13,IF(E12&gt;'NSA2110'!$H$12,'NSA2110'!$F$13,"**"))</f>
        <v>**</v>
      </c>
      <c r="AJ12" s="136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4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360" t="str">
        <f>IF(AND(E12&gt;='ST11003'!$C$6,E12&lt;'ST11003'!$E$6),'ST11003'!$B$7,IF(E12&gt;='ST11003'!$G$6,'ST11003'!$F$7,"**"))</f>
        <v>**</v>
      </c>
      <c r="AM12" s="358" t="str">
        <f>IF(AND(E12&gt;='ST11003'!$C$8,E12&lt;'ST11003'!$E$8),'ST11003'!$B$9,IF(E12&gt;='ST11003'!$G$8,'ST11003'!$F$9,"**"))</f>
        <v>**</v>
      </c>
      <c r="AN12" s="148" t="str">
        <f>IF(AND(E12&gt;='ST11003'!$C$10,E12&lt;'ST11003'!$E$10),'ST11003'!$B$11,IF(E12&gt;='ST11003'!$G$10,'ST11003'!$F$11,"**"))</f>
        <v>**</v>
      </c>
      <c r="AO12" s="14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360" t="str">
        <f>IF(AND(E12&gt;='ST11007'!$C$6,E12&lt;'ST11007'!$E$6),'ST11007'!$B$7,IF(E12&gt;='ST11007'!$G$6,'ST11007'!$F$7,"**"))</f>
        <v>**</v>
      </c>
      <c r="AQ12" s="358" t="str">
        <f>IF(E12&gt;'ST11007'!$C$8,'ST11007'!$B$9,"**")</f>
        <v>**</v>
      </c>
      <c r="AR12" s="148" t="str">
        <f>IF(AND(E12&gt;='ST11007'!$C$10,E12&lt;'ST11007'!$E$10),'ST11007'!$B$11,IF(E12&gt;='ST11007'!$G$10,'ST11007'!$F$11,"**"))</f>
        <v>**</v>
      </c>
      <c r="AS12" s="136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4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8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36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4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36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46" t="str">
        <f>IF($A$40=$V$10,V12,IF($A$40=$Y$10,Y12,IF($A$40=$AB$10,AB12,IF($A$40=$AE$10,AE12,IF($A$40=$AK$10,AK12,IF($A$40=$AO$10,AO12,IF($A$40=$AT$10,AT12,IF($A$40=$AW$10,AW12,"**"))))))))</f>
        <v>**</v>
      </c>
      <c r="AZ12" s="360" t="str">
        <f>IF($A$40=$AE$10,AF12,IF($A$40=$AK$10,AL12,IF($A$40=$AO$10,AP12,"**")))</f>
        <v>**</v>
      </c>
      <c r="BA12" s="358" t="str">
        <f>IF($A$40=$AE$10,AG12,IF($A$40=$AK$10,AM12,IF($A$40=$AO$10,AQ12,"**")))</f>
        <v>**</v>
      </c>
      <c r="BB12" s="148" t="str">
        <f>IF($A$40=$V$10,W12,IF($A$40=$Y$10,Z12,IF($A$40=$AB$10,AC12,IF($A$40=$AK$10,AN12,IF($A$40=$AO$10,AR12,IF($A$40=$AT$10,AU12,"**"))))))</f>
        <v>**</v>
      </c>
      <c r="BC12" s="364" t="str">
        <f>IF($A$40=$AE$10,AH12,"**")</f>
        <v>**</v>
      </c>
      <c r="BD12" s="362" t="str">
        <f>IF($A$40=$AE$10,AI12,"**")</f>
        <v>**</v>
      </c>
      <c r="BE12" s="136" t="str">
        <f>IF($A$40=$V$10,X12,IF($A$40=$Y$10,AA12,IF($A$40=$AB$10,AD12,IF($A$40=$AE$10,AJ12,IF($A$40=$AO$10,AS12,IF($A$40=$AT$10,AV12,IF($A$40=$AW$10,AX12,"**")))))))</f>
        <v>**</v>
      </c>
      <c r="BF12" s="162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156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156" t="str">
        <f>IF(L12&amp;L13="","**",IF(L12=L13*-1,"± "&amp;TEXT(L12,"0,00"),IF(L12&lt;&gt;L13,CONCATENATE(BK12,BL12,BM12,CHAR(10),BK13,BL13,BM13),"**")))</f>
        <v>**</v>
      </c>
      <c r="BO12" s="150" t="str">
        <f>IF(C12&lt;&gt;"Ch","**",IF(E12&amp;G12="","",IF(C12="Ch",E12&amp;"x"&amp;G12&amp;"°","**")))</f>
        <v>**</v>
      </c>
      <c r="BP12" s="56" t="str">
        <f>IF(C12="Ch",TEXT(V12,"0,00"),"")</f>
        <v/>
      </c>
      <c r="BQ12" s="156" t="str">
        <f>IF(BP12&lt;&gt;"",CONCATENATE(BP12&amp;CHAR(10),BP13),"**")</f>
        <v>**</v>
      </c>
      <c r="BR12" s="164" t="str">
        <f>IF($C12="Ø","Ø",IF(OR($C12="R",$C12="RI",$C12="RE"),"R",IF($C12="Ch","Ch","")))</f>
        <v/>
      </c>
      <c r="BS12" s="166" t="str">
        <f>IF($C12="Ch",$BO12,IF($C12="A",TEXT($E12,"0,00")&amp;"°",IF($E12&lt;&gt;"",$E12,"")))</f>
        <v/>
      </c>
      <c r="BT12" s="166"/>
      <c r="BU12" s="166"/>
      <c r="BV12" s="160" t="str">
        <f>IF($BF12&lt;&gt;"**",$BF12,IF($BJ12&lt;&gt;"**",$BJ12,IF($BN12&lt;&gt;"**",$BN12,IF($BQ12&lt;&gt;"**",$BQ12,""))))</f>
        <v/>
      </c>
      <c r="BW12" s="160"/>
      <c r="BX12" s="206"/>
      <c r="BY12" s="206"/>
      <c r="BZ12" s="206"/>
      <c r="CA12" s="207"/>
      <c r="CB12" s="207"/>
      <c r="CC12" s="207"/>
      <c r="CD12" s="214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15"/>
      <c r="CF12" s="215"/>
      <c r="CG12" s="215"/>
      <c r="CH12" s="215"/>
      <c r="CI12" s="216"/>
      <c r="CJ12" s="204" t="str">
        <f>IF(O12&gt;=2,"x "&amp;O12,"")</f>
        <v/>
      </c>
      <c r="CK12" s="204"/>
      <c r="CL12" s="204"/>
      <c r="CM12" s="204"/>
      <c r="CN12" s="205"/>
      <c r="CO12" s="211"/>
      <c r="CP12" s="209"/>
      <c r="CQ12" s="209"/>
      <c r="CR12" s="209"/>
      <c r="CS12" s="209"/>
      <c r="CT12" s="209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09"/>
      <c r="DJ12" s="209"/>
      <c r="DK12" s="209"/>
      <c r="DL12" s="209"/>
      <c r="DM12" s="209"/>
      <c r="DN12" s="209"/>
      <c r="DO12" s="210"/>
      <c r="DP12" s="34"/>
    </row>
    <row r="13" spans="1:132" ht="12.75" customHeight="1" x14ac:dyDescent="0.25">
      <c r="A13" s="230"/>
      <c r="B13" s="231"/>
      <c r="C13" s="185"/>
      <c r="D13" s="187"/>
      <c r="E13" s="141"/>
      <c r="F13" s="142"/>
      <c r="G13" s="142"/>
      <c r="H13" s="143"/>
      <c r="I13" s="185"/>
      <c r="J13" s="186"/>
      <c r="K13" s="187"/>
      <c r="L13" s="188"/>
      <c r="M13" s="189"/>
      <c r="N13" s="145"/>
      <c r="O13" s="145"/>
      <c r="P13" s="145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47"/>
      <c r="W13" s="149"/>
      <c r="X13" s="137"/>
      <c r="Y13" s="147"/>
      <c r="Z13" s="149"/>
      <c r="AA13" s="137"/>
      <c r="AB13" s="147"/>
      <c r="AC13" s="149"/>
      <c r="AD13" s="137"/>
      <c r="AE13" s="147"/>
      <c r="AF13" s="361"/>
      <c r="AG13" s="359"/>
      <c r="AH13" s="365"/>
      <c r="AI13" s="363"/>
      <c r="AJ13" s="137"/>
      <c r="AK13" s="147"/>
      <c r="AL13" s="361"/>
      <c r="AM13" s="359"/>
      <c r="AN13" s="149"/>
      <c r="AO13" s="147"/>
      <c r="AP13" s="361"/>
      <c r="AQ13" s="359"/>
      <c r="AR13" s="149"/>
      <c r="AS13" s="137"/>
      <c r="AT13" s="147"/>
      <c r="AU13" s="149"/>
      <c r="AV13" s="137"/>
      <c r="AW13" s="147"/>
      <c r="AX13" s="137"/>
      <c r="AY13" s="147"/>
      <c r="AZ13" s="361"/>
      <c r="BA13" s="359"/>
      <c r="BB13" s="149"/>
      <c r="BC13" s="365"/>
      <c r="BD13" s="363"/>
      <c r="BE13" s="137"/>
      <c r="BF13" s="163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157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157"/>
      <c r="BO13" s="151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157"/>
      <c r="BR13" s="165"/>
      <c r="BS13" s="167"/>
      <c r="BT13" s="167"/>
      <c r="BU13" s="167"/>
      <c r="BV13" s="161"/>
      <c r="BW13" s="161"/>
      <c r="BX13" s="206"/>
      <c r="BY13" s="206"/>
      <c r="BZ13" s="206"/>
      <c r="CA13" s="207"/>
      <c r="CB13" s="207"/>
      <c r="CC13" s="207"/>
      <c r="CD13" s="217"/>
      <c r="CE13" s="218"/>
      <c r="CF13" s="218"/>
      <c r="CG13" s="218"/>
      <c r="CH13" s="218"/>
      <c r="CI13" s="219"/>
      <c r="CJ13" s="204"/>
      <c r="CK13" s="204"/>
      <c r="CL13" s="204"/>
      <c r="CM13" s="204"/>
      <c r="CN13" s="205"/>
      <c r="CO13" s="211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09"/>
      <c r="DO13" s="210"/>
      <c r="DP13" s="34"/>
    </row>
    <row r="14" spans="1:132" ht="12.75" customHeight="1" x14ac:dyDescent="0.25">
      <c r="A14" s="228" t="s">
        <v>333</v>
      </c>
      <c r="B14" s="229"/>
      <c r="C14" s="182"/>
      <c r="D14" s="184"/>
      <c r="E14" s="138"/>
      <c r="F14" s="139"/>
      <c r="G14" s="139"/>
      <c r="H14" s="140"/>
      <c r="I14" s="182"/>
      <c r="J14" s="183"/>
      <c r="K14" s="184"/>
      <c r="L14" s="188"/>
      <c r="M14" s="189"/>
      <c r="N14" s="144"/>
      <c r="O14" s="144"/>
      <c r="P14" s="144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4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8" t="str">
        <f>IF(AND(E14&gt;'ASN21100'!$C$6,E14&lt;='ASN21100'!$E$6),'ASN21100'!$B$7,IF(AND(E14&gt;'ASN21100'!$G$6,E14&lt;='ASN21100'!$I$6),'ASN21100'!$F$7,IF(E14&gt;'ASN21100'!$K$6,'ASN21100'!$J$7,"**")))</f>
        <v>**</v>
      </c>
      <c r="X14" s="136" t="str">
        <f>IF(AND(E14&gt;'ASN21100'!$C$8,E14&lt;='ASN21100'!$E$8),'ASN21100'!$B$9,IF(AND(E14&gt;'ASN21100'!$G$9,E14&lt;='ASN21100'!$I$9),'ASN21100'!$F$9,IF(E14&gt;'ASN21100'!$K$8,'ASN21100'!$J$9,"**")))</f>
        <v>**</v>
      </c>
      <c r="Y14" s="14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8" t="str">
        <f>IF(AND(E14&gt;=ISO2768cL!$C$6,E14&lt;=ISO2768cL!$E$6),ISO2768cL!$B$7,IF(AND(E14&gt;ISO2768cL!$G$6,E14&lt;=ISO2768cL!$I$6),ISO2768cL!$F$7,IF(E14&gt;ISO2768cL!$K$6,ISO2768cL!$J$7,"**")))</f>
        <v>**</v>
      </c>
      <c r="AA14" s="136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4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8" t="str">
        <f>IF(AND(E14&gt;=ISO2768mK!$C$6,E14&lt;=ISO2768mK!$E$6),ISO2768mK!$B$7,IF(AND(E14&gt;ISO2768mK!$G$6,E14&lt;=ISO2768mK!$I$6),ISO2768mK!$F$7,IF(E14&gt;ISO2768mK!$K$6,ISO2768mK!$J$7,"**")))</f>
        <v>**</v>
      </c>
      <c r="AD14" s="136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4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360" t="str">
        <f>IF(AND(E14&gt;='NSA2110'!$C$6,E14&lt;='NSA2110'!$E$6),'NSA2110'!$B$7,IF(AND(E14&gt;'NSA2110'!$G$6,E14&lt;='NSA2110'!$I$6),'NSA2110'!$F$7,IF(E14&gt;'NSA2110'!$L$6,'NSA2110'!$J$7,"**")))</f>
        <v>**</v>
      </c>
      <c r="AG14" s="358" t="str">
        <f>IF(E14&gt;='NSA2110'!$D$8,'NSA2110'!$B$9,"**")</f>
        <v>**</v>
      </c>
      <c r="AH14" s="364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362" t="str">
        <f>IF(AND(E14&gt;'NSA2110'!$C$12,E14&lt;='NSA2110'!$E$12),'NSA2110'!$B$13,IF(E14&gt;'NSA2110'!$H$12,'NSA2110'!$F$13,"**"))</f>
        <v>**</v>
      </c>
      <c r="AJ14" s="136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4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360" t="str">
        <f>IF(AND(E14&gt;='ST11003'!$C$6,E14&lt;'ST11003'!$E$6),'ST11003'!$B$7,IF(E14&gt;='ST11003'!$G$6,'ST11003'!$F$7,"**"))</f>
        <v>**</v>
      </c>
      <c r="AM14" s="358" t="str">
        <f>IF(AND(E14&gt;='ST11003'!$C$8,E14&lt;'ST11003'!$E$8),'ST11003'!$B$9,IF(E14&gt;='ST11003'!$G$8,'ST11003'!$F$9,"**"))</f>
        <v>**</v>
      </c>
      <c r="AN14" s="148" t="str">
        <f>IF(AND(E14&gt;='ST11003'!$C$10,E14&lt;'ST11003'!$E$10),'ST11003'!$B$11,IF(E14&gt;='ST11003'!$G$10,'ST11003'!$F$11,"**"))</f>
        <v>**</v>
      </c>
      <c r="AO14" s="14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360" t="str">
        <f>IF(AND(E14&gt;='ST11007'!$C$6,E14&lt;'ST11007'!$E$6),'ST11007'!$B$7,IF(E14&gt;='ST11007'!$G$6,'ST11007'!$F$7,"**"))</f>
        <v>**</v>
      </c>
      <c r="AQ14" s="358" t="str">
        <f>IF(E14&gt;'ST11007'!$C$8,'ST11007'!$B$9,"**")</f>
        <v>**</v>
      </c>
      <c r="AR14" s="148" t="str">
        <f>IF(AND(E14&gt;='ST11007'!$C$10,E14&lt;'ST11007'!$E$10),'ST11007'!$B$11,IF(E14&gt;='ST11007'!$G$10,'ST11007'!$F$11,"**"))</f>
        <v>**</v>
      </c>
      <c r="AS14" s="136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4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8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36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4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36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4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360" t="str">
        <f t="shared" ref="AZ14:BA14" si="7">IF($A$40=$AE$10,AF14,IF($A$40=$AK$10,AL14,IF($A$40=$AO$10,AP14,"**")))</f>
        <v>**</v>
      </c>
      <c r="BA14" s="358" t="str">
        <f t="shared" si="7"/>
        <v>**</v>
      </c>
      <c r="BB14" s="148" t="str">
        <f t="shared" ref="BB14" si="8">IF($A$40=$V$10,W14,IF($A$40=$Y$10,Z14,IF($A$40=$AB$10,AC14,IF($A$40=$AK$10,AN14,IF($A$40=$AO$10,AR14,IF($A$40=$AT$10,AU14,"**"))))))</f>
        <v>**</v>
      </c>
      <c r="BC14" s="364" t="str">
        <f t="shared" ref="BC14:BD14" si="9">IF($A$40=$AE$10,AH14,"**")</f>
        <v>**</v>
      </c>
      <c r="BD14" s="362" t="str">
        <f t="shared" si="9"/>
        <v>**</v>
      </c>
      <c r="BE14" s="136" t="str">
        <f t="shared" ref="BE14" si="10">IF($A$40=$V$10,X14,IF($A$40=$Y$10,AA14,IF($A$40=$AB$10,AD14,IF($A$40=$AE$10,AJ14,IF($A$40=$AO$10,AS14,IF($A$40=$AT$10,AV14,IF($A$40=$AW$10,AX14,"**")))))))</f>
        <v>**</v>
      </c>
      <c r="BF14" s="162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156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156" t="str">
        <f t="shared" ref="BN14" si="13">IF(L14&amp;L15="","**",IF(L14=L15*-1,"± "&amp;TEXT(L14,"0,00"),IF(L14&lt;&gt;L15,CONCATENATE(BK14,BL14,BM14,CHAR(10),BK15,BL15,BM15),"**")))</f>
        <v>**</v>
      </c>
      <c r="BO14" s="150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156" t="str">
        <f t="shared" ref="BQ14" si="16">IF(BP14&lt;&gt;"",CONCATENATE(BP14&amp;CHAR(10),BP15),"**")</f>
        <v>**</v>
      </c>
      <c r="BR14" s="164" t="str">
        <f t="shared" ref="BR14" si="17">IF($C14="Ø","Ø",IF(OR($C14="R",$C14="RI",$C14="RE"),"R",IF($C14="Ch","Ch","")))</f>
        <v/>
      </c>
      <c r="BS14" s="166" t="str">
        <f t="shared" ref="BS14" si="18">IF($C14="Ch",$BO14,IF($C14="A",TEXT($E14,"0,00")&amp;"°",IF($E14&lt;&gt;"",$E14,"")))</f>
        <v/>
      </c>
      <c r="BT14" s="166"/>
      <c r="BU14" s="166"/>
      <c r="BV14" s="160" t="str">
        <f t="shared" ref="BV14" si="19">IF($BF14&lt;&gt;"**",$BF14,IF($BJ14&lt;&gt;"**",$BJ14,IF($BN14&lt;&gt;"**",$BN14,IF($BQ14&lt;&gt;"**",$BQ14,""))))</f>
        <v/>
      </c>
      <c r="BW14" s="160"/>
      <c r="BX14" s="206"/>
      <c r="BY14" s="206"/>
      <c r="BZ14" s="206"/>
      <c r="CA14" s="207"/>
      <c r="CB14" s="207"/>
      <c r="CC14" s="207"/>
      <c r="CD14" s="214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15"/>
      <c r="CF14" s="215"/>
      <c r="CG14" s="215"/>
      <c r="CH14" s="215"/>
      <c r="CI14" s="216"/>
      <c r="CJ14" s="204" t="str">
        <f>IF(O14&gt;=2,"x "&amp;O14,"")</f>
        <v/>
      </c>
      <c r="CK14" s="204"/>
      <c r="CL14" s="204"/>
      <c r="CM14" s="204"/>
      <c r="CN14" s="205"/>
      <c r="CO14" s="211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O14" s="210"/>
      <c r="DP14" s="208"/>
    </row>
    <row r="15" spans="1:132" ht="12.75" customHeight="1" x14ac:dyDescent="0.25">
      <c r="A15" s="230"/>
      <c r="B15" s="231"/>
      <c r="C15" s="185"/>
      <c r="D15" s="187"/>
      <c r="E15" s="141"/>
      <c r="F15" s="142"/>
      <c r="G15" s="142"/>
      <c r="H15" s="143"/>
      <c r="I15" s="185"/>
      <c r="J15" s="186"/>
      <c r="K15" s="187"/>
      <c r="L15" s="188"/>
      <c r="M15" s="189"/>
      <c r="N15" s="145"/>
      <c r="O15" s="145"/>
      <c r="P15" s="145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47"/>
      <c r="W15" s="149"/>
      <c r="X15" s="137"/>
      <c r="Y15" s="147"/>
      <c r="Z15" s="149"/>
      <c r="AA15" s="137"/>
      <c r="AB15" s="147"/>
      <c r="AC15" s="149"/>
      <c r="AD15" s="137"/>
      <c r="AE15" s="147"/>
      <c r="AF15" s="361"/>
      <c r="AG15" s="359"/>
      <c r="AH15" s="365"/>
      <c r="AI15" s="363"/>
      <c r="AJ15" s="137"/>
      <c r="AK15" s="147"/>
      <c r="AL15" s="361"/>
      <c r="AM15" s="359"/>
      <c r="AN15" s="149"/>
      <c r="AO15" s="147"/>
      <c r="AP15" s="361"/>
      <c r="AQ15" s="359"/>
      <c r="AR15" s="149"/>
      <c r="AS15" s="137"/>
      <c r="AT15" s="147"/>
      <c r="AU15" s="149"/>
      <c r="AV15" s="137"/>
      <c r="AW15" s="147"/>
      <c r="AX15" s="137"/>
      <c r="AY15" s="147"/>
      <c r="AZ15" s="361"/>
      <c r="BA15" s="359"/>
      <c r="BB15" s="149"/>
      <c r="BC15" s="365"/>
      <c r="BD15" s="363"/>
      <c r="BE15" s="137"/>
      <c r="BF15" s="163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157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157"/>
      <c r="BO15" s="151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157"/>
      <c r="BR15" s="165"/>
      <c r="BS15" s="167"/>
      <c r="BT15" s="167"/>
      <c r="BU15" s="167"/>
      <c r="BV15" s="161"/>
      <c r="BW15" s="161"/>
      <c r="BX15" s="206"/>
      <c r="BY15" s="206"/>
      <c r="BZ15" s="206"/>
      <c r="CA15" s="207"/>
      <c r="CB15" s="207"/>
      <c r="CC15" s="207"/>
      <c r="CD15" s="217"/>
      <c r="CE15" s="218"/>
      <c r="CF15" s="218"/>
      <c r="CG15" s="218"/>
      <c r="CH15" s="218"/>
      <c r="CI15" s="219"/>
      <c r="CJ15" s="204"/>
      <c r="CK15" s="204"/>
      <c r="CL15" s="204"/>
      <c r="CM15" s="204"/>
      <c r="CN15" s="205"/>
      <c r="CO15" s="211"/>
      <c r="CP15" s="209"/>
      <c r="CQ15" s="209"/>
      <c r="CR15" s="209"/>
      <c r="CS15" s="209"/>
      <c r="CT15" s="209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09"/>
      <c r="DJ15" s="209"/>
      <c r="DK15" s="209"/>
      <c r="DL15" s="209"/>
      <c r="DM15" s="209"/>
      <c r="DN15" s="209"/>
      <c r="DO15" s="210"/>
      <c r="DP15" s="208"/>
    </row>
    <row r="16" spans="1:132" ht="12.75" customHeight="1" x14ac:dyDescent="0.25">
      <c r="A16" s="228" t="s">
        <v>334</v>
      </c>
      <c r="B16" s="229"/>
      <c r="C16" s="182"/>
      <c r="D16" s="184"/>
      <c r="E16" s="138"/>
      <c r="F16" s="139"/>
      <c r="G16" s="139"/>
      <c r="H16" s="140"/>
      <c r="I16" s="182"/>
      <c r="J16" s="183"/>
      <c r="K16" s="184"/>
      <c r="L16" s="188"/>
      <c r="M16" s="189"/>
      <c r="N16" s="144"/>
      <c r="O16" s="144"/>
      <c r="P16" s="144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4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8" t="str">
        <f>IF(AND(E16&gt;'ASN21100'!$C$6,E16&lt;='ASN21100'!$E$6),'ASN21100'!$B$7,IF(AND(E16&gt;'ASN21100'!$G$6,E16&lt;='ASN21100'!$I$6),'ASN21100'!$F$7,IF(E16&gt;'ASN21100'!$K$6,'ASN21100'!$J$7,"**")))</f>
        <v>**</v>
      </c>
      <c r="X16" s="136" t="str">
        <f>IF(AND(E16&gt;'ASN21100'!$C$8,E16&lt;='ASN21100'!$E$8),'ASN21100'!$B$9,IF(AND(E16&gt;'ASN21100'!$G$9,E16&lt;='ASN21100'!$I$9),'ASN21100'!$F$9,IF(E16&gt;'ASN21100'!$K$8,'ASN21100'!$J$9,"**")))</f>
        <v>**</v>
      </c>
      <c r="Y16" s="14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8" t="str">
        <f>IF(AND(E16&gt;=ISO2768cL!$C$6,E16&lt;=ISO2768cL!$E$6),ISO2768cL!$B$7,IF(AND(E16&gt;ISO2768cL!$G$6,E16&lt;=ISO2768cL!$I$6),ISO2768cL!$F$7,IF(E16&gt;ISO2768cL!$K$6,ISO2768cL!$J$7,"**")))</f>
        <v>**</v>
      </c>
      <c r="AA16" s="136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4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8" t="str">
        <f>IF(AND(E16&gt;=ISO2768mK!$C$6,E16&lt;=ISO2768mK!$E$6),ISO2768mK!$B$7,IF(AND(E16&gt;ISO2768mK!$G$6,E16&lt;=ISO2768mK!$I$6),ISO2768mK!$F$7,IF(E16&gt;ISO2768mK!$K$6,ISO2768mK!$J$7,"**")))</f>
        <v>**</v>
      </c>
      <c r="AD16" s="136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4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360" t="str">
        <f>IF(AND(E16&gt;='NSA2110'!$C$6,E16&lt;='NSA2110'!$E$6),'NSA2110'!$B$7,IF(AND(E16&gt;'NSA2110'!$G$6,E16&lt;='NSA2110'!$I$6),'NSA2110'!$F$7,IF(E16&gt;'NSA2110'!$L$6,'NSA2110'!$J$7,"**")))</f>
        <v>**</v>
      </c>
      <c r="AG16" s="358" t="str">
        <f>IF(E16&gt;='NSA2110'!$D$8,'NSA2110'!$B$9,"**")</f>
        <v>**</v>
      </c>
      <c r="AH16" s="364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362" t="str">
        <f>IF(AND(E16&gt;'NSA2110'!$C$12,E16&lt;='NSA2110'!$E$12),'NSA2110'!$B$13,IF(E16&gt;'NSA2110'!$H$12,'NSA2110'!$F$13,"**"))</f>
        <v>**</v>
      </c>
      <c r="AJ16" s="136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4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360" t="str">
        <f>IF(AND(E16&gt;='ST11003'!$C$6,E16&lt;'ST11003'!$E$6),'ST11003'!$B$7,IF(E16&gt;='ST11003'!$G$6,'ST11003'!$F$7,"**"))</f>
        <v>**</v>
      </c>
      <c r="AM16" s="358" t="str">
        <f>IF(AND(E16&gt;='ST11003'!$C$8,E16&lt;'ST11003'!$E$8),'ST11003'!$B$9,IF(E16&gt;='ST11003'!$G$8,'ST11003'!$F$9,"**"))</f>
        <v>**</v>
      </c>
      <c r="AN16" s="148" t="str">
        <f>IF(AND(E16&gt;='ST11003'!$C$10,E16&lt;'ST11003'!$E$10),'ST11003'!$B$11,IF(E16&gt;='ST11003'!$G$10,'ST11003'!$F$11,"**"))</f>
        <v>**</v>
      </c>
      <c r="AO16" s="14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360" t="str">
        <f>IF(AND(E16&gt;='ST11007'!$C$6,E16&lt;'ST11007'!$E$6),'ST11007'!$B$7,IF(E16&gt;='ST11007'!$G$6,'ST11007'!$F$7,"**"))</f>
        <v>**</v>
      </c>
      <c r="AQ16" s="358" t="str">
        <f>IF(E16&gt;'ST11007'!$C$8,'ST11007'!$B$9,"**")</f>
        <v>**</v>
      </c>
      <c r="AR16" s="148" t="str">
        <f>IF(AND(E16&gt;='ST11007'!$C$10,E16&lt;'ST11007'!$E$10),'ST11007'!$B$11,IF(E16&gt;='ST11007'!$G$10,'ST11007'!$F$11,"**"))</f>
        <v>**</v>
      </c>
      <c r="AS16" s="136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4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8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36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4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36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4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360" t="str">
        <f t="shared" ref="AZ16:BA16" si="24">IF($A$40=$AE$10,AF16,IF($A$40=$AK$10,AL16,IF($A$40=$AO$10,AP16,"**")))</f>
        <v>**</v>
      </c>
      <c r="BA16" s="358" t="str">
        <f t="shared" si="24"/>
        <v>**</v>
      </c>
      <c r="BB16" s="148" t="str">
        <f t="shared" ref="BB16" si="25">IF($A$40=$V$10,W16,IF($A$40=$Y$10,Z16,IF($A$40=$AB$10,AC16,IF($A$40=$AK$10,AN16,IF($A$40=$AO$10,AR16,IF($A$40=$AT$10,AU16,"**"))))))</f>
        <v>**</v>
      </c>
      <c r="BC16" s="364" t="str">
        <f t="shared" ref="BC16:BD16" si="26">IF($A$40=$AE$10,AH16,"**")</f>
        <v>**</v>
      </c>
      <c r="BD16" s="362" t="str">
        <f t="shared" si="26"/>
        <v>**</v>
      </c>
      <c r="BE16" s="136" t="str">
        <f t="shared" ref="BE16" si="27">IF($A$40=$V$10,X16,IF($A$40=$Y$10,AA16,IF($A$40=$AB$10,AD16,IF($A$40=$AE$10,AJ16,IF($A$40=$AO$10,AS16,IF($A$40=$AT$10,AV16,IF($A$40=$AW$10,AX16,"**")))))))</f>
        <v>**</v>
      </c>
      <c r="BF16" s="162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156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156" t="str">
        <f t="shared" ref="BN16" si="30">IF(L16&amp;L17="","**",IF(L16=L17*-1,"± "&amp;TEXT(L16,"0,00"),IF(L16&lt;&gt;L17,CONCATENATE(BK16,BL16,BM16,CHAR(10),BK17,BL17,BM17),"**")))</f>
        <v>**</v>
      </c>
      <c r="BO16" s="150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156" t="str">
        <f t="shared" ref="BQ16" si="33">IF(BP16&lt;&gt;"",CONCATENATE(BP16&amp;CHAR(10),BP17),"**")</f>
        <v>**</v>
      </c>
      <c r="BR16" s="164" t="str">
        <f t="shared" ref="BR16" si="34">IF($C16="Ø","Ø",IF(OR($C16="R",$C16="RI",$C16="RE"),"R",IF($C16="Ch","Ch","")))</f>
        <v/>
      </c>
      <c r="BS16" s="166" t="str">
        <f t="shared" ref="BS16" si="35">IF($C16="Ch",$BO16,IF($C16="A",TEXT($E16,"0,00")&amp;"°",IF($E16&lt;&gt;"",$E16,"")))</f>
        <v/>
      </c>
      <c r="BT16" s="166"/>
      <c r="BU16" s="166"/>
      <c r="BV16" s="160" t="str">
        <f t="shared" ref="BV16" si="36">IF($BF16&lt;&gt;"**",$BF16,IF($BJ16&lt;&gt;"**",$BJ16,IF($BN16&lt;&gt;"**",$BN16,IF($BQ16&lt;&gt;"**",$BQ16,""))))</f>
        <v/>
      </c>
      <c r="BW16" s="160"/>
      <c r="BX16" s="206"/>
      <c r="BY16" s="206"/>
      <c r="BZ16" s="206"/>
      <c r="CA16" s="207"/>
      <c r="CB16" s="207"/>
      <c r="CC16" s="207"/>
      <c r="CD16" s="214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15"/>
      <c r="CF16" s="215"/>
      <c r="CG16" s="215"/>
      <c r="CH16" s="215"/>
      <c r="CI16" s="216"/>
      <c r="CJ16" s="204" t="str">
        <f>IF(O16&gt;=2,"x "&amp;O16,"")</f>
        <v/>
      </c>
      <c r="CK16" s="204"/>
      <c r="CL16" s="204"/>
      <c r="CM16" s="204"/>
      <c r="CN16" s="205"/>
      <c r="CO16" s="211"/>
      <c r="CP16" s="209"/>
      <c r="CQ16" s="209"/>
      <c r="CR16" s="209"/>
      <c r="CS16" s="209"/>
      <c r="CT16" s="209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09"/>
      <c r="DJ16" s="209"/>
      <c r="DK16" s="209"/>
      <c r="DL16" s="209"/>
      <c r="DM16" s="209"/>
      <c r="DN16" s="209"/>
      <c r="DO16" s="210"/>
      <c r="DP16" s="208"/>
    </row>
    <row r="17" spans="1:120" ht="12.75" customHeight="1" x14ac:dyDescent="0.25">
      <c r="A17" s="230"/>
      <c r="B17" s="231"/>
      <c r="C17" s="185"/>
      <c r="D17" s="187"/>
      <c r="E17" s="141"/>
      <c r="F17" s="142"/>
      <c r="G17" s="142"/>
      <c r="H17" s="143"/>
      <c r="I17" s="185"/>
      <c r="J17" s="186"/>
      <c r="K17" s="187"/>
      <c r="L17" s="188"/>
      <c r="M17" s="189"/>
      <c r="N17" s="145"/>
      <c r="O17" s="145"/>
      <c r="P17" s="145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47"/>
      <c r="W17" s="149"/>
      <c r="X17" s="137"/>
      <c r="Y17" s="147"/>
      <c r="Z17" s="149"/>
      <c r="AA17" s="137"/>
      <c r="AB17" s="147"/>
      <c r="AC17" s="149"/>
      <c r="AD17" s="137"/>
      <c r="AE17" s="147"/>
      <c r="AF17" s="361"/>
      <c r="AG17" s="359"/>
      <c r="AH17" s="365"/>
      <c r="AI17" s="363"/>
      <c r="AJ17" s="137"/>
      <c r="AK17" s="147"/>
      <c r="AL17" s="361"/>
      <c r="AM17" s="359"/>
      <c r="AN17" s="149"/>
      <c r="AO17" s="147"/>
      <c r="AP17" s="361"/>
      <c r="AQ17" s="359"/>
      <c r="AR17" s="149"/>
      <c r="AS17" s="137"/>
      <c r="AT17" s="147"/>
      <c r="AU17" s="149"/>
      <c r="AV17" s="137"/>
      <c r="AW17" s="147"/>
      <c r="AX17" s="137"/>
      <c r="AY17" s="147"/>
      <c r="AZ17" s="361"/>
      <c r="BA17" s="359"/>
      <c r="BB17" s="149"/>
      <c r="BC17" s="365"/>
      <c r="BD17" s="363"/>
      <c r="BE17" s="137"/>
      <c r="BF17" s="163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157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157"/>
      <c r="BO17" s="151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157"/>
      <c r="BR17" s="165"/>
      <c r="BS17" s="167"/>
      <c r="BT17" s="167"/>
      <c r="BU17" s="167"/>
      <c r="BV17" s="161"/>
      <c r="BW17" s="161"/>
      <c r="BX17" s="206"/>
      <c r="BY17" s="206"/>
      <c r="BZ17" s="206"/>
      <c r="CA17" s="207"/>
      <c r="CB17" s="207"/>
      <c r="CC17" s="207"/>
      <c r="CD17" s="217"/>
      <c r="CE17" s="218"/>
      <c r="CF17" s="218"/>
      <c r="CG17" s="218"/>
      <c r="CH17" s="218"/>
      <c r="CI17" s="219"/>
      <c r="CJ17" s="204"/>
      <c r="CK17" s="204"/>
      <c r="CL17" s="204"/>
      <c r="CM17" s="204"/>
      <c r="CN17" s="205"/>
      <c r="CO17" s="211"/>
      <c r="CP17" s="209"/>
      <c r="CQ17" s="209"/>
      <c r="CR17" s="209"/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09"/>
      <c r="DM17" s="209"/>
      <c r="DN17" s="209"/>
      <c r="DO17" s="210"/>
      <c r="DP17" s="208"/>
    </row>
    <row r="18" spans="1:120" ht="12.75" customHeight="1" x14ac:dyDescent="0.25">
      <c r="A18" s="228" t="s">
        <v>335</v>
      </c>
      <c r="B18" s="229"/>
      <c r="C18" s="182"/>
      <c r="D18" s="184"/>
      <c r="E18" s="138"/>
      <c r="F18" s="139"/>
      <c r="G18" s="139"/>
      <c r="H18" s="140"/>
      <c r="I18" s="182"/>
      <c r="J18" s="183"/>
      <c r="K18" s="184"/>
      <c r="L18" s="188"/>
      <c r="M18" s="189"/>
      <c r="N18" s="144"/>
      <c r="O18" s="144"/>
      <c r="P18" s="144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4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8" t="str">
        <f>IF(AND(E18&gt;'ASN21100'!$C$6,E18&lt;='ASN21100'!$E$6),'ASN21100'!$B$7,IF(AND(E18&gt;'ASN21100'!$G$6,E18&lt;='ASN21100'!$I$6),'ASN21100'!$F$7,IF(E18&gt;'ASN21100'!$K$6,'ASN21100'!$J$7,"**")))</f>
        <v>**</v>
      </c>
      <c r="X18" s="136" t="str">
        <f>IF(AND(E18&gt;'ASN21100'!$C$8,E18&lt;='ASN21100'!$E$8),'ASN21100'!$B$9,IF(AND(E18&gt;'ASN21100'!$G$9,E18&lt;='ASN21100'!$I$9),'ASN21100'!$F$9,IF(E18&gt;'ASN21100'!$K$8,'ASN21100'!$J$9,"**")))</f>
        <v>**</v>
      </c>
      <c r="Y18" s="14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8" t="str">
        <f>IF(AND(E18&gt;=ISO2768cL!$C$6,E18&lt;=ISO2768cL!$E$6),ISO2768cL!$B$7,IF(AND(E18&gt;ISO2768cL!$G$6,E18&lt;=ISO2768cL!$I$6),ISO2768cL!$F$7,IF(E18&gt;ISO2768cL!$K$6,ISO2768cL!$J$7,"**")))</f>
        <v>**</v>
      </c>
      <c r="AA18" s="136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4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8" t="str">
        <f>IF(AND(E18&gt;=ISO2768mK!$C$6,E18&lt;=ISO2768mK!$E$6),ISO2768mK!$B$7,IF(AND(E18&gt;ISO2768mK!$G$6,E18&lt;=ISO2768mK!$I$6),ISO2768mK!$F$7,IF(E18&gt;ISO2768mK!$K$6,ISO2768mK!$J$7,"**")))</f>
        <v>**</v>
      </c>
      <c r="AD18" s="136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4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360" t="str">
        <f>IF(AND(E18&gt;='NSA2110'!$C$6,E18&lt;='NSA2110'!$E$6),'NSA2110'!$B$7,IF(AND(E18&gt;'NSA2110'!$G$6,E18&lt;='NSA2110'!$I$6),'NSA2110'!$F$7,IF(E18&gt;'NSA2110'!$L$6,'NSA2110'!$J$7,"**")))</f>
        <v>**</v>
      </c>
      <c r="AG18" s="358" t="str">
        <f>IF(E18&gt;='NSA2110'!$D$8,'NSA2110'!$B$9,"**")</f>
        <v>**</v>
      </c>
      <c r="AH18" s="364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362" t="str">
        <f>IF(AND(E18&gt;'NSA2110'!$C$12,E18&lt;='NSA2110'!$E$12),'NSA2110'!$B$13,IF(E18&gt;'NSA2110'!$H$12,'NSA2110'!$F$13,"**"))</f>
        <v>**</v>
      </c>
      <c r="AJ18" s="136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4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360" t="str">
        <f>IF(AND(E18&gt;='ST11003'!$C$6,E18&lt;'ST11003'!$E$6),'ST11003'!$B$7,IF(E18&gt;='ST11003'!$G$6,'ST11003'!$F$7,"**"))</f>
        <v>**</v>
      </c>
      <c r="AM18" s="358" t="str">
        <f>IF(AND(E18&gt;='ST11003'!$C$8,E18&lt;'ST11003'!$E$8),'ST11003'!$B$9,IF(E18&gt;='ST11003'!$G$8,'ST11003'!$F$9,"**"))</f>
        <v>**</v>
      </c>
      <c r="AN18" s="148" t="str">
        <f>IF(AND(E18&gt;='ST11003'!$C$10,E18&lt;'ST11003'!$E$10),'ST11003'!$B$11,IF(E18&gt;='ST11003'!$G$10,'ST11003'!$F$11,"**"))</f>
        <v>**</v>
      </c>
      <c r="AO18" s="14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360" t="str">
        <f>IF(AND(E18&gt;='ST11007'!$C$6,E18&lt;'ST11007'!$E$6),'ST11007'!$B$7,IF(E18&gt;='ST11007'!$G$6,'ST11007'!$F$7,"**"))</f>
        <v>**</v>
      </c>
      <c r="AQ18" s="358" t="str">
        <f>IF(E18&gt;'ST11007'!$C$8,'ST11007'!$B$9,"**")</f>
        <v>**</v>
      </c>
      <c r="AR18" s="148" t="str">
        <f>IF(AND(E18&gt;='ST11007'!$C$10,E18&lt;'ST11007'!$E$10),'ST11007'!$B$11,IF(E18&gt;='ST11007'!$G$10,'ST11007'!$F$11,"**"))</f>
        <v>**</v>
      </c>
      <c r="AS18" s="136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4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8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36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4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36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4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360" t="str">
        <f t="shared" ref="AZ18:BA18" si="41">IF($A$40=$AE$10,AF18,IF($A$40=$AK$10,AL18,IF($A$40=$AO$10,AP18,"**")))</f>
        <v>**</v>
      </c>
      <c r="BA18" s="358" t="str">
        <f t="shared" si="41"/>
        <v>**</v>
      </c>
      <c r="BB18" s="148" t="str">
        <f t="shared" ref="BB18" si="42">IF($A$40=$V$10,W18,IF($A$40=$Y$10,Z18,IF($A$40=$AB$10,AC18,IF($A$40=$AK$10,AN18,IF($A$40=$AO$10,AR18,IF($A$40=$AT$10,AU18,"**"))))))</f>
        <v>**</v>
      </c>
      <c r="BC18" s="364" t="str">
        <f t="shared" ref="BC18:BD18" si="43">IF($A$40=$AE$10,AH18,"**")</f>
        <v>**</v>
      </c>
      <c r="BD18" s="362" t="str">
        <f t="shared" si="43"/>
        <v>**</v>
      </c>
      <c r="BE18" s="136" t="str">
        <f t="shared" ref="BE18" si="44">IF($A$40=$V$10,X18,IF($A$40=$Y$10,AA18,IF($A$40=$AB$10,AD18,IF($A$40=$AE$10,AJ18,IF($A$40=$AO$10,AS18,IF($A$40=$AT$10,AV18,IF($A$40=$AW$10,AX18,"**")))))))</f>
        <v>**</v>
      </c>
      <c r="BF18" s="162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156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156" t="str">
        <f t="shared" ref="BN18" si="47">IF(L18&amp;L19="","**",IF(L18=L19*-1,"± "&amp;TEXT(L18,"0,00"),IF(L18&lt;&gt;L19,CONCATENATE(BK18,BL18,BM18,CHAR(10),BK19,BL19,BM19),"**")))</f>
        <v>**</v>
      </c>
      <c r="BO18" s="150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156" t="str">
        <f t="shared" ref="BQ18" si="50">IF(BP18&lt;&gt;"",CONCATENATE(BP18&amp;CHAR(10),BP19),"**")</f>
        <v>**</v>
      </c>
      <c r="BR18" s="164" t="str">
        <f t="shared" ref="BR18" si="51">IF($C18="Ø","Ø",IF(OR($C18="R",$C18="RI",$C18="RE"),"R",IF($C18="Ch","Ch","")))</f>
        <v/>
      </c>
      <c r="BS18" s="166" t="str">
        <f t="shared" ref="BS18" si="52">IF($C18="Ch",$BO18,IF($C18="A",TEXT($E18,"0,00")&amp;"°",IF($E18&lt;&gt;"",$E18,"")))</f>
        <v/>
      </c>
      <c r="BT18" s="166"/>
      <c r="BU18" s="166"/>
      <c r="BV18" s="160" t="str">
        <f t="shared" ref="BV18" si="53">IF($BF18&lt;&gt;"**",$BF18,IF($BJ18&lt;&gt;"**",$BJ18,IF($BN18&lt;&gt;"**",$BN18,IF($BQ18&lt;&gt;"**",$BQ18,""))))</f>
        <v/>
      </c>
      <c r="BW18" s="160"/>
      <c r="BX18" s="206"/>
      <c r="BY18" s="206"/>
      <c r="BZ18" s="206"/>
      <c r="CA18" s="207"/>
      <c r="CB18" s="207"/>
      <c r="CC18" s="207"/>
      <c r="CD18" s="214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15"/>
      <c r="CF18" s="215"/>
      <c r="CG18" s="215"/>
      <c r="CH18" s="215"/>
      <c r="CI18" s="216"/>
      <c r="CJ18" s="204" t="str">
        <f>IF(O18&gt;=2,"x "&amp;O18,"")</f>
        <v/>
      </c>
      <c r="CK18" s="204"/>
      <c r="CL18" s="204"/>
      <c r="CM18" s="204"/>
      <c r="CN18" s="205"/>
      <c r="CO18" s="211"/>
      <c r="CP18" s="209"/>
      <c r="CQ18" s="209"/>
      <c r="CR18" s="209"/>
      <c r="CS18" s="209"/>
      <c r="CT18" s="209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09"/>
      <c r="DJ18" s="209"/>
      <c r="DK18" s="209"/>
      <c r="DL18" s="209"/>
      <c r="DM18" s="209"/>
      <c r="DN18" s="209"/>
      <c r="DO18" s="210"/>
      <c r="DP18" s="208"/>
    </row>
    <row r="19" spans="1:120" ht="12.75" customHeight="1" x14ac:dyDescent="0.25">
      <c r="A19" s="230"/>
      <c r="B19" s="231"/>
      <c r="C19" s="185"/>
      <c r="D19" s="187"/>
      <c r="E19" s="141"/>
      <c r="F19" s="142"/>
      <c r="G19" s="142"/>
      <c r="H19" s="143"/>
      <c r="I19" s="185"/>
      <c r="J19" s="186"/>
      <c r="K19" s="187"/>
      <c r="L19" s="188"/>
      <c r="M19" s="189"/>
      <c r="N19" s="145"/>
      <c r="O19" s="145"/>
      <c r="P19" s="145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47"/>
      <c r="W19" s="149"/>
      <c r="X19" s="137"/>
      <c r="Y19" s="147"/>
      <c r="Z19" s="149"/>
      <c r="AA19" s="137"/>
      <c r="AB19" s="147"/>
      <c r="AC19" s="149"/>
      <c r="AD19" s="137"/>
      <c r="AE19" s="147"/>
      <c r="AF19" s="361"/>
      <c r="AG19" s="359"/>
      <c r="AH19" s="365"/>
      <c r="AI19" s="363"/>
      <c r="AJ19" s="137"/>
      <c r="AK19" s="147"/>
      <c r="AL19" s="361"/>
      <c r="AM19" s="359"/>
      <c r="AN19" s="149"/>
      <c r="AO19" s="147"/>
      <c r="AP19" s="361"/>
      <c r="AQ19" s="359"/>
      <c r="AR19" s="149"/>
      <c r="AS19" s="137"/>
      <c r="AT19" s="147"/>
      <c r="AU19" s="149"/>
      <c r="AV19" s="137"/>
      <c r="AW19" s="147"/>
      <c r="AX19" s="137"/>
      <c r="AY19" s="147"/>
      <c r="AZ19" s="361"/>
      <c r="BA19" s="359"/>
      <c r="BB19" s="149"/>
      <c r="BC19" s="365"/>
      <c r="BD19" s="363"/>
      <c r="BE19" s="137"/>
      <c r="BF19" s="163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157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157"/>
      <c r="BO19" s="151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157"/>
      <c r="BR19" s="165"/>
      <c r="BS19" s="167"/>
      <c r="BT19" s="167"/>
      <c r="BU19" s="167"/>
      <c r="BV19" s="161"/>
      <c r="BW19" s="161"/>
      <c r="BX19" s="206"/>
      <c r="BY19" s="206"/>
      <c r="BZ19" s="206"/>
      <c r="CA19" s="207"/>
      <c r="CB19" s="207"/>
      <c r="CC19" s="207"/>
      <c r="CD19" s="217"/>
      <c r="CE19" s="218"/>
      <c r="CF19" s="218"/>
      <c r="CG19" s="218"/>
      <c r="CH19" s="218"/>
      <c r="CI19" s="219"/>
      <c r="CJ19" s="204"/>
      <c r="CK19" s="204"/>
      <c r="CL19" s="204"/>
      <c r="CM19" s="204"/>
      <c r="CN19" s="205"/>
      <c r="CO19" s="211"/>
      <c r="CP19" s="209"/>
      <c r="CQ19" s="209"/>
      <c r="CR19" s="209"/>
      <c r="CS19" s="209"/>
      <c r="CT19" s="209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09"/>
      <c r="DJ19" s="209"/>
      <c r="DK19" s="209"/>
      <c r="DL19" s="209"/>
      <c r="DM19" s="209"/>
      <c r="DN19" s="209"/>
      <c r="DO19" s="210"/>
      <c r="DP19" s="208"/>
    </row>
    <row r="20" spans="1:120" ht="12.75" customHeight="1" x14ac:dyDescent="0.25">
      <c r="A20" s="228" t="s">
        <v>336</v>
      </c>
      <c r="B20" s="229"/>
      <c r="C20" s="182"/>
      <c r="D20" s="184"/>
      <c r="E20" s="190"/>
      <c r="F20" s="191"/>
      <c r="G20" s="194"/>
      <c r="H20" s="195"/>
      <c r="I20" s="182"/>
      <c r="J20" s="183"/>
      <c r="K20" s="184"/>
      <c r="L20" s="188"/>
      <c r="M20" s="189"/>
      <c r="N20" s="144"/>
      <c r="O20" s="144"/>
      <c r="P20" s="144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4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8" t="str">
        <f>IF(AND(E20&gt;'ASN21100'!$C$6,E20&lt;='ASN21100'!$E$6),'ASN21100'!$B$7,IF(AND(E20&gt;'ASN21100'!$G$6,E20&lt;='ASN21100'!$I$6),'ASN21100'!$F$7,IF(E20&gt;'ASN21100'!$K$6,'ASN21100'!$J$7,"**")))</f>
        <v>**</v>
      </c>
      <c r="X20" s="136" t="str">
        <f>IF(AND(E20&gt;'ASN21100'!$C$8,E20&lt;='ASN21100'!$E$8),'ASN21100'!$B$9,IF(AND(E20&gt;'ASN21100'!$G$9,E20&lt;='ASN21100'!$I$9),'ASN21100'!$F$9,IF(E20&gt;'ASN21100'!$K$8,'ASN21100'!$J$9,"**")))</f>
        <v>**</v>
      </c>
      <c r="Y20" s="14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8" t="str">
        <f>IF(AND(E20&gt;=ISO2768cL!$C$6,E20&lt;=ISO2768cL!$E$6),ISO2768cL!$B$7,IF(AND(E20&gt;ISO2768cL!$G$6,E20&lt;=ISO2768cL!$I$6),ISO2768cL!$F$7,IF(E20&gt;ISO2768cL!$K$6,ISO2768cL!$J$7,"**")))</f>
        <v>**</v>
      </c>
      <c r="AA20" s="136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4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8" t="str">
        <f>IF(AND(E20&gt;=ISO2768mK!$C$6,E20&lt;=ISO2768mK!$E$6),ISO2768mK!$B$7,IF(AND(E20&gt;ISO2768mK!$G$6,E20&lt;=ISO2768mK!$I$6),ISO2768mK!$F$7,IF(E20&gt;ISO2768mK!$K$6,ISO2768mK!$J$7,"**")))</f>
        <v>**</v>
      </c>
      <c r="AD20" s="136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4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360" t="str">
        <f>IF(AND(E20&gt;='NSA2110'!$C$6,E20&lt;='NSA2110'!$E$6),'NSA2110'!$B$7,IF(AND(E20&gt;'NSA2110'!$G$6,E20&lt;='NSA2110'!$I$6),'NSA2110'!$F$7,IF(E20&gt;'NSA2110'!$L$6,'NSA2110'!$J$7,"**")))</f>
        <v>**</v>
      </c>
      <c r="AG20" s="358" t="str">
        <f>IF(E20&gt;='NSA2110'!$D$8,'NSA2110'!$B$9,"**")</f>
        <v>**</v>
      </c>
      <c r="AH20" s="364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362" t="str">
        <f>IF(AND(E20&gt;'NSA2110'!$C$12,E20&lt;='NSA2110'!$E$12),'NSA2110'!$B$13,IF(E20&gt;'NSA2110'!$H$12,'NSA2110'!$F$13,"**"))</f>
        <v>**</v>
      </c>
      <c r="AJ20" s="136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4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360" t="str">
        <f>IF(AND(E20&gt;='ST11003'!$C$6,E20&lt;'ST11003'!$E$6),'ST11003'!$B$7,IF(E20&gt;='ST11003'!$G$6,'ST11003'!$F$7,"**"))</f>
        <v>**</v>
      </c>
      <c r="AM20" s="358" t="str">
        <f>IF(AND(E20&gt;='ST11003'!$C$8,E20&lt;'ST11003'!$E$8),'ST11003'!$B$9,IF(E20&gt;='ST11003'!$G$8,'ST11003'!$F$9,"**"))</f>
        <v>**</v>
      </c>
      <c r="AN20" s="148" t="str">
        <f>IF(AND(E20&gt;='ST11003'!$C$10,E20&lt;'ST11003'!$E$10),'ST11003'!$B$11,IF(E20&gt;='ST11003'!$G$10,'ST11003'!$F$11,"**"))</f>
        <v>**</v>
      </c>
      <c r="AO20" s="14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360" t="str">
        <f>IF(AND(E20&gt;='ST11007'!$C$6,E20&lt;'ST11007'!$E$6),'ST11007'!$B$7,IF(E20&gt;='ST11007'!$G$6,'ST11007'!$F$7,"**"))</f>
        <v>**</v>
      </c>
      <c r="AQ20" s="358" t="str">
        <f>IF(E20&gt;'ST11007'!$C$8,'ST11007'!$B$9,"**")</f>
        <v>**</v>
      </c>
      <c r="AR20" s="148" t="str">
        <f>IF(AND(E20&gt;='ST11007'!$C$10,E20&lt;'ST11007'!$E$10),'ST11007'!$B$11,IF(E20&gt;='ST11007'!$G$10,'ST11007'!$F$11,"**"))</f>
        <v>**</v>
      </c>
      <c r="AS20" s="136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4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8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36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4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36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4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360" t="str">
        <f t="shared" ref="AZ20:BA20" si="58">IF($A$40=$AE$10,AF20,IF($A$40=$AK$10,AL20,IF($A$40=$AO$10,AP20,"**")))</f>
        <v>**</v>
      </c>
      <c r="BA20" s="358" t="str">
        <f t="shared" si="58"/>
        <v>**</v>
      </c>
      <c r="BB20" s="148" t="str">
        <f t="shared" ref="BB20" si="59">IF($A$40=$V$10,W20,IF($A$40=$Y$10,Z20,IF($A$40=$AB$10,AC20,IF($A$40=$AK$10,AN20,IF($A$40=$AO$10,AR20,IF($A$40=$AT$10,AU20,"**"))))))</f>
        <v>**</v>
      </c>
      <c r="BC20" s="364" t="str">
        <f t="shared" ref="BC20:BD20" si="60">IF($A$40=$AE$10,AH20,"**")</f>
        <v>**</v>
      </c>
      <c r="BD20" s="362" t="str">
        <f t="shared" si="60"/>
        <v>**</v>
      </c>
      <c r="BE20" s="136" t="str">
        <f t="shared" ref="BE20" si="61">IF($A$40=$V$10,X20,IF($A$40=$Y$10,AA20,IF($A$40=$AB$10,AD20,IF($A$40=$AE$10,AJ20,IF($A$40=$AO$10,AS20,IF($A$40=$AT$10,AV20,IF($A$40=$AW$10,AX20,"**")))))))</f>
        <v>**</v>
      </c>
      <c r="BF20" s="162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156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156" t="str">
        <f t="shared" ref="BN20" si="64">IF(L20&amp;L21="","**",IF(L20=L21*-1,"± "&amp;TEXT(L20,"0,00"),IF(L20&lt;&gt;L21,CONCATENATE(BK20,BL20,BM20,CHAR(10),BK21,BL21,BM21),"**")))</f>
        <v>**</v>
      </c>
      <c r="BO20" s="150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156" t="str">
        <f t="shared" ref="BQ20" si="67">IF(BP20&lt;&gt;"",CONCATENATE(BP20&amp;CHAR(10),BP21),"**")</f>
        <v>**</v>
      </c>
      <c r="BR20" s="164" t="str">
        <f t="shared" ref="BR20" si="68">IF($C20="Ø","Ø",IF(OR($C20="R",$C20="RI",$C20="RE"),"R",IF($C20="Ch","Ch","")))</f>
        <v/>
      </c>
      <c r="BS20" s="166" t="str">
        <f t="shared" ref="BS20" si="69">IF($C20="Ch",$BO20,IF($C20="A",TEXT($E20,"0,00")&amp;"°",IF($E20&lt;&gt;"",$E20,"")))</f>
        <v/>
      </c>
      <c r="BT20" s="166"/>
      <c r="BU20" s="166"/>
      <c r="BV20" s="160" t="str">
        <f t="shared" ref="BV20" si="70">IF($BF20&lt;&gt;"**",$BF20,IF($BJ20&lt;&gt;"**",$BJ20,IF($BN20&lt;&gt;"**",$BN20,IF($BQ20&lt;&gt;"**",$BQ20,""))))</f>
        <v/>
      </c>
      <c r="BW20" s="160"/>
      <c r="BX20" s="206"/>
      <c r="BY20" s="206"/>
      <c r="BZ20" s="206"/>
      <c r="CA20" s="207"/>
      <c r="CB20" s="207"/>
      <c r="CC20" s="207"/>
      <c r="CD20" s="214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15"/>
      <c r="CF20" s="215"/>
      <c r="CG20" s="215"/>
      <c r="CH20" s="215"/>
      <c r="CI20" s="216"/>
      <c r="CJ20" s="204" t="str">
        <f>IF(O20&gt;=2,"x "&amp;O20,"")</f>
        <v/>
      </c>
      <c r="CK20" s="204"/>
      <c r="CL20" s="204"/>
      <c r="CM20" s="204"/>
      <c r="CN20" s="205"/>
      <c r="CO20" s="211"/>
      <c r="CP20" s="209"/>
      <c r="CQ20" s="209"/>
      <c r="CR20" s="209"/>
      <c r="CS20" s="209"/>
      <c r="CT20" s="209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09"/>
      <c r="DJ20" s="209"/>
      <c r="DK20" s="209"/>
      <c r="DL20" s="209"/>
      <c r="DM20" s="209"/>
      <c r="DN20" s="209"/>
      <c r="DO20" s="210"/>
      <c r="DP20" s="208"/>
    </row>
    <row r="21" spans="1:120" ht="12.75" customHeight="1" x14ac:dyDescent="0.25">
      <c r="A21" s="230"/>
      <c r="B21" s="231"/>
      <c r="C21" s="185"/>
      <c r="D21" s="187"/>
      <c r="E21" s="192"/>
      <c r="F21" s="193"/>
      <c r="G21" s="196"/>
      <c r="H21" s="197"/>
      <c r="I21" s="185"/>
      <c r="J21" s="186"/>
      <c r="K21" s="187"/>
      <c r="L21" s="188"/>
      <c r="M21" s="189"/>
      <c r="N21" s="145"/>
      <c r="O21" s="145"/>
      <c r="P21" s="145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47"/>
      <c r="W21" s="149"/>
      <c r="X21" s="137"/>
      <c r="Y21" s="147"/>
      <c r="Z21" s="149"/>
      <c r="AA21" s="137"/>
      <c r="AB21" s="147"/>
      <c r="AC21" s="149"/>
      <c r="AD21" s="137"/>
      <c r="AE21" s="147"/>
      <c r="AF21" s="361"/>
      <c r="AG21" s="359"/>
      <c r="AH21" s="365"/>
      <c r="AI21" s="363"/>
      <c r="AJ21" s="137"/>
      <c r="AK21" s="147"/>
      <c r="AL21" s="361"/>
      <c r="AM21" s="359"/>
      <c r="AN21" s="149"/>
      <c r="AO21" s="147"/>
      <c r="AP21" s="361"/>
      <c r="AQ21" s="359"/>
      <c r="AR21" s="149"/>
      <c r="AS21" s="137"/>
      <c r="AT21" s="147"/>
      <c r="AU21" s="149"/>
      <c r="AV21" s="137"/>
      <c r="AW21" s="147"/>
      <c r="AX21" s="137"/>
      <c r="AY21" s="147"/>
      <c r="AZ21" s="361"/>
      <c r="BA21" s="359"/>
      <c r="BB21" s="149"/>
      <c r="BC21" s="365"/>
      <c r="BD21" s="363"/>
      <c r="BE21" s="137"/>
      <c r="BF21" s="163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157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157"/>
      <c r="BO21" s="151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157"/>
      <c r="BR21" s="165"/>
      <c r="BS21" s="167"/>
      <c r="BT21" s="167"/>
      <c r="BU21" s="167"/>
      <c r="BV21" s="161"/>
      <c r="BW21" s="161"/>
      <c r="BX21" s="206"/>
      <c r="BY21" s="206"/>
      <c r="BZ21" s="206"/>
      <c r="CA21" s="207"/>
      <c r="CB21" s="207"/>
      <c r="CC21" s="207"/>
      <c r="CD21" s="217"/>
      <c r="CE21" s="218"/>
      <c r="CF21" s="218"/>
      <c r="CG21" s="218"/>
      <c r="CH21" s="218"/>
      <c r="CI21" s="219"/>
      <c r="CJ21" s="204"/>
      <c r="CK21" s="204"/>
      <c r="CL21" s="204"/>
      <c r="CM21" s="204"/>
      <c r="CN21" s="205"/>
      <c r="CO21" s="211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09"/>
      <c r="DM21" s="209"/>
      <c r="DN21" s="209"/>
      <c r="DO21" s="210"/>
      <c r="DP21" s="208"/>
    </row>
    <row r="22" spans="1:120" ht="12.75" customHeight="1" x14ac:dyDescent="0.25">
      <c r="A22" s="228" t="s">
        <v>337</v>
      </c>
      <c r="B22" s="229"/>
      <c r="C22" s="182"/>
      <c r="D22" s="184"/>
      <c r="E22" s="138"/>
      <c r="F22" s="139"/>
      <c r="G22" s="139"/>
      <c r="H22" s="140"/>
      <c r="I22" s="182"/>
      <c r="J22" s="183"/>
      <c r="K22" s="184"/>
      <c r="L22" s="188"/>
      <c r="M22" s="189"/>
      <c r="N22" s="144"/>
      <c r="O22" s="144"/>
      <c r="P22" s="144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4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8" t="str">
        <f>IF(AND(E22&gt;'ASN21100'!$C$6,E22&lt;='ASN21100'!$E$6),'ASN21100'!$B$7,IF(AND(E22&gt;'ASN21100'!$G$6,E22&lt;='ASN21100'!$I$6),'ASN21100'!$F$7,IF(E22&gt;'ASN21100'!$K$6,'ASN21100'!$J$7,"**")))</f>
        <v>**</v>
      </c>
      <c r="X22" s="136" t="str">
        <f>IF(AND(E22&gt;'ASN21100'!$C$8,E22&lt;='ASN21100'!$E$8),'ASN21100'!$B$9,IF(AND(E22&gt;'ASN21100'!$G$9,E22&lt;='ASN21100'!$I$9),'ASN21100'!$F$9,IF(E22&gt;'ASN21100'!$K$8,'ASN21100'!$J$9,"**")))</f>
        <v>**</v>
      </c>
      <c r="Y22" s="14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8" t="str">
        <f>IF(AND(E22&gt;=ISO2768cL!$C$6,E22&lt;=ISO2768cL!$E$6),ISO2768cL!$B$7,IF(AND(E22&gt;ISO2768cL!$G$6,E22&lt;=ISO2768cL!$I$6),ISO2768cL!$F$7,IF(E22&gt;ISO2768cL!$K$6,ISO2768cL!$J$7,"**")))</f>
        <v>**</v>
      </c>
      <c r="AA22" s="136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4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8" t="str">
        <f>IF(AND(E22&gt;=ISO2768mK!$C$6,E22&lt;=ISO2768mK!$E$6),ISO2768mK!$B$7,IF(AND(E22&gt;ISO2768mK!$G$6,E22&lt;=ISO2768mK!$I$6),ISO2768mK!$F$7,IF(E22&gt;ISO2768mK!$K$6,ISO2768mK!$J$7,"**")))</f>
        <v>**</v>
      </c>
      <c r="AD22" s="136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4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360" t="str">
        <f>IF(AND(E22&gt;='NSA2110'!$C$6,E22&lt;='NSA2110'!$E$6),'NSA2110'!$B$7,IF(AND(E22&gt;'NSA2110'!$G$6,E22&lt;='NSA2110'!$I$6),'NSA2110'!$F$7,IF(E22&gt;'NSA2110'!$L$6,'NSA2110'!$J$7,"**")))</f>
        <v>**</v>
      </c>
      <c r="AG22" s="358" t="str">
        <f>IF(E22&gt;='NSA2110'!$D$8,'NSA2110'!$B$9,"**")</f>
        <v>**</v>
      </c>
      <c r="AH22" s="364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362" t="str">
        <f>IF(AND(E22&gt;'NSA2110'!$C$12,E22&lt;='NSA2110'!$E$12),'NSA2110'!$B$13,IF(E22&gt;'NSA2110'!$H$12,'NSA2110'!$F$13,"**"))</f>
        <v>**</v>
      </c>
      <c r="AJ22" s="136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4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360" t="str">
        <f>IF(AND(E22&gt;='ST11003'!$C$6,E22&lt;'ST11003'!$E$6),'ST11003'!$B$7,IF(E22&gt;='ST11003'!$G$6,'ST11003'!$F$7,"**"))</f>
        <v>**</v>
      </c>
      <c r="AM22" s="358" t="str">
        <f>IF(AND(E22&gt;='ST11003'!$C$8,E22&lt;'ST11003'!$E$8),'ST11003'!$B$9,IF(E22&gt;='ST11003'!$G$8,'ST11003'!$F$9,"**"))</f>
        <v>**</v>
      </c>
      <c r="AN22" s="148" t="str">
        <f>IF(AND(E22&gt;='ST11003'!$C$10,E22&lt;'ST11003'!$E$10),'ST11003'!$B$11,IF(E22&gt;='ST11003'!$G$10,'ST11003'!$F$11,"**"))</f>
        <v>**</v>
      </c>
      <c r="AO22" s="14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360" t="str">
        <f>IF(AND(E22&gt;='ST11007'!$C$6,E22&lt;'ST11007'!$E$6),'ST11007'!$B$7,IF(E22&gt;='ST11007'!$G$6,'ST11007'!$F$7,"**"))</f>
        <v>**</v>
      </c>
      <c r="AQ22" s="358" t="str">
        <f>IF(E22&gt;'ST11007'!$C$8,'ST11007'!$B$9,"**")</f>
        <v>**</v>
      </c>
      <c r="AR22" s="148" t="str">
        <f>IF(AND(E22&gt;='ST11007'!$C$10,E22&lt;'ST11007'!$E$10),'ST11007'!$B$11,IF(E22&gt;='ST11007'!$G$10,'ST11007'!$F$11,"**"))</f>
        <v>**</v>
      </c>
      <c r="AS22" s="136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4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8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36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4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36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4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360" t="str">
        <f t="shared" ref="AZ22:BA22" si="75">IF($A$40=$AE$10,AF22,IF($A$40=$AK$10,AL22,IF($A$40=$AO$10,AP22,"**")))</f>
        <v>**</v>
      </c>
      <c r="BA22" s="358" t="str">
        <f t="shared" si="75"/>
        <v>**</v>
      </c>
      <c r="BB22" s="148" t="str">
        <f t="shared" ref="BB22" si="76">IF($A$40=$V$10,W22,IF($A$40=$Y$10,Z22,IF($A$40=$AB$10,AC22,IF($A$40=$AK$10,AN22,IF($A$40=$AO$10,AR22,IF($A$40=$AT$10,AU22,"**"))))))</f>
        <v>**</v>
      </c>
      <c r="BC22" s="364" t="str">
        <f t="shared" ref="BC22:BD22" si="77">IF($A$40=$AE$10,AH22,"**")</f>
        <v>**</v>
      </c>
      <c r="BD22" s="362" t="str">
        <f t="shared" si="77"/>
        <v>**</v>
      </c>
      <c r="BE22" s="136" t="str">
        <f t="shared" ref="BE22" si="78">IF($A$40=$V$10,X22,IF($A$40=$Y$10,AA22,IF($A$40=$AB$10,AD22,IF($A$40=$AE$10,AJ22,IF($A$40=$AO$10,AS22,IF($A$40=$AT$10,AV22,IF($A$40=$AW$10,AX22,"**")))))))</f>
        <v>**</v>
      </c>
      <c r="BF22" s="162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156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156" t="str">
        <f t="shared" ref="BN22" si="81">IF(L22&amp;L23="","**",IF(L22=L23*-1,"± "&amp;TEXT(L22,"0,00"),IF(L22&lt;&gt;L23,CONCATENATE(BK22,BL22,BM22,CHAR(10),BK23,BL23,BM23),"**")))</f>
        <v>**</v>
      </c>
      <c r="BO22" s="150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156" t="str">
        <f t="shared" ref="BQ22" si="84">IF(BP22&lt;&gt;"",CONCATENATE(BP22&amp;CHAR(10),BP23),"**")</f>
        <v>**</v>
      </c>
      <c r="BR22" s="164" t="str">
        <f t="shared" ref="BR22" si="85">IF($C22="Ø","Ø",IF(OR($C22="R",$C22="RI",$C22="RE"),"R",IF($C22="Ch","Ch","")))</f>
        <v/>
      </c>
      <c r="BS22" s="166" t="str">
        <f>IF($C22="Ch",$BO22,IF($C22="A",TEXT($E22,"0,00")&amp;"°",IF($E22&lt;&gt;"",$E22,"")))</f>
        <v/>
      </c>
      <c r="BT22" s="166"/>
      <c r="BU22" s="166"/>
      <c r="BV22" s="160" t="str">
        <f>IF($BF22&lt;&gt;"**",$BF22,IF($BJ22&lt;&gt;"**",$BJ22,IF($BN22&lt;&gt;"**",$BN22,IF($BQ22&lt;&gt;"**",$BQ22,""))))</f>
        <v/>
      </c>
      <c r="BW22" s="160"/>
      <c r="BX22" s="206"/>
      <c r="BY22" s="206"/>
      <c r="BZ22" s="206"/>
      <c r="CA22" s="207"/>
      <c r="CB22" s="207"/>
      <c r="CC22" s="207"/>
      <c r="CD22" s="214" t="str">
        <f t="shared" ref="CD22" si="86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15"/>
      <c r="CF22" s="215"/>
      <c r="CG22" s="215"/>
      <c r="CH22" s="215"/>
      <c r="CI22" s="216"/>
      <c r="CJ22" s="204" t="str">
        <f>IF(O22&gt;=2,"x "&amp;O22,"")</f>
        <v/>
      </c>
      <c r="CK22" s="204"/>
      <c r="CL22" s="204"/>
      <c r="CM22" s="204"/>
      <c r="CN22" s="205"/>
      <c r="CO22" s="211"/>
      <c r="CP22" s="209"/>
      <c r="CQ22" s="209"/>
      <c r="CR22" s="209"/>
      <c r="CS22" s="209"/>
      <c r="CT22" s="20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09"/>
      <c r="DJ22" s="209"/>
      <c r="DK22" s="209"/>
      <c r="DL22" s="209"/>
      <c r="DM22" s="209"/>
      <c r="DN22" s="209"/>
      <c r="DO22" s="210"/>
      <c r="DP22" s="208"/>
    </row>
    <row r="23" spans="1:120" ht="12.75" customHeight="1" x14ac:dyDescent="0.25">
      <c r="A23" s="230"/>
      <c r="B23" s="231"/>
      <c r="C23" s="185"/>
      <c r="D23" s="187"/>
      <c r="E23" s="141"/>
      <c r="F23" s="142"/>
      <c r="G23" s="142"/>
      <c r="H23" s="143"/>
      <c r="I23" s="185"/>
      <c r="J23" s="186"/>
      <c r="K23" s="187"/>
      <c r="L23" s="188"/>
      <c r="M23" s="189"/>
      <c r="N23" s="145"/>
      <c r="O23" s="145"/>
      <c r="P23" s="145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7">IF(AND(C22="Ø",I22&lt;&gt;""),T23*0.001,"")</f>
        <v/>
      </c>
      <c r="V23" s="147"/>
      <c r="W23" s="149"/>
      <c r="X23" s="137"/>
      <c r="Y23" s="147"/>
      <c r="Z23" s="149"/>
      <c r="AA23" s="137"/>
      <c r="AB23" s="147"/>
      <c r="AC23" s="149"/>
      <c r="AD23" s="137"/>
      <c r="AE23" s="147"/>
      <c r="AF23" s="361"/>
      <c r="AG23" s="359"/>
      <c r="AH23" s="365"/>
      <c r="AI23" s="363"/>
      <c r="AJ23" s="137"/>
      <c r="AK23" s="147"/>
      <c r="AL23" s="361"/>
      <c r="AM23" s="359"/>
      <c r="AN23" s="149"/>
      <c r="AO23" s="147"/>
      <c r="AP23" s="361"/>
      <c r="AQ23" s="359"/>
      <c r="AR23" s="149"/>
      <c r="AS23" s="137"/>
      <c r="AT23" s="147"/>
      <c r="AU23" s="149"/>
      <c r="AV23" s="137"/>
      <c r="AW23" s="147"/>
      <c r="AX23" s="137"/>
      <c r="AY23" s="147"/>
      <c r="AZ23" s="361"/>
      <c r="BA23" s="359"/>
      <c r="BB23" s="149"/>
      <c r="BC23" s="365"/>
      <c r="BD23" s="363"/>
      <c r="BE23" s="137"/>
      <c r="BF23" s="163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157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157"/>
      <c r="BO23" s="151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157"/>
      <c r="BR23" s="165"/>
      <c r="BS23" s="167"/>
      <c r="BT23" s="167"/>
      <c r="BU23" s="167"/>
      <c r="BV23" s="161"/>
      <c r="BW23" s="161"/>
      <c r="BX23" s="206"/>
      <c r="BY23" s="206"/>
      <c r="BZ23" s="206"/>
      <c r="CA23" s="207"/>
      <c r="CB23" s="207"/>
      <c r="CC23" s="207"/>
      <c r="CD23" s="217"/>
      <c r="CE23" s="218"/>
      <c r="CF23" s="218"/>
      <c r="CG23" s="218"/>
      <c r="CH23" s="218"/>
      <c r="CI23" s="219"/>
      <c r="CJ23" s="204"/>
      <c r="CK23" s="204"/>
      <c r="CL23" s="204"/>
      <c r="CM23" s="204"/>
      <c r="CN23" s="205"/>
      <c r="CO23" s="211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9"/>
      <c r="DJ23" s="209"/>
      <c r="DK23" s="209"/>
      <c r="DL23" s="209"/>
      <c r="DM23" s="209"/>
      <c r="DN23" s="209"/>
      <c r="DO23" s="210"/>
      <c r="DP23" s="208"/>
    </row>
    <row r="24" spans="1:120" ht="12.95" customHeight="1" x14ac:dyDescent="0.25">
      <c r="A24" s="228" t="s">
        <v>338</v>
      </c>
      <c r="B24" s="229"/>
      <c r="C24" s="182"/>
      <c r="D24" s="184"/>
      <c r="E24" s="138"/>
      <c r="F24" s="139"/>
      <c r="G24" s="139"/>
      <c r="H24" s="140"/>
      <c r="I24" s="182"/>
      <c r="J24" s="183"/>
      <c r="K24" s="184"/>
      <c r="L24" s="188"/>
      <c r="M24" s="189"/>
      <c r="N24" s="144"/>
      <c r="O24" s="144"/>
      <c r="P24" s="144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88">IF(AND(C24="Ø",I24&lt;&gt;""),T24*0.001,"")</f>
        <v/>
      </c>
      <c r="V24" s="14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8" t="str">
        <f>IF(AND(E24&gt;'ASN21100'!$C$6,E24&lt;='ASN21100'!$E$6),'ASN21100'!$B$7,IF(AND(E24&gt;'ASN21100'!$G$6,E24&lt;='ASN21100'!$I$6),'ASN21100'!$F$7,IF(E24&gt;'ASN21100'!$K$6,'ASN21100'!$J$7,"**")))</f>
        <v>**</v>
      </c>
      <c r="X24" s="136" t="str">
        <f>IF(AND(E24&gt;'ASN21100'!$C$8,E24&lt;='ASN21100'!$E$8),'ASN21100'!$B$9,IF(AND(E24&gt;'ASN21100'!$G$9,E24&lt;='ASN21100'!$I$9),'ASN21100'!$F$9,IF(E24&gt;'ASN21100'!$K$8,'ASN21100'!$J$9,"**")))</f>
        <v>**</v>
      </c>
      <c r="Y24" s="14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8" t="str">
        <f>IF(AND(E24&gt;=ISO2768cL!$C$6,E24&lt;=ISO2768cL!$E$6),ISO2768cL!$B$7,IF(AND(E24&gt;ISO2768cL!$G$6,E24&lt;=ISO2768cL!$I$6),ISO2768cL!$F$7,IF(E24&gt;ISO2768cL!$K$6,ISO2768cL!$J$7,"**")))</f>
        <v>**</v>
      </c>
      <c r="AA24" s="136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4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8" t="str">
        <f>IF(AND(E24&gt;=ISO2768mK!$C$6,E24&lt;=ISO2768mK!$E$6),ISO2768mK!$B$7,IF(AND(E24&gt;ISO2768mK!$G$6,E24&lt;=ISO2768mK!$I$6),ISO2768mK!$F$7,IF(E24&gt;ISO2768mK!$K$6,ISO2768mK!$J$7,"**")))</f>
        <v>**</v>
      </c>
      <c r="AD24" s="136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4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360" t="str">
        <f>IF(AND(E24&gt;='NSA2110'!$C$6,E24&lt;='NSA2110'!$E$6),'NSA2110'!$B$7,IF(AND(E24&gt;'NSA2110'!$G$6,E24&lt;='NSA2110'!$I$6),'NSA2110'!$F$7,IF(E24&gt;'NSA2110'!$L$6,'NSA2110'!$J$7,"**")))</f>
        <v>**</v>
      </c>
      <c r="AG24" s="358" t="str">
        <f>IF(E24&gt;='NSA2110'!$D$8,'NSA2110'!$B$9,"**")</f>
        <v>**</v>
      </c>
      <c r="AH24" s="364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362" t="str">
        <f>IF(AND(E24&gt;'NSA2110'!$C$12,E24&lt;='NSA2110'!$E$12),'NSA2110'!$B$13,IF(E24&gt;'NSA2110'!$H$12,'NSA2110'!$F$13,"**"))</f>
        <v>**</v>
      </c>
      <c r="AJ24" s="136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4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360" t="str">
        <f>IF(AND(E24&gt;='ST11003'!$C$6,E24&lt;'ST11003'!$E$6),'ST11003'!$B$7,IF(E24&gt;='ST11003'!$G$6,'ST11003'!$F$7,"**"))</f>
        <v>**</v>
      </c>
      <c r="AM24" s="358" t="str">
        <f>IF(AND(E24&gt;='ST11003'!$C$8,E24&lt;'ST11003'!$E$8),'ST11003'!$B$9,IF(E24&gt;='ST11003'!$G$8,'ST11003'!$F$9,"**"))</f>
        <v>**</v>
      </c>
      <c r="AN24" s="148" t="str">
        <f>IF(AND(E24&gt;='ST11003'!$C$10,E24&lt;'ST11003'!$E$10),'ST11003'!$B$11,IF(E24&gt;='ST11003'!$G$10,'ST11003'!$F$11,"**"))</f>
        <v>**</v>
      </c>
      <c r="AO24" s="14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360" t="str">
        <f>IF(AND(E24&gt;='ST11007'!$C$6,E24&lt;'ST11007'!$E$6),'ST11007'!$B$7,IF(E24&gt;='ST11007'!$G$6,'ST11007'!$F$7,"**"))</f>
        <v>**</v>
      </c>
      <c r="AQ24" s="358" t="str">
        <f>IF(E24&gt;'ST11007'!$C$8,'ST11007'!$B$9,"**")</f>
        <v>**</v>
      </c>
      <c r="AR24" s="148" t="str">
        <f>IF(AND(E24&gt;='ST11007'!$C$10,E24&lt;'ST11007'!$E$10),'ST11007'!$B$11,IF(E24&gt;='ST11007'!$G$10,'ST11007'!$F$11,"**"))</f>
        <v>**</v>
      </c>
      <c r="AS24" s="136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4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8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36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4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36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46" t="str">
        <f t="shared" ref="AY24" si="89">IF($A$40=$V$10,V24,IF($A$40=$Y$10,Y24,IF($A$40=$AB$10,AB24,IF($A$40=$AE$10,AE24,IF($A$40=$AK$10,AK24,IF($A$40=$AO$10,AO24,IF($A$40=$AT$10,AT24,IF($A$40=$AW$10,AW24,"**"))))))))</f>
        <v>**</v>
      </c>
      <c r="AZ24" s="360" t="str">
        <f t="shared" ref="AZ24:BA24" si="90">IF($A$40=$AE$10,AF24,IF($A$40=$AK$10,AL24,IF($A$40=$AO$10,AP24,"**")))</f>
        <v>**</v>
      </c>
      <c r="BA24" s="358" t="str">
        <f t="shared" si="90"/>
        <v>**</v>
      </c>
      <c r="BB24" s="148" t="str">
        <f t="shared" ref="BB24" si="91">IF($A$40=$V$10,W24,IF($A$40=$Y$10,Z24,IF($A$40=$AB$10,AC24,IF($A$40=$AK$10,AN24,IF($A$40=$AO$10,AR24,IF($A$40=$AT$10,AU24,"**"))))))</f>
        <v>**</v>
      </c>
      <c r="BC24" s="364" t="str">
        <f t="shared" ref="BC24:BD24" si="92">IF($A$40=$AE$10,AH24,"**")</f>
        <v>**</v>
      </c>
      <c r="BD24" s="362" t="str">
        <f t="shared" si="92"/>
        <v>**</v>
      </c>
      <c r="BE24" s="136" t="str">
        <f t="shared" ref="BE24" si="93">IF($A$40=$V$10,X24,IF($A$40=$Y$10,AA24,IF($A$40=$AB$10,AD24,IF($A$40=$AE$10,AJ24,IF($A$40=$AO$10,AS24,IF($A$40=$AT$10,AV24,IF($A$40=$AW$10,AX24,"**")))))))</f>
        <v>**</v>
      </c>
      <c r="BF24" s="162" t="str">
        <f t="shared" ref="BF24" si="94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156" t="str">
        <f t="shared" ref="BJ24" si="95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156" t="str">
        <f t="shared" ref="BN24" si="96">IF(L24&amp;L25="","**",IF(L24=L25*-1,"± "&amp;TEXT(L24,"0,00"),IF(L24&lt;&gt;L25,CONCATENATE(BK24,BL24,BM24,CHAR(10),BK25,BL25,BM25),"**")))</f>
        <v>**</v>
      </c>
      <c r="BO24" s="150" t="str">
        <f t="shared" ref="BO24" si="97">IF(C24&lt;&gt;"Ch","**",IF(E24&amp;G24="","",IF(C24="Ch",E24&amp;"x"&amp;G24&amp;"°","**")))</f>
        <v>**</v>
      </c>
      <c r="BP24" s="56" t="str">
        <f t="shared" ref="BP24" si="98">IF(C24="Ch",TEXT(V24,"0,00"),"")</f>
        <v/>
      </c>
      <c r="BQ24" s="156" t="str">
        <f t="shared" ref="BQ24" si="99">IF(BP24&lt;&gt;"",CONCATENATE(BP24&amp;CHAR(10),BP25),"**")</f>
        <v>**</v>
      </c>
      <c r="BR24" s="164" t="str">
        <f t="shared" ref="BR24" si="100">IF($C24="Ø","Ø",IF(OR($C24="R",$C24="RI",$C24="RE"),"R",IF($C24="Ch","Ch","")))</f>
        <v/>
      </c>
      <c r="BS24" s="166" t="str">
        <f t="shared" ref="BS24" si="101">IF($C24="Ch",$BO24,IF($C24="A",TEXT($E24,"0,00")&amp;"°",IF($E24&lt;&gt;"",$E24,"")))</f>
        <v/>
      </c>
      <c r="BT24" s="166"/>
      <c r="BU24" s="166"/>
      <c r="BV24" s="160" t="str">
        <f t="shared" ref="BV24" si="102">IF($BF24&lt;&gt;"**",$BF24,IF($BJ24&lt;&gt;"**",$BJ24,IF($BN24&lt;&gt;"**",$BN24,IF($BQ24&lt;&gt;"**",$BQ24,""))))</f>
        <v/>
      </c>
      <c r="BW24" s="160"/>
      <c r="BX24" s="206"/>
      <c r="BY24" s="206"/>
      <c r="BZ24" s="206"/>
      <c r="CA24" s="207"/>
      <c r="CB24" s="207"/>
      <c r="CC24" s="207"/>
      <c r="CD24" s="214" t="str">
        <f t="shared" ref="CD24" si="103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15"/>
      <c r="CF24" s="215"/>
      <c r="CG24" s="215"/>
      <c r="CH24" s="215"/>
      <c r="CI24" s="216"/>
      <c r="CJ24" s="204" t="str">
        <f>IF(O24&gt;=2,"x "&amp;O24,"")</f>
        <v/>
      </c>
      <c r="CK24" s="204"/>
      <c r="CL24" s="204"/>
      <c r="CM24" s="204"/>
      <c r="CN24" s="205"/>
      <c r="CO24" s="211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/>
      <c r="DG24" s="209"/>
      <c r="DH24" s="209"/>
      <c r="DI24" s="209"/>
      <c r="DJ24" s="209"/>
      <c r="DK24" s="209"/>
      <c r="DL24" s="209"/>
      <c r="DM24" s="209"/>
      <c r="DN24" s="209"/>
      <c r="DO24" s="210"/>
      <c r="DP24" s="208"/>
    </row>
    <row r="25" spans="1:120" ht="12.75" customHeight="1" x14ac:dyDescent="0.25">
      <c r="A25" s="230"/>
      <c r="B25" s="231"/>
      <c r="C25" s="185"/>
      <c r="D25" s="187"/>
      <c r="E25" s="141"/>
      <c r="F25" s="142"/>
      <c r="G25" s="142"/>
      <c r="H25" s="143"/>
      <c r="I25" s="185"/>
      <c r="J25" s="186"/>
      <c r="K25" s="187"/>
      <c r="L25" s="188"/>
      <c r="M25" s="189"/>
      <c r="N25" s="145"/>
      <c r="O25" s="145"/>
      <c r="P25" s="145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4">IF(AND(C24="Ø",I24&lt;&gt;""),T25*0.001,"")</f>
        <v/>
      </c>
      <c r="V25" s="147"/>
      <c r="W25" s="149"/>
      <c r="X25" s="137"/>
      <c r="Y25" s="147"/>
      <c r="Z25" s="149"/>
      <c r="AA25" s="137"/>
      <c r="AB25" s="147"/>
      <c r="AC25" s="149"/>
      <c r="AD25" s="137"/>
      <c r="AE25" s="147"/>
      <c r="AF25" s="361"/>
      <c r="AG25" s="359"/>
      <c r="AH25" s="365"/>
      <c r="AI25" s="363"/>
      <c r="AJ25" s="137"/>
      <c r="AK25" s="147"/>
      <c r="AL25" s="361"/>
      <c r="AM25" s="359"/>
      <c r="AN25" s="149"/>
      <c r="AO25" s="147"/>
      <c r="AP25" s="361"/>
      <c r="AQ25" s="359"/>
      <c r="AR25" s="149"/>
      <c r="AS25" s="137"/>
      <c r="AT25" s="147"/>
      <c r="AU25" s="149"/>
      <c r="AV25" s="137"/>
      <c r="AW25" s="147"/>
      <c r="AX25" s="137"/>
      <c r="AY25" s="147"/>
      <c r="AZ25" s="361"/>
      <c r="BA25" s="359"/>
      <c r="BB25" s="149"/>
      <c r="BC25" s="365"/>
      <c r="BD25" s="363"/>
      <c r="BE25" s="137"/>
      <c r="BF25" s="163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157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157"/>
      <c r="BO25" s="151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157"/>
      <c r="BR25" s="165"/>
      <c r="BS25" s="167"/>
      <c r="BT25" s="167"/>
      <c r="BU25" s="167"/>
      <c r="BV25" s="161"/>
      <c r="BW25" s="161"/>
      <c r="BX25" s="206"/>
      <c r="BY25" s="206"/>
      <c r="BZ25" s="206"/>
      <c r="CA25" s="207"/>
      <c r="CB25" s="207"/>
      <c r="CC25" s="207"/>
      <c r="CD25" s="217"/>
      <c r="CE25" s="218"/>
      <c r="CF25" s="218"/>
      <c r="CG25" s="218"/>
      <c r="CH25" s="218"/>
      <c r="CI25" s="219"/>
      <c r="CJ25" s="204"/>
      <c r="CK25" s="204"/>
      <c r="CL25" s="204"/>
      <c r="CM25" s="204"/>
      <c r="CN25" s="205"/>
      <c r="CO25" s="211"/>
      <c r="CP25" s="209"/>
      <c r="CQ25" s="209"/>
      <c r="CR25" s="209"/>
      <c r="CS25" s="209"/>
      <c r="CT25" s="209"/>
      <c r="CU25" s="209"/>
      <c r="CV25" s="209"/>
      <c r="CW25" s="209"/>
      <c r="CX25" s="209"/>
      <c r="CY25" s="209"/>
      <c r="CZ25" s="209"/>
      <c r="DA25" s="209"/>
      <c r="DB25" s="209"/>
      <c r="DC25" s="209"/>
      <c r="DD25" s="209"/>
      <c r="DE25" s="209"/>
      <c r="DF25" s="209"/>
      <c r="DG25" s="209"/>
      <c r="DH25" s="209"/>
      <c r="DI25" s="209"/>
      <c r="DJ25" s="209"/>
      <c r="DK25" s="209"/>
      <c r="DL25" s="209"/>
      <c r="DM25" s="209"/>
      <c r="DN25" s="209"/>
      <c r="DO25" s="210"/>
      <c r="DP25" s="208"/>
    </row>
    <row r="26" spans="1:120" ht="12.95" customHeight="1" x14ac:dyDescent="0.25">
      <c r="A26" s="228" t="s">
        <v>339</v>
      </c>
      <c r="B26" s="229"/>
      <c r="C26" s="182"/>
      <c r="D26" s="184"/>
      <c r="E26" s="138"/>
      <c r="F26" s="139"/>
      <c r="G26" s="139"/>
      <c r="H26" s="140"/>
      <c r="I26" s="182"/>
      <c r="J26" s="183"/>
      <c r="K26" s="184"/>
      <c r="L26" s="188"/>
      <c r="M26" s="189"/>
      <c r="N26" s="144"/>
      <c r="O26" s="144"/>
      <c r="P26" s="144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5">IF(AND(C26="Ø",I26&lt;&gt;""),T26*0.001,"")</f>
        <v/>
      </c>
      <c r="V26" s="14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8" t="str">
        <f>IF(AND(E26&gt;'ASN21100'!$C$6,E26&lt;='ASN21100'!$E$6),'ASN21100'!$B$7,IF(AND(E26&gt;'ASN21100'!$G$6,E26&lt;='ASN21100'!$I$6),'ASN21100'!$F$7,IF(E26&gt;'ASN21100'!$K$6,'ASN21100'!$J$7,"**")))</f>
        <v>**</v>
      </c>
      <c r="X26" s="136" t="str">
        <f>IF(AND(E26&gt;'ASN21100'!$C$8,E26&lt;='ASN21100'!$E$8),'ASN21100'!$B$9,IF(AND(E26&gt;'ASN21100'!$G$9,E26&lt;='ASN21100'!$I$9),'ASN21100'!$F$9,IF(E26&gt;'ASN21100'!$K$8,'ASN21100'!$J$9,"**")))</f>
        <v>**</v>
      </c>
      <c r="Y26" s="14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8" t="str">
        <f>IF(AND(E26&gt;=ISO2768cL!$C$6,E26&lt;=ISO2768cL!$E$6),ISO2768cL!$B$7,IF(AND(E26&gt;ISO2768cL!$G$6,E26&lt;=ISO2768cL!$I$6),ISO2768cL!$F$7,IF(E26&gt;ISO2768cL!$K$6,ISO2768cL!$J$7,"**")))</f>
        <v>**</v>
      </c>
      <c r="AA26" s="136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4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8" t="str">
        <f>IF(AND(E26&gt;=ISO2768mK!$C$6,E26&lt;=ISO2768mK!$E$6),ISO2768mK!$B$7,IF(AND(E26&gt;ISO2768mK!$G$6,E26&lt;=ISO2768mK!$I$6),ISO2768mK!$F$7,IF(E26&gt;ISO2768mK!$K$6,ISO2768mK!$J$7,"**")))</f>
        <v>**</v>
      </c>
      <c r="AD26" s="136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4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360" t="str">
        <f>IF(AND(E26&gt;='NSA2110'!$C$6,E26&lt;='NSA2110'!$E$6),'NSA2110'!$B$7,IF(AND(E26&gt;'NSA2110'!$G$6,E26&lt;='NSA2110'!$I$6),'NSA2110'!$F$7,IF(E26&gt;'NSA2110'!$L$6,'NSA2110'!$J$7,"**")))</f>
        <v>**</v>
      </c>
      <c r="AG26" s="358" t="str">
        <f>IF(E26&gt;='NSA2110'!$D$8,'NSA2110'!$B$9,"**")</f>
        <v>**</v>
      </c>
      <c r="AH26" s="364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362" t="str">
        <f>IF(AND(E26&gt;'NSA2110'!$C$12,E26&lt;='NSA2110'!$E$12),'NSA2110'!$B$13,IF(E26&gt;'NSA2110'!$H$12,'NSA2110'!$F$13,"**"))</f>
        <v>**</v>
      </c>
      <c r="AJ26" s="136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4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360" t="str">
        <f>IF(AND(E26&gt;='ST11003'!$C$6,E26&lt;'ST11003'!$E$6),'ST11003'!$B$7,IF(E26&gt;='ST11003'!$G$6,'ST11003'!$F$7,"**"))</f>
        <v>**</v>
      </c>
      <c r="AM26" s="358" t="str">
        <f>IF(AND(E26&gt;='ST11003'!$C$8,E26&lt;'ST11003'!$E$8),'ST11003'!$B$9,IF(E26&gt;='ST11003'!$G$8,'ST11003'!$F$9,"**"))</f>
        <v>**</v>
      </c>
      <c r="AN26" s="148" t="str">
        <f>IF(AND(E26&gt;='ST11003'!$C$10,E26&lt;'ST11003'!$E$10),'ST11003'!$B$11,IF(E26&gt;='ST11003'!$G$10,'ST11003'!$F$11,"**"))</f>
        <v>**</v>
      </c>
      <c r="AO26" s="14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360" t="str">
        <f>IF(AND(E26&gt;='ST11007'!$C$6,E26&lt;'ST11007'!$E$6),'ST11007'!$B$7,IF(E26&gt;='ST11007'!$G$6,'ST11007'!$F$7,"**"))</f>
        <v>**</v>
      </c>
      <c r="AQ26" s="358" t="str">
        <f>IF(E26&gt;'ST11007'!$C$8,'ST11007'!$B$9,"**")</f>
        <v>**</v>
      </c>
      <c r="AR26" s="148" t="str">
        <f>IF(AND(E26&gt;='ST11007'!$C$10,E26&lt;'ST11007'!$E$10),'ST11007'!$B$11,IF(E26&gt;='ST11007'!$G$10,'ST11007'!$F$11,"**"))</f>
        <v>**</v>
      </c>
      <c r="AS26" s="136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4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8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36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4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36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46" t="str">
        <f t="shared" ref="AY26" si="106">IF($A$40=$V$10,V26,IF($A$40=$Y$10,Y26,IF($A$40=$AB$10,AB26,IF($A$40=$AE$10,AE26,IF($A$40=$AK$10,AK26,IF($A$40=$AO$10,AO26,IF($A$40=$AT$10,AT26,IF($A$40=$AW$10,AW26,"**"))))))))</f>
        <v>**</v>
      </c>
      <c r="AZ26" s="360" t="str">
        <f t="shared" ref="AZ26:BA26" si="107">IF($A$40=$AE$10,AF26,IF($A$40=$AK$10,AL26,IF($A$40=$AO$10,AP26,"**")))</f>
        <v>**</v>
      </c>
      <c r="BA26" s="358" t="str">
        <f t="shared" si="107"/>
        <v>**</v>
      </c>
      <c r="BB26" s="148" t="str">
        <f t="shared" ref="BB26" si="108">IF($A$40=$V$10,W26,IF($A$40=$Y$10,Z26,IF($A$40=$AB$10,AC26,IF($A$40=$AK$10,AN26,IF($A$40=$AO$10,AR26,IF($A$40=$AT$10,AU26,"**"))))))</f>
        <v>**</v>
      </c>
      <c r="BC26" s="364" t="str">
        <f t="shared" ref="BC26:BD26" si="109">IF($A$40=$AE$10,AH26,"**")</f>
        <v>**</v>
      </c>
      <c r="BD26" s="362" t="str">
        <f t="shared" si="109"/>
        <v>**</v>
      </c>
      <c r="BE26" s="136" t="str">
        <f t="shared" ref="BE26" si="110">IF($A$40=$V$10,X26,IF($A$40=$Y$10,AA26,IF($A$40=$AB$10,AD26,IF($A$40=$AE$10,AJ26,IF($A$40=$AO$10,AS26,IF($A$40=$AT$10,AV26,IF($A$40=$AW$10,AX26,"**")))))))</f>
        <v>**</v>
      </c>
      <c r="BF26" s="162" t="str">
        <f t="shared" ref="BF26" si="111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156" t="str">
        <f t="shared" ref="BJ26" si="112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156" t="str">
        <f t="shared" ref="BN26" si="113">IF(L26&amp;L27="","**",IF(L26=L27*-1,"± "&amp;TEXT(L26,"0,00"),IF(L26&lt;&gt;L27,CONCATENATE(BK26,BL26,BM26,CHAR(10),BK27,BL27,BM27),"**")))</f>
        <v>**</v>
      </c>
      <c r="BO26" s="150" t="str">
        <f t="shared" ref="BO26" si="114">IF(C26&lt;&gt;"Ch","**",IF(E26&amp;G26="","",IF(C26="Ch",E26&amp;"x"&amp;G26&amp;"°","**")))</f>
        <v>**</v>
      </c>
      <c r="BP26" s="56" t="str">
        <f t="shared" ref="BP26" si="115">IF(C26="Ch",TEXT(V26,"0,00"),"")</f>
        <v/>
      </c>
      <c r="BQ26" s="156" t="str">
        <f t="shared" ref="BQ26" si="116">IF(BP26&lt;&gt;"",CONCATENATE(BP26&amp;CHAR(10),BP27),"**")</f>
        <v>**</v>
      </c>
      <c r="BR26" s="164" t="str">
        <f t="shared" ref="BR26" si="117">IF($C26="Ø","Ø",IF(OR($C26="R",$C26="RI",$C26="RE"),"R",IF($C26="Ch","Ch","")))</f>
        <v/>
      </c>
      <c r="BS26" s="166" t="str">
        <f t="shared" ref="BS26" si="118">IF($C26="Ch",$BO26,IF($C26="A",TEXT($E26,"0,00")&amp;"°",IF($E26&lt;&gt;"",$E26,"")))</f>
        <v/>
      </c>
      <c r="BT26" s="166"/>
      <c r="BU26" s="166"/>
      <c r="BV26" s="160" t="str">
        <f t="shared" ref="BV26" si="119">IF($BF26&lt;&gt;"**",$BF26,IF($BJ26&lt;&gt;"**",$BJ26,IF($BN26&lt;&gt;"**",$BN26,IF($BQ26&lt;&gt;"**",$BQ26,""))))</f>
        <v/>
      </c>
      <c r="BW26" s="160"/>
      <c r="BX26" s="206"/>
      <c r="BY26" s="206"/>
      <c r="BZ26" s="206"/>
      <c r="CA26" s="207"/>
      <c r="CB26" s="207"/>
      <c r="CC26" s="207"/>
      <c r="CD26" s="214" t="str">
        <f t="shared" ref="CD26" si="120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15"/>
      <c r="CF26" s="215"/>
      <c r="CG26" s="215"/>
      <c r="CH26" s="215"/>
      <c r="CI26" s="216"/>
      <c r="CJ26" s="204" t="str">
        <f>IF(O26&gt;=2,"x "&amp;O26,"")</f>
        <v/>
      </c>
      <c r="CK26" s="204"/>
      <c r="CL26" s="204"/>
      <c r="CM26" s="204"/>
      <c r="CN26" s="205"/>
      <c r="CO26" s="211"/>
      <c r="CP26" s="209"/>
      <c r="CQ26" s="209"/>
      <c r="CR26" s="209"/>
      <c r="CS26" s="209"/>
      <c r="CT26" s="209"/>
      <c r="CU26" s="209"/>
      <c r="CV26" s="209"/>
      <c r="CW26" s="209"/>
      <c r="CX26" s="209"/>
      <c r="CY26" s="209"/>
      <c r="CZ26" s="209"/>
      <c r="DA26" s="209"/>
      <c r="DB26" s="209"/>
      <c r="DC26" s="209"/>
      <c r="DD26" s="209"/>
      <c r="DE26" s="209"/>
      <c r="DF26" s="209"/>
      <c r="DG26" s="209"/>
      <c r="DH26" s="209"/>
      <c r="DI26" s="209"/>
      <c r="DJ26" s="209"/>
      <c r="DK26" s="209"/>
      <c r="DL26" s="209"/>
      <c r="DM26" s="209"/>
      <c r="DN26" s="209"/>
      <c r="DO26" s="210"/>
      <c r="DP26" s="208"/>
    </row>
    <row r="27" spans="1:120" ht="12.75" customHeight="1" x14ac:dyDescent="0.25">
      <c r="A27" s="230"/>
      <c r="B27" s="231"/>
      <c r="C27" s="185"/>
      <c r="D27" s="187"/>
      <c r="E27" s="141"/>
      <c r="F27" s="142"/>
      <c r="G27" s="142"/>
      <c r="H27" s="143"/>
      <c r="I27" s="185"/>
      <c r="J27" s="186"/>
      <c r="K27" s="187"/>
      <c r="L27" s="188"/>
      <c r="M27" s="189"/>
      <c r="N27" s="145"/>
      <c r="O27" s="145"/>
      <c r="P27" s="145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1">IF(AND(C26="Ø",I26&lt;&gt;""),T27*0.001,"")</f>
        <v/>
      </c>
      <c r="V27" s="147"/>
      <c r="W27" s="149"/>
      <c r="X27" s="137"/>
      <c r="Y27" s="147"/>
      <c r="Z27" s="149"/>
      <c r="AA27" s="137"/>
      <c r="AB27" s="147"/>
      <c r="AC27" s="149"/>
      <c r="AD27" s="137"/>
      <c r="AE27" s="147"/>
      <c r="AF27" s="361"/>
      <c r="AG27" s="359"/>
      <c r="AH27" s="365"/>
      <c r="AI27" s="363"/>
      <c r="AJ27" s="137"/>
      <c r="AK27" s="147"/>
      <c r="AL27" s="361"/>
      <c r="AM27" s="359"/>
      <c r="AN27" s="149"/>
      <c r="AO27" s="147"/>
      <c r="AP27" s="361"/>
      <c r="AQ27" s="359"/>
      <c r="AR27" s="149"/>
      <c r="AS27" s="137"/>
      <c r="AT27" s="147"/>
      <c r="AU27" s="149"/>
      <c r="AV27" s="137"/>
      <c r="AW27" s="147"/>
      <c r="AX27" s="137"/>
      <c r="AY27" s="147"/>
      <c r="AZ27" s="361"/>
      <c r="BA27" s="359"/>
      <c r="BB27" s="149"/>
      <c r="BC27" s="365"/>
      <c r="BD27" s="363"/>
      <c r="BE27" s="137"/>
      <c r="BF27" s="163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157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157"/>
      <c r="BO27" s="151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157"/>
      <c r="BR27" s="165"/>
      <c r="BS27" s="167"/>
      <c r="BT27" s="167"/>
      <c r="BU27" s="167"/>
      <c r="BV27" s="161"/>
      <c r="BW27" s="161"/>
      <c r="BX27" s="206"/>
      <c r="BY27" s="206"/>
      <c r="BZ27" s="206"/>
      <c r="CA27" s="207"/>
      <c r="CB27" s="207"/>
      <c r="CC27" s="207"/>
      <c r="CD27" s="217"/>
      <c r="CE27" s="218"/>
      <c r="CF27" s="218"/>
      <c r="CG27" s="218"/>
      <c r="CH27" s="218"/>
      <c r="CI27" s="219"/>
      <c r="CJ27" s="204"/>
      <c r="CK27" s="204"/>
      <c r="CL27" s="204"/>
      <c r="CM27" s="204"/>
      <c r="CN27" s="205"/>
      <c r="CO27" s="211"/>
      <c r="CP27" s="209"/>
      <c r="CQ27" s="209"/>
      <c r="CR27" s="209"/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209"/>
      <c r="DM27" s="209"/>
      <c r="DN27" s="209"/>
      <c r="DO27" s="210"/>
      <c r="DP27" s="208"/>
    </row>
    <row r="28" spans="1:120" ht="12.75" customHeight="1" x14ac:dyDescent="0.25">
      <c r="A28" s="228" t="s">
        <v>340</v>
      </c>
      <c r="B28" s="229"/>
      <c r="C28" s="182"/>
      <c r="D28" s="184"/>
      <c r="E28" s="138"/>
      <c r="F28" s="139"/>
      <c r="G28" s="139"/>
      <c r="H28" s="140"/>
      <c r="I28" s="182"/>
      <c r="J28" s="183"/>
      <c r="K28" s="184"/>
      <c r="L28" s="188"/>
      <c r="M28" s="189"/>
      <c r="N28" s="144"/>
      <c r="O28" s="144"/>
      <c r="P28" s="144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2">IF(AND(C28="Ø",I28&lt;&gt;""),T28*0.001,"")</f>
        <v/>
      </c>
      <c r="V28" s="14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8" t="str">
        <f>IF(AND(E28&gt;'ASN21100'!$C$6,E28&lt;='ASN21100'!$E$6),'ASN21100'!$B$7,IF(AND(E28&gt;'ASN21100'!$G$6,E28&lt;='ASN21100'!$I$6),'ASN21100'!$F$7,IF(E28&gt;'ASN21100'!$K$6,'ASN21100'!$J$7,"**")))</f>
        <v>**</v>
      </c>
      <c r="X28" s="136" t="str">
        <f>IF(AND(E28&gt;'ASN21100'!$C$8,E28&lt;='ASN21100'!$E$8),'ASN21100'!$B$9,IF(AND(E28&gt;'ASN21100'!$G$9,E28&lt;='ASN21100'!$I$9),'ASN21100'!$F$9,IF(E28&gt;'ASN21100'!$K$8,'ASN21100'!$J$9,"**")))</f>
        <v>**</v>
      </c>
      <c r="Y28" s="14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8" t="str">
        <f>IF(AND(E28&gt;=ISO2768cL!$C$6,E28&lt;=ISO2768cL!$E$6),ISO2768cL!$B$7,IF(AND(E28&gt;ISO2768cL!$G$6,E28&lt;=ISO2768cL!$I$6),ISO2768cL!$F$7,IF(E28&gt;ISO2768cL!$K$6,ISO2768cL!$J$7,"**")))</f>
        <v>**</v>
      </c>
      <c r="AA28" s="136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4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8" t="str">
        <f>IF(AND(E28&gt;=ISO2768mK!$C$6,E28&lt;=ISO2768mK!$E$6),ISO2768mK!$B$7,IF(AND(E28&gt;ISO2768mK!$G$6,E28&lt;=ISO2768mK!$I$6),ISO2768mK!$F$7,IF(E28&gt;ISO2768mK!$K$6,ISO2768mK!$J$7,"**")))</f>
        <v>**</v>
      </c>
      <c r="AD28" s="136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4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360" t="str">
        <f>IF(AND(E28&gt;='NSA2110'!$C$6,E28&lt;='NSA2110'!$E$6),'NSA2110'!$B$7,IF(AND(E28&gt;'NSA2110'!$G$6,E28&lt;='NSA2110'!$I$6),'NSA2110'!$F$7,IF(E28&gt;'NSA2110'!$L$6,'NSA2110'!$J$7,"**")))</f>
        <v>**</v>
      </c>
      <c r="AG28" s="358" t="str">
        <f>IF(E28&gt;='NSA2110'!$D$8,'NSA2110'!$B$9,"**")</f>
        <v>**</v>
      </c>
      <c r="AH28" s="364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362" t="str">
        <f>IF(AND(E28&gt;'NSA2110'!$C$12,E28&lt;='NSA2110'!$E$12),'NSA2110'!$B$13,IF(E28&gt;'NSA2110'!$H$12,'NSA2110'!$F$13,"**"))</f>
        <v>**</v>
      </c>
      <c r="AJ28" s="136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4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360" t="str">
        <f>IF(AND(E28&gt;='ST11003'!$C$6,E28&lt;'ST11003'!$E$6),'ST11003'!$B$7,IF(E28&gt;='ST11003'!$G$6,'ST11003'!$F$7,"**"))</f>
        <v>**</v>
      </c>
      <c r="AM28" s="358" t="str">
        <f>IF(AND(E28&gt;='ST11003'!$C$8,E28&lt;'ST11003'!$E$8),'ST11003'!$B$9,IF(E28&gt;='ST11003'!$G$8,'ST11003'!$F$9,"**"))</f>
        <v>**</v>
      </c>
      <c r="AN28" s="148" t="str">
        <f>IF(AND(E28&gt;='ST11003'!$C$10,E28&lt;'ST11003'!$E$10),'ST11003'!$B$11,IF(E28&gt;='ST11003'!$G$10,'ST11003'!$F$11,"**"))</f>
        <v>**</v>
      </c>
      <c r="AO28" s="14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360" t="str">
        <f>IF(AND(E28&gt;='ST11007'!$C$6,E28&lt;'ST11007'!$E$6),'ST11007'!$B$7,IF(E28&gt;='ST11007'!$G$6,'ST11007'!$F$7,"**"))</f>
        <v>**</v>
      </c>
      <c r="AQ28" s="358" t="str">
        <f>IF(E28&gt;'ST11007'!$C$8,'ST11007'!$B$9,"**")</f>
        <v>**</v>
      </c>
      <c r="AR28" s="148" t="str">
        <f>IF(AND(E28&gt;='ST11007'!$C$10,E28&lt;'ST11007'!$E$10),'ST11007'!$B$11,IF(E28&gt;='ST11007'!$G$10,'ST11007'!$F$11,"**"))</f>
        <v>**</v>
      </c>
      <c r="AS28" s="136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4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8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36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4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36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46" t="str">
        <f t="shared" ref="AY28" si="123">IF($A$40=$V$10,V28,IF($A$40=$Y$10,Y28,IF($A$40=$AB$10,AB28,IF($A$40=$AE$10,AE28,IF($A$40=$AK$10,AK28,IF($A$40=$AO$10,AO28,IF($A$40=$AT$10,AT28,IF($A$40=$AW$10,AW28,"**"))))))))</f>
        <v>**</v>
      </c>
      <c r="AZ28" s="360" t="str">
        <f t="shared" ref="AZ28:BA28" si="124">IF($A$40=$AE$10,AF28,IF($A$40=$AK$10,AL28,IF($A$40=$AO$10,AP28,"**")))</f>
        <v>**</v>
      </c>
      <c r="BA28" s="358" t="str">
        <f t="shared" si="124"/>
        <v>**</v>
      </c>
      <c r="BB28" s="148" t="str">
        <f t="shared" ref="BB28" si="125">IF($A$40=$V$10,W28,IF($A$40=$Y$10,Z28,IF($A$40=$AB$10,AC28,IF($A$40=$AK$10,AN28,IF($A$40=$AO$10,AR28,IF($A$40=$AT$10,AU28,"**"))))))</f>
        <v>**</v>
      </c>
      <c r="BC28" s="364" t="str">
        <f t="shared" ref="BC28:BD28" si="126">IF($A$40=$AE$10,AH28,"**")</f>
        <v>**</v>
      </c>
      <c r="BD28" s="362" t="str">
        <f t="shared" si="126"/>
        <v>**</v>
      </c>
      <c r="BE28" s="136" t="str">
        <f t="shared" ref="BE28" si="127">IF($A$40=$V$10,X28,IF($A$40=$Y$10,AA28,IF($A$40=$AB$10,AD28,IF($A$40=$AE$10,AJ28,IF($A$40=$AO$10,AS28,IF($A$40=$AT$10,AV28,IF($A$40=$AW$10,AX28,"**")))))))</f>
        <v>**</v>
      </c>
      <c r="BF28" s="162" t="str">
        <f t="shared" ref="BF28" si="128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156" t="str">
        <f t="shared" ref="BJ28" si="129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156" t="str">
        <f t="shared" ref="BN28" si="130">IF(L28&amp;L29="","**",IF(L28=L29*-1,"± "&amp;TEXT(L28,"0,00"),IF(L28&lt;&gt;L29,CONCATENATE(BK28,BL28,BM28,CHAR(10),BK29,BL29,BM29),"**")))</f>
        <v>**</v>
      </c>
      <c r="BO28" s="150" t="str">
        <f t="shared" ref="BO28" si="131">IF(C28&lt;&gt;"Ch","**",IF(E28&amp;G28="","",IF(C28="Ch",E28&amp;"x"&amp;G28&amp;"°","**")))</f>
        <v>**</v>
      </c>
      <c r="BP28" s="56" t="str">
        <f t="shared" ref="BP28" si="132">IF(C28="Ch",TEXT(V28,"0,00"),"")</f>
        <v/>
      </c>
      <c r="BQ28" s="156" t="str">
        <f t="shared" ref="BQ28" si="133">IF(BP28&lt;&gt;"",CONCATENATE(BP28&amp;CHAR(10),BP29),"**")</f>
        <v>**</v>
      </c>
      <c r="BR28" s="164" t="str">
        <f t="shared" ref="BR28" si="134">IF($C28="Ø","Ø",IF(OR($C28="R",$C28="RI",$C28="RE"),"R",IF($C28="Ch","Ch","")))</f>
        <v/>
      </c>
      <c r="BS28" s="166" t="str">
        <f t="shared" ref="BS28" si="135">IF($C28="Ch",$BO28,IF($C28="A",TEXT($E28,"0,00")&amp;"°",IF($E28&lt;&gt;"",$E28,"")))</f>
        <v/>
      </c>
      <c r="BT28" s="166"/>
      <c r="BU28" s="166"/>
      <c r="BV28" s="160" t="str">
        <f t="shared" ref="BV28" si="136">IF($BF28&lt;&gt;"**",$BF28,IF($BJ28&lt;&gt;"**",$BJ28,IF($BN28&lt;&gt;"**",$BN28,IF($BQ28&lt;&gt;"**",$BQ28,""))))</f>
        <v/>
      </c>
      <c r="BW28" s="160"/>
      <c r="BX28" s="206"/>
      <c r="BY28" s="206"/>
      <c r="BZ28" s="206"/>
      <c r="CA28" s="207"/>
      <c r="CB28" s="207"/>
      <c r="CC28" s="207"/>
      <c r="CD28" s="214" t="str">
        <f t="shared" ref="CD28" si="137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15"/>
      <c r="CF28" s="215"/>
      <c r="CG28" s="215"/>
      <c r="CH28" s="215"/>
      <c r="CI28" s="216"/>
      <c r="CJ28" s="204" t="str">
        <f>IF(O28&gt;=2,"x "&amp;O28,"")</f>
        <v/>
      </c>
      <c r="CK28" s="204"/>
      <c r="CL28" s="204"/>
      <c r="CM28" s="204"/>
      <c r="CN28" s="205"/>
      <c r="CO28" s="211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09"/>
      <c r="DH28" s="209"/>
      <c r="DI28" s="209"/>
      <c r="DJ28" s="209"/>
      <c r="DK28" s="209"/>
      <c r="DL28" s="209"/>
      <c r="DM28" s="209"/>
      <c r="DN28" s="209"/>
      <c r="DO28" s="210"/>
      <c r="DP28" s="208"/>
    </row>
    <row r="29" spans="1:120" ht="12.75" customHeight="1" x14ac:dyDescent="0.25">
      <c r="A29" s="230"/>
      <c r="B29" s="231"/>
      <c r="C29" s="185"/>
      <c r="D29" s="187"/>
      <c r="E29" s="141"/>
      <c r="F29" s="142"/>
      <c r="G29" s="142"/>
      <c r="H29" s="143"/>
      <c r="I29" s="185"/>
      <c r="J29" s="186"/>
      <c r="K29" s="187"/>
      <c r="L29" s="188"/>
      <c r="M29" s="189"/>
      <c r="N29" s="145"/>
      <c r="O29" s="145"/>
      <c r="P29" s="145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38">IF(AND(C28="Ø",I28&lt;&gt;""),T29*0.001,"")</f>
        <v/>
      </c>
      <c r="V29" s="147"/>
      <c r="W29" s="149"/>
      <c r="X29" s="137"/>
      <c r="Y29" s="147"/>
      <c r="Z29" s="149"/>
      <c r="AA29" s="137"/>
      <c r="AB29" s="147"/>
      <c r="AC29" s="149"/>
      <c r="AD29" s="137"/>
      <c r="AE29" s="147"/>
      <c r="AF29" s="361"/>
      <c r="AG29" s="359"/>
      <c r="AH29" s="365"/>
      <c r="AI29" s="363"/>
      <c r="AJ29" s="137"/>
      <c r="AK29" s="147"/>
      <c r="AL29" s="361"/>
      <c r="AM29" s="359"/>
      <c r="AN29" s="149"/>
      <c r="AO29" s="147"/>
      <c r="AP29" s="361"/>
      <c r="AQ29" s="359"/>
      <c r="AR29" s="149"/>
      <c r="AS29" s="137"/>
      <c r="AT29" s="147"/>
      <c r="AU29" s="149"/>
      <c r="AV29" s="137"/>
      <c r="AW29" s="147"/>
      <c r="AX29" s="137"/>
      <c r="AY29" s="147"/>
      <c r="AZ29" s="361"/>
      <c r="BA29" s="359"/>
      <c r="BB29" s="149"/>
      <c r="BC29" s="365"/>
      <c r="BD29" s="363"/>
      <c r="BE29" s="137"/>
      <c r="BF29" s="163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157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157"/>
      <c r="BO29" s="151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157"/>
      <c r="BR29" s="165"/>
      <c r="BS29" s="167"/>
      <c r="BT29" s="167"/>
      <c r="BU29" s="167"/>
      <c r="BV29" s="161"/>
      <c r="BW29" s="161"/>
      <c r="BX29" s="206"/>
      <c r="BY29" s="206"/>
      <c r="BZ29" s="206"/>
      <c r="CA29" s="207"/>
      <c r="CB29" s="207"/>
      <c r="CC29" s="207"/>
      <c r="CD29" s="217"/>
      <c r="CE29" s="218"/>
      <c r="CF29" s="218"/>
      <c r="CG29" s="218"/>
      <c r="CH29" s="218"/>
      <c r="CI29" s="219"/>
      <c r="CJ29" s="204"/>
      <c r="CK29" s="204"/>
      <c r="CL29" s="204"/>
      <c r="CM29" s="204"/>
      <c r="CN29" s="205"/>
      <c r="CO29" s="211"/>
      <c r="CP29" s="209"/>
      <c r="CQ29" s="209"/>
      <c r="CR29" s="209"/>
      <c r="CS29" s="209"/>
      <c r="CT29" s="209"/>
      <c r="CU29" s="209"/>
      <c r="CV29" s="209"/>
      <c r="CW29" s="209"/>
      <c r="CX29" s="209"/>
      <c r="CY29" s="209"/>
      <c r="CZ29" s="209"/>
      <c r="DA29" s="209"/>
      <c r="DB29" s="209"/>
      <c r="DC29" s="209"/>
      <c r="DD29" s="209"/>
      <c r="DE29" s="209"/>
      <c r="DF29" s="209"/>
      <c r="DG29" s="209"/>
      <c r="DH29" s="209"/>
      <c r="DI29" s="209"/>
      <c r="DJ29" s="209"/>
      <c r="DK29" s="209"/>
      <c r="DL29" s="209"/>
      <c r="DM29" s="209"/>
      <c r="DN29" s="209"/>
      <c r="DO29" s="210"/>
      <c r="DP29" s="208"/>
    </row>
    <row r="30" spans="1:120" ht="12.95" customHeight="1" x14ac:dyDescent="0.25">
      <c r="A30" s="228" t="s">
        <v>341</v>
      </c>
      <c r="B30" s="229"/>
      <c r="C30" s="182"/>
      <c r="D30" s="184"/>
      <c r="E30" s="138"/>
      <c r="F30" s="139"/>
      <c r="G30" s="139"/>
      <c r="H30" s="140"/>
      <c r="I30" s="182"/>
      <c r="J30" s="183"/>
      <c r="K30" s="184"/>
      <c r="L30" s="188"/>
      <c r="M30" s="189"/>
      <c r="N30" s="144"/>
      <c r="O30" s="144"/>
      <c r="P30" s="144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39">IF(AND(C30="Ø",I30&lt;&gt;""),T30*0.001,"")</f>
        <v/>
      </c>
      <c r="V30" s="14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8" t="str">
        <f>IF(AND(E30&gt;'ASN21100'!$C$6,E30&lt;='ASN21100'!$E$6),'ASN21100'!$B$7,IF(AND(E30&gt;'ASN21100'!$G$6,E30&lt;='ASN21100'!$I$6),'ASN21100'!$F$7,IF(E30&gt;'ASN21100'!$K$6,'ASN21100'!$J$7,"**")))</f>
        <v>**</v>
      </c>
      <c r="X30" s="136" t="str">
        <f>IF(AND(E30&gt;'ASN21100'!$C$8,E30&lt;='ASN21100'!$E$8),'ASN21100'!$B$9,IF(AND(E30&gt;'ASN21100'!$G$9,E30&lt;='ASN21100'!$I$9),'ASN21100'!$F$9,IF(E30&gt;'ASN21100'!$K$8,'ASN21100'!$J$9,"**")))</f>
        <v>**</v>
      </c>
      <c r="Y30" s="14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8" t="str">
        <f>IF(AND(E30&gt;=ISO2768cL!$C$6,E30&lt;=ISO2768cL!$E$6),ISO2768cL!$B$7,IF(AND(E30&gt;ISO2768cL!$G$6,E30&lt;=ISO2768cL!$I$6),ISO2768cL!$F$7,IF(E30&gt;ISO2768cL!$K$6,ISO2768cL!$J$7,"**")))</f>
        <v>**</v>
      </c>
      <c r="AA30" s="136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4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8" t="str">
        <f>IF(AND(E30&gt;=ISO2768mK!$C$6,E30&lt;=ISO2768mK!$E$6),ISO2768mK!$B$7,IF(AND(E30&gt;ISO2768mK!$G$6,E30&lt;=ISO2768mK!$I$6),ISO2768mK!$F$7,IF(E30&gt;ISO2768mK!$K$6,ISO2768mK!$J$7,"**")))</f>
        <v>**</v>
      </c>
      <c r="AD30" s="136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4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360" t="str">
        <f>IF(AND(E30&gt;='NSA2110'!$C$6,E30&lt;='NSA2110'!$E$6),'NSA2110'!$B$7,IF(AND(E30&gt;'NSA2110'!$G$6,E30&lt;='NSA2110'!$I$6),'NSA2110'!$F$7,IF(E30&gt;'NSA2110'!$L$6,'NSA2110'!$J$7,"**")))</f>
        <v>**</v>
      </c>
      <c r="AG30" s="358" t="str">
        <f>IF(E30&gt;='NSA2110'!$D$8,'NSA2110'!$B$9,"**")</f>
        <v>**</v>
      </c>
      <c r="AH30" s="364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362" t="str">
        <f>IF(AND(E30&gt;'NSA2110'!$C$12,E30&lt;='NSA2110'!$E$12),'NSA2110'!$B$13,IF(E30&gt;'NSA2110'!$H$12,'NSA2110'!$F$13,"**"))</f>
        <v>**</v>
      </c>
      <c r="AJ30" s="136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4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360" t="str">
        <f>IF(AND(E30&gt;='ST11003'!$C$6,E30&lt;'ST11003'!$E$6),'ST11003'!$B$7,IF(E30&gt;='ST11003'!$G$6,'ST11003'!$F$7,"**"))</f>
        <v>**</v>
      </c>
      <c r="AM30" s="358" t="str">
        <f>IF(AND(E30&gt;='ST11003'!$C$8,E30&lt;'ST11003'!$E$8),'ST11003'!$B$9,IF(E30&gt;='ST11003'!$G$8,'ST11003'!$F$9,"**"))</f>
        <v>**</v>
      </c>
      <c r="AN30" s="148" t="str">
        <f>IF(AND(E30&gt;='ST11003'!$C$10,E30&lt;'ST11003'!$E$10),'ST11003'!$B$11,IF(E30&gt;='ST11003'!$G$10,'ST11003'!$F$11,"**"))</f>
        <v>**</v>
      </c>
      <c r="AO30" s="14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360" t="str">
        <f>IF(AND(E30&gt;='ST11007'!$C$6,E30&lt;'ST11007'!$E$6),'ST11007'!$B$7,IF(E30&gt;='ST11007'!$G$6,'ST11007'!$F$7,"**"))</f>
        <v>**</v>
      </c>
      <c r="AQ30" s="358" t="str">
        <f>IF(E30&gt;'ST11007'!$C$8,'ST11007'!$B$9,"**")</f>
        <v>**</v>
      </c>
      <c r="AR30" s="148" t="str">
        <f>IF(AND(E30&gt;='ST11007'!$C$10,E30&lt;'ST11007'!$E$10),'ST11007'!$B$11,IF(E30&gt;='ST11007'!$G$10,'ST11007'!$F$11,"**"))</f>
        <v>**</v>
      </c>
      <c r="AS30" s="136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4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8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36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4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36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46" t="str">
        <f t="shared" ref="AY30" si="140">IF($A$40=$V$10,V30,IF($A$40=$Y$10,Y30,IF($A$40=$AB$10,AB30,IF($A$40=$AE$10,AE30,IF($A$40=$AK$10,AK30,IF($A$40=$AO$10,AO30,IF($A$40=$AT$10,AT30,IF($A$40=$AW$10,AW30,"**"))))))))</f>
        <v>**</v>
      </c>
      <c r="AZ30" s="360" t="str">
        <f t="shared" ref="AZ30:BA30" si="141">IF($A$40=$AE$10,AF30,IF($A$40=$AK$10,AL30,IF($A$40=$AO$10,AP30,"**")))</f>
        <v>**</v>
      </c>
      <c r="BA30" s="358" t="str">
        <f t="shared" si="141"/>
        <v>**</v>
      </c>
      <c r="BB30" s="148" t="str">
        <f t="shared" ref="BB30" si="142">IF($A$40=$V$10,W30,IF($A$40=$Y$10,Z30,IF($A$40=$AB$10,AC30,IF($A$40=$AK$10,AN30,IF($A$40=$AO$10,AR30,IF($A$40=$AT$10,AU30,"**"))))))</f>
        <v>**</v>
      </c>
      <c r="BC30" s="364" t="str">
        <f t="shared" ref="BC30:BD30" si="143">IF($A$40=$AE$10,AH30,"**")</f>
        <v>**</v>
      </c>
      <c r="BD30" s="362" t="str">
        <f t="shared" si="143"/>
        <v>**</v>
      </c>
      <c r="BE30" s="136" t="str">
        <f t="shared" ref="BE30" si="144">IF($A$40=$V$10,X30,IF($A$40=$Y$10,AA30,IF($A$40=$AB$10,AD30,IF($A$40=$AE$10,AJ30,IF($A$40=$AO$10,AS30,IF($A$40=$AT$10,AV30,IF($A$40=$AW$10,AX30,"**")))))))</f>
        <v>**</v>
      </c>
      <c r="BF30" s="162" t="str">
        <f t="shared" ref="BF30" si="14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156" t="str">
        <f t="shared" ref="BJ30" si="14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156" t="str">
        <f t="shared" ref="BN30" si="147">IF(L30&amp;L31="","**",IF(L30=L31*-1,"± "&amp;TEXT(L30,"0,00"),IF(L30&lt;&gt;L31,CONCATENATE(BK30,BL30,BM30,CHAR(10),BK31,BL31,BM31),"**")))</f>
        <v>**</v>
      </c>
      <c r="BO30" s="150" t="str">
        <f t="shared" ref="BO30" si="148">IF(C30&lt;&gt;"Ch","**",IF(E30&amp;G30="","",IF(C30="Ch",E30&amp;"x"&amp;G30&amp;"°","**")))</f>
        <v>**</v>
      </c>
      <c r="BP30" s="56" t="str">
        <f t="shared" ref="BP30" si="149">IF(C30="Ch",TEXT(V30,"0,00"),"")</f>
        <v/>
      </c>
      <c r="BQ30" s="156" t="str">
        <f t="shared" ref="BQ30" si="150">IF(BP30&lt;&gt;"",CONCATENATE(BP30&amp;CHAR(10),BP31),"**")</f>
        <v>**</v>
      </c>
      <c r="BR30" s="164" t="str">
        <f t="shared" ref="BR30" si="151">IF($C30="Ø","Ø",IF(OR($C30="R",$C30="RI",$C30="RE"),"R",IF($C30="Ch","Ch","")))</f>
        <v/>
      </c>
      <c r="BS30" s="166" t="str">
        <f t="shared" ref="BS30" si="152">IF($C30="Ch",$BO30,IF($C30="A",TEXT($E30,"0,00")&amp;"°",IF($E30&lt;&gt;"",$E30,"")))</f>
        <v/>
      </c>
      <c r="BT30" s="166"/>
      <c r="BU30" s="166"/>
      <c r="BV30" s="160" t="str">
        <f t="shared" ref="BV30" si="153">IF($BF30&lt;&gt;"**",$BF30,IF($BJ30&lt;&gt;"**",$BJ30,IF($BN30&lt;&gt;"**",$BN30,IF($BQ30&lt;&gt;"**",$BQ30,""))))</f>
        <v/>
      </c>
      <c r="BW30" s="160"/>
      <c r="BX30" s="206"/>
      <c r="BY30" s="206"/>
      <c r="BZ30" s="206"/>
      <c r="CA30" s="207"/>
      <c r="CB30" s="207"/>
      <c r="CC30" s="207"/>
      <c r="CD30" s="214" t="str">
        <f t="shared" ref="CD30" si="15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15"/>
      <c r="CF30" s="215"/>
      <c r="CG30" s="215"/>
      <c r="CH30" s="215"/>
      <c r="CI30" s="216"/>
      <c r="CJ30" s="204" t="str">
        <f>IF(O30&gt;=2,"x "&amp;O30,"")</f>
        <v/>
      </c>
      <c r="CK30" s="204"/>
      <c r="CL30" s="204"/>
      <c r="CM30" s="204"/>
      <c r="CN30" s="205"/>
      <c r="CO30" s="211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10"/>
      <c r="DP30" s="208"/>
    </row>
    <row r="31" spans="1:120" ht="12.75" customHeight="1" x14ac:dyDescent="0.25">
      <c r="A31" s="230"/>
      <c r="B31" s="231"/>
      <c r="C31" s="185"/>
      <c r="D31" s="187"/>
      <c r="E31" s="141"/>
      <c r="F31" s="142"/>
      <c r="G31" s="142"/>
      <c r="H31" s="143"/>
      <c r="I31" s="185"/>
      <c r="J31" s="186"/>
      <c r="K31" s="187"/>
      <c r="L31" s="188"/>
      <c r="M31" s="189"/>
      <c r="N31" s="145"/>
      <c r="O31" s="145"/>
      <c r="P31" s="145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5">IF(AND(C30="Ø",I30&lt;&gt;""),T31*0.001,"")</f>
        <v/>
      </c>
      <c r="V31" s="147"/>
      <c r="W31" s="149"/>
      <c r="X31" s="137"/>
      <c r="Y31" s="147"/>
      <c r="Z31" s="149"/>
      <c r="AA31" s="137"/>
      <c r="AB31" s="147"/>
      <c r="AC31" s="149"/>
      <c r="AD31" s="137"/>
      <c r="AE31" s="147"/>
      <c r="AF31" s="361"/>
      <c r="AG31" s="359"/>
      <c r="AH31" s="365"/>
      <c r="AI31" s="363"/>
      <c r="AJ31" s="137"/>
      <c r="AK31" s="147"/>
      <c r="AL31" s="361"/>
      <c r="AM31" s="359"/>
      <c r="AN31" s="149"/>
      <c r="AO31" s="147"/>
      <c r="AP31" s="361"/>
      <c r="AQ31" s="359"/>
      <c r="AR31" s="149"/>
      <c r="AS31" s="137"/>
      <c r="AT31" s="147"/>
      <c r="AU31" s="149"/>
      <c r="AV31" s="137"/>
      <c r="AW31" s="147"/>
      <c r="AX31" s="137"/>
      <c r="AY31" s="147"/>
      <c r="AZ31" s="361"/>
      <c r="BA31" s="359"/>
      <c r="BB31" s="149"/>
      <c r="BC31" s="365"/>
      <c r="BD31" s="363"/>
      <c r="BE31" s="137"/>
      <c r="BF31" s="163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157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157"/>
      <c r="BO31" s="151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157"/>
      <c r="BR31" s="165"/>
      <c r="BS31" s="167"/>
      <c r="BT31" s="167"/>
      <c r="BU31" s="167"/>
      <c r="BV31" s="161"/>
      <c r="BW31" s="161"/>
      <c r="BX31" s="206"/>
      <c r="BY31" s="206"/>
      <c r="BZ31" s="206"/>
      <c r="CA31" s="207"/>
      <c r="CB31" s="207"/>
      <c r="CC31" s="207"/>
      <c r="CD31" s="217"/>
      <c r="CE31" s="218"/>
      <c r="CF31" s="218"/>
      <c r="CG31" s="218"/>
      <c r="CH31" s="218"/>
      <c r="CI31" s="219"/>
      <c r="CJ31" s="204"/>
      <c r="CK31" s="204"/>
      <c r="CL31" s="204"/>
      <c r="CM31" s="204"/>
      <c r="CN31" s="205"/>
      <c r="CO31" s="211"/>
      <c r="CP31" s="209"/>
      <c r="CQ31" s="209"/>
      <c r="CR31" s="209"/>
      <c r="CS31" s="209"/>
      <c r="CT31" s="209"/>
      <c r="CU31" s="209"/>
      <c r="CV31" s="209"/>
      <c r="CW31" s="209"/>
      <c r="CX31" s="209"/>
      <c r="CY31" s="209"/>
      <c r="CZ31" s="209"/>
      <c r="DA31" s="209"/>
      <c r="DB31" s="209"/>
      <c r="DC31" s="209"/>
      <c r="DD31" s="209"/>
      <c r="DE31" s="209"/>
      <c r="DF31" s="209"/>
      <c r="DG31" s="209"/>
      <c r="DH31" s="209"/>
      <c r="DI31" s="209"/>
      <c r="DJ31" s="209"/>
      <c r="DK31" s="209"/>
      <c r="DL31" s="209"/>
      <c r="DM31" s="209"/>
      <c r="DN31" s="209"/>
      <c r="DO31" s="210"/>
      <c r="DP31" s="208"/>
    </row>
    <row r="32" spans="1:120" ht="12.95" customHeight="1" x14ac:dyDescent="0.25">
      <c r="A32" s="228" t="s">
        <v>342</v>
      </c>
      <c r="B32" s="229"/>
      <c r="C32" s="182"/>
      <c r="D32" s="184"/>
      <c r="E32" s="138"/>
      <c r="F32" s="139"/>
      <c r="G32" s="139"/>
      <c r="H32" s="140"/>
      <c r="I32" s="182"/>
      <c r="J32" s="183"/>
      <c r="K32" s="184"/>
      <c r="L32" s="188"/>
      <c r="M32" s="189"/>
      <c r="N32" s="144"/>
      <c r="O32" s="144"/>
      <c r="P32" s="144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6">IF(AND(C32="Ø",I32&lt;&gt;""),T32*0.001,"")</f>
        <v/>
      </c>
      <c r="V32" s="14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8" t="str">
        <f>IF(AND(E32&gt;'ASN21100'!$C$6,E32&lt;='ASN21100'!$E$6),'ASN21100'!$B$7,IF(AND(E32&gt;'ASN21100'!$G$6,E32&lt;='ASN21100'!$I$6),'ASN21100'!$F$7,IF(E32&gt;'ASN21100'!$K$6,'ASN21100'!$J$7,"**")))</f>
        <v>**</v>
      </c>
      <c r="X32" s="136" t="str">
        <f>IF(AND(E32&gt;'ASN21100'!$C$8,E32&lt;='ASN21100'!$E$8),'ASN21100'!$B$9,IF(AND(E32&gt;'ASN21100'!$G$9,E32&lt;='ASN21100'!$I$9),'ASN21100'!$F$9,IF(E32&gt;'ASN21100'!$K$8,'ASN21100'!$J$9,"**")))</f>
        <v>**</v>
      </c>
      <c r="Y32" s="14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8" t="str">
        <f>IF(AND(E32&gt;=ISO2768cL!$C$6,E32&lt;=ISO2768cL!$E$6),ISO2768cL!$B$7,IF(AND(E32&gt;ISO2768cL!$G$6,E32&lt;=ISO2768cL!$I$6),ISO2768cL!$F$7,IF(E32&gt;ISO2768cL!$K$6,ISO2768cL!$J$7,"**")))</f>
        <v>**</v>
      </c>
      <c r="AA32" s="136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4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8" t="str">
        <f>IF(AND(E32&gt;=ISO2768mK!$C$6,E32&lt;=ISO2768mK!$E$6),ISO2768mK!$B$7,IF(AND(E32&gt;ISO2768mK!$G$6,E32&lt;=ISO2768mK!$I$6),ISO2768mK!$F$7,IF(E32&gt;ISO2768mK!$K$6,ISO2768mK!$J$7,"**")))</f>
        <v>**</v>
      </c>
      <c r="AD32" s="136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4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360" t="str">
        <f>IF(AND(E32&gt;='NSA2110'!$C$6,E32&lt;='NSA2110'!$E$6),'NSA2110'!$B$7,IF(AND(E32&gt;'NSA2110'!$G$6,E32&lt;='NSA2110'!$I$6),'NSA2110'!$F$7,IF(E32&gt;'NSA2110'!$L$6,'NSA2110'!$J$7,"**")))</f>
        <v>**</v>
      </c>
      <c r="AG32" s="358" t="str">
        <f>IF(E32&gt;='NSA2110'!$D$8,'NSA2110'!$B$9,"**")</f>
        <v>**</v>
      </c>
      <c r="AH32" s="364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362" t="str">
        <f>IF(AND(E32&gt;'NSA2110'!$C$12,E32&lt;='NSA2110'!$E$12),'NSA2110'!$B$13,IF(E32&gt;'NSA2110'!$H$12,'NSA2110'!$F$13,"**"))</f>
        <v>**</v>
      </c>
      <c r="AJ32" s="136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4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360" t="str">
        <f>IF(AND(E32&gt;='ST11003'!$C$6,E32&lt;'ST11003'!$E$6),'ST11003'!$B$7,IF(E32&gt;='ST11003'!$G$6,'ST11003'!$F$7,"**"))</f>
        <v>**</v>
      </c>
      <c r="AM32" s="358" t="str">
        <f>IF(AND(E32&gt;='ST11003'!$C$8,E32&lt;'ST11003'!$E$8),'ST11003'!$B$9,IF(E32&gt;='ST11003'!$G$8,'ST11003'!$F$9,"**"))</f>
        <v>**</v>
      </c>
      <c r="AN32" s="148" t="str">
        <f>IF(AND(E32&gt;='ST11003'!$C$10,E32&lt;'ST11003'!$E$10),'ST11003'!$B$11,IF(E32&gt;='ST11003'!$G$10,'ST11003'!$F$11,"**"))</f>
        <v>**</v>
      </c>
      <c r="AO32" s="14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360" t="str">
        <f>IF(AND(E32&gt;='ST11007'!$C$6,E32&lt;'ST11007'!$E$6),'ST11007'!$B$7,IF(E32&gt;='ST11007'!$G$6,'ST11007'!$F$7,"**"))</f>
        <v>**</v>
      </c>
      <c r="AQ32" s="358" t="str">
        <f>IF(E32&gt;'ST11007'!$C$8,'ST11007'!$B$9,"**")</f>
        <v>**</v>
      </c>
      <c r="AR32" s="148" t="str">
        <f>IF(AND(E32&gt;='ST11007'!$C$10,E32&lt;'ST11007'!$E$10),'ST11007'!$B$11,IF(E32&gt;='ST11007'!$G$10,'ST11007'!$F$11,"**"))</f>
        <v>**</v>
      </c>
      <c r="AS32" s="136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4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8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36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4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36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46" t="str">
        <f t="shared" ref="AY32" si="157">IF($A$40=$V$10,V32,IF($A$40=$Y$10,Y32,IF($A$40=$AB$10,AB32,IF($A$40=$AE$10,AE32,IF($A$40=$AK$10,AK32,IF($A$40=$AO$10,AO32,IF($A$40=$AT$10,AT32,IF($A$40=$AW$10,AW32,"**"))))))))</f>
        <v>**</v>
      </c>
      <c r="AZ32" s="360" t="str">
        <f t="shared" ref="AZ32:BA32" si="158">IF($A$40=$AE$10,AF32,IF($A$40=$AK$10,AL32,IF($A$40=$AO$10,AP32,"**")))</f>
        <v>**</v>
      </c>
      <c r="BA32" s="358" t="str">
        <f t="shared" si="158"/>
        <v>**</v>
      </c>
      <c r="BB32" s="148" t="str">
        <f t="shared" ref="BB32" si="159">IF($A$40=$V$10,W32,IF($A$40=$Y$10,Z32,IF($A$40=$AB$10,AC32,IF($A$40=$AK$10,AN32,IF($A$40=$AO$10,AR32,IF($A$40=$AT$10,AU32,"**"))))))</f>
        <v>**</v>
      </c>
      <c r="BC32" s="364" t="str">
        <f t="shared" ref="BC32:BD32" si="160">IF($A$40=$AE$10,AH32,"**")</f>
        <v>**</v>
      </c>
      <c r="BD32" s="362" t="str">
        <f t="shared" si="160"/>
        <v>**</v>
      </c>
      <c r="BE32" s="136" t="str">
        <f t="shared" ref="BE32" si="161">IF($A$40=$V$10,X32,IF($A$40=$Y$10,AA32,IF($A$40=$AB$10,AD32,IF($A$40=$AE$10,AJ32,IF($A$40=$AO$10,AS32,IF($A$40=$AT$10,AV32,IF($A$40=$AW$10,AX32,"**")))))))</f>
        <v>**</v>
      </c>
      <c r="BF32" s="162" t="str">
        <f t="shared" ref="BF32" si="162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156" t="str">
        <f t="shared" ref="BJ32" si="163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156" t="str">
        <f t="shared" ref="BN32" si="164">IF(L32&amp;L33="","**",IF(L32=L33*-1,"± "&amp;TEXT(L32,"0,00"),IF(L32&lt;&gt;L33,CONCATENATE(BK32,BL32,BM32,CHAR(10),BK33,BL33,BM33),"**")))</f>
        <v>**</v>
      </c>
      <c r="BO32" s="150" t="str">
        <f t="shared" ref="BO32" si="165">IF(C32&lt;&gt;"Ch","**",IF(E32&amp;G32="","",IF(C32="Ch",E32&amp;"x"&amp;G32&amp;"°","**")))</f>
        <v>**</v>
      </c>
      <c r="BP32" s="56" t="str">
        <f t="shared" ref="BP32" si="166">IF(C32="Ch",TEXT(V32,"0,00"),"")</f>
        <v/>
      </c>
      <c r="BQ32" s="156" t="str">
        <f t="shared" ref="BQ32" si="167">IF(BP32&lt;&gt;"",CONCATENATE(BP32&amp;CHAR(10),BP33),"**")</f>
        <v>**</v>
      </c>
      <c r="BR32" s="164" t="str">
        <f t="shared" ref="BR32" si="168">IF($C32="Ø","Ø",IF(OR($C32="R",$C32="RI",$C32="RE"),"R",IF($C32="Ch","Ch","")))</f>
        <v/>
      </c>
      <c r="BS32" s="166" t="str">
        <f t="shared" ref="BS32" si="169">IF($C32="Ch",$BO32,IF($C32="A",TEXT($E32,"0,00")&amp;"°",IF($E32&lt;&gt;"",$E32,"")))</f>
        <v/>
      </c>
      <c r="BT32" s="166"/>
      <c r="BU32" s="166"/>
      <c r="BV32" s="160" t="str">
        <f t="shared" ref="BV32" si="170">IF($BF32&lt;&gt;"**",$BF32,IF($BJ32&lt;&gt;"**",$BJ32,IF($BN32&lt;&gt;"**",$BN32,IF($BQ32&lt;&gt;"**",$BQ32,""))))</f>
        <v/>
      </c>
      <c r="BW32" s="160"/>
      <c r="BX32" s="206"/>
      <c r="BY32" s="206"/>
      <c r="BZ32" s="206"/>
      <c r="CA32" s="207"/>
      <c r="CB32" s="207"/>
      <c r="CC32" s="207"/>
      <c r="CD32" s="214" t="str">
        <f t="shared" ref="CD32" si="171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15"/>
      <c r="CF32" s="215"/>
      <c r="CG32" s="215"/>
      <c r="CH32" s="215"/>
      <c r="CI32" s="216"/>
      <c r="CJ32" s="204" t="str">
        <f>IF(O32&gt;=2,"x "&amp;O32,"")</f>
        <v/>
      </c>
      <c r="CK32" s="204"/>
      <c r="CL32" s="204"/>
      <c r="CM32" s="204"/>
      <c r="CN32" s="205"/>
      <c r="CO32" s="211"/>
      <c r="CP32" s="209"/>
      <c r="CQ32" s="209"/>
      <c r="CR32" s="209"/>
      <c r="CS32" s="209"/>
      <c r="CT32" s="209"/>
      <c r="CU32" s="209"/>
      <c r="CV32" s="209"/>
      <c r="CW32" s="209"/>
      <c r="CX32" s="209"/>
      <c r="CY32" s="209"/>
      <c r="CZ32" s="209"/>
      <c r="DA32" s="209"/>
      <c r="DB32" s="209"/>
      <c r="DC32" s="209"/>
      <c r="DD32" s="209"/>
      <c r="DE32" s="209"/>
      <c r="DF32" s="209"/>
      <c r="DG32" s="209"/>
      <c r="DH32" s="209"/>
      <c r="DI32" s="209"/>
      <c r="DJ32" s="209"/>
      <c r="DK32" s="209"/>
      <c r="DL32" s="209"/>
      <c r="DM32" s="209"/>
      <c r="DN32" s="209"/>
      <c r="DO32" s="210"/>
      <c r="DP32" s="208"/>
    </row>
    <row r="33" spans="1:120" ht="12.75" customHeight="1" x14ac:dyDescent="0.25">
      <c r="A33" s="230"/>
      <c r="B33" s="231"/>
      <c r="C33" s="185"/>
      <c r="D33" s="187"/>
      <c r="E33" s="141"/>
      <c r="F33" s="142"/>
      <c r="G33" s="142"/>
      <c r="H33" s="143"/>
      <c r="I33" s="185"/>
      <c r="J33" s="186"/>
      <c r="K33" s="187"/>
      <c r="L33" s="188"/>
      <c r="M33" s="189"/>
      <c r="N33" s="145"/>
      <c r="O33" s="145"/>
      <c r="P33" s="145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2">IF(AND(C32="Ø",I32&lt;&gt;""),T33*0.001,"")</f>
        <v/>
      </c>
      <c r="V33" s="147"/>
      <c r="W33" s="149"/>
      <c r="X33" s="137"/>
      <c r="Y33" s="147"/>
      <c r="Z33" s="149"/>
      <c r="AA33" s="137"/>
      <c r="AB33" s="147"/>
      <c r="AC33" s="149"/>
      <c r="AD33" s="137"/>
      <c r="AE33" s="147"/>
      <c r="AF33" s="361"/>
      <c r="AG33" s="359"/>
      <c r="AH33" s="365"/>
      <c r="AI33" s="363"/>
      <c r="AJ33" s="137"/>
      <c r="AK33" s="147"/>
      <c r="AL33" s="361"/>
      <c r="AM33" s="359"/>
      <c r="AN33" s="149"/>
      <c r="AO33" s="147"/>
      <c r="AP33" s="361"/>
      <c r="AQ33" s="359"/>
      <c r="AR33" s="149"/>
      <c r="AS33" s="137"/>
      <c r="AT33" s="147"/>
      <c r="AU33" s="149"/>
      <c r="AV33" s="137"/>
      <c r="AW33" s="147"/>
      <c r="AX33" s="137"/>
      <c r="AY33" s="147"/>
      <c r="AZ33" s="361"/>
      <c r="BA33" s="359"/>
      <c r="BB33" s="149"/>
      <c r="BC33" s="365"/>
      <c r="BD33" s="363"/>
      <c r="BE33" s="137"/>
      <c r="BF33" s="163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157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157"/>
      <c r="BO33" s="151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157"/>
      <c r="BR33" s="165"/>
      <c r="BS33" s="167"/>
      <c r="BT33" s="167"/>
      <c r="BU33" s="167"/>
      <c r="BV33" s="161"/>
      <c r="BW33" s="161"/>
      <c r="BX33" s="206"/>
      <c r="BY33" s="206"/>
      <c r="BZ33" s="206"/>
      <c r="CA33" s="207"/>
      <c r="CB33" s="207"/>
      <c r="CC33" s="207"/>
      <c r="CD33" s="217"/>
      <c r="CE33" s="218"/>
      <c r="CF33" s="218"/>
      <c r="CG33" s="218"/>
      <c r="CH33" s="218"/>
      <c r="CI33" s="219"/>
      <c r="CJ33" s="204"/>
      <c r="CK33" s="204"/>
      <c r="CL33" s="204"/>
      <c r="CM33" s="204"/>
      <c r="CN33" s="205"/>
      <c r="CO33" s="211"/>
      <c r="CP33" s="209"/>
      <c r="CQ33" s="209"/>
      <c r="CR33" s="209"/>
      <c r="CS33" s="209"/>
      <c r="CT33" s="209"/>
      <c r="CU33" s="209"/>
      <c r="CV33" s="209"/>
      <c r="CW33" s="209"/>
      <c r="CX33" s="209"/>
      <c r="CY33" s="209"/>
      <c r="CZ33" s="209"/>
      <c r="DA33" s="209"/>
      <c r="DB33" s="209"/>
      <c r="DC33" s="209"/>
      <c r="DD33" s="209"/>
      <c r="DE33" s="209"/>
      <c r="DF33" s="209"/>
      <c r="DG33" s="209"/>
      <c r="DH33" s="209"/>
      <c r="DI33" s="209"/>
      <c r="DJ33" s="209"/>
      <c r="DK33" s="209"/>
      <c r="DL33" s="209"/>
      <c r="DM33" s="209"/>
      <c r="DN33" s="209"/>
      <c r="DO33" s="210"/>
      <c r="DP33" s="208"/>
    </row>
    <row r="34" spans="1:120" ht="12.75" customHeight="1" x14ac:dyDescent="0.25">
      <c r="A34" s="228" t="s">
        <v>343</v>
      </c>
      <c r="B34" s="229"/>
      <c r="C34" s="182"/>
      <c r="D34" s="184"/>
      <c r="E34" s="138"/>
      <c r="F34" s="139"/>
      <c r="G34" s="139"/>
      <c r="H34" s="140"/>
      <c r="I34" s="182"/>
      <c r="J34" s="183"/>
      <c r="K34" s="184"/>
      <c r="L34" s="188"/>
      <c r="M34" s="189"/>
      <c r="N34" s="144"/>
      <c r="O34" s="144"/>
      <c r="P34" s="144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3">IF(AND(C34="Ø",I34&lt;&gt;""),T34*0.001,"")</f>
        <v/>
      </c>
      <c r="V34" s="14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8" t="str">
        <f>IF(AND(E34&gt;'ASN21100'!$C$6,E34&lt;='ASN21100'!$E$6),'ASN21100'!$B$7,IF(AND(E34&gt;'ASN21100'!$G$6,E34&lt;='ASN21100'!$I$6),'ASN21100'!$F$7,IF(E34&gt;'ASN21100'!$K$6,'ASN21100'!$J$7,"**")))</f>
        <v>**</v>
      </c>
      <c r="X34" s="136" t="str">
        <f>IF(AND(E34&gt;'ASN21100'!$C$8,E34&lt;='ASN21100'!$E$8),'ASN21100'!$B$9,IF(AND(E34&gt;'ASN21100'!$G$9,E34&lt;='ASN21100'!$I$9),'ASN21100'!$F$9,IF(E34&gt;'ASN21100'!$K$8,'ASN21100'!$J$9,"**")))</f>
        <v>**</v>
      </c>
      <c r="Y34" s="14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8" t="str">
        <f>IF(AND(E34&gt;=ISO2768cL!$C$6,E34&lt;=ISO2768cL!$E$6),ISO2768cL!$B$7,IF(AND(E34&gt;ISO2768cL!$G$6,E34&lt;=ISO2768cL!$I$6),ISO2768cL!$F$7,IF(E34&gt;ISO2768cL!$K$6,ISO2768cL!$J$7,"**")))</f>
        <v>**</v>
      </c>
      <c r="AA34" s="136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4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8" t="str">
        <f>IF(AND(E34&gt;=ISO2768mK!$C$6,E34&lt;=ISO2768mK!$E$6),ISO2768mK!$B$7,IF(AND(E34&gt;ISO2768mK!$G$6,E34&lt;=ISO2768mK!$I$6),ISO2768mK!$F$7,IF(E34&gt;ISO2768mK!$K$6,ISO2768mK!$J$7,"**")))</f>
        <v>**</v>
      </c>
      <c r="AD34" s="136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4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360" t="str">
        <f>IF(AND(E34&gt;='NSA2110'!$C$6,E34&lt;='NSA2110'!$E$6),'NSA2110'!$B$7,IF(AND(E34&gt;'NSA2110'!$G$6,E34&lt;='NSA2110'!$I$6),'NSA2110'!$F$7,IF(E34&gt;'NSA2110'!$L$6,'NSA2110'!$J$7,"**")))</f>
        <v>**</v>
      </c>
      <c r="AG34" s="358" t="str">
        <f>IF(E34&gt;='NSA2110'!$D$8,'NSA2110'!$B$9,"**")</f>
        <v>**</v>
      </c>
      <c r="AH34" s="364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362" t="str">
        <f>IF(AND(E34&gt;'NSA2110'!$C$12,E34&lt;='NSA2110'!$E$12),'NSA2110'!$B$13,IF(E34&gt;'NSA2110'!$H$12,'NSA2110'!$F$13,"**"))</f>
        <v>**</v>
      </c>
      <c r="AJ34" s="136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4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360" t="str">
        <f>IF(AND(E34&gt;='ST11003'!$C$6,E34&lt;'ST11003'!$E$6),'ST11003'!$B$7,IF(E34&gt;='ST11003'!$G$6,'ST11003'!$F$7,"**"))</f>
        <v>**</v>
      </c>
      <c r="AM34" s="358" t="str">
        <f>IF(AND(E34&gt;='ST11003'!$C$8,E34&lt;'ST11003'!$E$8),'ST11003'!$B$9,IF(E34&gt;='ST11003'!$G$8,'ST11003'!$F$9,"**"))</f>
        <v>**</v>
      </c>
      <c r="AN34" s="148" t="str">
        <f>IF(AND(E34&gt;='ST11003'!$C$10,E34&lt;'ST11003'!$E$10),'ST11003'!$B$11,IF(E34&gt;='ST11003'!$G$10,'ST11003'!$F$11,"**"))</f>
        <v>**</v>
      </c>
      <c r="AO34" s="14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360" t="str">
        <f>IF(AND(E34&gt;='ST11007'!$C$6,E34&lt;'ST11007'!$E$6),'ST11007'!$B$7,IF(E34&gt;='ST11007'!$G$6,'ST11007'!$F$7,"**"))</f>
        <v>**</v>
      </c>
      <c r="AQ34" s="358" t="str">
        <f>IF(E34&gt;'ST11007'!$C$8,'ST11007'!$B$9,"**")</f>
        <v>**</v>
      </c>
      <c r="AR34" s="148" t="str">
        <f>IF(AND(E34&gt;='ST11007'!$C$10,E34&lt;'ST11007'!$E$10),'ST11007'!$B$11,IF(E34&gt;='ST11007'!$G$10,'ST11007'!$F$11,"**"))</f>
        <v>**</v>
      </c>
      <c r="AS34" s="136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4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8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36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4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36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46" t="str">
        <f t="shared" ref="AY34" si="174">IF($A$40=$V$10,V34,IF($A$40=$Y$10,Y34,IF($A$40=$AB$10,AB34,IF($A$40=$AE$10,AE34,IF($A$40=$AK$10,AK34,IF($A$40=$AO$10,AO34,IF($A$40=$AT$10,AT34,IF($A$40=$AW$10,AW34,"**"))))))))</f>
        <v>**</v>
      </c>
      <c r="AZ34" s="360" t="str">
        <f t="shared" ref="AZ34:BA34" si="175">IF($A$40=$AE$10,AF34,IF($A$40=$AK$10,AL34,IF($A$40=$AO$10,AP34,"**")))</f>
        <v>**</v>
      </c>
      <c r="BA34" s="358" t="str">
        <f t="shared" si="175"/>
        <v>**</v>
      </c>
      <c r="BB34" s="148" t="str">
        <f t="shared" ref="BB34" si="176">IF($A$40=$V$10,W34,IF($A$40=$Y$10,Z34,IF($A$40=$AB$10,AC34,IF($A$40=$AK$10,AN34,IF($A$40=$AO$10,AR34,IF($A$40=$AT$10,AU34,"**"))))))</f>
        <v>**</v>
      </c>
      <c r="BC34" s="364" t="str">
        <f t="shared" ref="BC34:BD34" si="177">IF($A$40=$AE$10,AH34,"**")</f>
        <v>**</v>
      </c>
      <c r="BD34" s="362" t="str">
        <f t="shared" si="177"/>
        <v>**</v>
      </c>
      <c r="BE34" s="136" t="str">
        <f t="shared" ref="BE34" si="178">IF($A$40=$V$10,X34,IF($A$40=$Y$10,AA34,IF($A$40=$AB$10,AD34,IF($A$40=$AE$10,AJ34,IF($A$40=$AO$10,AS34,IF($A$40=$AT$10,AV34,IF($A$40=$AW$10,AX34,"**")))))))</f>
        <v>**</v>
      </c>
      <c r="BF34" s="162" t="str">
        <f t="shared" ref="BF34" si="179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156" t="str">
        <f t="shared" ref="BJ34" si="180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156" t="str">
        <f t="shared" ref="BN34" si="181">IF(L34&amp;L35="","**",IF(L34=L35*-1,"± "&amp;TEXT(L34,"0,00"),IF(L34&lt;&gt;L35,CONCATENATE(BK34,BL34,BM34,CHAR(10),BK35,BL35,BM35),"**")))</f>
        <v>**</v>
      </c>
      <c r="BO34" s="150" t="str">
        <f t="shared" ref="BO34" si="182">IF(C34&lt;&gt;"Ch","**",IF(E34&amp;G34="","",IF(C34="Ch",E34&amp;"x"&amp;G34&amp;"°","**")))</f>
        <v>**</v>
      </c>
      <c r="BP34" s="56" t="str">
        <f t="shared" ref="BP34" si="183">IF(C34="Ch",TEXT(V34,"0,00"),"")</f>
        <v/>
      </c>
      <c r="BQ34" s="156" t="str">
        <f t="shared" ref="BQ34" si="184">IF(BP34&lt;&gt;"",CONCATENATE(BP34&amp;CHAR(10),BP35),"**")</f>
        <v>**</v>
      </c>
      <c r="BR34" s="164" t="str">
        <f t="shared" ref="BR34" si="185">IF($C34="Ø","Ø",IF(OR($C34="R",$C34="RI",$C34="RE"),"R",IF($C34="Ch","Ch","")))</f>
        <v/>
      </c>
      <c r="BS34" s="166" t="str">
        <f t="shared" ref="BS34" si="186">IF($C34="Ch",$BO34,IF($C34="A",TEXT($E34,"0,00")&amp;"°",IF($E34&lt;&gt;"",$E34,"")))</f>
        <v/>
      </c>
      <c r="BT34" s="166"/>
      <c r="BU34" s="166"/>
      <c r="BV34" s="160" t="str">
        <f t="shared" ref="BV34" si="187">IF($BF34&lt;&gt;"**",$BF34,IF($BJ34&lt;&gt;"**",$BJ34,IF($BN34&lt;&gt;"**",$BN34,IF($BQ34&lt;&gt;"**",$BQ34,""))))</f>
        <v/>
      </c>
      <c r="BW34" s="160"/>
      <c r="BX34" s="206"/>
      <c r="BY34" s="206"/>
      <c r="BZ34" s="206"/>
      <c r="CA34" s="207"/>
      <c r="CB34" s="207"/>
      <c r="CC34" s="207"/>
      <c r="CD34" s="214" t="str">
        <f t="shared" ref="CD34" si="188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15"/>
      <c r="CF34" s="215"/>
      <c r="CG34" s="215"/>
      <c r="CH34" s="215"/>
      <c r="CI34" s="216"/>
      <c r="CJ34" s="204" t="str">
        <f>IF(O34&gt;=2,"x "&amp;O34,"")</f>
        <v/>
      </c>
      <c r="CK34" s="204"/>
      <c r="CL34" s="204"/>
      <c r="CM34" s="204"/>
      <c r="CN34" s="205"/>
      <c r="CO34" s="211"/>
      <c r="CP34" s="209"/>
      <c r="CQ34" s="209"/>
      <c r="CR34" s="209"/>
      <c r="CS34" s="209"/>
      <c r="CT34" s="209"/>
      <c r="CU34" s="209"/>
      <c r="CV34" s="209"/>
      <c r="CW34" s="209"/>
      <c r="CX34" s="209"/>
      <c r="CY34" s="209"/>
      <c r="CZ34" s="209"/>
      <c r="DA34" s="209"/>
      <c r="DB34" s="209"/>
      <c r="DC34" s="209"/>
      <c r="DD34" s="209"/>
      <c r="DE34" s="209"/>
      <c r="DF34" s="209"/>
      <c r="DG34" s="209"/>
      <c r="DH34" s="209"/>
      <c r="DI34" s="209"/>
      <c r="DJ34" s="209"/>
      <c r="DK34" s="209"/>
      <c r="DL34" s="209"/>
      <c r="DM34" s="209"/>
      <c r="DN34" s="209"/>
      <c r="DO34" s="210"/>
      <c r="DP34" s="208"/>
    </row>
    <row r="35" spans="1:120" ht="12.75" customHeight="1" x14ac:dyDescent="0.25">
      <c r="A35" s="230"/>
      <c r="B35" s="231"/>
      <c r="C35" s="185"/>
      <c r="D35" s="187"/>
      <c r="E35" s="141"/>
      <c r="F35" s="142"/>
      <c r="G35" s="142"/>
      <c r="H35" s="143"/>
      <c r="I35" s="185"/>
      <c r="J35" s="186"/>
      <c r="K35" s="187"/>
      <c r="L35" s="188"/>
      <c r="M35" s="189"/>
      <c r="N35" s="145"/>
      <c r="O35" s="145"/>
      <c r="P35" s="145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89">IF(AND(C34="Ø",I34&lt;&gt;""),T35*0.001,"")</f>
        <v/>
      </c>
      <c r="V35" s="147"/>
      <c r="W35" s="149"/>
      <c r="X35" s="137"/>
      <c r="Y35" s="147"/>
      <c r="Z35" s="149"/>
      <c r="AA35" s="137"/>
      <c r="AB35" s="147"/>
      <c r="AC35" s="149"/>
      <c r="AD35" s="137"/>
      <c r="AE35" s="147"/>
      <c r="AF35" s="361"/>
      <c r="AG35" s="359"/>
      <c r="AH35" s="365"/>
      <c r="AI35" s="363"/>
      <c r="AJ35" s="137"/>
      <c r="AK35" s="147"/>
      <c r="AL35" s="361"/>
      <c r="AM35" s="359"/>
      <c r="AN35" s="149"/>
      <c r="AO35" s="147"/>
      <c r="AP35" s="361"/>
      <c r="AQ35" s="359"/>
      <c r="AR35" s="149"/>
      <c r="AS35" s="137"/>
      <c r="AT35" s="147"/>
      <c r="AU35" s="149"/>
      <c r="AV35" s="137"/>
      <c r="AW35" s="147"/>
      <c r="AX35" s="137"/>
      <c r="AY35" s="147"/>
      <c r="AZ35" s="361"/>
      <c r="BA35" s="359"/>
      <c r="BB35" s="149"/>
      <c r="BC35" s="365"/>
      <c r="BD35" s="363"/>
      <c r="BE35" s="137"/>
      <c r="BF35" s="163"/>
      <c r="BG35" s="31" t="str">
        <f t="shared" ref="BG35" si="190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157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157"/>
      <c r="BO35" s="151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157"/>
      <c r="BR35" s="165"/>
      <c r="BS35" s="167"/>
      <c r="BT35" s="167"/>
      <c r="BU35" s="167"/>
      <c r="BV35" s="161"/>
      <c r="BW35" s="161"/>
      <c r="BX35" s="206"/>
      <c r="BY35" s="206"/>
      <c r="BZ35" s="206"/>
      <c r="CA35" s="207"/>
      <c r="CB35" s="207"/>
      <c r="CC35" s="207"/>
      <c r="CD35" s="217"/>
      <c r="CE35" s="218"/>
      <c r="CF35" s="218"/>
      <c r="CG35" s="218"/>
      <c r="CH35" s="218"/>
      <c r="CI35" s="219"/>
      <c r="CJ35" s="204"/>
      <c r="CK35" s="204"/>
      <c r="CL35" s="204"/>
      <c r="CM35" s="204"/>
      <c r="CN35" s="205"/>
      <c r="CO35" s="211"/>
      <c r="CP35" s="209"/>
      <c r="CQ35" s="209"/>
      <c r="CR35" s="209"/>
      <c r="CS35" s="209"/>
      <c r="CT35" s="209"/>
      <c r="CU35" s="209"/>
      <c r="CV35" s="209"/>
      <c r="CW35" s="209"/>
      <c r="CX35" s="209"/>
      <c r="CY35" s="209"/>
      <c r="CZ35" s="209"/>
      <c r="DA35" s="209"/>
      <c r="DB35" s="209"/>
      <c r="DC35" s="209"/>
      <c r="DD35" s="209"/>
      <c r="DE35" s="209"/>
      <c r="DF35" s="209"/>
      <c r="DG35" s="209"/>
      <c r="DH35" s="209"/>
      <c r="DI35" s="209"/>
      <c r="DJ35" s="209"/>
      <c r="DK35" s="209"/>
      <c r="DL35" s="209"/>
      <c r="DM35" s="209"/>
      <c r="DN35" s="209"/>
      <c r="DO35" s="210"/>
      <c r="DP35" s="208"/>
    </row>
    <row r="36" spans="1:120" ht="12.75" customHeight="1" x14ac:dyDescent="0.25">
      <c r="A36" s="320" t="s">
        <v>37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86"/>
      <c r="AF36" s="286"/>
      <c r="AG36" s="286"/>
      <c r="AH36" s="286"/>
      <c r="AI36" s="286"/>
      <c r="AJ36" s="286"/>
      <c r="AK36" s="286"/>
      <c r="AL36" s="286"/>
      <c r="AM36" s="286"/>
      <c r="AN36" s="286"/>
      <c r="AO36" s="286"/>
      <c r="AP36" s="286"/>
      <c r="AQ36" s="286"/>
      <c r="AR36" s="286"/>
      <c r="AS36" s="286"/>
      <c r="AT36" s="286"/>
      <c r="AU36" s="286"/>
      <c r="AV36" s="286"/>
      <c r="AW36" s="286"/>
      <c r="AX36" s="286"/>
      <c r="AY36" s="286"/>
      <c r="AZ36" s="286"/>
      <c r="BA36" s="286"/>
      <c r="BB36" s="286"/>
      <c r="BC36" s="286"/>
      <c r="BD36" s="286"/>
      <c r="BE36" s="286"/>
      <c r="BF36" s="286"/>
      <c r="BG36" s="286"/>
      <c r="BH36" s="286"/>
      <c r="BI36" s="286"/>
      <c r="BJ36" s="286"/>
      <c r="BK36" s="286"/>
      <c r="BL36" s="286"/>
      <c r="BM36" s="286"/>
      <c r="BN36" s="286"/>
      <c r="BO36" s="286"/>
      <c r="BP36" s="286"/>
      <c r="BQ36" s="286"/>
      <c r="BR36" s="286"/>
      <c r="BS36" s="286"/>
      <c r="BT36" s="286"/>
      <c r="BU36" s="286"/>
      <c r="BV36" s="198"/>
      <c r="BW36" s="198"/>
      <c r="BX36" s="198"/>
      <c r="BY36" s="198"/>
      <c r="BZ36" s="198"/>
      <c r="CA36" s="198"/>
      <c r="CB36" s="198"/>
      <c r="CC36" s="198"/>
      <c r="CD36" s="198"/>
      <c r="CE36" s="198"/>
      <c r="CF36" s="198"/>
      <c r="CG36" s="198"/>
      <c r="CH36" s="198"/>
      <c r="CI36" s="198"/>
      <c r="CJ36" s="198"/>
      <c r="CK36" s="198"/>
      <c r="CL36" s="198"/>
      <c r="CM36" s="198"/>
      <c r="CN36" s="199"/>
      <c r="CO36" s="284" t="s">
        <v>37</v>
      </c>
      <c r="CP36" s="285"/>
      <c r="CQ36" s="285"/>
      <c r="CR36" s="286"/>
      <c r="CS36" s="286"/>
      <c r="CT36" s="286"/>
      <c r="CU36" s="289"/>
      <c r="CV36" s="289"/>
      <c r="CW36" s="289"/>
      <c r="CX36" s="289"/>
      <c r="CY36" s="289"/>
      <c r="CZ36" s="289"/>
      <c r="DA36" s="289"/>
      <c r="DB36" s="289"/>
      <c r="DC36" s="289"/>
      <c r="DD36" s="289"/>
      <c r="DE36" s="289"/>
      <c r="DF36" s="289"/>
      <c r="DG36" s="289"/>
      <c r="DH36" s="289"/>
      <c r="DI36" s="289"/>
      <c r="DJ36" s="289"/>
      <c r="DK36" s="289"/>
      <c r="DL36" s="289"/>
      <c r="DM36" s="289"/>
      <c r="DN36" s="289"/>
      <c r="DO36" s="290"/>
    </row>
    <row r="37" spans="1:120" ht="12.75" customHeight="1" x14ac:dyDescent="0.25">
      <c r="A37" s="321"/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5"/>
      <c r="T37" s="285"/>
      <c r="U37" s="285"/>
      <c r="V37" s="285"/>
      <c r="W37" s="285"/>
      <c r="X37" s="285"/>
      <c r="Y37" s="285"/>
      <c r="Z37" s="285"/>
      <c r="AA37" s="285"/>
      <c r="AB37" s="285"/>
      <c r="AC37" s="285"/>
      <c r="AD37" s="285"/>
      <c r="AE37" s="285"/>
      <c r="AF37" s="285"/>
      <c r="AG37" s="285"/>
      <c r="AH37" s="285"/>
      <c r="AI37" s="285"/>
      <c r="AJ37" s="285"/>
      <c r="AK37" s="285"/>
      <c r="AL37" s="285"/>
      <c r="AM37" s="285"/>
      <c r="AN37" s="285"/>
      <c r="AO37" s="285"/>
      <c r="AP37" s="285"/>
      <c r="AQ37" s="285"/>
      <c r="AR37" s="285"/>
      <c r="AS37" s="285"/>
      <c r="AT37" s="285"/>
      <c r="AU37" s="285"/>
      <c r="AV37" s="285"/>
      <c r="AW37" s="285"/>
      <c r="AX37" s="285"/>
      <c r="AY37" s="285"/>
      <c r="AZ37" s="285"/>
      <c r="BA37" s="285"/>
      <c r="BB37" s="285"/>
      <c r="BC37" s="285"/>
      <c r="BD37" s="285"/>
      <c r="BE37" s="285"/>
      <c r="BF37" s="285"/>
      <c r="BG37" s="285"/>
      <c r="BH37" s="285"/>
      <c r="BI37" s="285"/>
      <c r="BJ37" s="285"/>
      <c r="BK37" s="285"/>
      <c r="BL37" s="285"/>
      <c r="BM37" s="285"/>
      <c r="BN37" s="285"/>
      <c r="BO37" s="285"/>
      <c r="BP37" s="285"/>
      <c r="BQ37" s="285"/>
      <c r="BR37" s="285"/>
      <c r="BS37" s="285"/>
      <c r="BT37" s="285"/>
      <c r="BU37" s="285"/>
      <c r="BV37" s="200"/>
      <c r="BW37" s="200"/>
      <c r="BX37" s="200"/>
      <c r="BY37" s="200"/>
      <c r="BZ37" s="200"/>
      <c r="CA37" s="200"/>
      <c r="CB37" s="200"/>
      <c r="CC37" s="200"/>
      <c r="CD37" s="200"/>
      <c r="CE37" s="200"/>
      <c r="CF37" s="200"/>
      <c r="CG37" s="200"/>
      <c r="CH37" s="200"/>
      <c r="CI37" s="200"/>
      <c r="CJ37" s="200"/>
      <c r="CK37" s="200"/>
      <c r="CL37" s="200"/>
      <c r="CM37" s="200"/>
      <c r="CN37" s="201"/>
      <c r="CO37" s="284"/>
      <c r="CP37" s="285"/>
      <c r="CQ37" s="285"/>
      <c r="CR37" s="285"/>
      <c r="CS37" s="285"/>
      <c r="CT37" s="285"/>
      <c r="CU37" s="291"/>
      <c r="CV37" s="291"/>
      <c r="CW37" s="291"/>
      <c r="CX37" s="291"/>
      <c r="CY37" s="291"/>
      <c r="CZ37" s="291"/>
      <c r="DA37" s="291"/>
      <c r="DB37" s="291"/>
      <c r="DC37" s="291"/>
      <c r="DD37" s="291"/>
      <c r="DE37" s="291"/>
      <c r="DF37" s="291"/>
      <c r="DG37" s="291"/>
      <c r="DH37" s="291"/>
      <c r="DI37" s="291"/>
      <c r="DJ37" s="291"/>
      <c r="DK37" s="291"/>
      <c r="DL37" s="291"/>
      <c r="DM37" s="291"/>
      <c r="DN37" s="291"/>
      <c r="DO37" s="292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200"/>
      <c r="BW38" s="200"/>
      <c r="BX38" s="200"/>
      <c r="BY38" s="200"/>
      <c r="BZ38" s="200"/>
      <c r="CA38" s="200"/>
      <c r="CB38" s="200"/>
      <c r="CC38" s="200"/>
      <c r="CD38" s="200"/>
      <c r="CE38" s="200"/>
      <c r="CF38" s="200"/>
      <c r="CG38" s="200"/>
      <c r="CH38" s="200"/>
      <c r="CI38" s="200"/>
      <c r="CJ38" s="200"/>
      <c r="CK38" s="200"/>
      <c r="CL38" s="200"/>
      <c r="CM38" s="200"/>
      <c r="CN38" s="201"/>
      <c r="CO38" s="37"/>
      <c r="CP38" s="38"/>
      <c r="CQ38" s="38"/>
      <c r="CR38" s="38"/>
      <c r="CS38" s="38"/>
      <c r="CT38" s="38"/>
      <c r="CU38" s="291"/>
      <c r="CV38" s="291"/>
      <c r="CW38" s="291"/>
      <c r="CX38" s="291"/>
      <c r="CY38" s="291"/>
      <c r="CZ38" s="291"/>
      <c r="DA38" s="291"/>
      <c r="DB38" s="291"/>
      <c r="DC38" s="291"/>
      <c r="DD38" s="291"/>
      <c r="DE38" s="291"/>
      <c r="DF38" s="291"/>
      <c r="DG38" s="291"/>
      <c r="DH38" s="291"/>
      <c r="DI38" s="291"/>
      <c r="DJ38" s="291"/>
      <c r="DK38" s="291"/>
      <c r="DL38" s="291"/>
      <c r="DM38" s="291"/>
      <c r="DN38" s="291"/>
      <c r="DO38" s="292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3"/>
      <c r="CO39" s="41"/>
      <c r="CP39" s="42"/>
      <c r="CQ39" s="42"/>
      <c r="CR39" s="42"/>
      <c r="CS39" s="42"/>
      <c r="CT39" s="42"/>
      <c r="CU39" s="293"/>
      <c r="CV39" s="293"/>
      <c r="CW39" s="293"/>
      <c r="CX39" s="293"/>
      <c r="CY39" s="293"/>
      <c r="CZ39" s="293"/>
      <c r="DA39" s="293"/>
      <c r="DB39" s="293"/>
      <c r="DC39" s="293"/>
      <c r="DD39" s="293"/>
      <c r="DE39" s="293"/>
      <c r="DF39" s="293"/>
      <c r="DG39" s="293"/>
      <c r="DH39" s="293"/>
      <c r="DI39" s="293"/>
      <c r="DJ39" s="293"/>
      <c r="DK39" s="293"/>
      <c r="DL39" s="293"/>
      <c r="DM39" s="293"/>
      <c r="DN39" s="293"/>
      <c r="DO39" s="294"/>
    </row>
    <row r="40" spans="1:120" ht="15.75" customHeight="1" x14ac:dyDescent="0.25">
      <c r="A40" s="388" t="str">
        <f>IF('Relevé Cotes (1)'!A40&lt;&gt;"",'Relevé Cotes (1)'!A40,"")</f>
        <v>NSA2110</v>
      </c>
      <c r="B40" s="389"/>
      <c r="C40" s="389"/>
      <c r="D40" s="389"/>
      <c r="E40" s="389"/>
      <c r="F40" s="389"/>
      <c r="G40" s="389"/>
      <c r="H40" s="389"/>
      <c r="I40" s="389"/>
      <c r="J40" s="389"/>
      <c r="K40" s="389"/>
      <c r="L40" s="389"/>
      <c r="M40" s="389"/>
      <c r="N40" s="389"/>
      <c r="O40" s="389"/>
      <c r="P40" s="389"/>
      <c r="Q40" s="389"/>
      <c r="R40" s="389"/>
      <c r="S40" s="389"/>
      <c r="T40" s="389"/>
      <c r="U40" s="389"/>
      <c r="V40" s="389"/>
      <c r="W40" s="389"/>
      <c r="X40" s="389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  <c r="BP40" s="389"/>
      <c r="BQ40" s="389"/>
      <c r="BR40" s="389"/>
      <c r="BS40" s="389"/>
      <c r="BT40" s="389"/>
      <c r="BU40" s="389"/>
      <c r="BV40" s="389"/>
      <c r="BW40" s="390"/>
      <c r="BX40" s="220" t="s">
        <v>33</v>
      </c>
      <c r="BY40" s="220"/>
      <c r="BZ40" s="220"/>
      <c r="CA40" s="220"/>
      <c r="CB40" s="220"/>
      <c r="CC40" s="220"/>
      <c r="CD40" s="222" t="s">
        <v>35</v>
      </c>
      <c r="CE40" s="222"/>
      <c r="CF40" s="222"/>
      <c r="CG40" s="222"/>
      <c r="CH40" s="222"/>
      <c r="CI40" s="222"/>
      <c r="CJ40" s="222"/>
      <c r="CK40" s="222"/>
      <c r="CL40" s="222"/>
      <c r="CM40" s="222"/>
      <c r="CN40" s="223"/>
      <c r="CO40" s="281" t="s">
        <v>3</v>
      </c>
      <c r="CP40" s="282"/>
      <c r="CQ40" s="282"/>
      <c r="CR40" s="282"/>
      <c r="CS40" s="282"/>
      <c r="CT40" s="282"/>
      <c r="CU40" s="282"/>
      <c r="CV40" s="282"/>
      <c r="CW40" s="282"/>
      <c r="CX40" s="282"/>
      <c r="CY40" s="282"/>
      <c r="CZ40" s="282"/>
      <c r="DA40" s="282"/>
      <c r="DB40" s="282"/>
      <c r="DC40" s="282"/>
      <c r="DD40" s="282"/>
      <c r="DE40" s="282"/>
      <c r="DF40" s="282"/>
      <c r="DG40" s="282"/>
      <c r="DH40" s="282"/>
      <c r="DI40" s="282"/>
      <c r="DJ40" s="282"/>
      <c r="DK40" s="282"/>
      <c r="DL40" s="282"/>
      <c r="DM40" s="282"/>
      <c r="DN40" s="282"/>
      <c r="DO40" s="283"/>
    </row>
    <row r="41" spans="1:120" ht="15.75" customHeight="1" x14ac:dyDescent="0.25">
      <c r="A41" s="391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  <c r="W41" s="392"/>
      <c r="X41" s="392"/>
      <c r="Y41" s="392"/>
      <c r="Z41" s="392"/>
      <c r="AA41" s="392"/>
      <c r="AB41" s="392"/>
      <c r="AC41" s="392"/>
      <c r="AD41" s="392"/>
      <c r="AE41" s="392"/>
      <c r="AF41" s="392"/>
      <c r="AG41" s="392"/>
      <c r="AH41" s="392"/>
      <c r="AI41" s="392"/>
      <c r="AJ41" s="392"/>
      <c r="AK41" s="392"/>
      <c r="AL41" s="392"/>
      <c r="AM41" s="392"/>
      <c r="AN41" s="392"/>
      <c r="AO41" s="392"/>
      <c r="AP41" s="392"/>
      <c r="AQ41" s="392"/>
      <c r="AR41" s="392"/>
      <c r="AS41" s="392"/>
      <c r="AT41" s="392"/>
      <c r="AU41" s="392"/>
      <c r="AV41" s="392"/>
      <c r="AW41" s="392"/>
      <c r="AX41" s="392"/>
      <c r="AY41" s="392"/>
      <c r="AZ41" s="392"/>
      <c r="BA41" s="392"/>
      <c r="BB41" s="392"/>
      <c r="BC41" s="392"/>
      <c r="BD41" s="392"/>
      <c r="BE41" s="392"/>
      <c r="BF41" s="392"/>
      <c r="BG41" s="392"/>
      <c r="BH41" s="392"/>
      <c r="BI41" s="392"/>
      <c r="BJ41" s="392"/>
      <c r="BK41" s="392"/>
      <c r="BL41" s="392"/>
      <c r="BM41" s="392"/>
      <c r="BN41" s="392"/>
      <c r="BO41" s="392"/>
      <c r="BP41" s="392"/>
      <c r="BQ41" s="392"/>
      <c r="BR41" s="392"/>
      <c r="BS41" s="392"/>
      <c r="BT41" s="392"/>
      <c r="BU41" s="392"/>
      <c r="BV41" s="392"/>
      <c r="BW41" s="393"/>
      <c r="BX41" s="220"/>
      <c r="BY41" s="220"/>
      <c r="BZ41" s="220"/>
      <c r="CA41" s="220"/>
      <c r="CB41" s="220"/>
      <c r="CC41" s="220"/>
      <c r="CD41" s="224" t="s">
        <v>38</v>
      </c>
      <c r="CE41" s="224"/>
      <c r="CF41" s="224"/>
      <c r="CG41" s="224"/>
      <c r="CH41" s="224" t="s">
        <v>39</v>
      </c>
      <c r="CI41" s="224"/>
      <c r="CJ41" s="224"/>
      <c r="CK41" s="224"/>
      <c r="CL41" s="224"/>
      <c r="CM41" s="224"/>
      <c r="CN41" s="225"/>
      <c r="CO41" s="295"/>
      <c r="CP41" s="279"/>
      <c r="CQ41" s="279"/>
      <c r="CR41" s="279"/>
      <c r="CS41" s="279"/>
      <c r="CT41" s="279"/>
      <c r="CU41" s="279"/>
      <c r="CV41" s="279"/>
      <c r="CW41" s="279"/>
      <c r="CX41" s="279"/>
      <c r="CY41" s="279"/>
      <c r="CZ41" s="279"/>
      <c r="DA41" s="279"/>
      <c r="DB41" s="279"/>
      <c r="DC41" s="279"/>
      <c r="DD41" s="279"/>
      <c r="DE41" s="279"/>
      <c r="DF41" s="279"/>
      <c r="DG41" s="279"/>
      <c r="DH41" s="279"/>
      <c r="DI41" s="279"/>
      <c r="DJ41" s="279"/>
      <c r="DK41" s="279"/>
      <c r="DL41" s="279"/>
      <c r="DM41" s="279"/>
      <c r="DN41" s="279"/>
      <c r="DO41" s="287"/>
    </row>
    <row r="42" spans="1:120" ht="15.75" customHeight="1" x14ac:dyDescent="0.25">
      <c r="A42" s="329" t="s">
        <v>36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  <c r="AG42" s="330"/>
      <c r="AH42" s="330"/>
      <c r="AI42" s="330"/>
      <c r="AJ42" s="330"/>
      <c r="AK42" s="330"/>
      <c r="AL42" s="330"/>
      <c r="AM42" s="330"/>
      <c r="AN42" s="330"/>
      <c r="AO42" s="330"/>
      <c r="AP42" s="330"/>
      <c r="AQ42" s="330"/>
      <c r="AR42" s="330"/>
      <c r="AS42" s="330"/>
      <c r="AT42" s="330"/>
      <c r="AU42" s="330"/>
      <c r="AV42" s="330"/>
      <c r="AW42" s="330"/>
      <c r="AX42" s="330"/>
      <c r="AY42" s="330"/>
      <c r="AZ42" s="330"/>
      <c r="BA42" s="330"/>
      <c r="BB42" s="330"/>
      <c r="BC42" s="330"/>
      <c r="BD42" s="330"/>
      <c r="BE42" s="330"/>
      <c r="BF42" s="330"/>
      <c r="BG42" s="330"/>
      <c r="BH42" s="330"/>
      <c r="BI42" s="330"/>
      <c r="BJ42" s="330"/>
      <c r="BK42" s="330"/>
      <c r="BL42" s="330"/>
      <c r="BM42" s="330"/>
      <c r="BN42" s="330"/>
      <c r="BO42" s="330"/>
      <c r="BP42" s="330"/>
      <c r="BQ42" s="330"/>
      <c r="BR42" s="330"/>
      <c r="BS42" s="330"/>
      <c r="BT42" s="330"/>
      <c r="BU42" s="330"/>
      <c r="BV42" s="330"/>
      <c r="BW42" s="331"/>
      <c r="BX42" s="220"/>
      <c r="BY42" s="220"/>
      <c r="BZ42" s="220"/>
      <c r="CA42" s="220"/>
      <c r="CB42" s="220"/>
      <c r="CC42" s="220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3"/>
      <c r="CO42" s="295"/>
      <c r="CP42" s="279"/>
      <c r="CQ42" s="279"/>
      <c r="CR42" s="279"/>
      <c r="CS42" s="279"/>
      <c r="CT42" s="279"/>
      <c r="CU42" s="279"/>
      <c r="CV42" s="279"/>
      <c r="CW42" s="279"/>
      <c r="CX42" s="279"/>
      <c r="CY42" s="279"/>
      <c r="CZ42" s="279"/>
      <c r="DA42" s="279"/>
      <c r="DB42" s="279"/>
      <c r="DC42" s="279"/>
      <c r="DD42" s="279"/>
      <c r="DE42" s="279"/>
      <c r="DF42" s="279"/>
      <c r="DG42" s="279"/>
      <c r="DH42" s="279"/>
      <c r="DI42" s="279"/>
      <c r="DJ42" s="279"/>
      <c r="DK42" s="279"/>
      <c r="DL42" s="279"/>
      <c r="DM42" s="279"/>
      <c r="DN42" s="279"/>
      <c r="DO42" s="287"/>
    </row>
    <row r="43" spans="1:120" ht="15.75" customHeight="1" thickBot="1" x14ac:dyDescent="0.3">
      <c r="A43" s="332"/>
      <c r="B43" s="333"/>
      <c r="C43" s="333"/>
      <c r="D43" s="333"/>
      <c r="E43" s="333"/>
      <c r="F43" s="333"/>
      <c r="G43" s="333"/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3"/>
      <c r="BA43" s="333"/>
      <c r="BB43" s="333"/>
      <c r="BC43" s="333"/>
      <c r="BD43" s="333"/>
      <c r="BE43" s="333"/>
      <c r="BF43" s="333"/>
      <c r="BG43" s="333"/>
      <c r="BH43" s="333"/>
      <c r="BI43" s="333"/>
      <c r="BJ43" s="333"/>
      <c r="BK43" s="333"/>
      <c r="BL43" s="333"/>
      <c r="BM43" s="333"/>
      <c r="BN43" s="333"/>
      <c r="BO43" s="333"/>
      <c r="BP43" s="333"/>
      <c r="BQ43" s="333"/>
      <c r="BR43" s="333"/>
      <c r="BS43" s="333"/>
      <c r="BT43" s="333"/>
      <c r="BU43" s="333"/>
      <c r="BV43" s="333"/>
      <c r="BW43" s="334"/>
      <c r="BX43" s="221"/>
      <c r="BY43" s="221"/>
      <c r="BZ43" s="221"/>
      <c r="CA43" s="221"/>
      <c r="CB43" s="221"/>
      <c r="CC43" s="221"/>
      <c r="CD43" s="226"/>
      <c r="CE43" s="226"/>
      <c r="CF43" s="226"/>
      <c r="CG43" s="226"/>
      <c r="CH43" s="226"/>
      <c r="CI43" s="226"/>
      <c r="CJ43" s="226"/>
      <c r="CK43" s="226"/>
      <c r="CL43" s="226"/>
      <c r="CM43" s="226"/>
      <c r="CN43" s="227"/>
      <c r="CO43" s="296"/>
      <c r="CP43" s="280"/>
      <c r="CQ43" s="280"/>
      <c r="CR43" s="280"/>
      <c r="CS43" s="280"/>
      <c r="CT43" s="280"/>
      <c r="CU43" s="280"/>
      <c r="CV43" s="280"/>
      <c r="CW43" s="280"/>
      <c r="CX43" s="280"/>
      <c r="CY43" s="280"/>
      <c r="CZ43" s="280"/>
      <c r="DA43" s="280"/>
      <c r="DB43" s="280"/>
      <c r="DC43" s="280"/>
      <c r="DD43" s="280"/>
      <c r="DE43" s="280"/>
      <c r="DF43" s="280"/>
      <c r="DG43" s="280"/>
      <c r="DH43" s="280"/>
      <c r="DI43" s="280"/>
      <c r="DJ43" s="280"/>
      <c r="DK43" s="280"/>
      <c r="DL43" s="280"/>
      <c r="DM43" s="280"/>
      <c r="DN43" s="280"/>
      <c r="DO43" s="288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A36:BU37"/>
    <mergeCell ref="BV36:CN39"/>
    <mergeCell ref="CO36:CT37"/>
    <mergeCell ref="CU36:DO39"/>
    <mergeCell ref="A40:BW41"/>
    <mergeCell ref="BX40:CC40"/>
    <mergeCell ref="CD40:CN40"/>
    <mergeCell ref="CO40:DO40"/>
    <mergeCell ref="BX41:BZ43"/>
    <mergeCell ref="CA41:CC43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22:B23"/>
    <mergeCell ref="C22:D23"/>
    <mergeCell ref="E22:H23"/>
    <mergeCell ref="I22:K23"/>
    <mergeCell ref="L22:M22"/>
    <mergeCell ref="N22:N23"/>
    <mergeCell ref="L23:M23"/>
    <mergeCell ref="DD20:DF21"/>
    <mergeCell ref="DG20:DI21"/>
    <mergeCell ref="BA20:BA21"/>
    <mergeCell ref="BB20:BB21"/>
    <mergeCell ref="BC20:BC21"/>
    <mergeCell ref="BD20:BD21"/>
    <mergeCell ref="AS20:AS21"/>
    <mergeCell ref="AT20:AT21"/>
    <mergeCell ref="AU20:AU21"/>
    <mergeCell ref="AV20:AV21"/>
    <mergeCell ref="AW20:AW21"/>
    <mergeCell ref="AX20:AX21"/>
    <mergeCell ref="AM20:AM21"/>
    <mergeCell ref="AN20:AN21"/>
    <mergeCell ref="AO20:AO21"/>
    <mergeCell ref="AP20:AP21"/>
    <mergeCell ref="AQ20:AQ21"/>
    <mergeCell ref="DJ20:DL21"/>
    <mergeCell ref="DM20:DO21"/>
    <mergeCell ref="DP20:DP21"/>
    <mergeCell ref="L21:M21"/>
    <mergeCell ref="CJ20:CN21"/>
    <mergeCell ref="CO20:CQ21"/>
    <mergeCell ref="CR20:CT21"/>
    <mergeCell ref="CU20:CW21"/>
    <mergeCell ref="CX20:CZ21"/>
    <mergeCell ref="DA20:DC21"/>
    <mergeCell ref="BR20:BR21"/>
    <mergeCell ref="BS20:BU21"/>
    <mergeCell ref="BV20:BW21"/>
    <mergeCell ref="BX20:BZ21"/>
    <mergeCell ref="CA20:CC21"/>
    <mergeCell ref="CD20:CI21"/>
    <mergeCell ref="BE20:BE21"/>
    <mergeCell ref="BF20:BF21"/>
    <mergeCell ref="BJ20:BJ21"/>
    <mergeCell ref="BN20:BN21"/>
    <mergeCell ref="BO20:BO21"/>
    <mergeCell ref="BQ20:BQ21"/>
    <mergeCell ref="AY20:AY21"/>
    <mergeCell ref="AZ20:AZ21"/>
    <mergeCell ref="AR20:AR21"/>
    <mergeCell ref="AG20:AG21"/>
    <mergeCell ref="AH20:AH21"/>
    <mergeCell ref="AI20:AI21"/>
    <mergeCell ref="AJ20:AJ21"/>
    <mergeCell ref="AK20:AK21"/>
    <mergeCell ref="AL20:AL21"/>
    <mergeCell ref="AA20:AA21"/>
    <mergeCell ref="AB20:AB21"/>
    <mergeCell ref="AC20:AC21"/>
    <mergeCell ref="AD20:AD21"/>
    <mergeCell ref="AE20:AE21"/>
    <mergeCell ref="AF20:AF21"/>
    <mergeCell ref="P20:P21"/>
    <mergeCell ref="V20:V21"/>
    <mergeCell ref="W20:W21"/>
    <mergeCell ref="X20:X21"/>
    <mergeCell ref="Y20:Y21"/>
    <mergeCell ref="Z20:Z21"/>
    <mergeCell ref="DP18:DP19"/>
    <mergeCell ref="L19:M19"/>
    <mergeCell ref="A20:B21"/>
    <mergeCell ref="C20:D21"/>
    <mergeCell ref="E20:F21"/>
    <mergeCell ref="G20:H21"/>
    <mergeCell ref="I20:K21"/>
    <mergeCell ref="L20:M20"/>
    <mergeCell ref="N20:N21"/>
    <mergeCell ref="O20:O21"/>
    <mergeCell ref="CX18:CZ19"/>
    <mergeCell ref="DA18:DC19"/>
    <mergeCell ref="DD18:DF19"/>
    <mergeCell ref="DG18:DI19"/>
    <mergeCell ref="DJ18:DL19"/>
    <mergeCell ref="DM18:DO19"/>
    <mergeCell ref="CA18:CC19"/>
    <mergeCell ref="CD18:CI19"/>
    <mergeCell ref="CJ18:CN19"/>
    <mergeCell ref="CO18:CQ19"/>
    <mergeCell ref="CR18:CT19"/>
    <mergeCell ref="CU18:CW19"/>
    <mergeCell ref="BO18:BO19"/>
    <mergeCell ref="BQ18:BQ19"/>
    <mergeCell ref="BR18:BR19"/>
    <mergeCell ref="BS18:BU19"/>
    <mergeCell ref="BV18:BW19"/>
    <mergeCell ref="BX18:BZ19"/>
    <mergeCell ref="BC18:BC19"/>
    <mergeCell ref="BD18:BD19"/>
    <mergeCell ref="BE18:BE19"/>
    <mergeCell ref="BF18:BF19"/>
    <mergeCell ref="BJ18:BJ19"/>
    <mergeCell ref="BN18:BN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K18:AK19"/>
    <mergeCell ref="AL18:AL19"/>
    <mergeCell ref="AM18:AM19"/>
    <mergeCell ref="AN18:AN19"/>
    <mergeCell ref="AO18:AO19"/>
    <mergeCell ref="AP18:AP19"/>
    <mergeCell ref="AE18:AE19"/>
    <mergeCell ref="AF18:AF19"/>
    <mergeCell ref="AG18:AG19"/>
    <mergeCell ref="AH18:AH19"/>
    <mergeCell ref="AI18:AI19"/>
    <mergeCell ref="AJ18:AJ19"/>
    <mergeCell ref="Y18:Y19"/>
    <mergeCell ref="Z18:Z19"/>
    <mergeCell ref="AA18:AA19"/>
    <mergeCell ref="AB18:AB19"/>
    <mergeCell ref="AC18:AC19"/>
    <mergeCell ref="AD18:AD19"/>
    <mergeCell ref="N18:N19"/>
    <mergeCell ref="O18:O19"/>
    <mergeCell ref="P18:P19"/>
    <mergeCell ref="V18:V19"/>
    <mergeCell ref="W18:W19"/>
    <mergeCell ref="X18:X19"/>
    <mergeCell ref="DG16:DI17"/>
    <mergeCell ref="DJ16:DL17"/>
    <mergeCell ref="DM16:DO17"/>
    <mergeCell ref="BR16:BR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DP16:DP17"/>
    <mergeCell ref="L17:M17"/>
    <mergeCell ref="A18:B19"/>
    <mergeCell ref="C18:D19"/>
    <mergeCell ref="E18:H19"/>
    <mergeCell ref="I18:K19"/>
    <mergeCell ref="L18:M18"/>
    <mergeCell ref="CO16:CQ17"/>
    <mergeCell ref="CR16:CT17"/>
    <mergeCell ref="CU16:CW17"/>
    <mergeCell ref="CX16:CZ17"/>
    <mergeCell ref="DA16:DC17"/>
    <mergeCell ref="DD16:DF17"/>
    <mergeCell ref="BS16:BU17"/>
    <mergeCell ref="BV16:BW17"/>
    <mergeCell ref="BX16:BZ17"/>
    <mergeCell ref="CA16:CC17"/>
    <mergeCell ref="CD16:CI17"/>
    <mergeCell ref="CJ16:CN17"/>
    <mergeCell ref="BF16:BF17"/>
    <mergeCell ref="BJ16:BJ17"/>
    <mergeCell ref="BN16:BN17"/>
    <mergeCell ref="BO16:BO17"/>
    <mergeCell ref="BQ16:BQ17"/>
    <mergeCell ref="AP16:AP17"/>
    <mergeCell ref="AQ16:AQ17"/>
    <mergeCell ref="AR16:AR17"/>
    <mergeCell ref="AS16:AS17"/>
    <mergeCell ref="AH16:AH17"/>
    <mergeCell ref="AI16:AI17"/>
    <mergeCell ref="AJ16:AJ17"/>
    <mergeCell ref="AK16:AK17"/>
    <mergeCell ref="AL16:AL17"/>
    <mergeCell ref="AM16:AM17"/>
    <mergeCell ref="AB16:AB17"/>
    <mergeCell ref="AC16:AC17"/>
    <mergeCell ref="AD16:AD17"/>
    <mergeCell ref="AE16:AE17"/>
    <mergeCell ref="AF16:AF17"/>
    <mergeCell ref="AG16:AG17"/>
    <mergeCell ref="V16:V17"/>
    <mergeCell ref="W16:W17"/>
    <mergeCell ref="X16:X17"/>
    <mergeCell ref="Y16:Y17"/>
    <mergeCell ref="Z16:Z17"/>
    <mergeCell ref="AA16:AA17"/>
    <mergeCell ref="DP14:DP15"/>
    <mergeCell ref="L15:M15"/>
    <mergeCell ref="A16:B17"/>
    <mergeCell ref="C16:D17"/>
    <mergeCell ref="E16:H17"/>
    <mergeCell ref="I16:K17"/>
    <mergeCell ref="L16:M16"/>
    <mergeCell ref="N16:N17"/>
    <mergeCell ref="O16:O17"/>
    <mergeCell ref="P16:P17"/>
    <mergeCell ref="CX14:CZ15"/>
    <mergeCell ref="DA14:DC15"/>
    <mergeCell ref="DD14:DF15"/>
    <mergeCell ref="DG14:DI15"/>
    <mergeCell ref="DJ14:DL15"/>
    <mergeCell ref="DM14:DO15"/>
    <mergeCell ref="CA14:CC15"/>
    <mergeCell ref="CD14:CI15"/>
    <mergeCell ref="CJ14:CN15"/>
    <mergeCell ref="CO14:CQ15"/>
    <mergeCell ref="CR14:CT15"/>
    <mergeCell ref="CU14:CW15"/>
    <mergeCell ref="BO14:BO15"/>
    <mergeCell ref="BQ14:BQ15"/>
    <mergeCell ref="BR14:BR15"/>
    <mergeCell ref="BS14:BU15"/>
    <mergeCell ref="BV14:BW15"/>
    <mergeCell ref="BX14:BZ15"/>
    <mergeCell ref="BC14:BC15"/>
    <mergeCell ref="BD14:BD15"/>
    <mergeCell ref="BE14:BE15"/>
    <mergeCell ref="BF14:BF15"/>
    <mergeCell ref="BJ14:BJ15"/>
    <mergeCell ref="BN14:BN15"/>
    <mergeCell ref="AW14:AW15"/>
    <mergeCell ref="AX14:AX15"/>
    <mergeCell ref="AY14:AY15"/>
    <mergeCell ref="AZ14:AZ15"/>
    <mergeCell ref="BA14:BA15"/>
    <mergeCell ref="BB14:BB15"/>
    <mergeCell ref="AQ14:AQ15"/>
    <mergeCell ref="AR14:AR15"/>
    <mergeCell ref="AS14:AS15"/>
    <mergeCell ref="AT14:AT15"/>
    <mergeCell ref="AU14:AU15"/>
    <mergeCell ref="AV14:AV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AJ14:AJ15"/>
    <mergeCell ref="Y14:Y15"/>
    <mergeCell ref="Z14:Z15"/>
    <mergeCell ref="AA14:AA15"/>
    <mergeCell ref="AB14:AB15"/>
    <mergeCell ref="AC14:AC15"/>
    <mergeCell ref="AD14:AD15"/>
    <mergeCell ref="N14:N15"/>
    <mergeCell ref="O14:O15"/>
    <mergeCell ref="P14:P15"/>
    <mergeCell ref="V14:V15"/>
    <mergeCell ref="W14:W15"/>
    <mergeCell ref="X14:X15"/>
    <mergeCell ref="DD12:DF13"/>
    <mergeCell ref="DG12:DI13"/>
    <mergeCell ref="DJ12:DL13"/>
    <mergeCell ref="DM12:DO13"/>
    <mergeCell ref="L13:M13"/>
    <mergeCell ref="A14:B15"/>
    <mergeCell ref="C14:D15"/>
    <mergeCell ref="E14:H15"/>
    <mergeCell ref="I14:K15"/>
    <mergeCell ref="L14:M14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BJ12:BJ13"/>
    <mergeCell ref="BN12:BN13"/>
    <mergeCell ref="BO12:BO13"/>
    <mergeCell ref="BQ12:BQ13"/>
    <mergeCell ref="AY12:AY13"/>
    <mergeCell ref="AZ12:AZ13"/>
    <mergeCell ref="BA12:BA13"/>
    <mergeCell ref="BB12:BB13"/>
    <mergeCell ref="BC12:BC13"/>
    <mergeCell ref="BD12:BD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AQ12:AQ13"/>
    <mergeCell ref="AR12:AR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G12:AG13"/>
    <mergeCell ref="AH12:AH13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</mergeCells>
  <conditionalFormatting sqref="CO12:DO35">
    <cfRule type="expression" dxfId="12" priority="19">
      <formula>$P12&lt;&gt;"OUI"</formula>
    </cfRule>
  </conditionalFormatting>
  <conditionalFormatting sqref="BJ12:BM12 BJ14:BM14 BJ16:BM16 BJ18:BM18 BJ20:BM20 BJ22:BM22 BJ24:BM24 BJ26:BM26 BJ28:BM28 BJ30:BM30 BJ32:BM32 BJ34:BM34">
    <cfRule type="expression" dxfId="11" priority="18">
      <formula>$BJ12&gt;0</formula>
    </cfRule>
  </conditionalFormatting>
  <conditionalFormatting sqref="BS5 CC5 CT5 DA1 DF1 DL1">
    <cfRule type="cellIs" dxfId="10" priority="17" operator="equal">
      <formula>""</formula>
    </cfRule>
  </conditionalFormatting>
  <conditionalFormatting sqref="CJ12:CN35">
    <cfRule type="expression" dxfId="9" priority="16">
      <formula>$CJ12=""</formula>
    </cfRule>
  </conditionalFormatting>
  <conditionalFormatting sqref="U12 U14:U35">
    <cfRule type="expression" dxfId="8" priority="15">
      <formula>$U12&gt;0</formula>
    </cfRule>
  </conditionalFormatting>
  <conditionalFormatting sqref="U13">
    <cfRule type="expression" dxfId="7" priority="14">
      <formula>$U13&gt;0</formula>
    </cfRule>
  </conditionalFormatting>
  <conditionalFormatting sqref="BX12:CI35">
    <cfRule type="expression" dxfId="6" priority="13">
      <formula>$E12=""</formula>
    </cfRule>
  </conditionalFormatting>
  <conditionalFormatting sqref="BR12:BW13 BS14:BW21 BS24:BW35 BR14:BR35">
    <cfRule type="expression" dxfId="5" priority="5">
      <formula>$E12=""</formula>
    </cfRule>
  </conditionalFormatting>
  <conditionalFormatting sqref="BS22:BW23">
    <cfRule type="expression" dxfId="4" priority="1">
      <formula>$E22=""</formula>
    </cfRule>
  </conditionalFormatting>
  <dataValidations count="3">
    <dataValidation type="list" allowBlank="1" showInputMessage="1" showErrorMessage="1" sqref="C12:D35">
      <formula1>TYPE_6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P12:P35">
      <formula1>S.D.</formula1>
    </dataValidation>
  </dataValidations>
  <pageMargins left="0" right="0" top="0" bottom="0" header="0" footer="0"/>
  <pageSetup paperSize="9" scale="75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314"/>
      <c r="B1" s="315"/>
      <c r="C1" s="315"/>
      <c r="D1" s="315"/>
      <c r="E1" s="315"/>
      <c r="F1" s="315"/>
      <c r="G1" s="315"/>
      <c r="H1" s="366"/>
      <c r="I1" s="259" t="s">
        <v>1</v>
      </c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59" t="str">
        <f>IF('Relevé Cotes (1)'!DA1&lt;&gt;"",'Relevé Cotes (1)'!DA1,"")</f>
        <v/>
      </c>
      <c r="AM1" s="260"/>
      <c r="AN1" s="260"/>
      <c r="AO1" s="260"/>
      <c r="AP1" s="369"/>
      <c r="AQ1" s="259" t="str">
        <f>IF('Relevé Cotes (1)'!DF1&lt;&gt;"",'Relevé Cotes (1)'!DF1,"")</f>
        <v/>
      </c>
      <c r="AR1" s="260"/>
      <c r="AS1" s="260"/>
      <c r="AT1" s="260"/>
      <c r="AU1" s="260"/>
      <c r="AV1" s="369"/>
      <c r="AW1" s="232" t="s">
        <v>348</v>
      </c>
      <c r="AX1" s="233"/>
      <c r="AY1" s="233"/>
      <c r="AZ1" s="234"/>
    </row>
    <row r="2" spans="1:52" x14ac:dyDescent="0.25">
      <c r="A2" s="316"/>
      <c r="B2" s="317"/>
      <c r="C2" s="317"/>
      <c r="D2" s="317"/>
      <c r="E2" s="317"/>
      <c r="F2" s="317"/>
      <c r="G2" s="317"/>
      <c r="H2" s="367"/>
      <c r="I2" s="261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1"/>
      <c r="AM2" s="262"/>
      <c r="AN2" s="262"/>
      <c r="AO2" s="262"/>
      <c r="AP2" s="370"/>
      <c r="AQ2" s="261"/>
      <c r="AR2" s="262"/>
      <c r="AS2" s="262"/>
      <c r="AT2" s="262"/>
      <c r="AU2" s="262"/>
      <c r="AV2" s="370"/>
      <c r="AW2" s="235"/>
      <c r="AX2" s="236"/>
      <c r="AY2" s="236"/>
      <c r="AZ2" s="237"/>
    </row>
    <row r="3" spans="1:52" ht="18.75" customHeight="1" thickBot="1" x14ac:dyDescent="0.3">
      <c r="A3" s="318"/>
      <c r="B3" s="319"/>
      <c r="C3" s="319"/>
      <c r="D3" s="319"/>
      <c r="E3" s="319"/>
      <c r="F3" s="319"/>
      <c r="G3" s="319"/>
      <c r="H3" s="368"/>
      <c r="I3" s="263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3"/>
      <c r="AM3" s="264"/>
      <c r="AN3" s="264"/>
      <c r="AO3" s="264"/>
      <c r="AP3" s="371"/>
      <c r="AQ3" s="263"/>
      <c r="AR3" s="264"/>
      <c r="AS3" s="264"/>
      <c r="AT3" s="264"/>
      <c r="AU3" s="264"/>
      <c r="AV3" s="371"/>
      <c r="AW3" s="238"/>
      <c r="AX3" s="239"/>
      <c r="AY3" s="239"/>
      <c r="AZ3" s="240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265" t="s">
        <v>29</v>
      </c>
      <c r="B5" s="266"/>
      <c r="C5" s="266"/>
      <c r="D5" s="315" t="str">
        <f>IF('Relevé Cotes (1)'!BS5&lt;&gt;"",'Relevé Cotes (1)'!BS5,"")</f>
        <v/>
      </c>
      <c r="E5" s="315"/>
      <c r="F5" s="315"/>
      <c r="G5" s="315"/>
      <c r="H5" s="366"/>
      <c r="I5" s="265" t="s">
        <v>32</v>
      </c>
      <c r="J5" s="266"/>
      <c r="K5" s="266"/>
      <c r="L5" s="266"/>
      <c r="M5" s="266"/>
      <c r="N5" s="315" t="str">
        <f>IF('Relevé Cotes (1)'!CC5&lt;&gt;"",'Relevé Cotes (1)'!CC5,"")</f>
        <v/>
      </c>
      <c r="O5" s="315"/>
      <c r="P5" s="315"/>
      <c r="Q5" s="315"/>
      <c r="R5" s="315"/>
      <c r="S5" s="315"/>
      <c r="T5" s="315"/>
      <c r="U5" s="315"/>
      <c r="V5" s="315"/>
      <c r="W5" s="315"/>
      <c r="X5" s="366"/>
      <c r="Y5" s="265" t="s">
        <v>30</v>
      </c>
      <c r="Z5" s="266"/>
      <c r="AA5" s="266"/>
      <c r="AB5" s="266"/>
      <c r="AC5" s="266"/>
      <c r="AD5" s="266"/>
      <c r="AE5" s="315" t="str">
        <f>IF('Relevé Cotes (1)'!CT5&lt;&gt;"",'Relevé Cotes (1)'!CT5,"")</f>
        <v/>
      </c>
      <c r="AF5" s="315"/>
      <c r="AG5" s="315"/>
      <c r="AH5" s="315"/>
      <c r="AI5" s="315"/>
      <c r="AJ5" s="315"/>
      <c r="AK5" s="315"/>
      <c r="AL5" s="366"/>
      <c r="AM5" s="265" t="s">
        <v>40</v>
      </c>
      <c r="AN5" s="266"/>
      <c r="AO5" s="266"/>
      <c r="AP5" s="345"/>
      <c r="AQ5" s="345"/>
      <c r="AR5" s="346"/>
      <c r="AS5" s="265" t="s">
        <v>31</v>
      </c>
      <c r="AT5" s="266"/>
      <c r="AU5" s="266"/>
      <c r="AV5" s="341"/>
      <c r="AW5" s="341"/>
      <c r="AX5" s="341"/>
      <c r="AY5" s="341"/>
      <c r="AZ5" s="342"/>
    </row>
    <row r="6" spans="1:52" ht="12" customHeight="1" thickBot="1" x14ac:dyDescent="0.3">
      <c r="A6" s="267"/>
      <c r="B6" s="268"/>
      <c r="C6" s="268"/>
      <c r="D6" s="319"/>
      <c r="E6" s="319"/>
      <c r="F6" s="319"/>
      <c r="G6" s="319"/>
      <c r="H6" s="368"/>
      <c r="I6" s="267"/>
      <c r="J6" s="268"/>
      <c r="K6" s="268"/>
      <c r="L6" s="268"/>
      <c r="M6" s="268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68"/>
      <c r="Y6" s="267"/>
      <c r="Z6" s="268"/>
      <c r="AA6" s="268"/>
      <c r="AB6" s="268"/>
      <c r="AC6" s="268"/>
      <c r="AD6" s="268"/>
      <c r="AE6" s="319"/>
      <c r="AF6" s="319"/>
      <c r="AG6" s="319"/>
      <c r="AH6" s="319"/>
      <c r="AI6" s="319"/>
      <c r="AJ6" s="319"/>
      <c r="AK6" s="319"/>
      <c r="AL6" s="368"/>
      <c r="AM6" s="267"/>
      <c r="AN6" s="268"/>
      <c r="AO6" s="268"/>
      <c r="AP6" s="347"/>
      <c r="AQ6" s="347"/>
      <c r="AR6" s="348"/>
      <c r="AS6" s="267"/>
      <c r="AT6" s="268"/>
      <c r="AU6" s="268"/>
      <c r="AV6" s="343"/>
      <c r="AW6" s="343"/>
      <c r="AX6" s="343"/>
      <c r="AY6" s="343"/>
      <c r="AZ6" s="344"/>
    </row>
    <row r="7" spans="1:52" ht="12" customHeight="1" x14ac:dyDescent="0.25">
      <c r="A7" s="372"/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2"/>
      <c r="Y7" s="372"/>
      <c r="Z7" s="372"/>
      <c r="AA7" s="372"/>
      <c r="AB7" s="372"/>
      <c r="AC7" s="372"/>
      <c r="AD7" s="372"/>
      <c r="AE7" s="372"/>
      <c r="AF7" s="372"/>
      <c r="AG7" s="372"/>
      <c r="AH7" s="372"/>
      <c r="AI7" s="372"/>
      <c r="AJ7" s="372"/>
      <c r="AK7" s="372"/>
      <c r="AL7" s="372"/>
      <c r="AM7" s="372"/>
      <c r="AN7" s="372"/>
      <c r="AO7" s="372"/>
      <c r="AP7" s="372"/>
      <c r="AQ7" s="372"/>
      <c r="AR7" s="372"/>
      <c r="AS7" s="372"/>
      <c r="AT7" s="372"/>
      <c r="AU7" s="372"/>
      <c r="AV7" s="372"/>
      <c r="AW7" s="372"/>
      <c r="AX7" s="372"/>
      <c r="AY7" s="372"/>
      <c r="AZ7" s="372"/>
    </row>
    <row r="8" spans="1:52" ht="12" customHeight="1" x14ac:dyDescent="0.25">
      <c r="A8" s="373"/>
      <c r="B8" s="373"/>
      <c r="C8" s="373"/>
      <c r="D8" s="373"/>
      <c r="E8" s="373"/>
      <c r="F8" s="373"/>
      <c r="G8" s="373"/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  <c r="AH8" s="373"/>
      <c r="AI8" s="373"/>
      <c r="AJ8" s="373"/>
      <c r="AK8" s="373"/>
      <c r="AL8" s="373"/>
      <c r="AM8" s="373"/>
      <c r="AN8" s="373"/>
      <c r="AO8" s="373"/>
      <c r="AP8" s="373"/>
      <c r="AQ8" s="373"/>
      <c r="AR8" s="373"/>
      <c r="AS8" s="373"/>
      <c r="AT8" s="373"/>
      <c r="AU8" s="373"/>
      <c r="AV8" s="373"/>
      <c r="AW8" s="373"/>
      <c r="AX8" s="373"/>
      <c r="AY8" s="373"/>
      <c r="AZ8" s="373"/>
    </row>
    <row r="9" spans="1:52" ht="12" customHeight="1" x14ac:dyDescent="0.25">
      <c r="A9" s="373"/>
      <c r="B9" s="373"/>
      <c r="C9" s="373"/>
      <c r="D9" s="373"/>
      <c r="E9" s="373"/>
      <c r="F9" s="373"/>
      <c r="G9" s="373"/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  <c r="AH9" s="373"/>
      <c r="AI9" s="373"/>
      <c r="AJ9" s="373"/>
      <c r="AK9" s="373"/>
      <c r="AL9" s="373"/>
      <c r="AM9" s="373"/>
      <c r="AN9" s="373"/>
      <c r="AO9" s="373"/>
      <c r="AP9" s="373"/>
      <c r="AQ9" s="373"/>
      <c r="AR9" s="373"/>
      <c r="AS9" s="373"/>
      <c r="AT9" s="373"/>
      <c r="AU9" s="373"/>
      <c r="AV9" s="373"/>
      <c r="AW9" s="373"/>
      <c r="AX9" s="373"/>
      <c r="AY9" s="373"/>
      <c r="AZ9" s="373"/>
    </row>
    <row r="10" spans="1:52" ht="12.75" customHeight="1" x14ac:dyDescent="0.25">
      <c r="A10" s="373"/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  <c r="AS10" s="373"/>
      <c r="AT10" s="373"/>
      <c r="AU10" s="373"/>
      <c r="AV10" s="373"/>
      <c r="AW10" s="373"/>
      <c r="AX10" s="373"/>
      <c r="AY10" s="373"/>
      <c r="AZ10" s="373"/>
    </row>
    <row r="11" spans="1:52" ht="9.75" customHeight="1" x14ac:dyDescent="0.25">
      <c r="A11" s="373"/>
      <c r="B11" s="373"/>
      <c r="C11" s="373"/>
      <c r="D11" s="373"/>
      <c r="E11" s="373"/>
      <c r="F11" s="373"/>
      <c r="G11" s="373"/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3"/>
      <c r="AA11" s="373"/>
      <c r="AB11" s="373"/>
      <c r="AC11" s="373"/>
      <c r="AD11" s="373"/>
      <c r="AE11" s="373"/>
      <c r="AF11" s="373"/>
      <c r="AG11" s="373"/>
      <c r="AH11" s="373"/>
      <c r="AI11" s="373"/>
      <c r="AJ11" s="373"/>
      <c r="AK11" s="373"/>
      <c r="AL11" s="373"/>
      <c r="AM11" s="373"/>
      <c r="AN11" s="373"/>
      <c r="AO11" s="373"/>
      <c r="AP11" s="373"/>
      <c r="AQ11" s="373"/>
      <c r="AR11" s="373"/>
      <c r="AS11" s="373"/>
      <c r="AT11" s="373"/>
      <c r="AU11" s="373"/>
      <c r="AV11" s="373"/>
      <c r="AW11" s="373"/>
      <c r="AX11" s="373"/>
      <c r="AY11" s="373"/>
      <c r="AZ11" s="373"/>
    </row>
    <row r="12" spans="1:52" ht="12.75" customHeight="1" x14ac:dyDescent="0.25">
      <c r="A12" s="373"/>
      <c r="B12" s="373"/>
      <c r="C12" s="373"/>
      <c r="D12" s="373"/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/>
      <c r="Z12" s="373"/>
      <c r="AA12" s="373"/>
      <c r="AB12" s="373"/>
      <c r="AC12" s="373"/>
      <c r="AD12" s="373"/>
      <c r="AE12" s="373"/>
      <c r="AF12" s="373"/>
      <c r="AG12" s="373"/>
      <c r="AH12" s="373"/>
      <c r="AI12" s="373"/>
      <c r="AJ12" s="373"/>
      <c r="AK12" s="373"/>
      <c r="AL12" s="373"/>
      <c r="AM12" s="373"/>
      <c r="AN12" s="373"/>
      <c r="AO12" s="373"/>
      <c r="AP12" s="373"/>
      <c r="AQ12" s="373"/>
      <c r="AR12" s="373"/>
      <c r="AS12" s="373"/>
      <c r="AT12" s="373"/>
      <c r="AU12" s="373"/>
      <c r="AV12" s="373"/>
      <c r="AW12" s="373"/>
      <c r="AX12" s="373"/>
      <c r="AY12" s="373"/>
      <c r="AZ12" s="373"/>
    </row>
    <row r="13" spans="1:52" ht="12.75" customHeight="1" x14ac:dyDescent="0.25">
      <c r="A13" s="373"/>
      <c r="B13" s="373"/>
      <c r="C13" s="373"/>
      <c r="D13" s="373"/>
      <c r="E13" s="373"/>
      <c r="F13" s="373"/>
      <c r="G13" s="373"/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3"/>
      <c r="AA13" s="373"/>
      <c r="AB13" s="373"/>
      <c r="AC13" s="373"/>
      <c r="AD13" s="373"/>
      <c r="AE13" s="373"/>
      <c r="AF13" s="373"/>
      <c r="AG13" s="373"/>
      <c r="AH13" s="373"/>
      <c r="AI13" s="373"/>
      <c r="AJ13" s="373"/>
      <c r="AK13" s="373"/>
      <c r="AL13" s="373"/>
      <c r="AM13" s="373"/>
      <c r="AN13" s="373"/>
      <c r="AO13" s="373"/>
      <c r="AP13" s="373"/>
      <c r="AQ13" s="373"/>
      <c r="AR13" s="373"/>
      <c r="AS13" s="373"/>
      <c r="AT13" s="373"/>
      <c r="AU13" s="373"/>
      <c r="AV13" s="373"/>
      <c r="AW13" s="373"/>
      <c r="AX13" s="373"/>
      <c r="AY13" s="373"/>
      <c r="AZ13" s="373"/>
    </row>
    <row r="14" spans="1:52" ht="12.75" customHeight="1" x14ac:dyDescent="0.25">
      <c r="A14" s="373"/>
      <c r="B14" s="373"/>
      <c r="C14" s="373"/>
      <c r="D14" s="373"/>
      <c r="E14" s="373"/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3"/>
      <c r="AJ14" s="373"/>
      <c r="AK14" s="373"/>
      <c r="AL14" s="373"/>
      <c r="AM14" s="373"/>
      <c r="AN14" s="373"/>
      <c r="AO14" s="373"/>
      <c r="AP14" s="373"/>
      <c r="AQ14" s="373"/>
      <c r="AR14" s="373"/>
      <c r="AS14" s="373"/>
      <c r="AT14" s="373"/>
      <c r="AU14" s="373"/>
      <c r="AV14" s="373"/>
      <c r="AW14" s="373"/>
      <c r="AX14" s="373"/>
      <c r="AY14" s="373"/>
      <c r="AZ14" s="373"/>
    </row>
    <row r="15" spans="1:52" ht="12.75" customHeight="1" x14ac:dyDescent="0.25">
      <c r="A15" s="373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3"/>
      <c r="AA15" s="373"/>
      <c r="AB15" s="373"/>
      <c r="AC15" s="373"/>
      <c r="AD15" s="373"/>
      <c r="AE15" s="373"/>
      <c r="AF15" s="373"/>
      <c r="AG15" s="373"/>
      <c r="AH15" s="373"/>
      <c r="AI15" s="373"/>
      <c r="AJ15" s="373"/>
      <c r="AK15" s="373"/>
      <c r="AL15" s="373"/>
      <c r="AM15" s="373"/>
      <c r="AN15" s="373"/>
      <c r="AO15" s="373"/>
      <c r="AP15" s="373"/>
      <c r="AQ15" s="373"/>
      <c r="AR15" s="373"/>
      <c r="AS15" s="373"/>
      <c r="AT15" s="373"/>
      <c r="AU15" s="373"/>
      <c r="AV15" s="373"/>
      <c r="AW15" s="373"/>
      <c r="AX15" s="373"/>
      <c r="AY15" s="373"/>
      <c r="AZ15" s="373"/>
    </row>
    <row r="16" spans="1:52" ht="12.75" customHeight="1" x14ac:dyDescent="0.25">
      <c r="A16" s="373"/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3"/>
      <c r="AA16" s="373"/>
      <c r="AB16" s="373"/>
      <c r="AC16" s="373"/>
      <c r="AD16" s="373"/>
      <c r="AE16" s="373"/>
      <c r="AF16" s="373"/>
      <c r="AG16" s="373"/>
      <c r="AH16" s="373"/>
      <c r="AI16" s="373"/>
      <c r="AJ16" s="373"/>
      <c r="AK16" s="373"/>
      <c r="AL16" s="373"/>
      <c r="AM16" s="373"/>
      <c r="AN16" s="373"/>
      <c r="AO16" s="373"/>
      <c r="AP16" s="373"/>
      <c r="AQ16" s="373"/>
      <c r="AR16" s="373"/>
      <c r="AS16" s="373"/>
      <c r="AT16" s="373"/>
      <c r="AU16" s="373"/>
      <c r="AV16" s="373"/>
      <c r="AW16" s="373"/>
      <c r="AX16" s="373"/>
      <c r="AY16" s="373"/>
      <c r="AZ16" s="373"/>
    </row>
    <row r="17" spans="1:56" ht="12.75" customHeight="1" x14ac:dyDescent="0.25">
      <c r="A17" s="373"/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3"/>
      <c r="AA17" s="373"/>
      <c r="AB17" s="373"/>
      <c r="AC17" s="373"/>
      <c r="AD17" s="373"/>
      <c r="AE17" s="373"/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373"/>
      <c r="AQ17" s="373"/>
      <c r="AR17" s="373"/>
      <c r="AS17" s="373"/>
      <c r="AT17" s="373"/>
      <c r="AU17" s="373"/>
      <c r="AV17" s="373"/>
      <c r="AW17" s="373"/>
      <c r="AX17" s="373"/>
      <c r="AY17" s="373"/>
      <c r="AZ17" s="373"/>
    </row>
    <row r="18" spans="1:56" ht="12.75" customHeight="1" x14ac:dyDescent="0.25">
      <c r="A18" s="373"/>
      <c r="B18" s="373"/>
      <c r="C18" s="373"/>
      <c r="D18" s="373"/>
      <c r="E18" s="373"/>
      <c r="F18" s="373"/>
      <c r="G18" s="373"/>
      <c r="H18" s="373"/>
      <c r="I18" s="373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73"/>
      <c r="V18" s="373"/>
      <c r="W18" s="373"/>
      <c r="X18" s="373"/>
      <c r="Y18" s="373"/>
      <c r="Z18" s="373"/>
      <c r="AA18" s="373"/>
      <c r="AB18" s="373"/>
      <c r="AC18" s="373"/>
      <c r="AD18" s="373"/>
      <c r="AE18" s="373"/>
      <c r="AF18" s="373"/>
      <c r="AG18" s="373"/>
      <c r="AH18" s="373"/>
      <c r="AI18" s="373"/>
      <c r="AJ18" s="373"/>
      <c r="AK18" s="373"/>
      <c r="AL18" s="373"/>
      <c r="AM18" s="373"/>
      <c r="AN18" s="373"/>
      <c r="AO18" s="373"/>
      <c r="AP18" s="373"/>
      <c r="AQ18" s="373"/>
      <c r="AR18" s="373"/>
      <c r="AS18" s="373"/>
      <c r="AT18" s="373"/>
      <c r="AU18" s="373"/>
      <c r="AV18" s="373"/>
      <c r="AW18" s="373"/>
      <c r="AX18" s="373"/>
      <c r="AY18" s="373"/>
      <c r="AZ18" s="373"/>
    </row>
    <row r="19" spans="1:56" ht="12.75" customHeight="1" x14ac:dyDescent="0.25">
      <c r="A19" s="373"/>
      <c r="B19" s="373"/>
      <c r="C19" s="373"/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  <c r="AG19" s="373"/>
      <c r="AH19" s="373"/>
      <c r="AI19" s="373"/>
      <c r="AJ19" s="373"/>
      <c r="AK19" s="373"/>
      <c r="AL19" s="373"/>
      <c r="AM19" s="373"/>
      <c r="AN19" s="373"/>
      <c r="AO19" s="373"/>
      <c r="AP19" s="373"/>
      <c r="AQ19" s="373"/>
      <c r="AR19" s="373"/>
      <c r="AS19" s="373"/>
      <c r="AT19" s="373"/>
      <c r="AU19" s="373"/>
      <c r="AV19" s="373"/>
      <c r="AW19" s="373"/>
      <c r="AX19" s="373"/>
      <c r="AY19" s="373"/>
      <c r="AZ19" s="373"/>
    </row>
    <row r="20" spans="1:56" ht="12.75" customHeight="1" x14ac:dyDescent="0.25">
      <c r="A20" s="373"/>
      <c r="B20" s="373"/>
      <c r="C20" s="373"/>
      <c r="D20" s="373"/>
      <c r="E20" s="373"/>
      <c r="F20" s="373"/>
      <c r="G20" s="373"/>
      <c r="H20" s="373"/>
      <c r="I20" s="373"/>
      <c r="J20" s="373"/>
      <c r="K20" s="373"/>
      <c r="L20" s="373"/>
      <c r="M20" s="373"/>
      <c r="N20" s="373"/>
      <c r="O20" s="373"/>
      <c r="P20" s="373"/>
      <c r="Q20" s="373"/>
      <c r="R20" s="373"/>
      <c r="S20" s="373"/>
      <c r="T20" s="373"/>
      <c r="U20" s="373"/>
      <c r="V20" s="373"/>
      <c r="W20" s="373"/>
      <c r="X20" s="373"/>
      <c r="Y20" s="373"/>
      <c r="Z20" s="373"/>
      <c r="AA20" s="373"/>
      <c r="AB20" s="373"/>
      <c r="AC20" s="373"/>
      <c r="AD20" s="373"/>
      <c r="AE20" s="373"/>
      <c r="AF20" s="373"/>
      <c r="AG20" s="373"/>
      <c r="AH20" s="373"/>
      <c r="AI20" s="373"/>
      <c r="AJ20" s="373"/>
      <c r="AK20" s="373"/>
      <c r="AL20" s="373"/>
      <c r="AM20" s="373"/>
      <c r="AN20" s="373"/>
      <c r="AO20" s="373"/>
      <c r="AP20" s="373"/>
      <c r="AQ20" s="373"/>
      <c r="AR20" s="373"/>
      <c r="AS20" s="373"/>
      <c r="AT20" s="373"/>
      <c r="AU20" s="373"/>
      <c r="AV20" s="373"/>
      <c r="AW20" s="373"/>
      <c r="AX20" s="373"/>
      <c r="AY20" s="373"/>
      <c r="AZ20" s="373"/>
    </row>
    <row r="21" spans="1:56" ht="12.75" customHeight="1" x14ac:dyDescent="0.25">
      <c r="A21" s="373"/>
      <c r="B21" s="373"/>
      <c r="C21" s="373"/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  <c r="AG21" s="373"/>
      <c r="AH21" s="373"/>
      <c r="AI21" s="373"/>
      <c r="AJ21" s="373"/>
      <c r="AK21" s="373"/>
      <c r="AL21" s="373"/>
      <c r="AM21" s="373"/>
      <c r="AN21" s="373"/>
      <c r="AO21" s="373"/>
      <c r="AP21" s="373"/>
      <c r="AQ21" s="373"/>
      <c r="AR21" s="373"/>
      <c r="AS21" s="373"/>
      <c r="AT21" s="373"/>
      <c r="AU21" s="373"/>
      <c r="AV21" s="373"/>
      <c r="AW21" s="373"/>
      <c r="AX21" s="373"/>
      <c r="AY21" s="373"/>
      <c r="AZ21" s="373"/>
    </row>
    <row r="22" spans="1:56" ht="12.75" customHeight="1" x14ac:dyDescent="0.25">
      <c r="A22" s="373"/>
      <c r="B22" s="373"/>
      <c r="C22" s="373"/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  <c r="AG22" s="373"/>
      <c r="AH22" s="373"/>
      <c r="AI22" s="373"/>
      <c r="AJ22" s="373"/>
      <c r="AK22" s="373"/>
      <c r="AL22" s="373"/>
      <c r="AM22" s="373"/>
      <c r="AN22" s="373"/>
      <c r="AO22" s="373"/>
      <c r="AP22" s="373"/>
      <c r="AQ22" s="373"/>
      <c r="AR22" s="373"/>
      <c r="AS22" s="373"/>
      <c r="AT22" s="373"/>
      <c r="AU22" s="373"/>
      <c r="AV22" s="373"/>
      <c r="AW22" s="373"/>
      <c r="AX22" s="373"/>
      <c r="AY22" s="373"/>
      <c r="AZ22" s="373"/>
    </row>
    <row r="23" spans="1:56" ht="12.75" customHeight="1" x14ac:dyDescent="0.25">
      <c r="A23" s="373"/>
      <c r="B23" s="373"/>
      <c r="C23" s="373"/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  <c r="AG23" s="373"/>
      <c r="AH23" s="373"/>
      <c r="AI23" s="373"/>
      <c r="AJ23" s="373"/>
      <c r="AK23" s="373"/>
      <c r="AL23" s="373"/>
      <c r="AM23" s="373"/>
      <c r="AN23" s="373"/>
      <c r="AO23" s="373"/>
      <c r="AP23" s="373"/>
      <c r="AQ23" s="373"/>
      <c r="AR23" s="373"/>
      <c r="AS23" s="373"/>
      <c r="AT23" s="373"/>
      <c r="AU23" s="373"/>
      <c r="AV23" s="373"/>
      <c r="AW23" s="373"/>
      <c r="AX23" s="373"/>
      <c r="AY23" s="373"/>
      <c r="AZ23" s="373"/>
      <c r="BD23" s="60"/>
    </row>
    <row r="24" spans="1:56" ht="12.75" customHeight="1" x14ac:dyDescent="0.25">
      <c r="A24" s="373"/>
      <c r="B24" s="373"/>
      <c r="C24" s="373"/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  <c r="AG24" s="373"/>
      <c r="AH24" s="373"/>
      <c r="AI24" s="373"/>
      <c r="AJ24" s="373"/>
      <c r="AK24" s="373"/>
      <c r="AL24" s="373"/>
      <c r="AM24" s="373"/>
      <c r="AN24" s="373"/>
      <c r="AO24" s="373"/>
      <c r="AP24" s="373"/>
      <c r="AQ24" s="373"/>
      <c r="AR24" s="373"/>
      <c r="AS24" s="373"/>
      <c r="AT24" s="373"/>
      <c r="AU24" s="373"/>
      <c r="AV24" s="373"/>
      <c r="AW24" s="373"/>
      <c r="AX24" s="373"/>
      <c r="AY24" s="373"/>
      <c r="AZ24" s="373"/>
    </row>
    <row r="25" spans="1:56" ht="12.75" customHeight="1" x14ac:dyDescent="0.25">
      <c r="A25" s="373"/>
      <c r="B25" s="373"/>
      <c r="C25" s="373"/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  <c r="AG25" s="373"/>
      <c r="AH25" s="373"/>
      <c r="AI25" s="373"/>
      <c r="AJ25" s="373"/>
      <c r="AK25" s="373"/>
      <c r="AL25" s="373"/>
      <c r="AM25" s="373"/>
      <c r="AN25" s="373"/>
      <c r="AO25" s="373"/>
      <c r="AP25" s="373"/>
      <c r="AQ25" s="373"/>
      <c r="AR25" s="373"/>
      <c r="AS25" s="373"/>
      <c r="AT25" s="373"/>
      <c r="AU25" s="373"/>
      <c r="AV25" s="373"/>
      <c r="AW25" s="373"/>
      <c r="AX25" s="373"/>
      <c r="AY25" s="373"/>
      <c r="AZ25" s="373"/>
    </row>
    <row r="26" spans="1:56" ht="12.75" customHeight="1" x14ac:dyDescent="0.25">
      <c r="A26" s="373"/>
      <c r="B26" s="373"/>
      <c r="C26" s="373"/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</row>
    <row r="27" spans="1:56" ht="12.75" customHeight="1" x14ac:dyDescent="0.25">
      <c r="A27" s="373"/>
      <c r="B27" s="373"/>
      <c r="C27" s="373"/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  <c r="AG27" s="373"/>
      <c r="AH27" s="373"/>
      <c r="AI27" s="373"/>
      <c r="AJ27" s="373"/>
      <c r="AK27" s="373"/>
      <c r="AL27" s="373"/>
      <c r="AM27" s="373"/>
      <c r="AN27" s="373"/>
      <c r="AO27" s="373"/>
      <c r="AP27" s="373"/>
      <c r="AQ27" s="373"/>
      <c r="AR27" s="373"/>
      <c r="AS27" s="373"/>
      <c r="AT27" s="373"/>
      <c r="AU27" s="373"/>
      <c r="AV27" s="373"/>
      <c r="AW27" s="373"/>
      <c r="AX27" s="373"/>
      <c r="AY27" s="373"/>
      <c r="AZ27" s="373"/>
    </row>
    <row r="28" spans="1:56" ht="12.75" customHeight="1" x14ac:dyDescent="0.25">
      <c r="A28" s="373"/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G28" s="373"/>
      <c r="AH28" s="373"/>
      <c r="AI28" s="373"/>
      <c r="AJ28" s="373"/>
      <c r="AK28" s="373"/>
      <c r="AL28" s="373"/>
      <c r="AM28" s="373"/>
      <c r="AN28" s="373"/>
      <c r="AO28" s="373"/>
      <c r="AP28" s="373"/>
      <c r="AQ28" s="373"/>
      <c r="AR28" s="373"/>
      <c r="AS28" s="373"/>
      <c r="AT28" s="373"/>
      <c r="AU28" s="373"/>
      <c r="AV28" s="373"/>
      <c r="AW28" s="373"/>
      <c r="AX28" s="373"/>
      <c r="AY28" s="373"/>
      <c r="AZ28" s="373"/>
    </row>
    <row r="29" spans="1:56" ht="12.75" customHeight="1" x14ac:dyDescent="0.25">
      <c r="A29" s="373"/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G29" s="373"/>
      <c r="AH29" s="373"/>
      <c r="AI29" s="373"/>
      <c r="AJ29" s="373"/>
      <c r="AK29" s="373"/>
      <c r="AL29" s="373"/>
      <c r="AM29" s="373"/>
      <c r="AN29" s="373"/>
      <c r="AO29" s="373"/>
      <c r="AP29" s="373"/>
      <c r="AQ29" s="373"/>
      <c r="AR29" s="373"/>
      <c r="AS29" s="373"/>
      <c r="AT29" s="373"/>
      <c r="AU29" s="373"/>
      <c r="AV29" s="373"/>
      <c r="AW29" s="373"/>
      <c r="AX29" s="373"/>
      <c r="AY29" s="373"/>
      <c r="AZ29" s="373"/>
    </row>
    <row r="30" spans="1:56" ht="12.75" customHeight="1" x14ac:dyDescent="0.25">
      <c r="A30" s="373"/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3"/>
      <c r="AO30" s="373"/>
      <c r="AP30" s="373"/>
      <c r="AQ30" s="373"/>
      <c r="AR30" s="373"/>
      <c r="AS30" s="373"/>
      <c r="AT30" s="373"/>
      <c r="AU30" s="373"/>
      <c r="AV30" s="373"/>
      <c r="AW30" s="373"/>
      <c r="AX30" s="373"/>
      <c r="AY30" s="373"/>
      <c r="AZ30" s="373"/>
    </row>
    <row r="31" spans="1:56" ht="12.75" customHeight="1" x14ac:dyDescent="0.25">
      <c r="A31" s="373"/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  <c r="AG31" s="373"/>
      <c r="AH31" s="373"/>
      <c r="AI31" s="373"/>
      <c r="AJ31" s="373"/>
      <c r="AK31" s="373"/>
      <c r="AL31" s="373"/>
      <c r="AM31" s="373"/>
      <c r="AN31" s="373"/>
      <c r="AO31" s="373"/>
      <c r="AP31" s="373"/>
      <c r="AQ31" s="373"/>
      <c r="AR31" s="373"/>
      <c r="AS31" s="373"/>
      <c r="AT31" s="373"/>
      <c r="AU31" s="373"/>
      <c r="AV31" s="373"/>
      <c r="AW31" s="373"/>
      <c r="AX31" s="373"/>
      <c r="AY31" s="373"/>
      <c r="AZ31" s="373"/>
    </row>
    <row r="32" spans="1:56" ht="12.75" customHeight="1" x14ac:dyDescent="0.25">
      <c r="A32" s="373"/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3"/>
      <c r="T32" s="373"/>
      <c r="U32" s="373"/>
      <c r="V32" s="373"/>
      <c r="W32" s="373"/>
      <c r="X32" s="373"/>
      <c r="Y32" s="373"/>
      <c r="Z32" s="373"/>
      <c r="AA32" s="373"/>
      <c r="AB32" s="373"/>
      <c r="AC32" s="373"/>
      <c r="AD32" s="373"/>
      <c r="AE32" s="373"/>
      <c r="AF32" s="373"/>
      <c r="AG32" s="373"/>
      <c r="AH32" s="373"/>
      <c r="AI32" s="373"/>
      <c r="AJ32" s="373"/>
      <c r="AK32" s="373"/>
      <c r="AL32" s="373"/>
      <c r="AM32" s="373"/>
      <c r="AN32" s="373"/>
      <c r="AO32" s="373"/>
      <c r="AP32" s="373"/>
      <c r="AQ32" s="373"/>
      <c r="AR32" s="373"/>
      <c r="AS32" s="373"/>
      <c r="AT32" s="373"/>
      <c r="AU32" s="373"/>
      <c r="AV32" s="373"/>
      <c r="AW32" s="373"/>
      <c r="AX32" s="373"/>
      <c r="AY32" s="373"/>
      <c r="AZ32" s="373"/>
    </row>
    <row r="33" spans="1:52" ht="12.75" customHeight="1" x14ac:dyDescent="0.25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73"/>
      <c r="V33" s="373"/>
      <c r="W33" s="373"/>
      <c r="X33" s="373"/>
      <c r="Y33" s="373"/>
      <c r="Z33" s="373"/>
      <c r="AA33" s="373"/>
      <c r="AB33" s="373"/>
      <c r="AC33" s="373"/>
      <c r="AD33" s="373"/>
      <c r="AE33" s="373"/>
      <c r="AF33" s="373"/>
      <c r="AG33" s="373"/>
      <c r="AH33" s="373"/>
      <c r="AI33" s="373"/>
      <c r="AJ33" s="373"/>
      <c r="AK33" s="373"/>
      <c r="AL33" s="373"/>
      <c r="AM33" s="373"/>
      <c r="AN33" s="373"/>
      <c r="AO33" s="373"/>
      <c r="AP33" s="373"/>
      <c r="AQ33" s="373"/>
      <c r="AR33" s="373"/>
      <c r="AS33" s="373"/>
      <c r="AT33" s="373"/>
      <c r="AU33" s="373"/>
      <c r="AV33" s="373"/>
      <c r="AW33" s="373"/>
      <c r="AX33" s="373"/>
      <c r="AY33" s="373"/>
      <c r="AZ33" s="373"/>
    </row>
    <row r="34" spans="1:52" ht="12.75" customHeight="1" x14ac:dyDescent="0.25">
      <c r="A34" s="373"/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  <c r="AG34" s="373"/>
      <c r="AH34" s="373"/>
      <c r="AI34" s="373"/>
      <c r="AJ34" s="373"/>
      <c r="AK34" s="373"/>
      <c r="AL34" s="373"/>
      <c r="AM34" s="373"/>
      <c r="AN34" s="373"/>
      <c r="AO34" s="373"/>
      <c r="AP34" s="373"/>
      <c r="AQ34" s="373"/>
      <c r="AR34" s="373"/>
      <c r="AS34" s="373"/>
      <c r="AT34" s="373"/>
      <c r="AU34" s="373"/>
      <c r="AV34" s="373"/>
      <c r="AW34" s="373"/>
      <c r="AX34" s="373"/>
      <c r="AY34" s="373"/>
      <c r="AZ34" s="373"/>
    </row>
    <row r="35" spans="1:52" ht="12.75" customHeight="1" x14ac:dyDescent="0.25">
      <c r="A35" s="373"/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  <c r="AG35" s="373"/>
      <c r="AH35" s="373"/>
      <c r="AI35" s="373"/>
      <c r="AJ35" s="373"/>
      <c r="AK35" s="373"/>
      <c r="AL35" s="373"/>
      <c r="AM35" s="373"/>
      <c r="AN35" s="373"/>
      <c r="AO35" s="373"/>
      <c r="AP35" s="373"/>
      <c r="AQ35" s="373"/>
      <c r="AR35" s="373"/>
      <c r="AS35" s="373"/>
      <c r="AT35" s="373"/>
      <c r="AU35" s="373"/>
      <c r="AV35" s="373"/>
      <c r="AW35" s="373"/>
      <c r="AX35" s="373"/>
      <c r="AY35" s="373"/>
      <c r="AZ35" s="373"/>
    </row>
    <row r="36" spans="1:52" ht="12.75" customHeight="1" x14ac:dyDescent="0.25">
      <c r="A36" s="373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  <c r="AG36" s="373"/>
      <c r="AH36" s="373"/>
      <c r="AI36" s="373"/>
      <c r="AJ36" s="373"/>
      <c r="AK36" s="373"/>
      <c r="AL36" s="373"/>
      <c r="AM36" s="373"/>
      <c r="AN36" s="373"/>
      <c r="AO36" s="373"/>
      <c r="AP36" s="373"/>
      <c r="AQ36" s="373"/>
      <c r="AR36" s="373"/>
      <c r="AS36" s="373"/>
      <c r="AT36" s="373"/>
      <c r="AU36" s="373"/>
      <c r="AV36" s="373"/>
      <c r="AW36" s="373"/>
      <c r="AX36" s="373"/>
      <c r="AY36" s="373"/>
      <c r="AZ36" s="373"/>
    </row>
    <row r="37" spans="1:52" ht="12.75" customHeight="1" x14ac:dyDescent="0.25">
      <c r="A37" s="373"/>
      <c r="B37" s="373"/>
      <c r="C37" s="373"/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  <c r="AG37" s="373"/>
      <c r="AH37" s="373"/>
      <c r="AI37" s="373"/>
      <c r="AJ37" s="373"/>
      <c r="AK37" s="373"/>
      <c r="AL37" s="373"/>
      <c r="AM37" s="373"/>
      <c r="AN37" s="373"/>
      <c r="AO37" s="373"/>
      <c r="AP37" s="373"/>
      <c r="AQ37" s="373"/>
      <c r="AR37" s="373"/>
      <c r="AS37" s="373"/>
      <c r="AT37" s="373"/>
      <c r="AU37" s="373"/>
      <c r="AV37" s="373"/>
      <c r="AW37" s="373"/>
      <c r="AX37" s="373"/>
      <c r="AY37" s="373"/>
      <c r="AZ37" s="373"/>
    </row>
    <row r="38" spans="1:52" ht="12.75" customHeight="1" x14ac:dyDescent="0.25">
      <c r="A38" s="373"/>
      <c r="B38" s="373"/>
      <c r="C38" s="373"/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  <c r="AG38" s="373"/>
      <c r="AH38" s="373"/>
      <c r="AI38" s="373"/>
      <c r="AJ38" s="373"/>
      <c r="AK38" s="373"/>
      <c r="AL38" s="373"/>
      <c r="AM38" s="373"/>
      <c r="AN38" s="373"/>
      <c r="AO38" s="373"/>
      <c r="AP38" s="373"/>
      <c r="AQ38" s="373"/>
      <c r="AR38" s="373"/>
      <c r="AS38" s="373"/>
      <c r="AT38" s="373"/>
      <c r="AU38" s="373"/>
      <c r="AV38" s="373"/>
      <c r="AW38" s="373"/>
      <c r="AX38" s="373"/>
      <c r="AY38" s="373"/>
      <c r="AZ38" s="373"/>
    </row>
    <row r="39" spans="1:52" ht="12.75" customHeight="1" x14ac:dyDescent="0.25">
      <c r="A39" s="373"/>
      <c r="B39" s="373"/>
      <c r="C39" s="373"/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73"/>
      <c r="AV39" s="373"/>
      <c r="AW39" s="373"/>
      <c r="AX39" s="373"/>
      <c r="AY39" s="373"/>
      <c r="AZ39" s="373"/>
    </row>
    <row r="40" spans="1:52" ht="15.75" customHeight="1" x14ac:dyDescent="0.25">
      <c r="A40" s="373"/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73"/>
      <c r="AV40" s="373"/>
      <c r="AW40" s="373"/>
      <c r="AX40" s="373"/>
      <c r="AY40" s="373"/>
      <c r="AZ40" s="373"/>
    </row>
    <row r="41" spans="1:52" ht="15.75" customHeight="1" x14ac:dyDescent="0.25">
      <c r="A41" s="373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73"/>
      <c r="AV41" s="373"/>
      <c r="AW41" s="373"/>
      <c r="AX41" s="373"/>
      <c r="AY41" s="373"/>
      <c r="AZ41" s="373"/>
    </row>
    <row r="42" spans="1:52" ht="15.75" customHeight="1" x14ac:dyDescent="0.25">
      <c r="A42" s="373"/>
      <c r="B42" s="373"/>
      <c r="C42" s="373"/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73"/>
      <c r="AV42" s="373"/>
      <c r="AW42" s="373"/>
      <c r="AX42" s="373"/>
      <c r="AY42" s="373"/>
      <c r="AZ42" s="373"/>
    </row>
    <row r="43" spans="1:52" ht="15.75" customHeight="1" thickBot="1" x14ac:dyDescent="0.3">
      <c r="A43" s="374"/>
      <c r="B43" s="3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4"/>
      <c r="AE43" s="374"/>
      <c r="AF43" s="374"/>
      <c r="AG43" s="374"/>
      <c r="AH43" s="374"/>
      <c r="AI43" s="374"/>
      <c r="AJ43" s="374"/>
      <c r="AK43" s="374"/>
      <c r="AL43" s="374"/>
      <c r="AM43" s="374"/>
      <c r="AN43" s="374"/>
      <c r="AO43" s="374"/>
      <c r="AP43" s="374"/>
      <c r="AQ43" s="374"/>
      <c r="AR43" s="374"/>
      <c r="AS43" s="374"/>
      <c r="AT43" s="374"/>
      <c r="AU43" s="374"/>
      <c r="AV43" s="374"/>
      <c r="AW43" s="374"/>
      <c r="AX43" s="374"/>
      <c r="AY43" s="374"/>
      <c r="AZ43" s="374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3" priority="2">
      <formula>$AW$1=""</formula>
    </cfRule>
  </conditionalFormatting>
  <conditionalFormatting sqref="D5:H6 N5:X6 AE5:AL6 AL1:AV3">
    <cfRule type="containsBlanks" dxfId="2" priority="1">
      <formula>LEN(TRIM(D1))=0</formula>
    </cfRule>
  </conditionalFormatting>
  <pageMargins left="0" right="0" top="0" bottom="0" header="0" footer="0"/>
  <pageSetup paperSize="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AR27"/>
  <sheetViews>
    <sheetView zoomScaleNormal="100" workbookViewId="0">
      <selection activeCell="DL1" sqref="DL1:DO3"/>
    </sheetView>
  </sheetViews>
  <sheetFormatPr baseColWidth="10" defaultRowHeight="15.75" x14ac:dyDescent="0.25"/>
  <cols>
    <col min="1" max="1" width="12.5703125" style="47" bestFit="1" customWidth="1"/>
    <col min="2" max="3" width="6.140625" style="47" bestFit="1" customWidth="1"/>
    <col min="4" max="4" width="13.7109375" style="47" bestFit="1" customWidth="1"/>
    <col min="5" max="5" width="4.7109375" style="47" bestFit="1" customWidth="1"/>
    <col min="6" max="6" width="8.7109375" style="47" bestFit="1" customWidth="1"/>
    <col min="7" max="7" width="11.42578125" style="47"/>
    <col min="8" max="8" width="10.42578125" style="47" bestFit="1" customWidth="1"/>
    <col min="9" max="9" width="10.7109375" style="47" bestFit="1" customWidth="1"/>
    <col min="10" max="10" width="11.5703125" style="47" bestFit="1" customWidth="1"/>
    <col min="11" max="11" width="11.42578125" style="47"/>
    <col min="12" max="12" width="8.85546875" style="47" bestFit="1" customWidth="1"/>
    <col min="13" max="13" width="11.85546875" style="47" bestFit="1" customWidth="1"/>
    <col min="14" max="14" width="10.42578125" style="47" bestFit="1" customWidth="1"/>
    <col min="15" max="21" width="2.7109375" style="47" customWidth="1"/>
    <col min="22" max="22" width="2.28515625" style="47" customWidth="1"/>
    <col min="23" max="24" width="4.42578125" style="47" customWidth="1"/>
    <col min="25" max="25" width="3.28515625" style="47" customWidth="1"/>
    <col min="26" max="26" width="3.42578125" style="47" customWidth="1"/>
    <col min="27" max="27" width="3.28515625" style="47" customWidth="1"/>
    <col min="28" max="28" width="3.42578125" style="47" customWidth="1"/>
    <col min="29" max="29" width="3.28515625" style="47" customWidth="1"/>
    <col min="30" max="30" width="3.42578125" style="47" customWidth="1"/>
    <col min="31" max="31" width="3.28515625" style="47" customWidth="1"/>
    <col min="32" max="32" width="3.42578125" style="47" customWidth="1"/>
    <col min="33" max="33" width="3.28515625" style="47" customWidth="1"/>
    <col min="34" max="34" width="3.42578125" style="47" customWidth="1"/>
    <col min="35" max="35" width="3.28515625" style="47" customWidth="1"/>
    <col min="36" max="36" width="3.42578125" style="47" customWidth="1"/>
    <col min="37" max="37" width="3.28515625" style="47" customWidth="1"/>
    <col min="38" max="38" width="3.42578125" style="47" customWidth="1"/>
    <col min="39" max="39" width="3.28515625" style="47" customWidth="1"/>
    <col min="40" max="40" width="3.42578125" style="47" customWidth="1"/>
    <col min="41" max="41" width="3.28515625" style="47" customWidth="1"/>
    <col min="42" max="42" width="3.42578125" style="47" customWidth="1"/>
    <col min="43" max="43" width="3.28515625" style="47" customWidth="1"/>
    <col min="44" max="44" width="3.42578125" style="47" customWidth="1"/>
    <col min="45" max="16384" width="11.42578125" style="47"/>
  </cols>
  <sheetData>
    <row r="1" spans="1:44" s="62" customFormat="1" ht="15.75" customHeight="1" x14ac:dyDescent="0.25">
      <c r="G1" s="63" t="s">
        <v>230</v>
      </c>
      <c r="H1" s="63" t="s">
        <v>231</v>
      </c>
      <c r="I1" s="63" t="s">
        <v>232</v>
      </c>
      <c r="J1" s="63" t="s">
        <v>126</v>
      </c>
      <c r="K1" s="63" t="s">
        <v>233</v>
      </c>
      <c r="L1" s="63" t="s">
        <v>234</v>
      </c>
      <c r="M1" s="63" t="s">
        <v>264</v>
      </c>
      <c r="N1" s="63" t="s">
        <v>236</v>
      </c>
      <c r="Y1" s="396" t="s">
        <v>230</v>
      </c>
      <c r="Z1" s="396"/>
      <c r="AA1" s="396" t="s">
        <v>231</v>
      </c>
      <c r="AB1" s="396"/>
      <c r="AC1" s="396" t="s">
        <v>232</v>
      </c>
      <c r="AD1" s="396"/>
      <c r="AE1" s="396" t="s">
        <v>126</v>
      </c>
      <c r="AF1" s="396"/>
      <c r="AG1" s="396" t="s">
        <v>233</v>
      </c>
      <c r="AH1" s="396"/>
      <c r="AI1" s="396" t="s">
        <v>234</v>
      </c>
      <c r="AJ1" s="396"/>
      <c r="AK1" s="396" t="s">
        <v>264</v>
      </c>
      <c r="AL1" s="396"/>
      <c r="AM1" s="396" t="s">
        <v>293</v>
      </c>
      <c r="AN1" s="396"/>
      <c r="AO1" s="396" t="s">
        <v>236</v>
      </c>
      <c r="AP1" s="396"/>
      <c r="AQ1" s="396" t="s">
        <v>295</v>
      </c>
      <c r="AR1" s="396"/>
    </row>
    <row r="2" spans="1:44" x14ac:dyDescent="0.25">
      <c r="A2" s="46" t="s">
        <v>229</v>
      </c>
      <c r="B2" s="48" t="s">
        <v>169</v>
      </c>
      <c r="C2" s="48" t="s">
        <v>185</v>
      </c>
      <c r="D2" s="45" t="s">
        <v>189</v>
      </c>
      <c r="E2" s="50" t="s">
        <v>214</v>
      </c>
      <c r="F2" s="50" t="s">
        <v>215</v>
      </c>
      <c r="G2" s="46" t="s">
        <v>265</v>
      </c>
      <c r="H2" s="46" t="s">
        <v>266</v>
      </c>
      <c r="I2" s="46" t="s">
        <v>267</v>
      </c>
      <c r="J2" s="65" t="s">
        <v>268</v>
      </c>
      <c r="K2" s="67" t="s">
        <v>269</v>
      </c>
      <c r="L2" s="67" t="s">
        <v>270</v>
      </c>
      <c r="M2" s="67" t="s">
        <v>271</v>
      </c>
      <c r="N2" s="46" t="s">
        <v>272</v>
      </c>
      <c r="O2" s="51"/>
      <c r="P2" s="51"/>
      <c r="Q2" s="51"/>
      <c r="R2" s="51"/>
      <c r="Y2" s="396"/>
      <c r="Z2" s="396"/>
      <c r="AA2" s="396"/>
      <c r="AB2" s="396"/>
      <c r="AC2" s="396"/>
      <c r="AD2" s="396"/>
      <c r="AE2" s="396"/>
      <c r="AF2" s="396"/>
      <c r="AG2" s="396"/>
      <c r="AH2" s="396"/>
      <c r="AI2" s="396"/>
      <c r="AJ2" s="396"/>
      <c r="AK2" s="396"/>
      <c r="AL2" s="396"/>
      <c r="AM2" s="396"/>
      <c r="AN2" s="396"/>
      <c r="AO2" s="396"/>
      <c r="AP2" s="396"/>
      <c r="AQ2" s="396"/>
      <c r="AR2" s="396"/>
    </row>
    <row r="3" spans="1:44" ht="15.75" customHeight="1" x14ac:dyDescent="0.25">
      <c r="B3" s="48" t="s">
        <v>170</v>
      </c>
      <c r="C3" s="48" t="s">
        <v>186</v>
      </c>
      <c r="D3" s="45" t="s">
        <v>190</v>
      </c>
      <c r="E3" s="50" t="s">
        <v>2</v>
      </c>
      <c r="F3" s="50" t="s">
        <v>26</v>
      </c>
      <c r="G3" s="46" t="s">
        <v>228</v>
      </c>
      <c r="H3" s="46" t="s">
        <v>228</v>
      </c>
      <c r="I3" s="46" t="s">
        <v>228</v>
      </c>
      <c r="J3" s="46" t="s">
        <v>228</v>
      </c>
      <c r="K3" s="46" t="s">
        <v>228</v>
      </c>
      <c r="L3" s="46" t="s">
        <v>228</v>
      </c>
      <c r="M3" s="46" t="s">
        <v>228</v>
      </c>
      <c r="N3" s="46" t="s">
        <v>228</v>
      </c>
      <c r="O3" s="51"/>
      <c r="P3" s="51"/>
      <c r="Q3" s="51"/>
      <c r="R3" s="51"/>
      <c r="Y3" s="397"/>
      <c r="Z3" s="397"/>
      <c r="AA3" s="397"/>
      <c r="AB3" s="397"/>
      <c r="AC3" s="397"/>
      <c r="AD3" s="397"/>
      <c r="AE3" s="397"/>
      <c r="AF3" s="397"/>
      <c r="AG3" s="397"/>
      <c r="AH3" s="397"/>
      <c r="AI3" s="397"/>
      <c r="AJ3" s="397"/>
      <c r="AK3" s="397"/>
      <c r="AL3" s="397"/>
      <c r="AM3" s="397"/>
      <c r="AN3" s="397"/>
      <c r="AO3" s="397"/>
      <c r="AP3" s="397"/>
      <c r="AQ3" s="397"/>
      <c r="AR3" s="397"/>
    </row>
    <row r="4" spans="1:44" ht="12" customHeight="1" x14ac:dyDescent="0.25">
      <c r="A4" s="46" t="s">
        <v>230</v>
      </c>
      <c r="B4" s="48" t="s">
        <v>171</v>
      </c>
      <c r="C4" s="48" t="s">
        <v>187</v>
      </c>
      <c r="D4" s="45" t="s">
        <v>191</v>
      </c>
      <c r="E4" s="50" t="s">
        <v>18</v>
      </c>
      <c r="F4" s="50" t="s">
        <v>216</v>
      </c>
      <c r="G4" s="46" t="s">
        <v>49</v>
      </c>
      <c r="H4" s="46" t="s">
        <v>49</v>
      </c>
      <c r="I4" s="46" t="s">
        <v>49</v>
      </c>
      <c r="J4" s="65" t="s">
        <v>49</v>
      </c>
      <c r="K4" s="67" t="s">
        <v>49</v>
      </c>
      <c r="L4" s="67" t="s">
        <v>49</v>
      </c>
      <c r="M4" s="67" t="s">
        <v>49</v>
      </c>
      <c r="N4" s="46" t="s">
        <v>49</v>
      </c>
      <c r="O4" s="190"/>
      <c r="P4" s="191"/>
      <c r="Q4" s="194"/>
      <c r="R4" s="195"/>
      <c r="Y4" s="182"/>
      <c r="Z4" s="184"/>
      <c r="AA4" s="182"/>
      <c r="AB4" s="184"/>
      <c r="AC4" s="182"/>
      <c r="AD4" s="184"/>
      <c r="AE4" s="182"/>
      <c r="AF4" s="184"/>
      <c r="AG4" s="182"/>
      <c r="AH4" s="184"/>
      <c r="AI4" s="182"/>
      <c r="AJ4" s="184"/>
      <c r="AK4" s="182"/>
      <c r="AL4" s="184"/>
      <c r="AM4" s="182"/>
      <c r="AN4" s="184"/>
      <c r="AO4" s="182"/>
      <c r="AP4" s="184"/>
      <c r="AQ4" s="182"/>
      <c r="AR4" s="184"/>
    </row>
    <row r="5" spans="1:44" ht="12" customHeight="1" x14ac:dyDescent="0.25">
      <c r="A5" s="46" t="s">
        <v>231</v>
      </c>
      <c r="B5" s="48" t="s">
        <v>172</v>
      </c>
      <c r="D5" s="45" t="s">
        <v>192</v>
      </c>
      <c r="E5" s="50" t="s">
        <v>19</v>
      </c>
      <c r="F5" s="50" t="s">
        <v>217</v>
      </c>
      <c r="G5" s="46" t="s">
        <v>16</v>
      </c>
      <c r="H5" s="46" t="s">
        <v>16</v>
      </c>
      <c r="I5" s="46" t="s">
        <v>16</v>
      </c>
      <c r="J5" s="65" t="s">
        <v>16</v>
      </c>
      <c r="K5" s="67" t="s">
        <v>16</v>
      </c>
      <c r="L5" s="67" t="s">
        <v>16</v>
      </c>
      <c r="M5" s="67" t="s">
        <v>16</v>
      </c>
      <c r="N5" s="46" t="s">
        <v>16</v>
      </c>
      <c r="O5" s="192"/>
      <c r="P5" s="193"/>
      <c r="Q5" s="196"/>
      <c r="R5" s="197"/>
      <c r="Y5" s="185"/>
      <c r="Z5" s="187"/>
      <c r="AA5" s="185"/>
      <c r="AB5" s="187"/>
      <c r="AC5" s="185"/>
      <c r="AD5" s="187"/>
      <c r="AE5" s="185"/>
      <c r="AF5" s="187"/>
      <c r="AG5" s="185"/>
      <c r="AH5" s="187"/>
      <c r="AI5" s="185"/>
      <c r="AJ5" s="187"/>
      <c r="AK5" s="185"/>
      <c r="AL5" s="187"/>
      <c r="AM5" s="185"/>
      <c r="AN5" s="187"/>
      <c r="AO5" s="185"/>
      <c r="AP5" s="187"/>
      <c r="AQ5" s="185"/>
      <c r="AR5" s="187"/>
    </row>
    <row r="6" spans="1:44" ht="12" customHeight="1" x14ac:dyDescent="0.25">
      <c r="A6" s="46" t="s">
        <v>232</v>
      </c>
      <c r="B6" s="48" t="s">
        <v>173</v>
      </c>
      <c r="D6" s="45" t="s">
        <v>193</v>
      </c>
      <c r="E6" s="50" t="s">
        <v>20</v>
      </c>
      <c r="F6" s="50" t="s">
        <v>218</v>
      </c>
      <c r="G6" s="49" t="s">
        <v>168</v>
      </c>
      <c r="H6" s="64" t="s">
        <v>168</v>
      </c>
      <c r="I6" s="64" t="s">
        <v>168</v>
      </c>
      <c r="J6" s="66" t="s">
        <v>131</v>
      </c>
      <c r="K6" s="68" t="s">
        <v>131</v>
      </c>
      <c r="L6" s="68" t="s">
        <v>131</v>
      </c>
      <c r="M6" s="68" t="s">
        <v>168</v>
      </c>
      <c r="N6" s="68" t="s">
        <v>168</v>
      </c>
      <c r="O6" s="51"/>
      <c r="P6" s="51"/>
      <c r="Q6" s="51"/>
      <c r="R6" s="51"/>
    </row>
    <row r="7" spans="1:44" ht="12" customHeight="1" x14ac:dyDescent="0.25">
      <c r="A7" s="49" t="s">
        <v>126</v>
      </c>
      <c r="B7" s="48" t="s">
        <v>174</v>
      </c>
      <c r="D7" s="45" t="s">
        <v>194</v>
      </c>
      <c r="E7" s="50" t="s">
        <v>21</v>
      </c>
      <c r="F7" s="50" t="s">
        <v>219</v>
      </c>
      <c r="G7" s="49" t="s">
        <v>0</v>
      </c>
      <c r="H7" s="64" t="s">
        <v>0</v>
      </c>
      <c r="I7" s="64" t="s">
        <v>0</v>
      </c>
      <c r="J7" s="66" t="s">
        <v>133</v>
      </c>
      <c r="K7" s="68" t="s">
        <v>133</v>
      </c>
      <c r="L7" s="68" t="s">
        <v>133</v>
      </c>
      <c r="N7" s="68" t="s">
        <v>0</v>
      </c>
      <c r="O7" s="138"/>
      <c r="P7" s="139"/>
      <c r="Q7" s="139"/>
      <c r="R7" s="140"/>
    </row>
    <row r="8" spans="1:44" ht="12" customHeight="1" x14ac:dyDescent="0.25">
      <c r="A8" s="49" t="s">
        <v>233</v>
      </c>
      <c r="B8" s="48" t="s">
        <v>175</v>
      </c>
      <c r="D8" s="45" t="s">
        <v>195</v>
      </c>
      <c r="E8" s="61"/>
      <c r="F8" s="50" t="s">
        <v>220</v>
      </c>
      <c r="G8" s="49" t="s">
        <v>222</v>
      </c>
      <c r="H8" s="64" t="s">
        <v>222</v>
      </c>
      <c r="I8" s="64" t="s">
        <v>222</v>
      </c>
      <c r="J8" s="66" t="s">
        <v>235</v>
      </c>
      <c r="K8" s="68" t="s">
        <v>168</v>
      </c>
      <c r="L8" s="68" t="s">
        <v>168</v>
      </c>
      <c r="N8" s="68" t="s">
        <v>222</v>
      </c>
      <c r="O8" s="141"/>
      <c r="P8" s="142"/>
      <c r="Q8" s="142"/>
      <c r="R8" s="143"/>
    </row>
    <row r="9" spans="1:44" x14ac:dyDescent="0.25">
      <c r="A9" s="49" t="s">
        <v>234</v>
      </c>
      <c r="B9" s="48" t="s">
        <v>176</v>
      </c>
      <c r="D9" s="45" t="s">
        <v>196</v>
      </c>
      <c r="E9" s="61"/>
      <c r="J9" s="66" t="s">
        <v>134</v>
      </c>
      <c r="K9" s="68" t="s">
        <v>222</v>
      </c>
      <c r="L9" s="68" t="s">
        <v>222</v>
      </c>
      <c r="O9" s="51"/>
      <c r="P9" s="51"/>
      <c r="Q9" s="51"/>
      <c r="R9" s="51"/>
    </row>
    <row r="10" spans="1:44" x14ac:dyDescent="0.25">
      <c r="A10" s="68" t="s">
        <v>264</v>
      </c>
      <c r="B10" s="48" t="s">
        <v>177</v>
      </c>
      <c r="D10" s="45" t="s">
        <v>197</v>
      </c>
      <c r="E10" s="61"/>
      <c r="J10" s="66" t="s">
        <v>0</v>
      </c>
      <c r="O10" s="51"/>
      <c r="P10" s="51"/>
      <c r="Q10" s="51"/>
      <c r="R10" s="51"/>
      <c r="S10" s="164" t="str">
        <f>IF($C10="Ø","Ø",IF(OR($C10="R",$C10="RI",$C10="RE"),"R",IF($C10="Ch","Ch","")))</f>
        <v/>
      </c>
      <c r="T10" s="166" t="str">
        <f>IF($C10="Ch",$BO10,IF($C10="A",TEXT($E10,"0,00")&amp;"°",IF($E10&lt;&gt;"",$E10,"")))</f>
        <v/>
      </c>
      <c r="U10" s="166"/>
      <c r="V10" s="166"/>
      <c r="W10" s="160">
        <f>IF($BF10&lt;&gt;"**",$BF10,IF($BJ10&lt;&gt;"**",$BJ10,IF($BN10&lt;&gt;"**",$BN10,IF($BQ10&lt;&gt;"**",$BQ10,""))))</f>
        <v>0</v>
      </c>
      <c r="X10" s="160"/>
    </row>
    <row r="11" spans="1:44" x14ac:dyDescent="0.25">
      <c r="A11" s="68" t="s">
        <v>293</v>
      </c>
      <c r="B11" s="48" t="s">
        <v>237</v>
      </c>
      <c r="D11" s="45" t="s">
        <v>198</v>
      </c>
      <c r="E11" s="61"/>
      <c r="J11" s="66" t="s">
        <v>222</v>
      </c>
      <c r="O11" s="51"/>
      <c r="P11" s="51"/>
      <c r="Q11" s="51"/>
      <c r="R11" s="51"/>
      <c r="S11" s="165"/>
      <c r="T11" s="167"/>
      <c r="U11" s="167"/>
      <c r="V11" s="167"/>
      <c r="W11" s="161"/>
      <c r="X11" s="161"/>
    </row>
    <row r="12" spans="1:44" x14ac:dyDescent="0.25">
      <c r="A12" s="68" t="s">
        <v>236</v>
      </c>
      <c r="B12" s="48" t="s">
        <v>238</v>
      </c>
      <c r="D12" s="45" t="s">
        <v>199</v>
      </c>
      <c r="E12" s="61"/>
      <c r="O12" s="51"/>
      <c r="P12" s="51"/>
      <c r="Q12" s="51"/>
      <c r="R12" s="51"/>
    </row>
    <row r="13" spans="1:44" x14ac:dyDescent="0.25">
      <c r="B13" s="48" t="s">
        <v>239</v>
      </c>
      <c r="D13" s="45" t="s">
        <v>200</v>
      </c>
      <c r="M13" s="63" t="s">
        <v>295</v>
      </c>
      <c r="N13" s="63" t="s">
        <v>293</v>
      </c>
      <c r="O13" s="51"/>
      <c r="P13" s="51"/>
      <c r="Q13" s="51"/>
      <c r="R13" s="51"/>
      <c r="S13" s="394" t="str">
        <f>IF(AND($C13="Aut",$E13&lt;&gt;""),$E13,"")</f>
        <v/>
      </c>
      <c r="T13" s="160"/>
      <c r="U13" s="160"/>
      <c r="V13" s="160"/>
      <c r="W13" s="160"/>
      <c r="X13" s="160"/>
    </row>
    <row r="14" spans="1:44" x14ac:dyDescent="0.25">
      <c r="B14" s="48" t="s">
        <v>227</v>
      </c>
      <c r="D14" s="45" t="s">
        <v>201</v>
      </c>
      <c r="M14" s="67" t="s">
        <v>296</v>
      </c>
      <c r="N14" s="46" t="s">
        <v>294</v>
      </c>
      <c r="O14" s="51"/>
      <c r="P14" s="51"/>
      <c r="Q14" s="51"/>
      <c r="R14" s="51"/>
      <c r="S14" s="395"/>
      <c r="T14" s="161"/>
      <c r="U14" s="161"/>
      <c r="V14" s="161"/>
      <c r="W14" s="161"/>
      <c r="X14" s="161"/>
    </row>
    <row r="15" spans="1:44" x14ac:dyDescent="0.25">
      <c r="B15" s="48" t="s">
        <v>226</v>
      </c>
      <c r="D15" s="45" t="s">
        <v>202</v>
      </c>
      <c r="M15" s="46" t="s">
        <v>228</v>
      </c>
      <c r="N15" s="46" t="s">
        <v>228</v>
      </c>
      <c r="O15" s="51"/>
      <c r="P15" s="51"/>
      <c r="Q15" s="51"/>
      <c r="R15" s="51"/>
    </row>
    <row r="16" spans="1:44" x14ac:dyDescent="0.25">
      <c r="D16" s="45" t="s">
        <v>203</v>
      </c>
      <c r="M16" s="67" t="s">
        <v>49</v>
      </c>
      <c r="N16" s="46" t="s">
        <v>49</v>
      </c>
      <c r="O16" s="51"/>
      <c r="P16" s="51"/>
      <c r="Q16" s="51"/>
      <c r="R16" s="51"/>
    </row>
    <row r="17" spans="4:14" x14ac:dyDescent="0.25">
      <c r="D17" s="45" t="s">
        <v>204</v>
      </c>
      <c r="M17" s="67" t="s">
        <v>16</v>
      </c>
      <c r="N17" s="46" t="s">
        <v>16</v>
      </c>
    </row>
    <row r="18" spans="4:14" x14ac:dyDescent="0.25">
      <c r="D18" s="45" t="s">
        <v>205</v>
      </c>
      <c r="M18" s="68" t="s">
        <v>131</v>
      </c>
      <c r="N18" s="68" t="s">
        <v>168</v>
      </c>
    </row>
    <row r="19" spans="4:14" x14ac:dyDescent="0.25">
      <c r="D19" s="45" t="s">
        <v>206</v>
      </c>
      <c r="M19" s="68" t="s">
        <v>133</v>
      </c>
      <c r="N19" s="68" t="s">
        <v>0</v>
      </c>
    </row>
    <row r="20" spans="4:14" x14ac:dyDescent="0.25">
      <c r="D20" s="45" t="s">
        <v>207</v>
      </c>
      <c r="M20" s="68" t="s">
        <v>168</v>
      </c>
      <c r="N20" s="68" t="s">
        <v>222</v>
      </c>
    </row>
    <row r="21" spans="4:14" x14ac:dyDescent="0.25">
      <c r="D21" s="45" t="s">
        <v>221</v>
      </c>
      <c r="M21" s="68" t="s">
        <v>235</v>
      </c>
    </row>
    <row r="22" spans="4:14" x14ac:dyDescent="0.25">
      <c r="D22" s="45" t="s">
        <v>208</v>
      </c>
      <c r="M22" s="68" t="s">
        <v>134</v>
      </c>
    </row>
    <row r="23" spans="4:14" x14ac:dyDescent="0.25">
      <c r="D23" s="45" t="s">
        <v>209</v>
      </c>
      <c r="M23" s="68" t="s">
        <v>0</v>
      </c>
    </row>
    <row r="24" spans="4:14" x14ac:dyDescent="0.25">
      <c r="D24" s="45" t="s">
        <v>210</v>
      </c>
      <c r="M24" s="68" t="s">
        <v>222</v>
      </c>
    </row>
    <row r="25" spans="4:14" x14ac:dyDescent="0.25">
      <c r="D25" s="45" t="s">
        <v>211</v>
      </c>
    </row>
    <row r="26" spans="4:14" x14ac:dyDescent="0.25">
      <c r="D26" s="45" t="s">
        <v>212</v>
      </c>
    </row>
    <row r="27" spans="4:14" x14ac:dyDescent="0.25">
      <c r="D27" s="45" t="s">
        <v>213</v>
      </c>
    </row>
  </sheetData>
  <sheetProtection sheet="1" objects="1" scenarios="1" selectLockedCells="1"/>
  <mergeCells count="27">
    <mergeCell ref="AQ1:AR3"/>
    <mergeCell ref="AQ4:AR5"/>
    <mergeCell ref="AO1:AP3"/>
    <mergeCell ref="AO4:AP5"/>
    <mergeCell ref="AI1:AJ3"/>
    <mergeCell ref="AI4:AJ5"/>
    <mergeCell ref="AK4:AL5"/>
    <mergeCell ref="AM4:AN5"/>
    <mergeCell ref="AK1:AL3"/>
    <mergeCell ref="AM1:AN3"/>
    <mergeCell ref="Y1:Z3"/>
    <mergeCell ref="AA1:AB3"/>
    <mergeCell ref="AC1:AD3"/>
    <mergeCell ref="AE1:AF3"/>
    <mergeCell ref="AG1:AH3"/>
    <mergeCell ref="Y4:Z5"/>
    <mergeCell ref="AA4:AB5"/>
    <mergeCell ref="AC4:AD5"/>
    <mergeCell ref="AE4:AF5"/>
    <mergeCell ref="AG4:AH5"/>
    <mergeCell ref="W10:X11"/>
    <mergeCell ref="S13:X14"/>
    <mergeCell ref="O4:P5"/>
    <mergeCell ref="Q4:R5"/>
    <mergeCell ref="O7:R8"/>
    <mergeCell ref="S10:S11"/>
    <mergeCell ref="T10:V11"/>
  </mergeCells>
  <conditionalFormatting sqref="S13">
    <cfRule type="expression" dxfId="1" priority="2">
      <formula>$E13=""</formula>
    </cfRule>
  </conditionalFormatting>
  <conditionalFormatting sqref="S10:X11">
    <cfRule type="expression" dxfId="0" priority="1">
      <formula>$E10=""</formula>
    </cfRule>
  </conditionalFormatting>
  <dataValidations count="10">
    <dataValidation type="list" allowBlank="1" showInputMessage="1" showErrorMessage="1" sqref="Y4:Z5">
      <formula1>TYPE_1</formula1>
    </dataValidation>
    <dataValidation type="list" allowBlank="1" showInputMessage="1" showErrorMessage="1" sqref="AA4:AB5">
      <formula1>TYPE_2</formula1>
    </dataValidation>
    <dataValidation type="list" allowBlank="1" showInputMessage="1" showErrorMessage="1" sqref="AC4:AD5">
      <formula1>TYPE_3</formula1>
    </dataValidation>
    <dataValidation type="list" allowBlank="1" showInputMessage="1" showErrorMessage="1" sqref="AE4:AF5">
      <formula1>TYPE_4</formula1>
    </dataValidation>
    <dataValidation type="list" allowBlank="1" showInputMessage="1" showErrorMessage="1" sqref="AG4:AH5">
      <formula1>TYPE_5</formula1>
    </dataValidation>
    <dataValidation type="list" allowBlank="1" showInputMessage="1" showErrorMessage="1" sqref="AI4:AJ5">
      <formula1>TYPE_6</formula1>
    </dataValidation>
    <dataValidation type="list" allowBlank="1" showInputMessage="1" showErrorMessage="1" sqref="AK4:AL5">
      <formula1>TYPE_7</formula1>
    </dataValidation>
    <dataValidation type="list" allowBlank="1" showInputMessage="1" showErrorMessage="1" sqref="AO4:AP5">
      <formula1>TYPE_8</formula1>
    </dataValidation>
    <dataValidation type="list" allowBlank="1" showInputMessage="1" showErrorMessage="1" sqref="AM4:AN5">
      <formula1>TYPE_9</formula1>
    </dataValidation>
    <dataValidation type="list" allowBlank="1" showInputMessage="1" showErrorMessage="1" sqref="AQ4:AR5">
      <formula1>TYPE_10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CF30"/>
  <sheetViews>
    <sheetView zoomScaleNormal="100" workbookViewId="0">
      <selection activeCell="G36" sqref="G36"/>
    </sheetView>
  </sheetViews>
  <sheetFormatPr baseColWidth="10" defaultRowHeight="15" x14ac:dyDescent="0.25"/>
  <sheetData>
    <row r="1" spans="1:84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</row>
    <row r="2" spans="1:84" ht="18.75" x14ac:dyDescent="0.25">
      <c r="A2" s="400" t="s">
        <v>43</v>
      </c>
      <c r="B2" s="400"/>
      <c r="C2" s="400"/>
      <c r="D2" s="22" t="s">
        <v>44</v>
      </c>
      <c r="E2" s="23">
        <v>56</v>
      </c>
      <c r="F2" s="23">
        <v>19</v>
      </c>
      <c r="G2" s="24" t="s">
        <v>45</v>
      </c>
      <c r="H2" s="21">
        <v>40</v>
      </c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</row>
    <row r="3" spans="1:84" ht="18.75" x14ac:dyDescent="0.25">
      <c r="A3" s="400" t="s">
        <v>46</v>
      </c>
      <c r="B3" s="400"/>
      <c r="C3" s="400"/>
      <c r="D3" s="25" t="s">
        <v>47</v>
      </c>
      <c r="E3" s="23" t="s">
        <v>13</v>
      </c>
      <c r="F3" s="23">
        <v>20</v>
      </c>
      <c r="G3" s="24" t="s">
        <v>48</v>
      </c>
      <c r="H3" s="21">
        <v>0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</row>
    <row r="4" spans="1:84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</row>
    <row r="5" spans="1:84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</row>
    <row r="6" spans="1:84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</row>
    <row r="7" spans="1:84" ht="15.75" x14ac:dyDescent="0.25">
      <c r="A7" s="21"/>
      <c r="B7" s="21"/>
      <c r="C7" s="21"/>
      <c r="D7" s="21"/>
      <c r="E7" s="21"/>
      <c r="F7" s="3">
        <v>1</v>
      </c>
      <c r="G7" s="3">
        <v>2</v>
      </c>
      <c r="H7" s="3">
        <v>3</v>
      </c>
      <c r="I7" s="3">
        <v>4</v>
      </c>
      <c r="J7" s="3">
        <v>5</v>
      </c>
      <c r="K7" s="3">
        <v>6</v>
      </c>
      <c r="L7" s="3">
        <v>7</v>
      </c>
      <c r="M7" s="4">
        <v>8</v>
      </c>
      <c r="N7" s="5">
        <v>9</v>
      </c>
      <c r="O7" s="5">
        <v>10</v>
      </c>
      <c r="P7" s="5">
        <v>11</v>
      </c>
      <c r="Q7" s="5">
        <v>12</v>
      </c>
      <c r="R7" s="5">
        <v>13</v>
      </c>
      <c r="S7" s="5">
        <v>14</v>
      </c>
      <c r="T7" s="5">
        <v>15</v>
      </c>
      <c r="U7" s="5">
        <v>16</v>
      </c>
      <c r="V7" s="14">
        <v>17</v>
      </c>
      <c r="W7" s="14">
        <v>18</v>
      </c>
      <c r="X7" s="14">
        <v>19</v>
      </c>
      <c r="Y7" s="14">
        <v>20</v>
      </c>
      <c r="Z7" s="14">
        <v>21</v>
      </c>
      <c r="AA7" s="14">
        <v>22</v>
      </c>
      <c r="AB7" s="14">
        <v>23</v>
      </c>
      <c r="AC7" s="14">
        <v>24</v>
      </c>
      <c r="AD7" s="14">
        <v>25</v>
      </c>
      <c r="AE7" s="14">
        <v>26</v>
      </c>
      <c r="AF7" s="14">
        <v>27</v>
      </c>
      <c r="AG7" s="14">
        <v>28</v>
      </c>
      <c r="AH7" s="14">
        <v>29</v>
      </c>
      <c r="AI7" s="14">
        <v>30</v>
      </c>
      <c r="AJ7" s="14">
        <v>31</v>
      </c>
      <c r="AK7" s="14">
        <v>32</v>
      </c>
      <c r="AL7" s="14">
        <v>33</v>
      </c>
      <c r="AM7" s="14">
        <v>34</v>
      </c>
      <c r="AN7" s="14">
        <v>35</v>
      </c>
      <c r="AO7" s="14">
        <v>36</v>
      </c>
      <c r="AP7" s="14">
        <v>37</v>
      </c>
      <c r="AQ7" s="14">
        <v>38</v>
      </c>
      <c r="AR7" s="14">
        <v>39</v>
      </c>
      <c r="AS7" s="14">
        <v>40</v>
      </c>
      <c r="AT7" s="14">
        <v>41</v>
      </c>
      <c r="AU7" s="14">
        <v>42</v>
      </c>
      <c r="AV7" s="14">
        <v>43</v>
      </c>
      <c r="AW7" s="14">
        <v>44</v>
      </c>
      <c r="AX7" s="14">
        <v>45</v>
      </c>
      <c r="AY7" s="14">
        <v>46</v>
      </c>
      <c r="AZ7" s="14">
        <v>47</v>
      </c>
      <c r="BA7" s="14">
        <v>48</v>
      </c>
      <c r="BB7" s="14">
        <v>49</v>
      </c>
      <c r="BC7" s="14">
        <v>50</v>
      </c>
      <c r="BD7" s="14">
        <v>51</v>
      </c>
      <c r="BE7" s="14">
        <v>52</v>
      </c>
      <c r="BF7" s="14">
        <v>53</v>
      </c>
      <c r="BG7" s="14">
        <v>54</v>
      </c>
      <c r="BH7" s="14">
        <v>55</v>
      </c>
      <c r="BI7" s="14">
        <v>56</v>
      </c>
      <c r="BJ7" s="14">
        <v>57</v>
      </c>
      <c r="BK7" s="14">
        <v>58</v>
      </c>
      <c r="BL7" s="14">
        <v>59</v>
      </c>
      <c r="BM7" s="14">
        <v>60</v>
      </c>
      <c r="BN7" s="14">
        <v>61</v>
      </c>
      <c r="BO7" s="14">
        <v>62</v>
      </c>
      <c r="BP7" s="14">
        <v>63</v>
      </c>
      <c r="BQ7" s="14">
        <v>64</v>
      </c>
      <c r="BR7" s="14">
        <v>65</v>
      </c>
      <c r="BS7" s="14">
        <v>66</v>
      </c>
      <c r="BT7" s="14">
        <v>67</v>
      </c>
      <c r="BU7" s="14">
        <v>68</v>
      </c>
      <c r="BV7" s="14">
        <v>69</v>
      </c>
      <c r="BW7" s="14">
        <v>70</v>
      </c>
      <c r="BX7" s="14">
        <v>71</v>
      </c>
      <c r="BY7" s="14">
        <v>72</v>
      </c>
      <c r="BZ7" s="14">
        <v>73</v>
      </c>
      <c r="CA7" s="14">
        <v>74</v>
      </c>
      <c r="CB7" s="14">
        <v>75</v>
      </c>
      <c r="CC7" s="14">
        <v>76</v>
      </c>
      <c r="CD7" s="14">
        <v>77</v>
      </c>
      <c r="CE7" s="14">
        <v>78</v>
      </c>
      <c r="CF7" s="14"/>
    </row>
    <row r="8" spans="1:84" ht="15.75" x14ac:dyDescent="0.25">
      <c r="A8" s="21"/>
      <c r="B8" s="401" t="s">
        <v>49</v>
      </c>
      <c r="C8" s="6" t="s">
        <v>50</v>
      </c>
      <c r="D8" s="6" t="s">
        <v>51</v>
      </c>
      <c r="E8" s="7"/>
      <c r="F8" s="19">
        <v>2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6" t="s">
        <v>61</v>
      </c>
      <c r="Q8" s="6" t="s">
        <v>62</v>
      </c>
      <c r="R8" s="6" t="s">
        <v>63</v>
      </c>
      <c r="S8" s="6" t="s">
        <v>64</v>
      </c>
      <c r="T8" s="6" t="s">
        <v>65</v>
      </c>
      <c r="U8" s="6" t="s">
        <v>66</v>
      </c>
      <c r="V8" s="15" t="s">
        <v>67</v>
      </c>
      <c r="W8" s="15" t="s">
        <v>68</v>
      </c>
      <c r="X8" s="15" t="s">
        <v>69</v>
      </c>
      <c r="Y8" s="15" t="s">
        <v>70</v>
      </c>
      <c r="Z8" s="15" t="s">
        <v>71</v>
      </c>
      <c r="AA8" s="15" t="s">
        <v>72</v>
      </c>
      <c r="AB8" s="15" t="s">
        <v>73</v>
      </c>
      <c r="AC8" s="15" t="s">
        <v>74</v>
      </c>
      <c r="AD8" s="15" t="s">
        <v>75</v>
      </c>
      <c r="AE8" s="15" t="s">
        <v>76</v>
      </c>
      <c r="AF8" s="15" t="s">
        <v>77</v>
      </c>
      <c r="AG8" s="15" t="s">
        <v>78</v>
      </c>
      <c r="AH8" s="15" t="s">
        <v>79</v>
      </c>
      <c r="AI8" s="15" t="s">
        <v>80</v>
      </c>
      <c r="AJ8" s="15" t="s">
        <v>81</v>
      </c>
      <c r="AK8" s="15" t="s">
        <v>82</v>
      </c>
      <c r="AL8" s="15" t="s">
        <v>83</v>
      </c>
      <c r="AM8" s="15" t="s">
        <v>84</v>
      </c>
      <c r="AN8" s="15" t="s">
        <v>85</v>
      </c>
      <c r="AO8" s="15" t="s">
        <v>86</v>
      </c>
      <c r="AP8" s="15" t="s">
        <v>87</v>
      </c>
      <c r="AQ8" s="15" t="s">
        <v>88</v>
      </c>
      <c r="AR8" s="15" t="s">
        <v>89</v>
      </c>
      <c r="AS8" s="6" t="s">
        <v>90</v>
      </c>
      <c r="AT8" s="6" t="s">
        <v>91</v>
      </c>
      <c r="AU8" s="6" t="s">
        <v>92</v>
      </c>
      <c r="AV8" s="6" t="s">
        <v>93</v>
      </c>
      <c r="AW8" s="6" t="s">
        <v>94</v>
      </c>
      <c r="AX8" s="6" t="s">
        <v>95</v>
      </c>
      <c r="AY8" s="6" t="s">
        <v>96</v>
      </c>
      <c r="AZ8" s="6" t="s">
        <v>97</v>
      </c>
      <c r="BA8" s="6" t="s">
        <v>98</v>
      </c>
      <c r="BB8" s="6" t="s">
        <v>99</v>
      </c>
      <c r="BC8" s="6" t="s">
        <v>100</v>
      </c>
      <c r="BD8" s="6" t="s">
        <v>101</v>
      </c>
      <c r="BE8" s="6" t="s">
        <v>102</v>
      </c>
      <c r="BF8" s="6" t="s">
        <v>103</v>
      </c>
      <c r="BG8" s="6" t="s">
        <v>104</v>
      </c>
      <c r="BH8" s="15" t="s">
        <v>105</v>
      </c>
      <c r="BI8" s="15" t="s">
        <v>106</v>
      </c>
      <c r="BJ8" s="15" t="s">
        <v>107</v>
      </c>
      <c r="BK8" s="15" t="s">
        <v>108</v>
      </c>
      <c r="BL8" s="15" t="s">
        <v>140</v>
      </c>
      <c r="BM8" s="15" t="s">
        <v>109</v>
      </c>
      <c r="BN8" s="15" t="s">
        <v>110</v>
      </c>
      <c r="BO8" s="15" t="s">
        <v>111</v>
      </c>
      <c r="BP8" s="15" t="s">
        <v>112</v>
      </c>
      <c r="BQ8" s="15" t="s">
        <v>113</v>
      </c>
      <c r="BR8" s="15" t="s">
        <v>114</v>
      </c>
      <c r="BS8" s="15" t="s">
        <v>115</v>
      </c>
      <c r="BT8" s="15" t="s">
        <v>116</v>
      </c>
      <c r="BU8" s="15" t="s">
        <v>117</v>
      </c>
      <c r="BV8" s="15" t="s">
        <v>118</v>
      </c>
      <c r="BW8" s="15" t="s">
        <v>119</v>
      </c>
      <c r="BX8" s="15" t="s">
        <v>120</v>
      </c>
      <c r="BY8" s="15" t="s">
        <v>121</v>
      </c>
      <c r="BZ8" s="15" t="s">
        <v>122</v>
      </c>
      <c r="CA8" s="15"/>
      <c r="CB8" s="15"/>
      <c r="CC8" s="15"/>
      <c r="CD8" s="15"/>
      <c r="CE8" s="15"/>
      <c r="CF8" s="21"/>
    </row>
    <row r="9" spans="1:84" ht="15.75" x14ac:dyDescent="0.25">
      <c r="A9" s="21"/>
      <c r="B9" s="402"/>
      <c r="C9" s="399">
        <v>0.5</v>
      </c>
      <c r="D9" s="399">
        <v>3</v>
      </c>
      <c r="E9" s="398" t="s">
        <v>0</v>
      </c>
      <c r="F9" s="19">
        <v>3</v>
      </c>
      <c r="G9" s="8">
        <v>-270</v>
      </c>
      <c r="H9" s="8">
        <v>-60</v>
      </c>
      <c r="I9" s="8">
        <v>-60</v>
      </c>
      <c r="J9" s="8">
        <v>-20</v>
      </c>
      <c r="K9" s="8">
        <v>-20</v>
      </c>
      <c r="L9" s="8">
        <v>-20</v>
      </c>
      <c r="M9" s="8">
        <v>-14</v>
      </c>
      <c r="N9" s="8">
        <v>-14</v>
      </c>
      <c r="O9" s="8">
        <v>-14</v>
      </c>
      <c r="P9" s="8">
        <v>-6</v>
      </c>
      <c r="Q9" s="8">
        <v>-6</v>
      </c>
      <c r="R9" s="8">
        <v>-6</v>
      </c>
      <c r="S9" s="8">
        <v>-2</v>
      </c>
      <c r="T9" s="8">
        <v>-2</v>
      </c>
      <c r="U9" s="8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2</v>
      </c>
      <c r="AC9" s="16">
        <v>3</v>
      </c>
      <c r="AD9" s="16">
        <v>5</v>
      </c>
      <c r="AE9" s="16">
        <v>4</v>
      </c>
      <c r="AF9" s="16">
        <v>6</v>
      </c>
      <c r="AG9" s="16">
        <v>10</v>
      </c>
      <c r="AH9" s="16">
        <v>6</v>
      </c>
      <c r="AI9" s="16">
        <v>8</v>
      </c>
      <c r="AJ9" s="16" t="s">
        <v>123</v>
      </c>
      <c r="AK9" s="16">
        <v>10</v>
      </c>
      <c r="AL9" s="16">
        <v>14</v>
      </c>
      <c r="AM9" s="16">
        <v>12</v>
      </c>
      <c r="AN9" s="16">
        <v>16</v>
      </c>
      <c r="AO9" s="16">
        <v>16</v>
      </c>
      <c r="AP9" s="16">
        <v>20</v>
      </c>
      <c r="AQ9" s="16">
        <v>20</v>
      </c>
      <c r="AR9" s="16">
        <v>24</v>
      </c>
      <c r="AS9" s="8">
        <v>330</v>
      </c>
      <c r="AT9" s="8">
        <v>165</v>
      </c>
      <c r="AU9" s="8">
        <v>200</v>
      </c>
      <c r="AV9" s="8">
        <v>85</v>
      </c>
      <c r="AW9" s="8">
        <v>120</v>
      </c>
      <c r="AX9" s="8">
        <v>45</v>
      </c>
      <c r="AY9" s="8">
        <v>60</v>
      </c>
      <c r="AZ9" s="8">
        <v>80</v>
      </c>
      <c r="BA9" s="8">
        <v>28</v>
      </c>
      <c r="BB9" s="8">
        <v>39</v>
      </c>
      <c r="BC9" s="8">
        <v>16</v>
      </c>
      <c r="BD9" s="8">
        <v>20</v>
      </c>
      <c r="BE9" s="8">
        <v>8</v>
      </c>
      <c r="BF9" s="8">
        <v>12</v>
      </c>
      <c r="BG9" s="8">
        <v>4</v>
      </c>
      <c r="BH9" s="16">
        <v>6</v>
      </c>
      <c r="BI9" s="16">
        <v>10</v>
      </c>
      <c r="BJ9" s="16">
        <v>14</v>
      </c>
      <c r="BK9" s="16">
        <v>25</v>
      </c>
      <c r="BL9" s="16">
        <v>40</v>
      </c>
      <c r="BM9" s="16">
        <v>60</v>
      </c>
      <c r="BN9" s="16">
        <v>3</v>
      </c>
      <c r="BO9" s="16">
        <v>5</v>
      </c>
      <c r="BP9" s="16">
        <v>0</v>
      </c>
      <c r="BQ9" s="16">
        <v>0</v>
      </c>
      <c r="BR9" s="16">
        <v>-2</v>
      </c>
      <c r="BS9" s="16">
        <v>-2</v>
      </c>
      <c r="BT9" s="16">
        <v>-4</v>
      </c>
      <c r="BU9" s="16">
        <v>-4</v>
      </c>
      <c r="BV9" s="16">
        <v>-6</v>
      </c>
      <c r="BW9" s="16">
        <v>-6</v>
      </c>
      <c r="BX9" s="16">
        <v>-6</v>
      </c>
      <c r="BY9" s="16">
        <v>-10</v>
      </c>
      <c r="BZ9" s="16">
        <v>-14</v>
      </c>
      <c r="CA9" s="16" t="s">
        <v>124</v>
      </c>
      <c r="CB9" s="16" t="s">
        <v>124</v>
      </c>
      <c r="CC9" s="16" t="s">
        <v>124</v>
      </c>
      <c r="CD9" s="16" t="s">
        <v>124</v>
      </c>
      <c r="CE9" s="16" t="s">
        <v>124</v>
      </c>
      <c r="CF9" s="21"/>
    </row>
    <row r="10" spans="1:84" ht="15.75" x14ac:dyDescent="0.25">
      <c r="A10" s="21"/>
      <c r="B10" s="402"/>
      <c r="C10" s="399"/>
      <c r="D10" s="399"/>
      <c r="E10" s="398"/>
      <c r="F10" s="19">
        <v>4</v>
      </c>
      <c r="G10" s="8">
        <v>-330</v>
      </c>
      <c r="H10" s="8">
        <v>-74</v>
      </c>
      <c r="I10" s="8">
        <v>-85</v>
      </c>
      <c r="J10" s="8">
        <v>-34</v>
      </c>
      <c r="K10" s="8">
        <v>-45</v>
      </c>
      <c r="L10" s="8">
        <v>-80</v>
      </c>
      <c r="M10" s="8">
        <v>-24</v>
      </c>
      <c r="N10" s="8">
        <v>-28</v>
      </c>
      <c r="O10" s="8">
        <v>-39</v>
      </c>
      <c r="P10" s="8">
        <v>-12</v>
      </c>
      <c r="Q10" s="8">
        <v>-16</v>
      </c>
      <c r="R10" s="8">
        <v>-20</v>
      </c>
      <c r="S10" s="8">
        <v>-6</v>
      </c>
      <c r="T10" s="8">
        <v>-8</v>
      </c>
      <c r="U10" s="8">
        <v>-4</v>
      </c>
      <c r="V10" s="16">
        <v>-6</v>
      </c>
      <c r="W10" s="16">
        <v>-10</v>
      </c>
      <c r="X10" s="16">
        <v>-14</v>
      </c>
      <c r="Y10" s="16">
        <v>-25</v>
      </c>
      <c r="Z10" s="16">
        <v>-40</v>
      </c>
      <c r="AA10" s="16">
        <v>-60</v>
      </c>
      <c r="AB10" s="16">
        <v>-2</v>
      </c>
      <c r="AC10" s="16">
        <v>-3</v>
      </c>
      <c r="AD10" s="16">
        <v>-5</v>
      </c>
      <c r="AE10" s="16">
        <v>0</v>
      </c>
      <c r="AF10" s="16">
        <v>0</v>
      </c>
      <c r="AG10" s="16">
        <v>0</v>
      </c>
      <c r="AH10" s="16">
        <v>2</v>
      </c>
      <c r="AI10" s="16">
        <v>2</v>
      </c>
      <c r="AJ10" s="16">
        <v>2</v>
      </c>
      <c r="AK10" s="16">
        <v>4</v>
      </c>
      <c r="AL10" s="16">
        <v>4</v>
      </c>
      <c r="AM10" s="16">
        <v>6</v>
      </c>
      <c r="AN10" s="16">
        <v>6</v>
      </c>
      <c r="AO10" s="16">
        <v>10</v>
      </c>
      <c r="AP10" s="16">
        <v>10</v>
      </c>
      <c r="AQ10" s="16">
        <v>14</v>
      </c>
      <c r="AR10" s="16">
        <v>14</v>
      </c>
      <c r="AS10" s="8">
        <v>270</v>
      </c>
      <c r="AT10" s="8">
        <v>140</v>
      </c>
      <c r="AU10" s="8">
        <v>140</v>
      </c>
      <c r="AV10" s="8">
        <v>60</v>
      </c>
      <c r="AW10" s="8">
        <v>60</v>
      </c>
      <c r="AX10" s="8">
        <v>20</v>
      </c>
      <c r="AY10" s="8">
        <v>20</v>
      </c>
      <c r="AZ10" s="8">
        <v>20</v>
      </c>
      <c r="BA10" s="8">
        <v>14</v>
      </c>
      <c r="BB10" s="8">
        <v>14</v>
      </c>
      <c r="BC10" s="8">
        <v>6</v>
      </c>
      <c r="BD10" s="8">
        <v>6</v>
      </c>
      <c r="BE10" s="8">
        <v>2</v>
      </c>
      <c r="BF10" s="8">
        <v>2</v>
      </c>
      <c r="BG10" s="8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-3</v>
      </c>
      <c r="BO10" s="16">
        <v>-5</v>
      </c>
      <c r="BP10" s="16">
        <v>-6</v>
      </c>
      <c r="BQ10" s="16">
        <v>-10</v>
      </c>
      <c r="BR10" s="16">
        <v>-8</v>
      </c>
      <c r="BS10" s="16">
        <v>-12</v>
      </c>
      <c r="BT10" s="16">
        <v>-10</v>
      </c>
      <c r="BU10" s="16">
        <v>-14</v>
      </c>
      <c r="BV10" s="16">
        <v>-12</v>
      </c>
      <c r="BW10" s="16">
        <v>-16</v>
      </c>
      <c r="BX10" s="16">
        <v>-31</v>
      </c>
      <c r="BY10" s="16">
        <v>-20</v>
      </c>
      <c r="BZ10" s="16">
        <v>-24</v>
      </c>
      <c r="CA10" s="16" t="s">
        <v>124</v>
      </c>
      <c r="CB10" s="16" t="s">
        <v>124</v>
      </c>
      <c r="CC10" s="16" t="s">
        <v>124</v>
      </c>
      <c r="CD10" s="16" t="s">
        <v>124</v>
      </c>
      <c r="CE10" s="16" t="s">
        <v>124</v>
      </c>
      <c r="CF10" s="21"/>
    </row>
    <row r="11" spans="1:84" ht="15.75" x14ac:dyDescent="0.25">
      <c r="A11" s="21"/>
      <c r="B11" s="402"/>
      <c r="C11" s="399">
        <v>3.0009999999999999</v>
      </c>
      <c r="D11" s="399">
        <v>6</v>
      </c>
      <c r="E11" s="398" t="s">
        <v>6</v>
      </c>
      <c r="F11" s="19">
        <v>5</v>
      </c>
      <c r="G11" s="8">
        <v>-270</v>
      </c>
      <c r="H11" s="8">
        <v>-70</v>
      </c>
      <c r="I11" s="8">
        <v>-70</v>
      </c>
      <c r="J11" s="8">
        <v>-30</v>
      </c>
      <c r="K11" s="8">
        <v>-30</v>
      </c>
      <c r="L11" s="8">
        <v>-30</v>
      </c>
      <c r="M11" s="8">
        <v>-20</v>
      </c>
      <c r="N11" s="8">
        <v>-20</v>
      </c>
      <c r="O11" s="8">
        <v>-20</v>
      </c>
      <c r="P11" s="8">
        <v>-10</v>
      </c>
      <c r="Q11" s="8">
        <v>-10</v>
      </c>
      <c r="R11" s="8">
        <v>-10</v>
      </c>
      <c r="S11" s="8">
        <v>-4</v>
      </c>
      <c r="T11" s="8">
        <v>-4</v>
      </c>
      <c r="U11" s="8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2.5</v>
      </c>
      <c r="AC11" s="16">
        <v>4</v>
      </c>
      <c r="AD11" s="16">
        <v>6</v>
      </c>
      <c r="AE11" s="16">
        <v>6</v>
      </c>
      <c r="AF11" s="16">
        <v>9</v>
      </c>
      <c r="AG11" s="16">
        <v>13</v>
      </c>
      <c r="AH11" s="16">
        <v>9</v>
      </c>
      <c r="AI11" s="16">
        <v>12</v>
      </c>
      <c r="AJ11" s="16">
        <v>16</v>
      </c>
      <c r="AK11" s="16">
        <v>16</v>
      </c>
      <c r="AL11" s="16">
        <v>20</v>
      </c>
      <c r="AM11" s="16">
        <v>20</v>
      </c>
      <c r="AN11" s="16">
        <v>24</v>
      </c>
      <c r="AO11" s="16">
        <v>23</v>
      </c>
      <c r="AP11" s="16">
        <v>27</v>
      </c>
      <c r="AQ11" s="16">
        <v>27</v>
      </c>
      <c r="AR11" s="16">
        <v>31</v>
      </c>
      <c r="AS11" s="8">
        <v>345</v>
      </c>
      <c r="AT11" s="8">
        <v>170</v>
      </c>
      <c r="AU11" s="8">
        <v>215</v>
      </c>
      <c r="AV11" s="8">
        <v>100</v>
      </c>
      <c r="AW11" s="8">
        <v>145</v>
      </c>
      <c r="AX11" s="8">
        <v>60</v>
      </c>
      <c r="AY11" s="8">
        <v>78</v>
      </c>
      <c r="AZ11" s="8">
        <v>105</v>
      </c>
      <c r="BA11" s="8">
        <v>38</v>
      </c>
      <c r="BB11" s="8">
        <v>50</v>
      </c>
      <c r="BC11" s="8">
        <v>22</v>
      </c>
      <c r="BD11" s="8">
        <v>28</v>
      </c>
      <c r="BE11" s="8">
        <v>12</v>
      </c>
      <c r="BF11" s="8">
        <v>16</v>
      </c>
      <c r="BG11" s="8">
        <v>5</v>
      </c>
      <c r="BH11" s="16">
        <v>8</v>
      </c>
      <c r="BI11" s="16">
        <v>12</v>
      </c>
      <c r="BJ11" s="16">
        <v>18</v>
      </c>
      <c r="BK11" s="16">
        <v>30</v>
      </c>
      <c r="BL11" s="16">
        <v>48</v>
      </c>
      <c r="BM11" s="16">
        <v>75</v>
      </c>
      <c r="BN11" s="16">
        <v>4</v>
      </c>
      <c r="BO11" s="16">
        <v>6</v>
      </c>
      <c r="BP11" s="16">
        <v>2</v>
      </c>
      <c r="BQ11" s="16">
        <v>3</v>
      </c>
      <c r="BR11" s="16">
        <v>-1</v>
      </c>
      <c r="BS11" s="16">
        <v>0</v>
      </c>
      <c r="BT11" s="16">
        <v>-5</v>
      </c>
      <c r="BU11" s="16">
        <v>-4</v>
      </c>
      <c r="BV11" s="16">
        <v>-9</v>
      </c>
      <c r="BW11" s="16">
        <v>-6</v>
      </c>
      <c r="BX11" s="16">
        <v>-12</v>
      </c>
      <c r="BY11" s="16">
        <v>-11</v>
      </c>
      <c r="BZ11" s="16">
        <v>-15</v>
      </c>
      <c r="CA11" s="16" t="s">
        <v>124</v>
      </c>
      <c r="CB11" s="16" t="s">
        <v>124</v>
      </c>
      <c r="CC11" s="16" t="s">
        <v>124</v>
      </c>
      <c r="CD11" s="16" t="s">
        <v>124</v>
      </c>
      <c r="CE11" s="16" t="s">
        <v>124</v>
      </c>
      <c r="CF11" s="21"/>
    </row>
    <row r="12" spans="1:84" ht="15.75" x14ac:dyDescent="0.25">
      <c r="A12" s="21"/>
      <c r="B12" s="402"/>
      <c r="C12" s="399"/>
      <c r="D12" s="399"/>
      <c r="E12" s="398"/>
      <c r="F12" s="19">
        <v>6</v>
      </c>
      <c r="G12" s="8">
        <v>-345</v>
      </c>
      <c r="H12" s="8">
        <v>-88</v>
      </c>
      <c r="I12" s="8">
        <v>-100</v>
      </c>
      <c r="J12" s="8">
        <v>-48</v>
      </c>
      <c r="K12" s="8">
        <v>-60</v>
      </c>
      <c r="L12" s="8">
        <v>-105</v>
      </c>
      <c r="M12" s="8">
        <v>-32</v>
      </c>
      <c r="N12" s="8">
        <v>-38</v>
      </c>
      <c r="O12" s="8">
        <v>-15</v>
      </c>
      <c r="P12" s="8">
        <v>-18</v>
      </c>
      <c r="Q12" s="8">
        <v>-22</v>
      </c>
      <c r="R12" s="8">
        <v>-28</v>
      </c>
      <c r="S12" s="8">
        <v>-9</v>
      </c>
      <c r="T12" s="8">
        <v>-12</v>
      </c>
      <c r="U12" s="8">
        <v>-5</v>
      </c>
      <c r="V12" s="16">
        <v>-8</v>
      </c>
      <c r="W12" s="16">
        <v>-12</v>
      </c>
      <c r="X12" s="16">
        <v>-18</v>
      </c>
      <c r="Y12" s="16">
        <v>-30</v>
      </c>
      <c r="Z12" s="16">
        <v>-48</v>
      </c>
      <c r="AA12" s="16">
        <v>-75</v>
      </c>
      <c r="AB12" s="16">
        <v>-2.5</v>
      </c>
      <c r="AC12" s="16">
        <v>-4</v>
      </c>
      <c r="AD12" s="16">
        <v>-6</v>
      </c>
      <c r="AE12" s="16">
        <v>1</v>
      </c>
      <c r="AF12" s="16">
        <v>1</v>
      </c>
      <c r="AG12" s="16">
        <v>1</v>
      </c>
      <c r="AH12" s="16">
        <v>4</v>
      </c>
      <c r="AI12" s="16">
        <v>4</v>
      </c>
      <c r="AJ12" s="16">
        <v>4</v>
      </c>
      <c r="AK12" s="16">
        <v>8</v>
      </c>
      <c r="AL12" s="16">
        <v>8</v>
      </c>
      <c r="AM12" s="16">
        <v>12</v>
      </c>
      <c r="AN12" s="16">
        <v>12</v>
      </c>
      <c r="AO12" s="16">
        <v>15</v>
      </c>
      <c r="AP12" s="16">
        <v>15</v>
      </c>
      <c r="AQ12" s="16">
        <v>19</v>
      </c>
      <c r="AR12" s="16">
        <v>31</v>
      </c>
      <c r="AS12" s="8">
        <v>270</v>
      </c>
      <c r="AT12" s="8">
        <v>140</v>
      </c>
      <c r="AU12" s="8">
        <v>140</v>
      </c>
      <c r="AV12" s="8">
        <v>70</v>
      </c>
      <c r="AW12" s="8">
        <v>70</v>
      </c>
      <c r="AX12" s="8">
        <v>30</v>
      </c>
      <c r="AY12" s="8">
        <v>30</v>
      </c>
      <c r="AZ12" s="8">
        <v>30</v>
      </c>
      <c r="BA12" s="8">
        <v>20</v>
      </c>
      <c r="BB12" s="8">
        <v>20</v>
      </c>
      <c r="BC12" s="8">
        <v>10</v>
      </c>
      <c r="BD12" s="8">
        <v>10</v>
      </c>
      <c r="BE12" s="8">
        <v>4</v>
      </c>
      <c r="BF12" s="8">
        <v>4</v>
      </c>
      <c r="BG12" s="8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-4</v>
      </c>
      <c r="BO12" s="16">
        <v>-6</v>
      </c>
      <c r="BP12" s="16">
        <v>-6</v>
      </c>
      <c r="BQ12" s="16">
        <v>-9</v>
      </c>
      <c r="BR12" s="16">
        <v>-9</v>
      </c>
      <c r="BS12" s="16">
        <v>-12</v>
      </c>
      <c r="BT12" s="16">
        <v>-13</v>
      </c>
      <c r="BU12" s="16">
        <v>-16</v>
      </c>
      <c r="BV12" s="16">
        <v>-17</v>
      </c>
      <c r="BW12" s="16">
        <v>-20</v>
      </c>
      <c r="BX12" s="16">
        <v>-42</v>
      </c>
      <c r="BY12" s="16">
        <v>-23</v>
      </c>
      <c r="BZ12" s="16">
        <v>-27</v>
      </c>
      <c r="CA12" s="16" t="s">
        <v>124</v>
      </c>
      <c r="CB12" s="16" t="s">
        <v>124</v>
      </c>
      <c r="CC12" s="16" t="s">
        <v>124</v>
      </c>
      <c r="CD12" s="16" t="s">
        <v>124</v>
      </c>
      <c r="CE12" s="16" t="s">
        <v>124</v>
      </c>
      <c r="CF12" s="21"/>
    </row>
    <row r="13" spans="1:84" ht="15.75" x14ac:dyDescent="0.25">
      <c r="A13" s="21"/>
      <c r="B13" s="402"/>
      <c r="C13" s="399">
        <v>6.0010000000000003</v>
      </c>
      <c r="D13" s="399">
        <v>10</v>
      </c>
      <c r="E13" s="398" t="s">
        <v>7</v>
      </c>
      <c r="F13" s="19">
        <v>7</v>
      </c>
      <c r="G13" s="8">
        <v>-280</v>
      </c>
      <c r="H13" s="8">
        <v>-80</v>
      </c>
      <c r="I13" s="8">
        <v>-80</v>
      </c>
      <c r="J13" s="8">
        <v>-40</v>
      </c>
      <c r="K13" s="8">
        <v>-40</v>
      </c>
      <c r="L13" s="8">
        <v>-40</v>
      </c>
      <c r="M13" s="8">
        <v>-25</v>
      </c>
      <c r="N13" s="8">
        <v>-25</v>
      </c>
      <c r="O13" s="8">
        <v>-25</v>
      </c>
      <c r="P13" s="8">
        <v>-13</v>
      </c>
      <c r="Q13" s="8">
        <v>-13</v>
      </c>
      <c r="R13" s="8">
        <v>-13</v>
      </c>
      <c r="S13" s="8">
        <v>-5</v>
      </c>
      <c r="T13" s="8">
        <v>-5</v>
      </c>
      <c r="U13" s="8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3</v>
      </c>
      <c r="AC13" s="16">
        <v>4.5</v>
      </c>
      <c r="AD13" s="16">
        <v>7.5</v>
      </c>
      <c r="AE13" s="16">
        <v>7</v>
      </c>
      <c r="AF13" s="16">
        <v>10</v>
      </c>
      <c r="AG13" s="16">
        <v>16</v>
      </c>
      <c r="AH13" s="16">
        <v>12</v>
      </c>
      <c r="AI13" s="16">
        <v>15</v>
      </c>
      <c r="AJ13" s="16">
        <v>21</v>
      </c>
      <c r="AK13" s="16">
        <v>19</v>
      </c>
      <c r="AL13" s="16">
        <v>25</v>
      </c>
      <c r="AM13" s="16">
        <v>24</v>
      </c>
      <c r="AN13" s="16">
        <v>30</v>
      </c>
      <c r="AO13" s="16">
        <v>28</v>
      </c>
      <c r="AP13" s="16">
        <v>34</v>
      </c>
      <c r="AQ13" s="16">
        <v>32</v>
      </c>
      <c r="AR13" s="16">
        <v>38</v>
      </c>
      <c r="AS13" s="8">
        <v>370</v>
      </c>
      <c r="AT13" s="8">
        <v>186</v>
      </c>
      <c r="AU13" s="8">
        <v>240</v>
      </c>
      <c r="AV13" s="8">
        <v>116</v>
      </c>
      <c r="AW13" s="8">
        <v>170</v>
      </c>
      <c r="AX13" s="8">
        <v>76</v>
      </c>
      <c r="AY13" s="8">
        <v>98</v>
      </c>
      <c r="AZ13" s="8">
        <v>130</v>
      </c>
      <c r="BA13" s="8">
        <v>47</v>
      </c>
      <c r="BB13" s="8">
        <v>61</v>
      </c>
      <c r="BC13" s="8">
        <v>28</v>
      </c>
      <c r="BD13" s="8">
        <v>35</v>
      </c>
      <c r="BE13" s="8">
        <v>14</v>
      </c>
      <c r="BF13" s="8">
        <v>20</v>
      </c>
      <c r="BG13" s="8">
        <v>6</v>
      </c>
      <c r="BH13" s="16">
        <v>9</v>
      </c>
      <c r="BI13" s="18" t="s">
        <v>158</v>
      </c>
      <c r="BJ13" s="16">
        <v>22</v>
      </c>
      <c r="BK13" s="16">
        <v>36</v>
      </c>
      <c r="BL13" s="16">
        <v>58</v>
      </c>
      <c r="BM13" s="16">
        <v>90</v>
      </c>
      <c r="BN13" s="16">
        <v>4.5</v>
      </c>
      <c r="BO13" s="16">
        <v>7.5</v>
      </c>
      <c r="BP13" s="16">
        <v>2</v>
      </c>
      <c r="BQ13" s="16">
        <v>5</v>
      </c>
      <c r="BR13" s="16">
        <v>-3</v>
      </c>
      <c r="BS13" s="16">
        <v>0</v>
      </c>
      <c r="BT13" s="16">
        <v>-7</v>
      </c>
      <c r="BU13" s="16">
        <v>-4</v>
      </c>
      <c r="BV13" s="16">
        <v>-12</v>
      </c>
      <c r="BW13" s="16">
        <v>-9</v>
      </c>
      <c r="BX13" s="16">
        <v>-15</v>
      </c>
      <c r="BY13" s="16">
        <v>-13</v>
      </c>
      <c r="BZ13" s="16">
        <v>-17</v>
      </c>
      <c r="CA13" s="16" t="s">
        <v>124</v>
      </c>
      <c r="CB13" s="16" t="s">
        <v>124</v>
      </c>
      <c r="CC13" s="16" t="s">
        <v>124</v>
      </c>
      <c r="CD13" s="16" t="s">
        <v>124</v>
      </c>
      <c r="CE13" s="16" t="s">
        <v>124</v>
      </c>
      <c r="CF13" s="21"/>
    </row>
    <row r="14" spans="1:84" ht="15.75" x14ac:dyDescent="0.25">
      <c r="A14" s="21"/>
      <c r="B14" s="402"/>
      <c r="C14" s="399"/>
      <c r="D14" s="399"/>
      <c r="E14" s="398"/>
      <c r="F14" s="19">
        <v>8</v>
      </c>
      <c r="G14" s="8">
        <v>-370</v>
      </c>
      <c r="H14" s="8">
        <v>-102</v>
      </c>
      <c r="I14" s="8">
        <v>-115</v>
      </c>
      <c r="J14" s="8">
        <v>-62</v>
      </c>
      <c r="K14" s="8">
        <v>-76</v>
      </c>
      <c r="L14" s="8">
        <v>-130</v>
      </c>
      <c r="M14" s="8">
        <v>-40</v>
      </c>
      <c r="N14" s="8">
        <v>-47</v>
      </c>
      <c r="O14" s="8">
        <v>-61</v>
      </c>
      <c r="P14" s="8">
        <v>-22</v>
      </c>
      <c r="Q14" s="8">
        <v>-28</v>
      </c>
      <c r="R14" s="8">
        <v>-35</v>
      </c>
      <c r="S14" s="8">
        <v>-11</v>
      </c>
      <c r="T14" s="8">
        <v>-14</v>
      </c>
      <c r="U14" s="8">
        <v>-6</v>
      </c>
      <c r="V14" s="16">
        <v>-9</v>
      </c>
      <c r="W14" s="16">
        <v>-15</v>
      </c>
      <c r="X14" s="16">
        <v>-22</v>
      </c>
      <c r="Y14" s="16">
        <v>-36</v>
      </c>
      <c r="Z14" s="16">
        <v>-58</v>
      </c>
      <c r="AA14" s="16">
        <v>-90</v>
      </c>
      <c r="AB14" s="16">
        <v>-3</v>
      </c>
      <c r="AC14" s="16">
        <v>-4.5</v>
      </c>
      <c r="AD14" s="16">
        <v>-7.5</v>
      </c>
      <c r="AE14" s="16">
        <v>1</v>
      </c>
      <c r="AF14" s="16">
        <v>1</v>
      </c>
      <c r="AG14" s="16">
        <v>1</v>
      </c>
      <c r="AH14" s="16">
        <v>6</v>
      </c>
      <c r="AI14" s="16">
        <v>6</v>
      </c>
      <c r="AJ14" s="16">
        <v>6</v>
      </c>
      <c r="AK14" s="16">
        <v>10</v>
      </c>
      <c r="AL14" s="16">
        <v>10</v>
      </c>
      <c r="AM14" s="16">
        <v>15</v>
      </c>
      <c r="AN14" s="16">
        <v>15</v>
      </c>
      <c r="AO14" s="16">
        <v>19</v>
      </c>
      <c r="AP14" s="16">
        <v>19</v>
      </c>
      <c r="AQ14" s="16">
        <v>23</v>
      </c>
      <c r="AR14" s="16">
        <v>23</v>
      </c>
      <c r="AS14" s="8">
        <v>280</v>
      </c>
      <c r="AT14" s="8">
        <v>150</v>
      </c>
      <c r="AU14" s="8">
        <v>150</v>
      </c>
      <c r="AV14" s="8">
        <v>80</v>
      </c>
      <c r="AW14" s="8">
        <v>80</v>
      </c>
      <c r="AX14" s="8">
        <v>40</v>
      </c>
      <c r="AY14" s="8">
        <v>40</v>
      </c>
      <c r="AZ14" s="8">
        <v>40</v>
      </c>
      <c r="BA14" s="8">
        <v>25</v>
      </c>
      <c r="BB14" s="8">
        <v>25</v>
      </c>
      <c r="BC14" s="8">
        <v>13</v>
      </c>
      <c r="BD14" s="8">
        <v>13</v>
      </c>
      <c r="BE14" s="8">
        <v>5</v>
      </c>
      <c r="BF14" s="8">
        <v>5</v>
      </c>
      <c r="BG14" s="8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-4.5</v>
      </c>
      <c r="BO14" s="16">
        <v>-7.5</v>
      </c>
      <c r="BP14" s="16">
        <v>-7</v>
      </c>
      <c r="BQ14" s="16">
        <v>-10</v>
      </c>
      <c r="BR14" s="16">
        <v>-12</v>
      </c>
      <c r="BS14" s="16">
        <v>-15</v>
      </c>
      <c r="BT14" s="16">
        <v>-16</v>
      </c>
      <c r="BU14" s="16">
        <v>-19</v>
      </c>
      <c r="BV14" s="16">
        <v>-21</v>
      </c>
      <c r="BW14" s="16">
        <v>-24</v>
      </c>
      <c r="BX14" s="16">
        <v>-51</v>
      </c>
      <c r="BY14" s="16">
        <v>-28</v>
      </c>
      <c r="BZ14" s="16">
        <v>-32</v>
      </c>
      <c r="CA14" s="16" t="s">
        <v>124</v>
      </c>
      <c r="CB14" s="16" t="s">
        <v>124</v>
      </c>
      <c r="CC14" s="16" t="s">
        <v>124</v>
      </c>
      <c r="CD14" s="16" t="s">
        <v>124</v>
      </c>
      <c r="CE14" s="16" t="s">
        <v>124</v>
      </c>
      <c r="CF14" s="21"/>
    </row>
    <row r="15" spans="1:84" ht="15.75" x14ac:dyDescent="0.25">
      <c r="A15" s="21"/>
      <c r="B15" s="402"/>
      <c r="C15" s="399">
        <v>10.000999999999999</v>
      </c>
      <c r="D15" s="399">
        <v>18</v>
      </c>
      <c r="E15" s="398" t="s">
        <v>8</v>
      </c>
      <c r="F15" s="19">
        <v>9</v>
      </c>
      <c r="G15" s="8">
        <v>-290</v>
      </c>
      <c r="H15" s="8">
        <v>-95</v>
      </c>
      <c r="I15" s="8">
        <v>-95</v>
      </c>
      <c r="J15" s="8">
        <v>-50</v>
      </c>
      <c r="K15" s="8">
        <v>-50</v>
      </c>
      <c r="L15" s="8">
        <v>-50</v>
      </c>
      <c r="M15" s="8">
        <v>-32</v>
      </c>
      <c r="N15" s="8">
        <v>-32</v>
      </c>
      <c r="O15" s="8">
        <v>-32</v>
      </c>
      <c r="P15" s="8">
        <v>-16</v>
      </c>
      <c r="Q15" s="8">
        <v>-16</v>
      </c>
      <c r="R15" s="8">
        <v>-16</v>
      </c>
      <c r="S15" s="8">
        <v>-6</v>
      </c>
      <c r="T15" s="8">
        <v>-6</v>
      </c>
      <c r="U15" s="8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4</v>
      </c>
      <c r="AC15" s="16" t="s">
        <v>125</v>
      </c>
      <c r="AD15" s="16">
        <v>9</v>
      </c>
      <c r="AE15" s="16">
        <v>9</v>
      </c>
      <c r="AF15" s="16">
        <v>12</v>
      </c>
      <c r="AG15" s="16">
        <v>19</v>
      </c>
      <c r="AH15" s="16">
        <v>15</v>
      </c>
      <c r="AI15" s="16">
        <v>18</v>
      </c>
      <c r="AJ15" s="16">
        <v>25</v>
      </c>
      <c r="AK15" s="16">
        <v>23</v>
      </c>
      <c r="AL15" s="16">
        <v>30</v>
      </c>
      <c r="AM15" s="16">
        <v>29</v>
      </c>
      <c r="AN15" s="16">
        <v>36</v>
      </c>
      <c r="AO15" s="16">
        <v>34</v>
      </c>
      <c r="AP15" s="16">
        <v>41</v>
      </c>
      <c r="AQ15" s="16">
        <v>39</v>
      </c>
      <c r="AR15" s="16">
        <v>46</v>
      </c>
      <c r="AS15" s="8">
        <v>400</v>
      </c>
      <c r="AT15" s="8">
        <v>193</v>
      </c>
      <c r="AU15" s="8">
        <v>260</v>
      </c>
      <c r="AV15" s="8">
        <v>138</v>
      </c>
      <c r="AW15" s="8">
        <v>205</v>
      </c>
      <c r="AX15" s="8">
        <v>93</v>
      </c>
      <c r="AY15" s="8">
        <v>120</v>
      </c>
      <c r="AZ15" s="8">
        <v>160</v>
      </c>
      <c r="BA15" s="8">
        <v>59</v>
      </c>
      <c r="BB15" s="8">
        <v>75</v>
      </c>
      <c r="BC15" s="8">
        <v>34</v>
      </c>
      <c r="BD15" s="8">
        <v>43</v>
      </c>
      <c r="BE15" s="8">
        <v>17</v>
      </c>
      <c r="BF15" s="8">
        <v>24</v>
      </c>
      <c r="BG15" s="8">
        <v>8</v>
      </c>
      <c r="BH15" s="16">
        <v>11</v>
      </c>
      <c r="BI15" s="16">
        <v>18</v>
      </c>
      <c r="BJ15" s="16">
        <v>27</v>
      </c>
      <c r="BK15" s="16">
        <v>43</v>
      </c>
      <c r="BL15" s="16">
        <v>70</v>
      </c>
      <c r="BM15" s="16">
        <v>110</v>
      </c>
      <c r="BN15" s="16">
        <v>5.5</v>
      </c>
      <c r="BO15" s="16">
        <v>-9</v>
      </c>
      <c r="BP15" s="16">
        <v>2</v>
      </c>
      <c r="BQ15" s="16">
        <v>6</v>
      </c>
      <c r="BR15" s="16">
        <v>-4</v>
      </c>
      <c r="BS15" s="16">
        <v>0</v>
      </c>
      <c r="BT15" s="16">
        <v>-9</v>
      </c>
      <c r="BU15" s="16">
        <v>-5</v>
      </c>
      <c r="BV15" s="16">
        <v>-15</v>
      </c>
      <c r="BW15" s="16">
        <v>-11</v>
      </c>
      <c r="BX15" s="16">
        <v>-18</v>
      </c>
      <c r="BY15" s="16">
        <v>-16</v>
      </c>
      <c r="BZ15" s="16">
        <v>-21</v>
      </c>
      <c r="CA15" s="16" t="s">
        <v>124</v>
      </c>
      <c r="CB15" s="16" t="s">
        <v>124</v>
      </c>
      <c r="CC15" s="16" t="s">
        <v>124</v>
      </c>
      <c r="CD15" s="16" t="s">
        <v>124</v>
      </c>
      <c r="CE15" s="16" t="s">
        <v>124</v>
      </c>
      <c r="CF15" s="21"/>
    </row>
    <row r="16" spans="1:84" ht="15.75" x14ac:dyDescent="0.25">
      <c r="A16" s="21"/>
      <c r="B16" s="402"/>
      <c r="C16" s="399"/>
      <c r="D16" s="399"/>
      <c r="E16" s="398"/>
      <c r="F16" s="19">
        <v>10</v>
      </c>
      <c r="G16" s="8">
        <v>-400</v>
      </c>
      <c r="H16" s="8">
        <v>-122</v>
      </c>
      <c r="I16" s="8">
        <v>-138</v>
      </c>
      <c r="J16" s="8">
        <v>-77</v>
      </c>
      <c r="K16" s="8">
        <v>-93</v>
      </c>
      <c r="L16" s="8">
        <v>-160</v>
      </c>
      <c r="M16" s="8">
        <v>-50</v>
      </c>
      <c r="N16" s="8">
        <v>-59</v>
      </c>
      <c r="O16" s="8">
        <v>-75</v>
      </c>
      <c r="P16" s="8">
        <v>-27</v>
      </c>
      <c r="Q16" s="8">
        <v>-34</v>
      </c>
      <c r="R16" s="8">
        <v>-43</v>
      </c>
      <c r="S16" s="8">
        <v>-14</v>
      </c>
      <c r="T16" s="8">
        <v>-17</v>
      </c>
      <c r="U16" s="8">
        <v>-8</v>
      </c>
      <c r="V16" s="16">
        <v>-11</v>
      </c>
      <c r="W16" s="16">
        <v>-18</v>
      </c>
      <c r="X16" s="16">
        <v>-27</v>
      </c>
      <c r="Y16" s="16">
        <v>-43</v>
      </c>
      <c r="Z16" s="16">
        <v>-70</v>
      </c>
      <c r="AA16" s="16">
        <v>-110</v>
      </c>
      <c r="AB16" s="16">
        <v>-4</v>
      </c>
      <c r="AC16" s="16">
        <v>-5.5</v>
      </c>
      <c r="AD16" s="16">
        <v>-9</v>
      </c>
      <c r="AE16" s="16">
        <v>1</v>
      </c>
      <c r="AF16" s="16">
        <v>1</v>
      </c>
      <c r="AG16" s="16">
        <v>1</v>
      </c>
      <c r="AH16" s="16">
        <v>7</v>
      </c>
      <c r="AI16" s="16">
        <v>7</v>
      </c>
      <c r="AJ16" s="16">
        <v>7</v>
      </c>
      <c r="AK16" s="16">
        <v>12</v>
      </c>
      <c r="AL16" s="16">
        <v>12</v>
      </c>
      <c r="AM16" s="16">
        <v>18</v>
      </c>
      <c r="AN16" s="16">
        <v>18</v>
      </c>
      <c r="AO16" s="16">
        <v>23</v>
      </c>
      <c r="AP16" s="16">
        <v>23</v>
      </c>
      <c r="AQ16" s="16">
        <v>28</v>
      </c>
      <c r="AR16" s="16">
        <v>28</v>
      </c>
      <c r="AS16" s="8">
        <v>290</v>
      </c>
      <c r="AT16" s="8">
        <v>150</v>
      </c>
      <c r="AU16" s="8">
        <v>150</v>
      </c>
      <c r="AV16" s="8">
        <v>95</v>
      </c>
      <c r="AW16" s="8">
        <v>95</v>
      </c>
      <c r="AX16" s="8">
        <v>50</v>
      </c>
      <c r="AY16" s="8">
        <v>50</v>
      </c>
      <c r="AZ16" s="8">
        <v>50</v>
      </c>
      <c r="BA16" s="8">
        <v>32</v>
      </c>
      <c r="BB16" s="8">
        <v>32</v>
      </c>
      <c r="BC16" s="8">
        <v>16</v>
      </c>
      <c r="BD16" s="8">
        <v>16</v>
      </c>
      <c r="BE16" s="8">
        <v>6</v>
      </c>
      <c r="BF16" s="8">
        <v>6</v>
      </c>
      <c r="BG16" s="8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-5.5</v>
      </c>
      <c r="BO16" s="16">
        <v>-9</v>
      </c>
      <c r="BP16" s="16">
        <v>-9</v>
      </c>
      <c r="BQ16" s="16">
        <v>-12</v>
      </c>
      <c r="BR16" s="16">
        <v>-15</v>
      </c>
      <c r="BS16" s="16">
        <v>-18</v>
      </c>
      <c r="BT16" s="16">
        <v>-20</v>
      </c>
      <c r="BU16" s="16">
        <v>-23</v>
      </c>
      <c r="BV16" s="16">
        <v>-26</v>
      </c>
      <c r="BW16" s="16">
        <v>-29</v>
      </c>
      <c r="BX16" s="16">
        <v>-61</v>
      </c>
      <c r="BY16" s="16">
        <v>-34</v>
      </c>
      <c r="BZ16" s="16">
        <v>-39</v>
      </c>
      <c r="CA16" s="16" t="s">
        <v>124</v>
      </c>
      <c r="CB16" s="16" t="s">
        <v>124</v>
      </c>
      <c r="CC16" s="16" t="s">
        <v>124</v>
      </c>
      <c r="CD16" s="16" t="s">
        <v>124</v>
      </c>
      <c r="CE16" s="16" t="s">
        <v>124</v>
      </c>
      <c r="CF16" s="21"/>
    </row>
    <row r="17" spans="1:84" ht="15.75" x14ac:dyDescent="0.25">
      <c r="A17" s="21"/>
      <c r="B17" s="402"/>
      <c r="C17" s="399">
        <v>18.001000000000001</v>
      </c>
      <c r="D17" s="399">
        <v>30</v>
      </c>
      <c r="E17" s="398" t="s">
        <v>9</v>
      </c>
      <c r="F17" s="19">
        <v>11</v>
      </c>
      <c r="G17" s="8">
        <v>-300</v>
      </c>
      <c r="H17" s="8">
        <v>-110</v>
      </c>
      <c r="I17" s="8">
        <v>-110</v>
      </c>
      <c r="J17" s="8">
        <v>-65</v>
      </c>
      <c r="K17" s="8">
        <v>-65</v>
      </c>
      <c r="L17" s="8">
        <v>-35</v>
      </c>
      <c r="M17" s="8">
        <v>-40</v>
      </c>
      <c r="N17" s="8">
        <v>-40</v>
      </c>
      <c r="O17" s="8">
        <v>-40</v>
      </c>
      <c r="P17" s="8">
        <v>-20</v>
      </c>
      <c r="Q17" s="8">
        <v>-20</v>
      </c>
      <c r="R17" s="8">
        <v>-20</v>
      </c>
      <c r="S17" s="8">
        <v>-7</v>
      </c>
      <c r="T17" s="8">
        <v>-7</v>
      </c>
      <c r="U17" s="8">
        <v>0</v>
      </c>
      <c r="V17" s="16">
        <v>0</v>
      </c>
      <c r="W17" s="9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4.5</v>
      </c>
      <c r="AC17" s="16">
        <v>6.5</v>
      </c>
      <c r="AD17" s="16">
        <v>10.5</v>
      </c>
      <c r="AE17" s="16">
        <v>11</v>
      </c>
      <c r="AF17" s="16">
        <v>15</v>
      </c>
      <c r="AG17" s="16">
        <v>23</v>
      </c>
      <c r="AH17" s="16">
        <v>17</v>
      </c>
      <c r="AI17" s="16">
        <v>21</v>
      </c>
      <c r="AJ17" s="16">
        <v>29</v>
      </c>
      <c r="AK17" s="16">
        <v>28</v>
      </c>
      <c r="AL17" s="16">
        <v>36</v>
      </c>
      <c r="AM17" s="16">
        <v>35</v>
      </c>
      <c r="AN17" s="16">
        <v>43</v>
      </c>
      <c r="AO17" s="16">
        <v>41</v>
      </c>
      <c r="AP17" s="16">
        <v>49</v>
      </c>
      <c r="AQ17" s="16">
        <v>48</v>
      </c>
      <c r="AR17" s="16">
        <v>56</v>
      </c>
      <c r="AS17" s="8">
        <v>430</v>
      </c>
      <c r="AT17" s="8">
        <v>212</v>
      </c>
      <c r="AU17" s="8">
        <v>290</v>
      </c>
      <c r="AV17" s="8">
        <v>162</v>
      </c>
      <c r="AW17" s="8">
        <v>240</v>
      </c>
      <c r="AX17" s="8">
        <v>117</v>
      </c>
      <c r="AY17" s="8">
        <v>149</v>
      </c>
      <c r="AZ17" s="8">
        <v>195</v>
      </c>
      <c r="BA17" s="8">
        <v>73</v>
      </c>
      <c r="BB17" s="8">
        <v>92</v>
      </c>
      <c r="BC17" s="8">
        <v>41</v>
      </c>
      <c r="BD17" s="8">
        <v>53</v>
      </c>
      <c r="BE17" s="8">
        <v>20</v>
      </c>
      <c r="BF17" s="8">
        <v>28</v>
      </c>
      <c r="BG17" s="8">
        <v>9</v>
      </c>
      <c r="BH17" s="16">
        <v>13</v>
      </c>
      <c r="BI17" s="16">
        <v>21</v>
      </c>
      <c r="BJ17" s="16">
        <v>33</v>
      </c>
      <c r="BK17" s="16">
        <v>52</v>
      </c>
      <c r="BL17" s="16">
        <v>84</v>
      </c>
      <c r="BM17" s="16">
        <v>130</v>
      </c>
      <c r="BN17" s="16">
        <v>6.5</v>
      </c>
      <c r="BO17" s="16">
        <v>10.5</v>
      </c>
      <c r="BP17" s="16">
        <v>2</v>
      </c>
      <c r="BQ17" s="16">
        <v>6</v>
      </c>
      <c r="BR17" s="16">
        <v>-4</v>
      </c>
      <c r="BS17" s="16">
        <v>0</v>
      </c>
      <c r="BT17" s="16">
        <v>-11</v>
      </c>
      <c r="BU17" s="16">
        <v>-7</v>
      </c>
      <c r="BV17" s="16">
        <v>-18</v>
      </c>
      <c r="BW17" s="16">
        <v>-14</v>
      </c>
      <c r="BX17" s="16">
        <v>-22</v>
      </c>
      <c r="BY17" s="16">
        <v>-20</v>
      </c>
      <c r="BZ17" s="16">
        <v>-27</v>
      </c>
      <c r="CA17" s="16" t="s">
        <v>124</v>
      </c>
      <c r="CB17" s="16" t="s">
        <v>124</v>
      </c>
      <c r="CC17" s="16" t="s">
        <v>124</v>
      </c>
      <c r="CD17" s="16" t="s">
        <v>124</v>
      </c>
      <c r="CE17" s="16" t="s">
        <v>124</v>
      </c>
      <c r="CF17" s="21"/>
    </row>
    <row r="18" spans="1:84" ht="15.75" x14ac:dyDescent="0.25">
      <c r="A18" s="21"/>
      <c r="B18" s="402"/>
      <c r="C18" s="399"/>
      <c r="D18" s="399"/>
      <c r="E18" s="398"/>
      <c r="F18" s="19">
        <v>12</v>
      </c>
      <c r="G18" s="8">
        <v>-430</v>
      </c>
      <c r="H18" s="8">
        <v>-143</v>
      </c>
      <c r="I18" s="8">
        <v>-162</v>
      </c>
      <c r="J18" s="8">
        <v>-98</v>
      </c>
      <c r="K18" s="8">
        <v>-117</v>
      </c>
      <c r="L18" s="8">
        <v>-195</v>
      </c>
      <c r="M18" s="8">
        <v>-61</v>
      </c>
      <c r="N18" s="8">
        <v>-73</v>
      </c>
      <c r="O18" s="8">
        <v>-92</v>
      </c>
      <c r="P18" s="8">
        <v>-33</v>
      </c>
      <c r="Q18" s="8">
        <v>-41</v>
      </c>
      <c r="R18" s="8">
        <v>-53</v>
      </c>
      <c r="S18" s="8">
        <v>-16</v>
      </c>
      <c r="T18" s="8">
        <v>-20</v>
      </c>
      <c r="U18" s="8">
        <v>-9</v>
      </c>
      <c r="V18" s="16">
        <v>-13</v>
      </c>
      <c r="W18" s="9">
        <v>-21</v>
      </c>
      <c r="X18" s="16">
        <v>-33</v>
      </c>
      <c r="Y18" s="16">
        <v>-52</v>
      </c>
      <c r="Z18" s="16">
        <v>-84</v>
      </c>
      <c r="AA18" s="16">
        <v>-130</v>
      </c>
      <c r="AB18" s="16">
        <v>-4.5</v>
      </c>
      <c r="AC18" s="16">
        <v>-6.5</v>
      </c>
      <c r="AD18" s="16">
        <v>-10.5</v>
      </c>
      <c r="AE18" s="16">
        <v>2</v>
      </c>
      <c r="AF18" s="16">
        <v>2</v>
      </c>
      <c r="AG18" s="16">
        <v>2</v>
      </c>
      <c r="AH18" s="16">
        <v>8</v>
      </c>
      <c r="AI18" s="16">
        <v>8</v>
      </c>
      <c r="AJ18" s="16">
        <v>8</v>
      </c>
      <c r="AK18" s="16">
        <v>15</v>
      </c>
      <c r="AL18" s="16">
        <v>15</v>
      </c>
      <c r="AM18" s="16">
        <v>22</v>
      </c>
      <c r="AN18" s="16">
        <v>22</v>
      </c>
      <c r="AO18" s="16">
        <v>28</v>
      </c>
      <c r="AP18" s="16">
        <v>28</v>
      </c>
      <c r="AQ18" s="16">
        <v>35</v>
      </c>
      <c r="AR18" s="16">
        <v>35</v>
      </c>
      <c r="AS18" s="8">
        <v>300</v>
      </c>
      <c r="AT18" s="8">
        <v>160</v>
      </c>
      <c r="AU18" s="8">
        <v>160</v>
      </c>
      <c r="AV18" s="8">
        <v>110</v>
      </c>
      <c r="AW18" s="8">
        <v>110</v>
      </c>
      <c r="AX18" s="8">
        <v>65</v>
      </c>
      <c r="AY18" s="8">
        <v>65</v>
      </c>
      <c r="AZ18" s="8">
        <v>65</v>
      </c>
      <c r="BA18" s="8">
        <v>40</v>
      </c>
      <c r="BB18" s="8">
        <v>40</v>
      </c>
      <c r="BC18" s="8">
        <v>20</v>
      </c>
      <c r="BD18" s="8">
        <v>20</v>
      </c>
      <c r="BE18" s="8">
        <v>7</v>
      </c>
      <c r="BF18" s="8">
        <v>7</v>
      </c>
      <c r="BG18" s="8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-6.5</v>
      </c>
      <c r="BO18" s="16">
        <v>-10.5</v>
      </c>
      <c r="BP18" s="16">
        <v>-11</v>
      </c>
      <c r="BQ18" s="16">
        <v>-15</v>
      </c>
      <c r="BR18" s="16">
        <v>-17</v>
      </c>
      <c r="BS18" s="16">
        <v>-21</v>
      </c>
      <c r="BT18" s="16">
        <v>-24</v>
      </c>
      <c r="BU18" s="16">
        <v>-28</v>
      </c>
      <c r="BV18" s="16">
        <v>-31</v>
      </c>
      <c r="BW18" s="16">
        <v>-35</v>
      </c>
      <c r="BX18" s="16">
        <v>-74</v>
      </c>
      <c r="BY18" s="16">
        <v>-41</v>
      </c>
      <c r="BZ18" s="16">
        <v>-48</v>
      </c>
      <c r="CA18" s="16" t="s">
        <v>124</v>
      </c>
      <c r="CB18" s="16" t="s">
        <v>124</v>
      </c>
      <c r="CC18" s="16" t="s">
        <v>124</v>
      </c>
      <c r="CD18" s="16" t="s">
        <v>124</v>
      </c>
      <c r="CE18" s="16" t="s">
        <v>124</v>
      </c>
      <c r="CF18" s="21"/>
    </row>
    <row r="19" spans="1:84" ht="15.75" x14ac:dyDescent="0.25">
      <c r="A19" s="21"/>
      <c r="B19" s="402"/>
      <c r="C19" s="399">
        <v>30.001000000000001</v>
      </c>
      <c r="D19" s="399">
        <v>50</v>
      </c>
      <c r="E19" s="398" t="s">
        <v>10</v>
      </c>
      <c r="F19" s="19">
        <v>13</v>
      </c>
      <c r="G19" s="8" t="s">
        <v>124</v>
      </c>
      <c r="H19" s="8" t="s">
        <v>124</v>
      </c>
      <c r="I19" s="8" t="s">
        <v>124</v>
      </c>
      <c r="J19" s="8">
        <v>-80</v>
      </c>
      <c r="K19" s="8">
        <v>-80</v>
      </c>
      <c r="L19" s="8">
        <v>-80</v>
      </c>
      <c r="M19" s="8">
        <v>-50</v>
      </c>
      <c r="N19" s="8">
        <v>-50</v>
      </c>
      <c r="O19" s="8">
        <v>-50</v>
      </c>
      <c r="P19" s="8">
        <v>-25</v>
      </c>
      <c r="Q19" s="8">
        <v>-25</v>
      </c>
      <c r="R19" s="8">
        <v>-25</v>
      </c>
      <c r="S19" s="8">
        <v>-9</v>
      </c>
      <c r="T19" s="8">
        <v>-9</v>
      </c>
      <c r="U19" s="8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5.5</v>
      </c>
      <c r="AC19" s="16">
        <v>8</v>
      </c>
      <c r="AD19" s="16">
        <v>12.5</v>
      </c>
      <c r="AE19" s="16">
        <v>13</v>
      </c>
      <c r="AF19" s="16">
        <v>18</v>
      </c>
      <c r="AG19" s="16">
        <v>27</v>
      </c>
      <c r="AH19" s="16">
        <v>20</v>
      </c>
      <c r="AI19" s="16">
        <v>25</v>
      </c>
      <c r="AJ19" s="16">
        <v>34</v>
      </c>
      <c r="AK19" s="16">
        <v>33</v>
      </c>
      <c r="AL19" s="16">
        <v>42</v>
      </c>
      <c r="AM19" s="16">
        <v>42</v>
      </c>
      <c r="AN19" s="16">
        <v>51</v>
      </c>
      <c r="AO19" s="16">
        <v>50</v>
      </c>
      <c r="AP19" s="16">
        <v>59</v>
      </c>
      <c r="AQ19" s="16">
        <v>59</v>
      </c>
      <c r="AR19" s="16">
        <v>68</v>
      </c>
      <c r="AS19" s="8" t="s">
        <v>124</v>
      </c>
      <c r="AT19" s="8" t="s">
        <v>124</v>
      </c>
      <c r="AU19" s="8" t="s">
        <v>124</v>
      </c>
      <c r="AV19" s="8" t="s">
        <v>124</v>
      </c>
      <c r="AW19" s="8" t="s">
        <v>124</v>
      </c>
      <c r="AX19" s="8">
        <v>142</v>
      </c>
      <c r="AY19" s="8">
        <v>180</v>
      </c>
      <c r="AZ19" s="8">
        <v>240</v>
      </c>
      <c r="BA19" s="8">
        <v>89</v>
      </c>
      <c r="BB19" s="8">
        <v>112</v>
      </c>
      <c r="BC19" s="8">
        <v>50</v>
      </c>
      <c r="BD19" s="8">
        <v>64</v>
      </c>
      <c r="BE19" s="8">
        <v>25</v>
      </c>
      <c r="BF19" s="8">
        <v>34</v>
      </c>
      <c r="BG19" s="8">
        <v>11</v>
      </c>
      <c r="BH19" s="16">
        <v>16</v>
      </c>
      <c r="BI19" s="16">
        <v>25</v>
      </c>
      <c r="BJ19" s="16">
        <v>39</v>
      </c>
      <c r="BK19" s="16">
        <v>62</v>
      </c>
      <c r="BL19" s="16">
        <v>100</v>
      </c>
      <c r="BM19" s="16">
        <v>160</v>
      </c>
      <c r="BN19" s="16">
        <v>8</v>
      </c>
      <c r="BO19" s="16">
        <v>12.5</v>
      </c>
      <c r="BP19" s="16">
        <v>3</v>
      </c>
      <c r="BQ19" s="16">
        <v>7</v>
      </c>
      <c r="BR19" s="16">
        <v>-4</v>
      </c>
      <c r="BS19" s="16">
        <v>0</v>
      </c>
      <c r="BT19" s="16">
        <v>-12</v>
      </c>
      <c r="BU19" s="16">
        <v>-8</v>
      </c>
      <c r="BV19" s="16">
        <v>-21</v>
      </c>
      <c r="BW19" s="16">
        <v>-17</v>
      </c>
      <c r="BX19" s="16">
        <v>-26</v>
      </c>
      <c r="BY19" s="16">
        <v>-25</v>
      </c>
      <c r="BZ19" s="16">
        <v>-34</v>
      </c>
      <c r="CA19" s="16" t="s">
        <v>124</v>
      </c>
      <c r="CB19" s="16" t="s">
        <v>124</v>
      </c>
      <c r="CC19" s="16" t="s">
        <v>124</v>
      </c>
      <c r="CD19" s="16" t="s">
        <v>124</v>
      </c>
      <c r="CE19" s="16" t="s">
        <v>124</v>
      </c>
      <c r="CF19" s="21"/>
    </row>
    <row r="20" spans="1:84" ht="15.75" x14ac:dyDescent="0.25">
      <c r="A20" s="21"/>
      <c r="B20" s="402"/>
      <c r="C20" s="399"/>
      <c r="D20" s="399"/>
      <c r="E20" s="398"/>
      <c r="F20" s="19">
        <v>14</v>
      </c>
      <c r="G20" s="8" t="s">
        <v>124</v>
      </c>
      <c r="H20" s="8" t="s">
        <v>124</v>
      </c>
      <c r="I20" s="8" t="s">
        <v>124</v>
      </c>
      <c r="J20" s="8">
        <v>-119</v>
      </c>
      <c r="K20" s="8">
        <v>-142</v>
      </c>
      <c r="L20" s="8">
        <v>-240</v>
      </c>
      <c r="M20" s="8">
        <v>-75</v>
      </c>
      <c r="N20" s="8">
        <v>-89</v>
      </c>
      <c r="O20" s="8">
        <v>-112</v>
      </c>
      <c r="P20" s="8">
        <v>-41</v>
      </c>
      <c r="Q20" s="8">
        <v>-50</v>
      </c>
      <c r="R20" s="8">
        <v>-64</v>
      </c>
      <c r="S20" s="8">
        <v>-20</v>
      </c>
      <c r="T20" s="8">
        <v>-25</v>
      </c>
      <c r="U20" s="8">
        <v>-11</v>
      </c>
      <c r="V20" s="16">
        <v>-16</v>
      </c>
      <c r="W20" s="16">
        <v>-25</v>
      </c>
      <c r="X20" s="16">
        <v>-39</v>
      </c>
      <c r="Y20" s="16">
        <v>-62</v>
      </c>
      <c r="Z20" s="16">
        <v>-100</v>
      </c>
      <c r="AA20" s="16">
        <v>-160</v>
      </c>
      <c r="AB20" s="16">
        <v>-5.5</v>
      </c>
      <c r="AC20" s="16">
        <v>-8</v>
      </c>
      <c r="AD20" s="16">
        <v>-12.5</v>
      </c>
      <c r="AE20" s="16">
        <v>2</v>
      </c>
      <c r="AF20" s="16">
        <v>2</v>
      </c>
      <c r="AG20" s="16">
        <v>2</v>
      </c>
      <c r="AH20" s="16">
        <v>9</v>
      </c>
      <c r="AI20" s="16">
        <v>9</v>
      </c>
      <c r="AJ20" s="16">
        <v>9</v>
      </c>
      <c r="AK20" s="16">
        <v>17</v>
      </c>
      <c r="AL20" s="16">
        <v>17</v>
      </c>
      <c r="AM20" s="16">
        <v>26</v>
      </c>
      <c r="AN20" s="16">
        <v>26</v>
      </c>
      <c r="AO20" s="16">
        <v>34</v>
      </c>
      <c r="AP20" s="16">
        <v>34</v>
      </c>
      <c r="AQ20" s="16">
        <v>43</v>
      </c>
      <c r="AR20" s="16">
        <v>43</v>
      </c>
      <c r="AS20" s="8" t="s">
        <v>124</v>
      </c>
      <c r="AT20" s="8" t="s">
        <v>124</v>
      </c>
      <c r="AU20" s="8" t="s">
        <v>124</v>
      </c>
      <c r="AV20" s="8" t="s">
        <v>124</v>
      </c>
      <c r="AW20" s="8" t="s">
        <v>124</v>
      </c>
      <c r="AX20" s="8">
        <v>80</v>
      </c>
      <c r="AY20" s="8">
        <v>80</v>
      </c>
      <c r="AZ20" s="8">
        <v>80</v>
      </c>
      <c r="BA20" s="8">
        <v>50</v>
      </c>
      <c r="BB20" s="8">
        <v>50</v>
      </c>
      <c r="BC20" s="8">
        <v>25</v>
      </c>
      <c r="BD20" s="8">
        <v>25</v>
      </c>
      <c r="BE20" s="8">
        <v>9</v>
      </c>
      <c r="BF20" s="8">
        <v>9</v>
      </c>
      <c r="BG20" s="8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-8</v>
      </c>
      <c r="BO20" s="16">
        <v>-12.5</v>
      </c>
      <c r="BP20" s="16">
        <v>-13</v>
      </c>
      <c r="BQ20" s="16">
        <v>-18</v>
      </c>
      <c r="BR20" s="16">
        <v>-20</v>
      </c>
      <c r="BS20" s="16">
        <v>-25</v>
      </c>
      <c r="BT20" s="16">
        <v>-28</v>
      </c>
      <c r="BU20" s="16">
        <v>-33</v>
      </c>
      <c r="BV20" s="16">
        <v>-37</v>
      </c>
      <c r="BW20" s="16">
        <v>-42</v>
      </c>
      <c r="BX20" s="16">
        <v>-88</v>
      </c>
      <c r="BY20" s="16">
        <v>-50</v>
      </c>
      <c r="BZ20" s="16">
        <v>-59</v>
      </c>
      <c r="CA20" s="16" t="s">
        <v>124</v>
      </c>
      <c r="CB20" s="16" t="s">
        <v>124</v>
      </c>
      <c r="CC20" s="16" t="s">
        <v>124</v>
      </c>
      <c r="CD20" s="16" t="s">
        <v>124</v>
      </c>
      <c r="CE20" s="16" t="s">
        <v>124</v>
      </c>
      <c r="CF20" s="21"/>
    </row>
    <row r="21" spans="1:84" ht="15.75" x14ac:dyDescent="0.25">
      <c r="A21" s="21"/>
      <c r="B21" s="402"/>
      <c r="C21" s="399">
        <v>50.000999999999998</v>
      </c>
      <c r="D21" s="399">
        <v>80</v>
      </c>
      <c r="E21" s="398" t="s">
        <v>11</v>
      </c>
      <c r="F21" s="19">
        <v>15</v>
      </c>
      <c r="G21" s="8" t="s">
        <v>124</v>
      </c>
      <c r="H21" s="8" t="s">
        <v>124</v>
      </c>
      <c r="I21" s="8" t="s">
        <v>124</v>
      </c>
      <c r="J21" s="8">
        <v>-100</v>
      </c>
      <c r="K21" s="8">
        <v>-100</v>
      </c>
      <c r="L21" s="8">
        <v>-100</v>
      </c>
      <c r="M21" s="8">
        <v>-60</v>
      </c>
      <c r="N21" s="8">
        <v>-60</v>
      </c>
      <c r="O21" s="8">
        <v>-60</v>
      </c>
      <c r="P21" s="8">
        <v>-30</v>
      </c>
      <c r="Q21" s="8">
        <v>-30</v>
      </c>
      <c r="R21" s="8">
        <v>-30</v>
      </c>
      <c r="S21" s="8">
        <v>-10</v>
      </c>
      <c r="T21" s="8">
        <v>-10</v>
      </c>
      <c r="U21" s="8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6.5</v>
      </c>
      <c r="AC21" s="16">
        <v>9.5</v>
      </c>
      <c r="AD21" s="16">
        <v>15</v>
      </c>
      <c r="AE21" s="16">
        <v>15</v>
      </c>
      <c r="AF21" s="16">
        <v>21</v>
      </c>
      <c r="AG21" s="16">
        <v>32</v>
      </c>
      <c r="AH21" s="16">
        <v>24</v>
      </c>
      <c r="AI21" s="16">
        <v>30</v>
      </c>
      <c r="AJ21" s="16">
        <v>41</v>
      </c>
      <c r="AK21" s="16">
        <v>39</v>
      </c>
      <c r="AL21" s="16">
        <v>50</v>
      </c>
      <c r="AM21" s="16">
        <v>51</v>
      </c>
      <c r="AN21" s="16">
        <v>62</v>
      </c>
      <c r="AO21" s="16" t="s">
        <v>124</v>
      </c>
      <c r="AP21" s="16" t="s">
        <v>124</v>
      </c>
      <c r="AQ21" s="16" t="s">
        <v>124</v>
      </c>
      <c r="AR21" s="16" t="s">
        <v>124</v>
      </c>
      <c r="AS21" s="8" t="s">
        <v>124</v>
      </c>
      <c r="AT21" s="8" t="s">
        <v>124</v>
      </c>
      <c r="AU21" s="8" t="s">
        <v>124</v>
      </c>
      <c r="AV21" s="8" t="s">
        <v>124</v>
      </c>
      <c r="AW21" s="8" t="s">
        <v>124</v>
      </c>
      <c r="AX21" s="8">
        <v>174</v>
      </c>
      <c r="AY21" s="8">
        <v>220</v>
      </c>
      <c r="AZ21" s="8">
        <v>290</v>
      </c>
      <c r="BA21" s="8">
        <v>106</v>
      </c>
      <c r="BB21" s="8">
        <v>134</v>
      </c>
      <c r="BC21" s="8">
        <v>60</v>
      </c>
      <c r="BD21" s="8">
        <v>76</v>
      </c>
      <c r="BE21" s="8">
        <v>29</v>
      </c>
      <c r="BF21" s="8">
        <v>40</v>
      </c>
      <c r="BG21" s="8">
        <v>13</v>
      </c>
      <c r="BH21" s="16">
        <v>19</v>
      </c>
      <c r="BI21" s="16">
        <v>30</v>
      </c>
      <c r="BJ21" s="16">
        <v>46</v>
      </c>
      <c r="BK21" s="16">
        <v>74</v>
      </c>
      <c r="BL21" s="16">
        <v>120</v>
      </c>
      <c r="BM21" s="16">
        <v>190</v>
      </c>
      <c r="BN21" s="16">
        <v>9.5</v>
      </c>
      <c r="BO21" s="16">
        <v>15</v>
      </c>
      <c r="BP21" s="16">
        <v>4</v>
      </c>
      <c r="BQ21" s="16">
        <v>-9</v>
      </c>
      <c r="BR21" s="16">
        <v>-5</v>
      </c>
      <c r="BS21" s="16">
        <v>0</v>
      </c>
      <c r="BT21" s="16">
        <v>-14</v>
      </c>
      <c r="BU21" s="16">
        <v>-9</v>
      </c>
      <c r="BV21" s="16">
        <v>-26</v>
      </c>
      <c r="BW21" s="16">
        <v>-21</v>
      </c>
      <c r="BX21" s="16">
        <v>-32</v>
      </c>
      <c r="BY21" s="16" t="s">
        <v>124</v>
      </c>
      <c r="BZ21" s="16" t="s">
        <v>124</v>
      </c>
      <c r="CA21" s="16" t="s">
        <v>124</v>
      </c>
      <c r="CB21" s="16" t="s">
        <v>124</v>
      </c>
      <c r="CC21" s="16" t="s">
        <v>124</v>
      </c>
      <c r="CD21" s="16" t="s">
        <v>124</v>
      </c>
      <c r="CE21" s="16" t="s">
        <v>124</v>
      </c>
      <c r="CF21" s="21"/>
    </row>
    <row r="22" spans="1:84" ht="15.75" x14ac:dyDescent="0.25">
      <c r="A22" s="21"/>
      <c r="B22" s="402"/>
      <c r="C22" s="399"/>
      <c r="D22" s="399"/>
      <c r="E22" s="398"/>
      <c r="F22" s="19">
        <v>16</v>
      </c>
      <c r="G22" s="8" t="s">
        <v>124</v>
      </c>
      <c r="H22" s="8" t="s">
        <v>124</v>
      </c>
      <c r="I22" s="8" t="s">
        <v>124</v>
      </c>
      <c r="J22" s="8">
        <v>-146</v>
      </c>
      <c r="K22" s="8">
        <v>-174</v>
      </c>
      <c r="L22" s="8">
        <v>-290</v>
      </c>
      <c r="M22" s="8">
        <v>-90</v>
      </c>
      <c r="N22" s="8">
        <v>-106</v>
      </c>
      <c r="O22" s="8">
        <v>-134</v>
      </c>
      <c r="P22" s="8">
        <v>-49</v>
      </c>
      <c r="Q22" s="8">
        <v>-60</v>
      </c>
      <c r="R22" s="8">
        <v>-76</v>
      </c>
      <c r="S22" s="8">
        <v>-23</v>
      </c>
      <c r="T22" s="8">
        <v>-29</v>
      </c>
      <c r="U22" s="8">
        <v>-13</v>
      </c>
      <c r="V22" s="16">
        <v>-19</v>
      </c>
      <c r="W22" s="16">
        <v>-30</v>
      </c>
      <c r="X22" s="16">
        <v>-46</v>
      </c>
      <c r="Y22" s="16">
        <v>-74</v>
      </c>
      <c r="Z22" s="16">
        <v>-120</v>
      </c>
      <c r="AA22" s="16">
        <v>-190</v>
      </c>
      <c r="AB22" s="16">
        <v>-6.5</v>
      </c>
      <c r="AC22" s="16">
        <v>-9.5</v>
      </c>
      <c r="AD22" s="16">
        <v>-15</v>
      </c>
      <c r="AE22" s="16">
        <v>2</v>
      </c>
      <c r="AF22" s="16">
        <v>2</v>
      </c>
      <c r="AG22" s="16">
        <v>2</v>
      </c>
      <c r="AH22" s="16">
        <v>11</v>
      </c>
      <c r="AI22" s="16">
        <v>11</v>
      </c>
      <c r="AJ22" s="16">
        <v>11</v>
      </c>
      <c r="AK22" s="16">
        <v>20</v>
      </c>
      <c r="AL22" s="16">
        <v>20</v>
      </c>
      <c r="AM22" s="16">
        <v>32</v>
      </c>
      <c r="AN22" s="16">
        <v>32</v>
      </c>
      <c r="AO22" s="16" t="s">
        <v>124</v>
      </c>
      <c r="AP22" s="16" t="s">
        <v>124</v>
      </c>
      <c r="AQ22" s="16" t="s">
        <v>124</v>
      </c>
      <c r="AR22" s="16" t="s">
        <v>124</v>
      </c>
      <c r="AS22" s="8" t="s">
        <v>124</v>
      </c>
      <c r="AT22" s="8" t="s">
        <v>124</v>
      </c>
      <c r="AU22" s="8" t="s">
        <v>124</v>
      </c>
      <c r="AV22" s="8" t="s">
        <v>124</v>
      </c>
      <c r="AW22" s="8" t="s">
        <v>124</v>
      </c>
      <c r="AX22" s="8">
        <v>100</v>
      </c>
      <c r="AY22" s="8">
        <v>100</v>
      </c>
      <c r="AZ22" s="8">
        <v>100</v>
      </c>
      <c r="BA22" s="8">
        <v>60</v>
      </c>
      <c r="BB22" s="8">
        <v>60</v>
      </c>
      <c r="BC22" s="8">
        <v>30</v>
      </c>
      <c r="BD22" s="8">
        <v>30</v>
      </c>
      <c r="BE22" s="8">
        <v>10</v>
      </c>
      <c r="BF22" s="8">
        <v>10</v>
      </c>
      <c r="BG22" s="8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-9.5</v>
      </c>
      <c r="BO22" s="16">
        <v>-15</v>
      </c>
      <c r="BP22" s="16">
        <v>-15</v>
      </c>
      <c r="BQ22" s="16">
        <v>-21</v>
      </c>
      <c r="BR22" s="16">
        <v>-24</v>
      </c>
      <c r="BS22" s="16">
        <v>-30</v>
      </c>
      <c r="BT22" s="16">
        <v>-33</v>
      </c>
      <c r="BU22" s="16">
        <v>-39</v>
      </c>
      <c r="BV22" s="16">
        <v>-45</v>
      </c>
      <c r="BW22" s="16">
        <v>-51</v>
      </c>
      <c r="BX22" s="16">
        <v>-106</v>
      </c>
      <c r="BY22" s="16" t="s">
        <v>124</v>
      </c>
      <c r="BZ22" s="16" t="s">
        <v>124</v>
      </c>
      <c r="CA22" s="16" t="s">
        <v>124</v>
      </c>
      <c r="CB22" s="16" t="s">
        <v>124</v>
      </c>
      <c r="CC22" s="16" t="s">
        <v>124</v>
      </c>
      <c r="CD22" s="16" t="s">
        <v>124</v>
      </c>
      <c r="CE22" s="16" t="s">
        <v>124</v>
      </c>
      <c r="CF22" s="21"/>
    </row>
    <row r="23" spans="1:84" ht="15.75" x14ac:dyDescent="0.25">
      <c r="A23" s="21"/>
      <c r="B23" s="402"/>
      <c r="C23" s="399">
        <v>80.001000000000005</v>
      </c>
      <c r="D23" s="399">
        <v>120</v>
      </c>
      <c r="E23" s="398" t="s">
        <v>12</v>
      </c>
      <c r="F23" s="19">
        <v>17</v>
      </c>
      <c r="G23" s="8" t="s">
        <v>124</v>
      </c>
      <c r="H23" s="8" t="s">
        <v>124</v>
      </c>
      <c r="I23" s="8" t="s">
        <v>124</v>
      </c>
      <c r="J23" s="8">
        <v>-120</v>
      </c>
      <c r="K23" s="8">
        <v>-120</v>
      </c>
      <c r="L23" s="8">
        <v>-120</v>
      </c>
      <c r="M23" s="8">
        <v>-72</v>
      </c>
      <c r="N23" s="8">
        <v>-72</v>
      </c>
      <c r="O23" s="8">
        <v>-72</v>
      </c>
      <c r="P23" s="8">
        <v>-36</v>
      </c>
      <c r="Q23" s="8">
        <v>-36</v>
      </c>
      <c r="R23" s="8">
        <v>-36</v>
      </c>
      <c r="S23" s="8">
        <v>-12</v>
      </c>
      <c r="T23" s="8">
        <v>-12</v>
      </c>
      <c r="U23" s="8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7.5</v>
      </c>
      <c r="AC23" s="16">
        <v>11</v>
      </c>
      <c r="AD23" s="16">
        <v>17.5</v>
      </c>
      <c r="AE23" s="16">
        <v>18</v>
      </c>
      <c r="AF23" s="16">
        <v>25</v>
      </c>
      <c r="AG23" s="16">
        <v>38</v>
      </c>
      <c r="AH23" s="16">
        <v>28</v>
      </c>
      <c r="AI23" s="16">
        <v>35</v>
      </c>
      <c r="AJ23" s="16">
        <v>48</v>
      </c>
      <c r="AK23" s="16">
        <v>45</v>
      </c>
      <c r="AL23" s="16">
        <v>58</v>
      </c>
      <c r="AM23" s="16">
        <v>59</v>
      </c>
      <c r="AN23" s="16">
        <v>72</v>
      </c>
      <c r="AO23" s="16" t="s">
        <v>124</v>
      </c>
      <c r="AP23" s="16" t="s">
        <v>124</v>
      </c>
      <c r="AQ23" s="16" t="s">
        <v>124</v>
      </c>
      <c r="AR23" s="16" t="s">
        <v>124</v>
      </c>
      <c r="AS23" s="8" t="s">
        <v>124</v>
      </c>
      <c r="AT23" s="8" t="s">
        <v>124</v>
      </c>
      <c r="AU23" s="8" t="s">
        <v>124</v>
      </c>
      <c r="AV23" s="8" t="s">
        <v>124</v>
      </c>
      <c r="AW23" s="8" t="s">
        <v>124</v>
      </c>
      <c r="AX23" s="8">
        <v>207</v>
      </c>
      <c r="AY23" s="8">
        <v>260</v>
      </c>
      <c r="AZ23" s="8">
        <v>340</v>
      </c>
      <c r="BA23" s="8">
        <v>126</v>
      </c>
      <c r="BB23" s="8">
        <v>159</v>
      </c>
      <c r="BC23" s="8">
        <v>71</v>
      </c>
      <c r="BD23" s="8">
        <v>90</v>
      </c>
      <c r="BE23" s="8">
        <v>34</v>
      </c>
      <c r="BF23" s="8">
        <v>47</v>
      </c>
      <c r="BG23" s="8">
        <v>15</v>
      </c>
      <c r="BH23" s="16">
        <v>22</v>
      </c>
      <c r="BI23" s="16">
        <v>35</v>
      </c>
      <c r="BJ23" s="16">
        <v>54</v>
      </c>
      <c r="BK23" s="16">
        <v>87</v>
      </c>
      <c r="BL23" s="16">
        <v>140</v>
      </c>
      <c r="BM23" s="16">
        <v>220</v>
      </c>
      <c r="BN23" s="16">
        <v>11</v>
      </c>
      <c r="BO23" s="16">
        <v>17.5</v>
      </c>
      <c r="BP23" s="16">
        <v>4</v>
      </c>
      <c r="BQ23" s="16">
        <v>10</v>
      </c>
      <c r="BR23" s="16">
        <v>-6</v>
      </c>
      <c r="BS23" s="16">
        <v>0</v>
      </c>
      <c r="BT23" s="16">
        <v>-16</v>
      </c>
      <c r="BU23" s="16">
        <v>-10</v>
      </c>
      <c r="BV23" s="16">
        <v>-30</v>
      </c>
      <c r="BW23" s="16">
        <v>-24</v>
      </c>
      <c r="BX23" s="16">
        <v>-37</v>
      </c>
      <c r="BY23" s="16" t="s">
        <v>124</v>
      </c>
      <c r="BZ23" s="16" t="s">
        <v>124</v>
      </c>
      <c r="CA23" s="16" t="s">
        <v>124</v>
      </c>
      <c r="CB23" s="16" t="s">
        <v>124</v>
      </c>
      <c r="CC23" s="16" t="s">
        <v>124</v>
      </c>
      <c r="CD23" s="16" t="s">
        <v>124</v>
      </c>
      <c r="CE23" s="16" t="s">
        <v>124</v>
      </c>
      <c r="CF23" s="21"/>
    </row>
    <row r="24" spans="1:84" ht="15.75" x14ac:dyDescent="0.25">
      <c r="A24" s="21"/>
      <c r="B24" s="402"/>
      <c r="C24" s="399"/>
      <c r="D24" s="399"/>
      <c r="E24" s="398"/>
      <c r="F24" s="19">
        <v>18</v>
      </c>
      <c r="G24" s="8" t="s">
        <v>124</v>
      </c>
      <c r="H24" s="8" t="s">
        <v>124</v>
      </c>
      <c r="I24" s="8" t="s">
        <v>124</v>
      </c>
      <c r="J24" s="8">
        <v>-174</v>
      </c>
      <c r="K24" s="8">
        <v>-207</v>
      </c>
      <c r="L24" s="8">
        <v>-340</v>
      </c>
      <c r="M24" s="8">
        <v>-107</v>
      </c>
      <c r="N24" s="8">
        <v>-126</v>
      </c>
      <c r="O24" s="8">
        <v>-159</v>
      </c>
      <c r="P24" s="8">
        <v>-58</v>
      </c>
      <c r="Q24" s="8">
        <v>-71</v>
      </c>
      <c r="R24" s="8">
        <v>-90</v>
      </c>
      <c r="S24" s="8">
        <v>-27</v>
      </c>
      <c r="T24" s="8">
        <v>-34</v>
      </c>
      <c r="U24" s="8">
        <v>-15</v>
      </c>
      <c r="V24" s="16">
        <v>-22</v>
      </c>
      <c r="W24" s="16">
        <v>-35</v>
      </c>
      <c r="X24" s="16">
        <v>-54</v>
      </c>
      <c r="Y24" s="16">
        <v>-87</v>
      </c>
      <c r="Z24" s="16">
        <v>-140</v>
      </c>
      <c r="AA24" s="16">
        <v>-220</v>
      </c>
      <c r="AB24" s="16">
        <v>-7.5</v>
      </c>
      <c r="AC24" s="16">
        <v>-11</v>
      </c>
      <c r="AD24" s="16">
        <v>-17.5</v>
      </c>
      <c r="AE24" s="16">
        <v>3</v>
      </c>
      <c r="AF24" s="16">
        <v>3</v>
      </c>
      <c r="AG24" s="16">
        <v>3</v>
      </c>
      <c r="AH24" s="16">
        <v>13</v>
      </c>
      <c r="AI24" s="16">
        <v>13</v>
      </c>
      <c r="AJ24" s="16">
        <v>13</v>
      </c>
      <c r="AK24" s="16">
        <v>23</v>
      </c>
      <c r="AL24" s="16">
        <v>23</v>
      </c>
      <c r="AM24" s="16">
        <v>37</v>
      </c>
      <c r="AN24" s="16">
        <v>37</v>
      </c>
      <c r="AO24" s="16" t="s">
        <v>124</v>
      </c>
      <c r="AP24" s="16" t="s">
        <v>124</v>
      </c>
      <c r="AQ24" s="16" t="s">
        <v>124</v>
      </c>
      <c r="AR24" s="16" t="s">
        <v>124</v>
      </c>
      <c r="AS24" s="8" t="s">
        <v>124</v>
      </c>
      <c r="AT24" s="8" t="s">
        <v>124</v>
      </c>
      <c r="AU24" s="8" t="s">
        <v>124</v>
      </c>
      <c r="AV24" s="8" t="s">
        <v>124</v>
      </c>
      <c r="AW24" s="8" t="s">
        <v>124</v>
      </c>
      <c r="AX24" s="8">
        <v>120</v>
      </c>
      <c r="AY24" s="8">
        <v>120</v>
      </c>
      <c r="AZ24" s="8">
        <v>120</v>
      </c>
      <c r="BA24" s="8">
        <v>72</v>
      </c>
      <c r="BB24" s="8">
        <v>72</v>
      </c>
      <c r="BC24" s="8">
        <v>36</v>
      </c>
      <c r="BD24" s="8">
        <v>36</v>
      </c>
      <c r="BE24" s="8">
        <v>12</v>
      </c>
      <c r="BF24" s="8">
        <v>12</v>
      </c>
      <c r="BG24" s="8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-11</v>
      </c>
      <c r="BO24" s="16">
        <v>-17.5</v>
      </c>
      <c r="BP24" s="16">
        <v>-18</v>
      </c>
      <c r="BQ24" s="16">
        <v>-25</v>
      </c>
      <c r="BR24" s="16">
        <v>-28</v>
      </c>
      <c r="BS24" s="16">
        <v>-35</v>
      </c>
      <c r="BT24" s="16">
        <v>-38</v>
      </c>
      <c r="BU24" s="16">
        <v>-45</v>
      </c>
      <c r="BV24" s="16">
        <v>-52</v>
      </c>
      <c r="BW24" s="16">
        <v>-59</v>
      </c>
      <c r="BX24" s="16">
        <v>-124</v>
      </c>
      <c r="BY24" s="16" t="s">
        <v>124</v>
      </c>
      <c r="BZ24" s="16" t="s">
        <v>124</v>
      </c>
      <c r="CA24" s="16" t="s">
        <v>124</v>
      </c>
      <c r="CB24" s="16" t="s">
        <v>124</v>
      </c>
      <c r="CC24" s="16" t="s">
        <v>124</v>
      </c>
      <c r="CD24" s="16" t="s">
        <v>124</v>
      </c>
      <c r="CE24" s="16" t="s">
        <v>124</v>
      </c>
      <c r="CF24" s="21"/>
    </row>
    <row r="25" spans="1:84" ht="15.75" x14ac:dyDescent="0.25">
      <c r="A25" s="21"/>
      <c r="B25" s="402"/>
      <c r="C25" s="399">
        <v>120.001</v>
      </c>
      <c r="D25" s="399">
        <v>180</v>
      </c>
      <c r="E25" s="398" t="s">
        <v>13</v>
      </c>
      <c r="F25" s="19">
        <v>19</v>
      </c>
      <c r="G25" s="8" t="s">
        <v>124</v>
      </c>
      <c r="H25" s="8" t="s">
        <v>124</v>
      </c>
      <c r="I25" s="8" t="s">
        <v>124</v>
      </c>
      <c r="J25" s="8">
        <v>-145</v>
      </c>
      <c r="K25" s="8">
        <v>-145</v>
      </c>
      <c r="L25" s="8">
        <v>-145</v>
      </c>
      <c r="M25" s="8">
        <v>-85</v>
      </c>
      <c r="N25" s="8">
        <v>-85</v>
      </c>
      <c r="O25" s="8">
        <v>-85</v>
      </c>
      <c r="P25" s="8">
        <v>-43</v>
      </c>
      <c r="Q25" s="8">
        <v>-43</v>
      </c>
      <c r="R25" s="8">
        <v>-43</v>
      </c>
      <c r="S25" s="8">
        <v>-14</v>
      </c>
      <c r="T25" s="8">
        <v>-14</v>
      </c>
      <c r="U25" s="8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9</v>
      </c>
      <c r="AC25" s="16">
        <v>12.5</v>
      </c>
      <c r="AD25" s="16">
        <v>20</v>
      </c>
      <c r="AE25" s="16">
        <v>21</v>
      </c>
      <c r="AF25" s="16">
        <v>26</v>
      </c>
      <c r="AG25" s="16">
        <v>43</v>
      </c>
      <c r="AH25" s="16">
        <v>33</v>
      </c>
      <c r="AI25" s="16">
        <v>40</v>
      </c>
      <c r="AJ25" s="16">
        <v>55</v>
      </c>
      <c r="AK25" s="16">
        <v>52</v>
      </c>
      <c r="AL25" s="16">
        <v>67</v>
      </c>
      <c r="AM25" s="16">
        <v>68</v>
      </c>
      <c r="AN25" s="16">
        <v>83</v>
      </c>
      <c r="AO25" s="16" t="s">
        <v>124</v>
      </c>
      <c r="AP25" s="16" t="s">
        <v>124</v>
      </c>
      <c r="AQ25" s="16" t="s">
        <v>124</v>
      </c>
      <c r="AR25" s="16" t="s">
        <v>124</v>
      </c>
      <c r="AS25" s="8" t="s">
        <v>124</v>
      </c>
      <c r="AT25" s="8" t="s">
        <v>124</v>
      </c>
      <c r="AU25" s="8" t="s">
        <v>124</v>
      </c>
      <c r="AV25" s="8" t="s">
        <v>124</v>
      </c>
      <c r="AW25" s="8" t="s">
        <v>124</v>
      </c>
      <c r="AX25" s="8">
        <v>245</v>
      </c>
      <c r="AY25" s="8">
        <v>305</v>
      </c>
      <c r="AZ25" s="8">
        <v>395</v>
      </c>
      <c r="BA25" s="8">
        <v>148</v>
      </c>
      <c r="BB25" s="8">
        <v>185</v>
      </c>
      <c r="BC25" s="8">
        <v>83</v>
      </c>
      <c r="BD25" s="8">
        <v>106</v>
      </c>
      <c r="BE25" s="8">
        <v>39</v>
      </c>
      <c r="BF25" s="8">
        <v>54</v>
      </c>
      <c r="BG25" s="8">
        <v>18</v>
      </c>
      <c r="BH25" s="16">
        <v>25</v>
      </c>
      <c r="BI25" s="16">
        <v>40</v>
      </c>
      <c r="BJ25" s="16">
        <v>63</v>
      </c>
      <c r="BK25" s="16">
        <v>100</v>
      </c>
      <c r="BL25" s="16">
        <v>160</v>
      </c>
      <c r="BM25" s="16">
        <v>250</v>
      </c>
      <c r="BN25" s="16">
        <v>12.5</v>
      </c>
      <c r="BO25" s="16">
        <v>20</v>
      </c>
      <c r="BP25" s="16">
        <v>4</v>
      </c>
      <c r="BQ25" s="16">
        <v>12</v>
      </c>
      <c r="BR25" s="16">
        <v>-8</v>
      </c>
      <c r="BS25" s="16">
        <v>0</v>
      </c>
      <c r="BT25" s="16">
        <v>-20</v>
      </c>
      <c r="BU25" s="16">
        <v>-12</v>
      </c>
      <c r="BV25" s="16">
        <v>-36</v>
      </c>
      <c r="BW25" s="16">
        <v>-28</v>
      </c>
      <c r="BX25" s="16">
        <v>-43</v>
      </c>
      <c r="BY25" s="16" t="s">
        <v>124</v>
      </c>
      <c r="BZ25" s="16" t="s">
        <v>124</v>
      </c>
      <c r="CA25" s="16" t="s">
        <v>124</v>
      </c>
      <c r="CB25" s="16" t="s">
        <v>124</v>
      </c>
      <c r="CC25" s="16" t="s">
        <v>124</v>
      </c>
      <c r="CD25" s="16" t="s">
        <v>124</v>
      </c>
      <c r="CE25" s="16" t="s">
        <v>124</v>
      </c>
      <c r="CF25" s="21"/>
    </row>
    <row r="26" spans="1:84" ht="15.75" x14ac:dyDescent="0.25">
      <c r="A26" s="21"/>
      <c r="B26" s="402"/>
      <c r="C26" s="399"/>
      <c r="D26" s="399"/>
      <c r="E26" s="398"/>
      <c r="F26" s="19">
        <v>20</v>
      </c>
      <c r="G26" s="8" t="s">
        <v>124</v>
      </c>
      <c r="H26" s="8" t="s">
        <v>124</v>
      </c>
      <c r="I26" s="8" t="s">
        <v>124</v>
      </c>
      <c r="J26" s="8">
        <v>-208</v>
      </c>
      <c r="K26" s="8">
        <v>-245</v>
      </c>
      <c r="L26" s="8">
        <v>-395</v>
      </c>
      <c r="M26" s="8">
        <v>-125</v>
      </c>
      <c r="N26" s="8">
        <v>-148</v>
      </c>
      <c r="O26" s="8">
        <v>-185</v>
      </c>
      <c r="P26" s="8">
        <v>-68</v>
      </c>
      <c r="Q26" s="8">
        <v>-83</v>
      </c>
      <c r="R26" s="8">
        <v>-106</v>
      </c>
      <c r="S26" s="8">
        <v>-32</v>
      </c>
      <c r="T26" s="8">
        <v>-39</v>
      </c>
      <c r="U26" s="8">
        <v>-18</v>
      </c>
      <c r="V26" s="16">
        <v>-25</v>
      </c>
      <c r="W26" s="16">
        <v>-40</v>
      </c>
      <c r="X26" s="16">
        <v>-63</v>
      </c>
      <c r="Y26" s="16">
        <v>-100</v>
      </c>
      <c r="Z26" s="16">
        <v>-160</v>
      </c>
      <c r="AA26" s="16">
        <v>-250</v>
      </c>
      <c r="AB26" s="16">
        <v>-9</v>
      </c>
      <c r="AC26" s="16">
        <v>-12.5</v>
      </c>
      <c r="AD26" s="16">
        <v>-20</v>
      </c>
      <c r="AE26" s="16">
        <v>3</v>
      </c>
      <c r="AF26" s="16">
        <v>3</v>
      </c>
      <c r="AG26" s="16">
        <v>3</v>
      </c>
      <c r="AH26" s="16">
        <v>15</v>
      </c>
      <c r="AI26" s="16">
        <v>15</v>
      </c>
      <c r="AJ26" s="16">
        <v>15</v>
      </c>
      <c r="AK26" s="16">
        <v>27</v>
      </c>
      <c r="AL26" s="16">
        <v>27</v>
      </c>
      <c r="AM26" s="16">
        <v>43</v>
      </c>
      <c r="AN26" s="16">
        <v>43</v>
      </c>
      <c r="AO26" s="16" t="s">
        <v>124</v>
      </c>
      <c r="AP26" s="16" t="s">
        <v>124</v>
      </c>
      <c r="AQ26" s="16" t="s">
        <v>124</v>
      </c>
      <c r="AR26" s="16" t="s">
        <v>124</v>
      </c>
      <c r="AS26" s="8" t="s">
        <v>124</v>
      </c>
      <c r="AT26" s="8" t="s">
        <v>124</v>
      </c>
      <c r="AU26" s="8" t="s">
        <v>124</v>
      </c>
      <c r="AV26" s="8" t="s">
        <v>124</v>
      </c>
      <c r="AW26" s="8" t="s">
        <v>124</v>
      </c>
      <c r="AX26" s="8">
        <v>145</v>
      </c>
      <c r="AY26" s="8">
        <v>145</v>
      </c>
      <c r="AZ26" s="8">
        <v>145</v>
      </c>
      <c r="BA26" s="8">
        <v>85</v>
      </c>
      <c r="BB26" s="8">
        <v>85</v>
      </c>
      <c r="BC26" s="8">
        <v>43</v>
      </c>
      <c r="BD26" s="8">
        <v>43</v>
      </c>
      <c r="BE26" s="8">
        <v>14</v>
      </c>
      <c r="BF26" s="8">
        <v>14</v>
      </c>
      <c r="BG26" s="8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-12.5</v>
      </c>
      <c r="BO26" s="16">
        <v>-20</v>
      </c>
      <c r="BP26" s="16">
        <v>-21</v>
      </c>
      <c r="BQ26" s="16">
        <v>-28</v>
      </c>
      <c r="BR26" s="16">
        <v>-33</v>
      </c>
      <c r="BS26" s="16">
        <v>-40</v>
      </c>
      <c r="BT26" s="16">
        <v>-45</v>
      </c>
      <c r="BU26" s="16">
        <v>-52</v>
      </c>
      <c r="BV26" s="16">
        <v>-61</v>
      </c>
      <c r="BW26" s="16">
        <v>-68</v>
      </c>
      <c r="BX26" s="16">
        <v>-143</v>
      </c>
      <c r="BY26" s="16" t="s">
        <v>124</v>
      </c>
      <c r="BZ26" s="16" t="s">
        <v>124</v>
      </c>
      <c r="CA26" s="16" t="s">
        <v>124</v>
      </c>
      <c r="CB26" s="16" t="s">
        <v>124</v>
      </c>
      <c r="CC26" s="16" t="s">
        <v>124</v>
      </c>
      <c r="CD26" s="16" t="s">
        <v>124</v>
      </c>
      <c r="CE26" s="16" t="s">
        <v>124</v>
      </c>
      <c r="CF26" s="21"/>
    </row>
    <row r="27" spans="1:84" ht="15.75" x14ac:dyDescent="0.25">
      <c r="A27" s="21"/>
      <c r="B27" s="402"/>
      <c r="C27" s="399">
        <v>180.001</v>
      </c>
      <c r="D27" s="399">
        <v>250</v>
      </c>
      <c r="E27" s="398" t="s">
        <v>14</v>
      </c>
      <c r="F27" s="19">
        <v>21</v>
      </c>
      <c r="G27" s="8" t="s">
        <v>124</v>
      </c>
      <c r="H27" s="8" t="s">
        <v>124</v>
      </c>
      <c r="I27" s="8" t="s">
        <v>124</v>
      </c>
      <c r="J27" s="8">
        <v>-170</v>
      </c>
      <c r="K27" s="8">
        <v>-170</v>
      </c>
      <c r="L27" s="8">
        <v>-170</v>
      </c>
      <c r="M27" s="8">
        <v>-100</v>
      </c>
      <c r="N27" s="8">
        <v>-100</v>
      </c>
      <c r="O27" s="8">
        <v>-100</v>
      </c>
      <c r="P27" s="8">
        <v>-50</v>
      </c>
      <c r="Q27" s="8">
        <v>-50</v>
      </c>
      <c r="R27" s="8">
        <v>-50</v>
      </c>
      <c r="S27" s="8">
        <v>-15</v>
      </c>
      <c r="T27" s="8">
        <v>-15</v>
      </c>
      <c r="U27" s="8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10</v>
      </c>
      <c r="AC27" s="16">
        <v>14.5</v>
      </c>
      <c r="AD27" s="16">
        <v>23</v>
      </c>
      <c r="AE27" s="16">
        <v>24</v>
      </c>
      <c r="AF27" s="16">
        <v>33</v>
      </c>
      <c r="AG27" s="16">
        <v>50</v>
      </c>
      <c r="AH27" s="16">
        <v>37</v>
      </c>
      <c r="AI27" s="16">
        <v>46</v>
      </c>
      <c r="AJ27" s="16">
        <v>63</v>
      </c>
      <c r="AK27" s="16">
        <v>60</v>
      </c>
      <c r="AL27" s="16">
        <v>77</v>
      </c>
      <c r="AM27" s="16">
        <v>79</v>
      </c>
      <c r="AN27" s="16">
        <v>96</v>
      </c>
      <c r="AO27" s="16" t="s">
        <v>124</v>
      </c>
      <c r="AP27" s="16" t="s">
        <v>124</v>
      </c>
      <c r="AQ27" s="16" t="s">
        <v>124</v>
      </c>
      <c r="AR27" s="16" t="s">
        <v>124</v>
      </c>
      <c r="AS27" s="8" t="s">
        <v>124</v>
      </c>
      <c r="AT27" s="8" t="s">
        <v>124</v>
      </c>
      <c r="AU27" s="8" t="s">
        <v>124</v>
      </c>
      <c r="AV27" s="8" t="s">
        <v>124</v>
      </c>
      <c r="AW27" s="8" t="s">
        <v>124</v>
      </c>
      <c r="AX27" s="8">
        <v>285</v>
      </c>
      <c r="AY27" s="8">
        <v>335</v>
      </c>
      <c r="AZ27" s="8">
        <v>460</v>
      </c>
      <c r="BA27" s="8">
        <v>172</v>
      </c>
      <c r="BB27" s="8">
        <v>215</v>
      </c>
      <c r="BC27" s="8">
        <v>96</v>
      </c>
      <c r="BD27" s="8">
        <v>122</v>
      </c>
      <c r="BE27" s="8">
        <v>44</v>
      </c>
      <c r="BF27" s="8">
        <v>61</v>
      </c>
      <c r="BG27" s="8">
        <v>20</v>
      </c>
      <c r="BH27" s="16">
        <v>29</v>
      </c>
      <c r="BI27" s="16">
        <v>46</v>
      </c>
      <c r="BJ27" s="16">
        <v>72</v>
      </c>
      <c r="BK27" s="16">
        <v>115</v>
      </c>
      <c r="BL27" s="16">
        <v>185</v>
      </c>
      <c r="BM27" s="16">
        <v>290</v>
      </c>
      <c r="BN27" s="16">
        <v>14.5</v>
      </c>
      <c r="BO27" s="16">
        <v>23</v>
      </c>
      <c r="BP27" s="16">
        <v>5</v>
      </c>
      <c r="BQ27" s="16">
        <v>13</v>
      </c>
      <c r="BR27" s="16">
        <v>-8</v>
      </c>
      <c r="BS27" s="16">
        <v>0</v>
      </c>
      <c r="BT27" s="16">
        <v>-22</v>
      </c>
      <c r="BU27" s="16">
        <v>-14</v>
      </c>
      <c r="BV27" s="16">
        <v>-41</v>
      </c>
      <c r="BW27" s="16">
        <v>-33</v>
      </c>
      <c r="BX27" s="16">
        <v>-50</v>
      </c>
      <c r="BY27" s="16" t="s">
        <v>124</v>
      </c>
      <c r="BZ27" s="16" t="s">
        <v>124</v>
      </c>
      <c r="CA27" s="16" t="s">
        <v>124</v>
      </c>
      <c r="CB27" s="16" t="s">
        <v>124</v>
      </c>
      <c r="CC27" s="16" t="s">
        <v>124</v>
      </c>
      <c r="CD27" s="16" t="s">
        <v>124</v>
      </c>
      <c r="CE27" s="16" t="s">
        <v>124</v>
      </c>
      <c r="CF27" s="21"/>
    </row>
    <row r="28" spans="1:84" ht="15.75" x14ac:dyDescent="0.25">
      <c r="A28" s="21"/>
      <c r="B28" s="402"/>
      <c r="C28" s="399"/>
      <c r="D28" s="399"/>
      <c r="E28" s="398"/>
      <c r="F28" s="19">
        <v>22</v>
      </c>
      <c r="G28" s="8" t="s">
        <v>124</v>
      </c>
      <c r="H28" s="8" t="s">
        <v>124</v>
      </c>
      <c r="I28" s="8" t="s">
        <v>124</v>
      </c>
      <c r="J28" s="8">
        <v>-242</v>
      </c>
      <c r="K28" s="8">
        <v>-285</v>
      </c>
      <c r="L28" s="8">
        <v>-285</v>
      </c>
      <c r="M28" s="8">
        <v>-146</v>
      </c>
      <c r="N28" s="8">
        <v>-172</v>
      </c>
      <c r="O28" s="8">
        <v>-215</v>
      </c>
      <c r="P28" s="8">
        <v>-79</v>
      </c>
      <c r="Q28" s="8">
        <v>-96</v>
      </c>
      <c r="R28" s="8">
        <v>-122</v>
      </c>
      <c r="S28" s="8">
        <v>-35</v>
      </c>
      <c r="T28" s="8">
        <v>-44</v>
      </c>
      <c r="U28" s="8">
        <v>-20</v>
      </c>
      <c r="V28" s="16">
        <v>-29</v>
      </c>
      <c r="W28" s="16">
        <v>-46</v>
      </c>
      <c r="X28" s="16">
        <v>-72</v>
      </c>
      <c r="Y28" s="16">
        <v>-115</v>
      </c>
      <c r="Z28" s="16">
        <v>-185</v>
      </c>
      <c r="AA28" s="16">
        <v>-290</v>
      </c>
      <c r="AB28" s="16">
        <v>-10</v>
      </c>
      <c r="AC28" s="16">
        <v>-14.5</v>
      </c>
      <c r="AD28" s="16">
        <v>-23</v>
      </c>
      <c r="AE28" s="16">
        <v>4</v>
      </c>
      <c r="AF28" s="16">
        <v>4</v>
      </c>
      <c r="AG28" s="16">
        <v>4</v>
      </c>
      <c r="AH28" s="16">
        <v>17</v>
      </c>
      <c r="AI28" s="16">
        <v>17</v>
      </c>
      <c r="AJ28" s="16">
        <v>17</v>
      </c>
      <c r="AK28" s="16">
        <v>31</v>
      </c>
      <c r="AL28" s="16">
        <v>31</v>
      </c>
      <c r="AM28" s="16">
        <v>50</v>
      </c>
      <c r="AN28" s="16">
        <v>50</v>
      </c>
      <c r="AO28" s="16" t="s">
        <v>124</v>
      </c>
      <c r="AP28" s="16" t="s">
        <v>124</v>
      </c>
      <c r="AQ28" s="16" t="s">
        <v>124</v>
      </c>
      <c r="AR28" s="16" t="s">
        <v>124</v>
      </c>
      <c r="AS28" s="8" t="s">
        <v>124</v>
      </c>
      <c r="AT28" s="8" t="s">
        <v>124</v>
      </c>
      <c r="AU28" s="8" t="s">
        <v>124</v>
      </c>
      <c r="AV28" s="8" t="s">
        <v>124</v>
      </c>
      <c r="AW28" s="8" t="s">
        <v>124</v>
      </c>
      <c r="AX28" s="8">
        <v>170</v>
      </c>
      <c r="AY28" s="8">
        <v>170</v>
      </c>
      <c r="AZ28" s="8">
        <v>170</v>
      </c>
      <c r="BA28" s="8">
        <v>100</v>
      </c>
      <c r="BB28" s="8">
        <v>100</v>
      </c>
      <c r="BC28" s="8">
        <v>50</v>
      </c>
      <c r="BD28" s="8">
        <v>50</v>
      </c>
      <c r="BE28" s="8">
        <v>15</v>
      </c>
      <c r="BF28" s="8">
        <v>15</v>
      </c>
      <c r="BG28" s="8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-14.5</v>
      </c>
      <c r="BO28" s="16">
        <v>-23</v>
      </c>
      <c r="BP28" s="16">
        <v>-24</v>
      </c>
      <c r="BQ28" s="16">
        <v>-33</v>
      </c>
      <c r="BR28" s="16">
        <v>-37</v>
      </c>
      <c r="BS28" s="16">
        <v>-46</v>
      </c>
      <c r="BT28" s="16">
        <v>-51</v>
      </c>
      <c r="BU28" s="16">
        <v>-60</v>
      </c>
      <c r="BV28" s="16">
        <v>-70</v>
      </c>
      <c r="BW28" s="16">
        <v>-79</v>
      </c>
      <c r="BX28" s="16">
        <v>-165</v>
      </c>
      <c r="BY28" s="16" t="s">
        <v>124</v>
      </c>
      <c r="BZ28" s="16" t="s">
        <v>124</v>
      </c>
      <c r="CA28" s="16" t="s">
        <v>124</v>
      </c>
      <c r="CB28" s="16" t="s">
        <v>124</v>
      </c>
      <c r="CC28" s="16" t="s">
        <v>124</v>
      </c>
      <c r="CD28" s="16" t="s">
        <v>124</v>
      </c>
      <c r="CE28" s="16" t="s">
        <v>124</v>
      </c>
      <c r="CF28" s="21"/>
    </row>
    <row r="29" spans="1:84" ht="15.75" x14ac:dyDescent="0.25">
      <c r="A29" s="26"/>
      <c r="B29" s="10"/>
      <c r="C29" s="11"/>
      <c r="D29" s="11"/>
      <c r="E29" s="11"/>
      <c r="F29" s="12">
        <v>1</v>
      </c>
      <c r="G29" s="11">
        <v>2</v>
      </c>
      <c r="H29" s="12">
        <v>3</v>
      </c>
      <c r="I29" s="11">
        <v>4</v>
      </c>
      <c r="J29" s="12">
        <v>5</v>
      </c>
      <c r="K29" s="11">
        <v>6</v>
      </c>
      <c r="L29" s="12">
        <v>7</v>
      </c>
      <c r="M29" s="11">
        <v>8</v>
      </c>
      <c r="N29" s="12">
        <v>9</v>
      </c>
      <c r="O29" s="11">
        <v>10</v>
      </c>
      <c r="P29" s="12">
        <v>11</v>
      </c>
      <c r="Q29" s="11">
        <v>12</v>
      </c>
      <c r="R29" s="12">
        <v>13</v>
      </c>
      <c r="S29" s="11">
        <v>14</v>
      </c>
      <c r="T29" s="12">
        <v>15</v>
      </c>
      <c r="U29" s="11">
        <v>16</v>
      </c>
      <c r="V29" s="13">
        <v>17</v>
      </c>
      <c r="W29" s="17">
        <v>18</v>
      </c>
      <c r="X29" s="13">
        <v>19</v>
      </c>
      <c r="Y29" s="17">
        <v>20</v>
      </c>
      <c r="Z29" s="13">
        <v>21</v>
      </c>
      <c r="AA29" s="17">
        <v>22</v>
      </c>
      <c r="AB29" s="13">
        <v>23</v>
      </c>
      <c r="AC29" s="17">
        <v>24</v>
      </c>
      <c r="AD29" s="13">
        <v>25</v>
      </c>
      <c r="AE29" s="17">
        <v>26</v>
      </c>
      <c r="AF29" s="13">
        <v>27</v>
      </c>
      <c r="AG29" s="17">
        <v>28</v>
      </c>
      <c r="AH29" s="13">
        <v>29</v>
      </c>
      <c r="AI29" s="17">
        <v>30</v>
      </c>
      <c r="AJ29" s="13">
        <v>31</v>
      </c>
      <c r="AK29" s="17">
        <v>32</v>
      </c>
      <c r="AL29" s="13">
        <v>33</v>
      </c>
      <c r="AM29" s="17">
        <v>34</v>
      </c>
      <c r="AN29" s="13">
        <v>35</v>
      </c>
      <c r="AO29" s="17">
        <v>36</v>
      </c>
      <c r="AP29" s="13">
        <v>37</v>
      </c>
      <c r="AQ29" s="17">
        <v>38</v>
      </c>
      <c r="AR29" s="13">
        <v>39</v>
      </c>
      <c r="AS29" s="17">
        <v>40</v>
      </c>
      <c r="AT29" s="13">
        <v>41</v>
      </c>
      <c r="AU29" s="17">
        <v>42</v>
      </c>
      <c r="AV29" s="13">
        <v>43</v>
      </c>
      <c r="AW29" s="17">
        <v>44</v>
      </c>
      <c r="AX29" s="13">
        <v>45</v>
      </c>
      <c r="AY29" s="17">
        <v>46</v>
      </c>
      <c r="AZ29" s="13">
        <v>47</v>
      </c>
      <c r="BA29" s="17">
        <v>48</v>
      </c>
      <c r="BB29" s="13">
        <v>49</v>
      </c>
      <c r="BC29" s="17">
        <v>50</v>
      </c>
      <c r="BD29" s="13">
        <v>51</v>
      </c>
      <c r="BE29" s="17">
        <v>52</v>
      </c>
      <c r="BF29" s="13">
        <v>53</v>
      </c>
      <c r="BG29" s="17">
        <v>54</v>
      </c>
      <c r="BH29" s="13">
        <v>55</v>
      </c>
      <c r="BI29" s="17">
        <v>56</v>
      </c>
      <c r="BJ29" s="13">
        <v>57</v>
      </c>
      <c r="BK29" s="17">
        <v>58</v>
      </c>
      <c r="BL29" s="17">
        <v>59</v>
      </c>
      <c r="BM29" s="17">
        <v>60</v>
      </c>
      <c r="BN29" s="17">
        <v>61</v>
      </c>
      <c r="BO29" s="17">
        <v>62</v>
      </c>
      <c r="BP29" s="17">
        <v>63</v>
      </c>
      <c r="BQ29" s="17">
        <v>64</v>
      </c>
      <c r="BR29" s="17">
        <v>65</v>
      </c>
      <c r="BS29" s="17">
        <v>66</v>
      </c>
      <c r="BT29" s="17">
        <v>67</v>
      </c>
      <c r="BU29" s="17">
        <v>68</v>
      </c>
      <c r="BV29" s="17">
        <v>69</v>
      </c>
      <c r="BW29" s="17">
        <v>70</v>
      </c>
      <c r="BX29" s="17">
        <v>71</v>
      </c>
      <c r="BY29" s="17">
        <v>72</v>
      </c>
      <c r="BZ29" s="17">
        <v>73</v>
      </c>
      <c r="CA29" s="17">
        <v>74</v>
      </c>
      <c r="CB29" s="17">
        <v>75</v>
      </c>
      <c r="CC29" s="17">
        <v>76</v>
      </c>
      <c r="CD29" s="17">
        <v>77</v>
      </c>
      <c r="CE29" s="17">
        <v>78</v>
      </c>
      <c r="CF29" s="26"/>
    </row>
    <row r="30" spans="1:84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</row>
  </sheetData>
  <sheetProtection sheet="1" objects="1" scenarios="1"/>
  <mergeCells count="33">
    <mergeCell ref="A2:C2"/>
    <mergeCell ref="A3:C3"/>
    <mergeCell ref="B8:B28"/>
    <mergeCell ref="C9:C10"/>
    <mergeCell ref="D9:D10"/>
    <mergeCell ref="C15:C16"/>
    <mergeCell ref="D15:D16"/>
    <mergeCell ref="C21:C22"/>
    <mergeCell ref="D23:D24"/>
    <mergeCell ref="D21:D22"/>
    <mergeCell ref="C25:C26"/>
    <mergeCell ref="D25:D26"/>
    <mergeCell ref="C23:C24"/>
    <mergeCell ref="C17:C18"/>
    <mergeCell ref="C19:C20"/>
    <mergeCell ref="C27:C28"/>
    <mergeCell ref="E9:E10"/>
    <mergeCell ref="C11:C12"/>
    <mergeCell ref="D11:D12"/>
    <mergeCell ref="E11:E12"/>
    <mergeCell ref="C13:C14"/>
    <mergeCell ref="D13:D14"/>
    <mergeCell ref="E13:E14"/>
    <mergeCell ref="E15:E16"/>
    <mergeCell ref="E17:E18"/>
    <mergeCell ref="D17:D18"/>
    <mergeCell ref="E21:E22"/>
    <mergeCell ref="E27:E28"/>
    <mergeCell ref="E25:E26"/>
    <mergeCell ref="E23:E24"/>
    <mergeCell ref="D19:D20"/>
    <mergeCell ref="E19:E20"/>
    <mergeCell ref="D27:D28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CE38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13.28515625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230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6</v>
      </c>
      <c r="F4" s="78" t="s">
        <v>127</v>
      </c>
      <c r="G4" s="79">
        <v>6</v>
      </c>
      <c r="H4" s="79" t="s">
        <v>128</v>
      </c>
      <c r="I4" s="80">
        <v>30</v>
      </c>
      <c r="J4" s="78" t="s">
        <v>127</v>
      </c>
      <c r="K4" s="79">
        <v>30</v>
      </c>
      <c r="L4" s="79" t="s">
        <v>128</v>
      </c>
      <c r="M4" s="80">
        <v>120</v>
      </c>
      <c r="N4" s="78" t="s">
        <v>127</v>
      </c>
      <c r="O4" s="79">
        <v>120</v>
      </c>
      <c r="P4" s="79" t="s">
        <v>128</v>
      </c>
      <c r="Q4" s="80">
        <v>315</v>
      </c>
      <c r="R4" s="78" t="s">
        <v>127</v>
      </c>
      <c r="S4" s="79">
        <v>315</v>
      </c>
      <c r="T4" s="79" t="s">
        <v>128</v>
      </c>
      <c r="U4" s="80">
        <v>1000</v>
      </c>
      <c r="V4" s="78" t="s">
        <v>127</v>
      </c>
      <c r="W4" s="79">
        <v>1000</v>
      </c>
      <c r="X4" s="79"/>
      <c r="Y4" s="75"/>
      <c r="Z4" s="99"/>
    </row>
    <row r="5" spans="1:26" ht="18.75" x14ac:dyDescent="0.25">
      <c r="A5" s="405"/>
      <c r="B5" s="83" t="s">
        <v>274</v>
      </c>
      <c r="C5" s="84" t="s">
        <v>141</v>
      </c>
      <c r="D5" s="85" t="s">
        <v>146</v>
      </c>
      <c r="E5" s="86" t="s">
        <v>148</v>
      </c>
      <c r="F5" s="83" t="s">
        <v>276</v>
      </c>
      <c r="G5" s="84" t="s">
        <v>141</v>
      </c>
      <c r="H5" s="86" t="s">
        <v>143</v>
      </c>
      <c r="I5" s="87" t="s">
        <v>147</v>
      </c>
      <c r="J5" s="83" t="s">
        <v>284</v>
      </c>
      <c r="K5" s="84" t="s">
        <v>141</v>
      </c>
      <c r="L5" s="86" t="s">
        <v>142</v>
      </c>
      <c r="M5" s="87" t="s">
        <v>155</v>
      </c>
      <c r="N5" s="83" t="s">
        <v>282</v>
      </c>
      <c r="O5" s="84" t="s">
        <v>141</v>
      </c>
      <c r="P5" s="86" t="s">
        <v>151</v>
      </c>
      <c r="Q5" s="87" t="s">
        <v>152</v>
      </c>
      <c r="R5" s="83" t="s">
        <v>286</v>
      </c>
      <c r="S5" s="84" t="s">
        <v>141</v>
      </c>
      <c r="T5" s="86" t="s">
        <v>153</v>
      </c>
      <c r="U5" s="87" t="s">
        <v>154</v>
      </c>
      <c r="V5" s="83" t="s">
        <v>287</v>
      </c>
      <c r="W5" s="84" t="s">
        <v>141</v>
      </c>
      <c r="X5" s="86" t="s">
        <v>180</v>
      </c>
      <c r="Y5" s="87" t="s">
        <v>181</v>
      </c>
      <c r="Z5" s="99"/>
    </row>
    <row r="6" spans="1:26" ht="18.75" x14ac:dyDescent="0.25">
      <c r="A6" s="406" t="s">
        <v>178</v>
      </c>
      <c r="B6" s="90" t="s">
        <v>127</v>
      </c>
      <c r="C6" s="88">
        <v>0</v>
      </c>
      <c r="D6" s="88" t="s">
        <v>128</v>
      </c>
      <c r="E6" s="89">
        <v>1.5</v>
      </c>
      <c r="F6" s="90" t="s">
        <v>127</v>
      </c>
      <c r="G6" s="88">
        <v>1.5</v>
      </c>
      <c r="H6" s="88" t="s">
        <v>128</v>
      </c>
      <c r="I6" s="89">
        <v>4.5</v>
      </c>
      <c r="J6" s="90" t="s">
        <v>127</v>
      </c>
      <c r="K6" s="88">
        <v>4.5</v>
      </c>
      <c r="L6" s="88"/>
      <c r="M6" s="89"/>
      <c r="N6" s="95"/>
      <c r="O6" s="95"/>
      <c r="P6" s="95"/>
      <c r="Q6" s="95"/>
      <c r="R6" s="95"/>
      <c r="S6" s="95"/>
      <c r="T6" s="95"/>
      <c r="U6" s="95"/>
      <c r="V6" s="403"/>
      <c r="W6" s="403"/>
      <c r="X6" s="403"/>
      <c r="Y6" s="403"/>
      <c r="Z6" s="99"/>
    </row>
    <row r="7" spans="1:26" ht="18.75" x14ac:dyDescent="0.25">
      <c r="A7" s="407"/>
      <c r="B7" s="83" t="s">
        <v>284</v>
      </c>
      <c r="C7" s="84" t="s">
        <v>141</v>
      </c>
      <c r="D7" s="86" t="s">
        <v>142</v>
      </c>
      <c r="E7" s="87" t="s">
        <v>155</v>
      </c>
      <c r="F7" s="83" t="s">
        <v>285</v>
      </c>
      <c r="G7" s="84" t="s">
        <v>141</v>
      </c>
      <c r="H7" s="86" t="s">
        <v>149</v>
      </c>
      <c r="I7" s="87" t="s">
        <v>150</v>
      </c>
      <c r="J7" s="83" t="s">
        <v>286</v>
      </c>
      <c r="K7" s="84" t="s">
        <v>141</v>
      </c>
      <c r="L7" s="86" t="s">
        <v>153</v>
      </c>
      <c r="M7" s="87" t="s">
        <v>154</v>
      </c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9"/>
    </row>
    <row r="8" spans="1:26" ht="18.75" x14ac:dyDescent="0.25">
      <c r="A8" s="408" t="s">
        <v>135</v>
      </c>
      <c r="B8" s="91" t="s">
        <v>127</v>
      </c>
      <c r="C8" s="92">
        <v>0</v>
      </c>
      <c r="D8" s="92" t="s">
        <v>128</v>
      </c>
      <c r="E8" s="93">
        <v>10</v>
      </c>
      <c r="F8" s="91" t="s">
        <v>127</v>
      </c>
      <c r="G8" s="92">
        <v>10</v>
      </c>
      <c r="H8" s="92" t="s">
        <v>128</v>
      </c>
      <c r="I8" s="93">
        <v>50</v>
      </c>
      <c r="J8" s="91" t="s">
        <v>127</v>
      </c>
      <c r="K8" s="92">
        <v>50</v>
      </c>
      <c r="L8" s="92"/>
      <c r="M8" s="93"/>
      <c r="N8" s="95"/>
      <c r="O8" s="95"/>
      <c r="P8" s="95"/>
      <c r="Q8" s="95"/>
      <c r="R8" s="403"/>
      <c r="S8" s="403"/>
      <c r="T8" s="403"/>
      <c r="U8" s="403"/>
      <c r="V8" s="81"/>
      <c r="W8" s="81"/>
      <c r="X8" s="81"/>
      <c r="Y8" s="81"/>
      <c r="Z8" s="99"/>
    </row>
    <row r="9" spans="1:26" ht="18.75" x14ac:dyDescent="0.25">
      <c r="A9" s="408"/>
      <c r="B9" s="83" t="s">
        <v>163</v>
      </c>
      <c r="C9" s="84" t="s">
        <v>141</v>
      </c>
      <c r="D9" s="86" t="s">
        <v>156</v>
      </c>
      <c r="E9" s="87" t="s">
        <v>157</v>
      </c>
      <c r="F9" s="83" t="s">
        <v>164</v>
      </c>
      <c r="G9" s="84" t="s">
        <v>141</v>
      </c>
      <c r="H9" s="86">
        <v>0.5</v>
      </c>
      <c r="I9" s="87">
        <v>-0.5</v>
      </c>
      <c r="J9" s="83" t="s">
        <v>182</v>
      </c>
      <c r="K9" s="84" t="s">
        <v>141</v>
      </c>
      <c r="L9" s="86" t="s">
        <v>183</v>
      </c>
      <c r="M9" s="87" t="s">
        <v>184</v>
      </c>
      <c r="N9" s="94"/>
      <c r="O9" s="94"/>
      <c r="P9" s="94"/>
      <c r="Q9" s="94"/>
      <c r="R9" s="94"/>
      <c r="S9" s="94"/>
      <c r="T9" s="94"/>
      <c r="U9" s="94"/>
      <c r="V9" s="81"/>
      <c r="W9" s="81"/>
      <c r="X9" s="81"/>
      <c r="Y9" s="81"/>
      <c r="Z9" s="99"/>
    </row>
    <row r="10" spans="1:26" x14ac:dyDescent="0.2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</row>
    <row r="23" spans="1:83" x14ac:dyDescent="0.25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</row>
    <row r="30" spans="1:83" ht="18.75" customHeight="1" x14ac:dyDescent="0.25"/>
    <row r="32" spans="1:83" ht="18.75" customHeight="1" x14ac:dyDescent="0.25"/>
    <row r="36" ht="18.75" customHeight="1" x14ac:dyDescent="0.25"/>
    <row r="38" ht="18.75" customHeight="1" x14ac:dyDescent="0.25"/>
  </sheetData>
  <mergeCells count="7">
    <mergeCell ref="R8:S8"/>
    <mergeCell ref="A4:A5"/>
    <mergeCell ref="X6:Y6"/>
    <mergeCell ref="A6:A7"/>
    <mergeCell ref="V6:W6"/>
    <mergeCell ref="A8:A9"/>
    <mergeCell ref="T8:U8"/>
  </mergeCells>
  <pageMargins left="0" right="0" top="0" bottom="0" header="0.3" footer="0.3"/>
  <pageSetup paperSize="9" scale="3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W10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13.140625" style="98" customWidth="1"/>
    <col min="2" max="16384" width="11.42578125" style="98"/>
  </cols>
  <sheetData>
    <row r="1" spans="1:23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</row>
    <row r="2" spans="1:23" ht="18.75" x14ac:dyDescent="0.25">
      <c r="A2" s="97" t="s">
        <v>231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</row>
    <row r="3" spans="1:23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</row>
    <row r="4" spans="1:23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3</v>
      </c>
      <c r="F4" s="78" t="s">
        <v>127</v>
      </c>
      <c r="G4" s="79">
        <v>3</v>
      </c>
      <c r="H4" s="79" t="s">
        <v>128</v>
      </c>
      <c r="I4" s="80">
        <v>6</v>
      </c>
      <c r="J4" s="78" t="s">
        <v>127</v>
      </c>
      <c r="K4" s="79">
        <v>6</v>
      </c>
      <c r="L4" s="79" t="s">
        <v>128</v>
      </c>
      <c r="M4" s="80">
        <v>30</v>
      </c>
      <c r="N4" s="78" t="s">
        <v>127</v>
      </c>
      <c r="O4" s="79">
        <v>30</v>
      </c>
      <c r="P4" s="79" t="s">
        <v>128</v>
      </c>
      <c r="Q4" s="80">
        <v>120</v>
      </c>
      <c r="R4" s="78" t="s">
        <v>127</v>
      </c>
      <c r="S4" s="79">
        <v>120</v>
      </c>
      <c r="T4" s="79" t="s">
        <v>128</v>
      </c>
      <c r="U4" s="80">
        <v>400</v>
      </c>
      <c r="V4" s="95"/>
      <c r="W4" s="95"/>
    </row>
    <row r="5" spans="1:23" ht="18.75" x14ac:dyDescent="0.25">
      <c r="A5" s="405"/>
      <c r="B5" s="83" t="s">
        <v>276</v>
      </c>
      <c r="C5" s="84" t="s">
        <v>141</v>
      </c>
      <c r="D5" s="85" t="s">
        <v>143</v>
      </c>
      <c r="E5" s="86" t="s">
        <v>147</v>
      </c>
      <c r="F5" s="83" t="s">
        <v>284</v>
      </c>
      <c r="G5" s="84" t="s">
        <v>141</v>
      </c>
      <c r="H5" s="86" t="s">
        <v>142</v>
      </c>
      <c r="I5" s="87" t="s">
        <v>155</v>
      </c>
      <c r="J5" s="83" t="s">
        <v>282</v>
      </c>
      <c r="K5" s="84" t="s">
        <v>141</v>
      </c>
      <c r="L5" s="86" t="s">
        <v>151</v>
      </c>
      <c r="M5" s="87" t="s">
        <v>152</v>
      </c>
      <c r="N5" s="83" t="s">
        <v>286</v>
      </c>
      <c r="O5" s="84" t="s">
        <v>141</v>
      </c>
      <c r="P5" s="86" t="s">
        <v>153</v>
      </c>
      <c r="Q5" s="87" t="s">
        <v>154</v>
      </c>
      <c r="R5" s="83" t="s">
        <v>287</v>
      </c>
      <c r="S5" s="84" t="s">
        <v>141</v>
      </c>
      <c r="T5" s="86" t="s">
        <v>180</v>
      </c>
      <c r="U5" s="87" t="s">
        <v>181</v>
      </c>
      <c r="V5" s="94"/>
      <c r="W5" s="94"/>
    </row>
    <row r="6" spans="1:23" ht="18.75" x14ac:dyDescent="0.25">
      <c r="A6" s="406" t="s">
        <v>178</v>
      </c>
      <c r="B6" s="90" t="s">
        <v>127</v>
      </c>
      <c r="C6" s="88">
        <v>0.5</v>
      </c>
      <c r="D6" s="88" t="s">
        <v>128</v>
      </c>
      <c r="E6" s="89">
        <v>3</v>
      </c>
      <c r="F6" s="90" t="s">
        <v>127</v>
      </c>
      <c r="G6" s="88">
        <v>3</v>
      </c>
      <c r="H6" s="88" t="s">
        <v>128</v>
      </c>
      <c r="I6" s="89">
        <v>6</v>
      </c>
      <c r="J6" s="90" t="s">
        <v>127</v>
      </c>
      <c r="K6" s="88">
        <v>6</v>
      </c>
      <c r="L6" s="88"/>
      <c r="M6" s="89"/>
      <c r="N6" s="95"/>
      <c r="O6" s="95"/>
      <c r="P6" s="95"/>
      <c r="Q6" s="95"/>
      <c r="R6" s="95"/>
      <c r="S6" s="95"/>
      <c r="T6" s="95"/>
      <c r="U6" s="95"/>
      <c r="V6" s="403"/>
      <c r="W6" s="403"/>
    </row>
    <row r="7" spans="1:23" ht="18.75" x14ac:dyDescent="0.25">
      <c r="A7" s="407"/>
      <c r="B7" s="83" t="s">
        <v>285</v>
      </c>
      <c r="C7" s="84" t="s">
        <v>141</v>
      </c>
      <c r="D7" s="86" t="s">
        <v>149</v>
      </c>
      <c r="E7" s="87" t="s">
        <v>150</v>
      </c>
      <c r="F7" s="83" t="s">
        <v>283</v>
      </c>
      <c r="G7" s="84" t="s">
        <v>141</v>
      </c>
      <c r="H7" s="86" t="s">
        <v>156</v>
      </c>
      <c r="I7" s="87" t="s">
        <v>157</v>
      </c>
      <c r="J7" s="83" t="s">
        <v>288</v>
      </c>
      <c r="K7" s="84" t="s">
        <v>141</v>
      </c>
      <c r="L7" s="86" t="s">
        <v>247</v>
      </c>
      <c r="M7" s="87" t="s">
        <v>248</v>
      </c>
      <c r="N7" s="94"/>
      <c r="O7" s="94"/>
      <c r="P7" s="94"/>
      <c r="Q7" s="94"/>
      <c r="R7" s="94"/>
      <c r="S7" s="94"/>
      <c r="T7" s="94"/>
      <c r="U7" s="94"/>
      <c r="V7" s="94"/>
      <c r="W7" s="94"/>
    </row>
    <row r="8" spans="1:23" ht="18.75" x14ac:dyDescent="0.25">
      <c r="A8" s="408" t="s">
        <v>135</v>
      </c>
      <c r="B8" s="91" t="s">
        <v>127</v>
      </c>
      <c r="C8" s="92">
        <v>0</v>
      </c>
      <c r="D8" s="92" t="s">
        <v>128</v>
      </c>
      <c r="E8" s="93">
        <v>10</v>
      </c>
      <c r="F8" s="91" t="s">
        <v>127</v>
      </c>
      <c r="G8" s="92">
        <v>10</v>
      </c>
      <c r="H8" s="92" t="s">
        <v>128</v>
      </c>
      <c r="I8" s="93">
        <v>50</v>
      </c>
      <c r="J8" s="91" t="s">
        <v>127</v>
      </c>
      <c r="K8" s="92">
        <v>50</v>
      </c>
      <c r="L8" s="92" t="s">
        <v>128</v>
      </c>
      <c r="M8" s="93">
        <v>120</v>
      </c>
      <c r="N8" s="91" t="s">
        <v>127</v>
      </c>
      <c r="O8" s="92">
        <v>120</v>
      </c>
      <c r="P8" s="92" t="s">
        <v>128</v>
      </c>
      <c r="Q8" s="93">
        <v>400</v>
      </c>
      <c r="R8" s="403"/>
      <c r="S8" s="403"/>
      <c r="T8" s="403"/>
      <c r="U8" s="403"/>
      <c r="V8" s="81"/>
      <c r="W8" s="81"/>
    </row>
    <row r="9" spans="1:23" ht="18.75" x14ac:dyDescent="0.25">
      <c r="A9" s="408"/>
      <c r="B9" s="83" t="s">
        <v>249</v>
      </c>
      <c r="C9" s="84" t="s">
        <v>141</v>
      </c>
      <c r="D9" s="86" t="s">
        <v>250</v>
      </c>
      <c r="E9" s="87" t="s">
        <v>251</v>
      </c>
      <c r="F9" s="83" t="s">
        <v>163</v>
      </c>
      <c r="G9" s="84" t="s">
        <v>141</v>
      </c>
      <c r="H9" s="86" t="s">
        <v>156</v>
      </c>
      <c r="I9" s="87" t="s">
        <v>157</v>
      </c>
      <c r="J9" s="83" t="s">
        <v>164</v>
      </c>
      <c r="K9" s="84" t="s">
        <v>141</v>
      </c>
      <c r="L9" s="86" t="s">
        <v>151</v>
      </c>
      <c r="M9" s="87" t="s">
        <v>152</v>
      </c>
      <c r="N9" s="83" t="s">
        <v>182</v>
      </c>
      <c r="O9" s="84" t="s">
        <v>141</v>
      </c>
      <c r="P9" s="86" t="s">
        <v>183</v>
      </c>
      <c r="Q9" s="87" t="s">
        <v>184</v>
      </c>
      <c r="R9" s="94"/>
      <c r="S9" s="94"/>
      <c r="T9" s="94"/>
      <c r="U9" s="94"/>
      <c r="V9" s="81"/>
      <c r="W9" s="81"/>
    </row>
    <row r="10" spans="1:23" x14ac:dyDescent="0.2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</row>
  </sheetData>
  <mergeCells count="6">
    <mergeCell ref="V6:W6"/>
    <mergeCell ref="A4:A5"/>
    <mergeCell ref="R8:S8"/>
    <mergeCell ref="T8:U8"/>
    <mergeCell ref="A8:A9"/>
    <mergeCell ref="A6:A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</sheetPr>
  <dimension ref="A1:S10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14.42578125" style="98" bestFit="1" customWidth="1"/>
    <col min="2" max="16384" width="11.42578125" style="98"/>
  </cols>
  <sheetData>
    <row r="1" spans="1:19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</row>
    <row r="2" spans="1:19" ht="18.75" x14ac:dyDescent="0.25">
      <c r="A2" s="97" t="s">
        <v>232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</row>
    <row r="3" spans="1:19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</row>
    <row r="4" spans="1:19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6</v>
      </c>
      <c r="F4" s="78" t="s">
        <v>127</v>
      </c>
      <c r="G4" s="79">
        <v>6</v>
      </c>
      <c r="H4" s="79" t="s">
        <v>128</v>
      </c>
      <c r="I4" s="80">
        <v>30</v>
      </c>
      <c r="J4" s="78" t="s">
        <v>127</v>
      </c>
      <c r="K4" s="79">
        <v>30</v>
      </c>
      <c r="L4" s="79" t="s">
        <v>128</v>
      </c>
      <c r="M4" s="80">
        <v>120</v>
      </c>
      <c r="N4" s="78" t="s">
        <v>127</v>
      </c>
      <c r="O4" s="79">
        <v>120</v>
      </c>
      <c r="P4" s="79" t="s">
        <v>128</v>
      </c>
      <c r="Q4" s="80">
        <v>400</v>
      </c>
      <c r="R4" s="95"/>
      <c r="S4" s="95"/>
    </row>
    <row r="5" spans="1:19" ht="18.75" x14ac:dyDescent="0.25">
      <c r="A5" s="405"/>
      <c r="B5" s="83" t="s">
        <v>274</v>
      </c>
      <c r="C5" s="84" t="s">
        <v>141</v>
      </c>
      <c r="D5" s="85" t="s">
        <v>146</v>
      </c>
      <c r="E5" s="86" t="s">
        <v>148</v>
      </c>
      <c r="F5" s="83" t="s">
        <v>276</v>
      </c>
      <c r="G5" s="84" t="s">
        <v>141</v>
      </c>
      <c r="H5" s="86" t="s">
        <v>143</v>
      </c>
      <c r="I5" s="87" t="s">
        <v>147</v>
      </c>
      <c r="J5" s="83" t="s">
        <v>284</v>
      </c>
      <c r="K5" s="84" t="s">
        <v>141</v>
      </c>
      <c r="L5" s="86" t="s">
        <v>142</v>
      </c>
      <c r="M5" s="87" t="s">
        <v>155</v>
      </c>
      <c r="N5" s="83" t="s">
        <v>282</v>
      </c>
      <c r="O5" s="84" t="s">
        <v>141</v>
      </c>
      <c r="P5" s="86" t="s">
        <v>151</v>
      </c>
      <c r="Q5" s="87" t="s">
        <v>152</v>
      </c>
      <c r="R5" s="94"/>
      <c r="S5" s="94"/>
    </row>
    <row r="6" spans="1:19" ht="18.75" x14ac:dyDescent="0.25">
      <c r="A6" s="406" t="s">
        <v>178</v>
      </c>
      <c r="B6" s="90" t="s">
        <v>127</v>
      </c>
      <c r="C6" s="88">
        <v>0.5</v>
      </c>
      <c r="D6" s="88" t="s">
        <v>128</v>
      </c>
      <c r="E6" s="89">
        <v>3</v>
      </c>
      <c r="F6" s="90" t="s">
        <v>127</v>
      </c>
      <c r="G6" s="88">
        <v>3</v>
      </c>
      <c r="H6" s="88" t="s">
        <v>128</v>
      </c>
      <c r="I6" s="89">
        <v>6</v>
      </c>
      <c r="J6" s="90" t="s">
        <v>127</v>
      </c>
      <c r="K6" s="88">
        <v>6</v>
      </c>
      <c r="L6" s="88"/>
      <c r="M6" s="89"/>
      <c r="N6" s="95"/>
      <c r="O6" s="95"/>
      <c r="P6" s="95"/>
      <c r="Q6" s="95"/>
      <c r="R6" s="95"/>
      <c r="S6" s="95"/>
    </row>
    <row r="7" spans="1:19" ht="18.75" x14ac:dyDescent="0.25">
      <c r="A7" s="407"/>
      <c r="B7" s="83" t="s">
        <v>276</v>
      </c>
      <c r="C7" s="84" t="s">
        <v>141</v>
      </c>
      <c r="D7" s="86" t="s">
        <v>143</v>
      </c>
      <c r="E7" s="87" t="s">
        <v>147</v>
      </c>
      <c r="F7" s="83" t="s">
        <v>282</v>
      </c>
      <c r="G7" s="84" t="s">
        <v>141</v>
      </c>
      <c r="H7" s="86" t="s">
        <v>151</v>
      </c>
      <c r="I7" s="87" t="s">
        <v>152</v>
      </c>
      <c r="J7" s="83" t="s">
        <v>283</v>
      </c>
      <c r="K7" s="84" t="s">
        <v>141</v>
      </c>
      <c r="L7" s="86" t="s">
        <v>156</v>
      </c>
      <c r="M7" s="87" t="s">
        <v>157</v>
      </c>
      <c r="N7" s="94"/>
      <c r="O7" s="94"/>
      <c r="P7" s="94"/>
      <c r="Q7" s="94"/>
      <c r="R7" s="94"/>
      <c r="S7" s="94"/>
    </row>
    <row r="8" spans="1:19" ht="18.75" x14ac:dyDescent="0.25">
      <c r="A8" s="408" t="s">
        <v>135</v>
      </c>
      <c r="B8" s="91" t="s">
        <v>127</v>
      </c>
      <c r="C8" s="92">
        <v>0</v>
      </c>
      <c r="D8" s="92" t="s">
        <v>128</v>
      </c>
      <c r="E8" s="93">
        <v>10</v>
      </c>
      <c r="F8" s="91" t="s">
        <v>127</v>
      </c>
      <c r="G8" s="92">
        <v>10</v>
      </c>
      <c r="H8" s="92" t="s">
        <v>128</v>
      </c>
      <c r="I8" s="93">
        <v>50</v>
      </c>
      <c r="J8" s="91" t="s">
        <v>127</v>
      </c>
      <c r="K8" s="92">
        <v>50</v>
      </c>
      <c r="L8" s="92" t="s">
        <v>128</v>
      </c>
      <c r="M8" s="93">
        <v>120</v>
      </c>
      <c r="N8" s="91" t="s">
        <v>127</v>
      </c>
      <c r="O8" s="92">
        <v>120</v>
      </c>
      <c r="P8" s="92" t="s">
        <v>128</v>
      </c>
      <c r="Q8" s="93">
        <v>400</v>
      </c>
      <c r="R8" s="403"/>
      <c r="S8" s="403"/>
    </row>
    <row r="9" spans="1:19" ht="18.75" x14ac:dyDescent="0.25">
      <c r="A9" s="408"/>
      <c r="B9" s="83" t="s">
        <v>163</v>
      </c>
      <c r="C9" s="84" t="s">
        <v>141</v>
      </c>
      <c r="D9" s="86" t="s">
        <v>156</v>
      </c>
      <c r="E9" s="87" t="s">
        <v>157</v>
      </c>
      <c r="F9" s="83" t="s">
        <v>164</v>
      </c>
      <c r="G9" s="84" t="s">
        <v>141</v>
      </c>
      <c r="H9" s="86">
        <v>0.5</v>
      </c>
      <c r="I9" s="87">
        <v>-0.5</v>
      </c>
      <c r="J9" s="83" t="s">
        <v>244</v>
      </c>
      <c r="K9" s="84" t="s">
        <v>141</v>
      </c>
      <c r="L9" s="86">
        <v>0.33</v>
      </c>
      <c r="M9" s="87">
        <v>-0.33</v>
      </c>
      <c r="N9" s="83" t="s">
        <v>245</v>
      </c>
      <c r="O9" s="84" t="s">
        <v>141</v>
      </c>
      <c r="P9" s="86">
        <v>0.17</v>
      </c>
      <c r="Q9" s="87">
        <v>-0.17</v>
      </c>
      <c r="R9" s="94"/>
      <c r="S9" s="94"/>
    </row>
    <row r="10" spans="1:19" x14ac:dyDescent="0.2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</row>
  </sheetData>
  <mergeCells count="4">
    <mergeCell ref="A4:A5"/>
    <mergeCell ref="R8:S8"/>
    <mergeCell ref="A8:A9"/>
    <mergeCell ref="A6:A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Z16"/>
  <sheetViews>
    <sheetView zoomScale="80" zoomScaleNormal="80" workbookViewId="0">
      <selection activeCell="I44" sqref="I44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126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10</v>
      </c>
      <c r="F4" s="78" t="s">
        <v>127</v>
      </c>
      <c r="G4" s="79">
        <v>10</v>
      </c>
      <c r="H4" s="79" t="s">
        <v>128</v>
      </c>
      <c r="I4" s="80">
        <v>100</v>
      </c>
      <c r="J4" s="78" t="s">
        <v>127</v>
      </c>
      <c r="K4" s="79">
        <v>100</v>
      </c>
      <c r="L4" s="79" t="s">
        <v>128</v>
      </c>
      <c r="M4" s="80">
        <v>180</v>
      </c>
      <c r="N4" s="78" t="s">
        <v>127</v>
      </c>
      <c r="O4" s="79">
        <v>180</v>
      </c>
      <c r="P4" s="79" t="s">
        <v>128</v>
      </c>
      <c r="Q4" s="80">
        <v>500</v>
      </c>
      <c r="R4" s="78" t="s">
        <v>127</v>
      </c>
      <c r="S4" s="79">
        <v>500</v>
      </c>
      <c r="T4" s="79" t="s">
        <v>128</v>
      </c>
      <c r="U4" s="80">
        <v>1000</v>
      </c>
      <c r="V4" s="78" t="s">
        <v>127</v>
      </c>
      <c r="W4" s="79">
        <v>1000</v>
      </c>
      <c r="X4" s="79" t="s">
        <v>128</v>
      </c>
      <c r="Y4" s="75">
        <v>2000</v>
      </c>
      <c r="Z4" s="99"/>
    </row>
    <row r="5" spans="1:26" ht="18.75" x14ac:dyDescent="0.25">
      <c r="A5" s="405"/>
      <c r="B5" s="83" t="s">
        <v>274</v>
      </c>
      <c r="C5" s="84" t="s">
        <v>141</v>
      </c>
      <c r="D5" s="85" t="s">
        <v>146</v>
      </c>
      <c r="E5" s="86" t="s">
        <v>148</v>
      </c>
      <c r="F5" s="83" t="s">
        <v>276</v>
      </c>
      <c r="G5" s="84" t="s">
        <v>141</v>
      </c>
      <c r="H5" s="86" t="s">
        <v>143</v>
      </c>
      <c r="I5" s="87" t="s">
        <v>147</v>
      </c>
      <c r="J5" s="83" t="s">
        <v>285</v>
      </c>
      <c r="K5" s="84" t="s">
        <v>141</v>
      </c>
      <c r="L5" s="86" t="s">
        <v>149</v>
      </c>
      <c r="M5" s="87" t="s">
        <v>150</v>
      </c>
      <c r="N5" s="83" t="s">
        <v>282</v>
      </c>
      <c r="O5" s="84" t="s">
        <v>141</v>
      </c>
      <c r="P5" s="86" t="s">
        <v>151</v>
      </c>
      <c r="Q5" s="87" t="s">
        <v>152</v>
      </c>
      <c r="R5" s="83" t="s">
        <v>290</v>
      </c>
      <c r="S5" s="84" t="s">
        <v>141</v>
      </c>
      <c r="T5" s="86" t="s">
        <v>240</v>
      </c>
      <c r="U5" s="87" t="s">
        <v>241</v>
      </c>
      <c r="V5" s="83" t="s">
        <v>286</v>
      </c>
      <c r="W5" s="84" t="s">
        <v>141</v>
      </c>
      <c r="X5" s="86" t="s">
        <v>153</v>
      </c>
      <c r="Y5" s="87" t="s">
        <v>154</v>
      </c>
      <c r="Z5" s="99"/>
    </row>
    <row r="6" spans="1:26" ht="18.75" x14ac:dyDescent="0.25">
      <c r="A6" s="416" t="s">
        <v>130</v>
      </c>
      <c r="B6" s="71" t="s">
        <v>129</v>
      </c>
      <c r="C6" s="69">
        <v>0.8</v>
      </c>
      <c r="D6" s="69" t="s">
        <v>128</v>
      </c>
      <c r="E6" s="70">
        <v>1.5</v>
      </c>
      <c r="F6" s="71" t="s">
        <v>127</v>
      </c>
      <c r="G6" s="69">
        <v>1.5</v>
      </c>
      <c r="H6" s="69" t="s">
        <v>128</v>
      </c>
      <c r="I6" s="70">
        <v>3</v>
      </c>
      <c r="J6" s="423" t="s">
        <v>127</v>
      </c>
      <c r="K6" s="421"/>
      <c r="L6" s="421">
        <v>3</v>
      </c>
      <c r="M6" s="422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99"/>
    </row>
    <row r="7" spans="1:26" ht="18.75" x14ac:dyDescent="0.25">
      <c r="A7" s="417"/>
      <c r="B7" s="83" t="s">
        <v>275</v>
      </c>
      <c r="C7" s="84" t="s">
        <v>141</v>
      </c>
      <c r="D7" s="86">
        <v>0.15</v>
      </c>
      <c r="E7" s="87">
        <v>-0.15</v>
      </c>
      <c r="F7" s="83" t="s">
        <v>276</v>
      </c>
      <c r="G7" s="84" t="s">
        <v>141</v>
      </c>
      <c r="H7" s="86" t="s">
        <v>143</v>
      </c>
      <c r="I7" s="87" t="s">
        <v>147</v>
      </c>
      <c r="J7" s="83" t="s">
        <v>289</v>
      </c>
      <c r="K7" s="84" t="s">
        <v>141</v>
      </c>
      <c r="L7" s="86">
        <v>0.25</v>
      </c>
      <c r="M7" s="87">
        <v>-0.25</v>
      </c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99"/>
    </row>
    <row r="8" spans="1:26" ht="18.75" x14ac:dyDescent="0.25">
      <c r="A8" s="414" t="s">
        <v>132</v>
      </c>
      <c r="B8" s="429" t="s">
        <v>129</v>
      </c>
      <c r="C8" s="430"/>
      <c r="D8" s="430">
        <v>0.8</v>
      </c>
      <c r="E8" s="43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99"/>
    </row>
    <row r="9" spans="1:26" ht="18.75" x14ac:dyDescent="0.25">
      <c r="A9" s="415"/>
      <c r="B9" s="83" t="s">
        <v>284</v>
      </c>
      <c r="C9" s="84" t="s">
        <v>141</v>
      </c>
      <c r="D9" s="86" t="s">
        <v>142</v>
      </c>
      <c r="E9" s="87" t="s">
        <v>155</v>
      </c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99"/>
    </row>
    <row r="10" spans="1:26" ht="18.75" x14ac:dyDescent="0.25">
      <c r="A10" s="426" t="s">
        <v>262</v>
      </c>
      <c r="B10" s="126" t="s">
        <v>127</v>
      </c>
      <c r="C10" s="127">
        <v>0.5</v>
      </c>
      <c r="D10" s="127" t="s">
        <v>128</v>
      </c>
      <c r="E10" s="128">
        <v>4</v>
      </c>
      <c r="F10" s="126" t="s">
        <v>127</v>
      </c>
      <c r="G10" s="127">
        <v>4</v>
      </c>
      <c r="H10" s="127" t="s">
        <v>128</v>
      </c>
      <c r="I10" s="128">
        <v>8</v>
      </c>
      <c r="J10" s="126" t="s">
        <v>127</v>
      </c>
      <c r="K10" s="127">
        <v>8</v>
      </c>
      <c r="L10" s="127" t="s">
        <v>128</v>
      </c>
      <c r="M10" s="128">
        <v>25</v>
      </c>
      <c r="N10" s="126" t="s">
        <v>127</v>
      </c>
      <c r="O10" s="127">
        <v>25</v>
      </c>
      <c r="P10" s="127" t="s">
        <v>128</v>
      </c>
      <c r="Q10" s="128">
        <v>50</v>
      </c>
      <c r="R10" s="126" t="s">
        <v>127</v>
      </c>
      <c r="S10" s="127">
        <v>50</v>
      </c>
      <c r="T10" s="127" t="s">
        <v>128</v>
      </c>
      <c r="U10" s="128">
        <v>80</v>
      </c>
      <c r="V10" s="428" t="s">
        <v>127</v>
      </c>
      <c r="W10" s="424"/>
      <c r="X10" s="424">
        <v>80</v>
      </c>
      <c r="Y10" s="425"/>
      <c r="Z10" s="99"/>
    </row>
    <row r="11" spans="1:26" ht="18.75" x14ac:dyDescent="0.25">
      <c r="A11" s="427"/>
      <c r="B11" s="83" t="s">
        <v>276</v>
      </c>
      <c r="C11" s="84" t="s">
        <v>141</v>
      </c>
      <c r="D11" s="86" t="s">
        <v>143</v>
      </c>
      <c r="E11" s="87" t="s">
        <v>147</v>
      </c>
      <c r="F11" s="83" t="s">
        <v>284</v>
      </c>
      <c r="G11" s="84" t="s">
        <v>141</v>
      </c>
      <c r="H11" s="86" t="s">
        <v>142</v>
      </c>
      <c r="I11" s="87" t="s">
        <v>155</v>
      </c>
      <c r="J11" s="83" t="s">
        <v>285</v>
      </c>
      <c r="K11" s="84" t="s">
        <v>141</v>
      </c>
      <c r="L11" s="86" t="s">
        <v>149</v>
      </c>
      <c r="M11" s="87" t="s">
        <v>150</v>
      </c>
      <c r="N11" s="83" t="s">
        <v>282</v>
      </c>
      <c r="O11" s="84" t="s">
        <v>141</v>
      </c>
      <c r="P11" s="86" t="s">
        <v>151</v>
      </c>
      <c r="Q11" s="87" t="s">
        <v>152</v>
      </c>
      <c r="R11" s="83" t="s">
        <v>290</v>
      </c>
      <c r="S11" s="84" t="s">
        <v>141</v>
      </c>
      <c r="T11" s="86" t="s">
        <v>240</v>
      </c>
      <c r="U11" s="87" t="s">
        <v>241</v>
      </c>
      <c r="V11" s="83" t="s">
        <v>291</v>
      </c>
      <c r="W11" s="84" t="s">
        <v>141</v>
      </c>
      <c r="X11" s="86" t="s">
        <v>242</v>
      </c>
      <c r="Y11" s="87" t="s">
        <v>243</v>
      </c>
      <c r="Z11" s="99"/>
    </row>
    <row r="12" spans="1:26" ht="18.75" x14ac:dyDescent="0.25">
      <c r="A12" s="412" t="s">
        <v>263</v>
      </c>
      <c r="B12" s="72" t="s">
        <v>127</v>
      </c>
      <c r="C12" s="73">
        <v>0.5</v>
      </c>
      <c r="D12" s="73" t="s">
        <v>128</v>
      </c>
      <c r="E12" s="74">
        <v>5</v>
      </c>
      <c r="F12" s="418" t="s">
        <v>127</v>
      </c>
      <c r="G12" s="419"/>
      <c r="H12" s="419">
        <v>5</v>
      </c>
      <c r="I12" s="420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82"/>
      <c r="W12" s="82"/>
      <c r="X12" s="77"/>
      <c r="Y12" s="77"/>
      <c r="Z12" s="99"/>
    </row>
    <row r="13" spans="1:26" ht="18.75" x14ac:dyDescent="0.25">
      <c r="A13" s="413"/>
      <c r="B13" s="83" t="s">
        <v>276</v>
      </c>
      <c r="C13" s="84" t="s">
        <v>141</v>
      </c>
      <c r="D13" s="86" t="s">
        <v>143</v>
      </c>
      <c r="E13" s="87" t="s">
        <v>147</v>
      </c>
      <c r="F13" s="83" t="s">
        <v>282</v>
      </c>
      <c r="G13" s="84" t="s">
        <v>141</v>
      </c>
      <c r="H13" s="86" t="s">
        <v>151</v>
      </c>
      <c r="I13" s="87" t="s">
        <v>152</v>
      </c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82"/>
      <c r="W13" s="82"/>
      <c r="X13" s="77"/>
      <c r="Y13" s="77"/>
      <c r="Z13" s="99"/>
    </row>
    <row r="14" spans="1:26" ht="18.75" x14ac:dyDescent="0.25">
      <c r="A14" s="408" t="s">
        <v>135</v>
      </c>
      <c r="B14" s="91" t="s">
        <v>127</v>
      </c>
      <c r="C14" s="92">
        <v>0</v>
      </c>
      <c r="D14" s="92" t="s">
        <v>128</v>
      </c>
      <c r="E14" s="93">
        <v>10</v>
      </c>
      <c r="F14" s="91" t="s">
        <v>127</v>
      </c>
      <c r="G14" s="92">
        <v>10</v>
      </c>
      <c r="H14" s="92" t="s">
        <v>128</v>
      </c>
      <c r="I14" s="93">
        <v>50</v>
      </c>
      <c r="J14" s="91" t="s">
        <v>127</v>
      </c>
      <c r="K14" s="92">
        <v>50</v>
      </c>
      <c r="L14" s="92" t="s">
        <v>128</v>
      </c>
      <c r="M14" s="93">
        <v>120</v>
      </c>
      <c r="N14" s="91" t="s">
        <v>127</v>
      </c>
      <c r="O14" s="92">
        <v>120</v>
      </c>
      <c r="P14" s="92" t="s">
        <v>128</v>
      </c>
      <c r="Q14" s="93">
        <v>400</v>
      </c>
      <c r="R14" s="411" t="s">
        <v>127</v>
      </c>
      <c r="S14" s="409"/>
      <c r="T14" s="409">
        <v>400</v>
      </c>
      <c r="U14" s="410"/>
      <c r="V14" s="81"/>
      <c r="W14" s="81"/>
      <c r="X14" s="81"/>
      <c r="Y14" s="81"/>
      <c r="Z14" s="99"/>
    </row>
    <row r="15" spans="1:26" ht="18.75" x14ac:dyDescent="0.25">
      <c r="A15" s="408"/>
      <c r="B15" s="83" t="s">
        <v>163</v>
      </c>
      <c r="C15" s="84" t="s">
        <v>141</v>
      </c>
      <c r="D15" s="86" t="s">
        <v>156</v>
      </c>
      <c r="E15" s="87" t="s">
        <v>157</v>
      </c>
      <c r="F15" s="83" t="s">
        <v>164</v>
      </c>
      <c r="G15" s="84" t="s">
        <v>141</v>
      </c>
      <c r="H15" s="86">
        <v>0.5</v>
      </c>
      <c r="I15" s="87">
        <v>-0.5</v>
      </c>
      <c r="J15" s="83" t="s">
        <v>244</v>
      </c>
      <c r="K15" s="84" t="s">
        <v>141</v>
      </c>
      <c r="L15" s="86">
        <v>0.33</v>
      </c>
      <c r="M15" s="87">
        <v>-0.33</v>
      </c>
      <c r="N15" s="83" t="s">
        <v>245</v>
      </c>
      <c r="O15" s="84" t="s">
        <v>141</v>
      </c>
      <c r="P15" s="86">
        <v>0.17</v>
      </c>
      <c r="Q15" s="87">
        <v>-0.17</v>
      </c>
      <c r="R15" s="83" t="s">
        <v>246</v>
      </c>
      <c r="S15" s="84" t="s">
        <v>141</v>
      </c>
      <c r="T15" s="86">
        <v>0.08</v>
      </c>
      <c r="U15" s="87">
        <v>-0.08</v>
      </c>
      <c r="V15" s="81"/>
      <c r="W15" s="81"/>
      <c r="X15" s="81"/>
      <c r="Y15" s="81"/>
      <c r="Z15" s="99"/>
    </row>
    <row r="16" spans="1:26" x14ac:dyDescent="0.25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</row>
  </sheetData>
  <mergeCells count="16">
    <mergeCell ref="X10:Y10"/>
    <mergeCell ref="A10:A11"/>
    <mergeCell ref="V10:W10"/>
    <mergeCell ref="B8:C8"/>
    <mergeCell ref="D8:E8"/>
    <mergeCell ref="T14:U14"/>
    <mergeCell ref="R14:S14"/>
    <mergeCell ref="A14:A15"/>
    <mergeCell ref="A12:A13"/>
    <mergeCell ref="A4:A5"/>
    <mergeCell ref="A8:A9"/>
    <mergeCell ref="A6:A7"/>
    <mergeCell ref="F12:G12"/>
    <mergeCell ref="H12:I12"/>
    <mergeCell ref="L6:M6"/>
    <mergeCell ref="J6:K6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</sheetPr>
  <dimension ref="A1:Z8"/>
  <sheetViews>
    <sheetView zoomScale="80" zoomScaleNormal="80" workbookViewId="0">
      <selection activeCell="C45" sqref="C45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293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30</v>
      </c>
      <c r="F4" s="78" t="s">
        <v>127</v>
      </c>
      <c r="G4" s="79">
        <v>30</v>
      </c>
      <c r="H4" s="79" t="s">
        <v>128</v>
      </c>
      <c r="I4" s="80">
        <v>120</v>
      </c>
      <c r="J4" s="78" t="s">
        <v>127</v>
      </c>
      <c r="K4" s="79">
        <v>120</v>
      </c>
      <c r="L4" s="79" t="s">
        <v>128</v>
      </c>
      <c r="M4" s="80">
        <v>400</v>
      </c>
      <c r="N4" s="78" t="s">
        <v>127</v>
      </c>
      <c r="O4" s="79">
        <v>400</v>
      </c>
      <c r="P4" s="79" t="s">
        <v>128</v>
      </c>
      <c r="Q4" s="80">
        <v>1000</v>
      </c>
      <c r="R4" s="78" t="s">
        <v>127</v>
      </c>
      <c r="S4" s="79">
        <v>1000</v>
      </c>
      <c r="T4" s="79" t="s">
        <v>128</v>
      </c>
      <c r="U4" s="80">
        <v>2000</v>
      </c>
      <c r="V4" s="78" t="s">
        <v>127</v>
      </c>
      <c r="W4" s="79">
        <v>2000</v>
      </c>
      <c r="X4" s="79" t="s">
        <v>128</v>
      </c>
      <c r="Y4" s="75">
        <v>4000</v>
      </c>
      <c r="Z4" s="99"/>
    </row>
    <row r="5" spans="1:26" ht="18.75" x14ac:dyDescent="0.25">
      <c r="A5" s="405"/>
      <c r="B5" s="83" t="s">
        <v>276</v>
      </c>
      <c r="C5" s="84" t="s">
        <v>141</v>
      </c>
      <c r="D5" s="85" t="s">
        <v>143</v>
      </c>
      <c r="E5" s="86" t="s">
        <v>147</v>
      </c>
      <c r="F5" s="83" t="s">
        <v>284</v>
      </c>
      <c r="G5" s="84" t="s">
        <v>141</v>
      </c>
      <c r="H5" s="86" t="s">
        <v>142</v>
      </c>
      <c r="I5" s="87" t="s">
        <v>155</v>
      </c>
      <c r="J5" s="83" t="s">
        <v>282</v>
      </c>
      <c r="K5" s="84" t="s">
        <v>141</v>
      </c>
      <c r="L5" s="86" t="s">
        <v>151</v>
      </c>
      <c r="M5" s="87" t="s">
        <v>152</v>
      </c>
      <c r="N5" s="83" t="s">
        <v>286</v>
      </c>
      <c r="O5" s="84" t="s">
        <v>141</v>
      </c>
      <c r="P5" s="86" t="s">
        <v>153</v>
      </c>
      <c r="Q5" s="87" t="s">
        <v>154</v>
      </c>
      <c r="R5" s="83" t="s">
        <v>287</v>
      </c>
      <c r="S5" s="84" t="s">
        <v>141</v>
      </c>
      <c r="T5" s="86" t="s">
        <v>180</v>
      </c>
      <c r="U5" s="87" t="s">
        <v>181</v>
      </c>
      <c r="V5" s="83" t="s">
        <v>288</v>
      </c>
      <c r="W5" s="84" t="s">
        <v>141</v>
      </c>
      <c r="X5" s="86" t="s">
        <v>247</v>
      </c>
      <c r="Y5" s="87" t="s">
        <v>248</v>
      </c>
      <c r="Z5" s="99"/>
    </row>
    <row r="6" spans="1:26" ht="18.75" x14ac:dyDescent="0.25">
      <c r="A6" s="408" t="s">
        <v>135</v>
      </c>
      <c r="B6" s="132" t="s">
        <v>127</v>
      </c>
      <c r="C6" s="130">
        <v>0</v>
      </c>
      <c r="D6" s="130" t="s">
        <v>128</v>
      </c>
      <c r="E6" s="131">
        <v>10</v>
      </c>
      <c r="F6" s="132" t="s">
        <v>127</v>
      </c>
      <c r="G6" s="130">
        <v>10</v>
      </c>
      <c r="H6" s="130" t="s">
        <v>128</v>
      </c>
      <c r="I6" s="131">
        <v>50</v>
      </c>
      <c r="J6" s="132" t="s">
        <v>127</v>
      </c>
      <c r="K6" s="130">
        <v>50</v>
      </c>
      <c r="L6" s="130" t="s">
        <v>128</v>
      </c>
      <c r="M6" s="131">
        <v>120</v>
      </c>
      <c r="N6" s="132" t="s">
        <v>127</v>
      </c>
      <c r="O6" s="130">
        <v>120</v>
      </c>
      <c r="P6" s="130" t="s">
        <v>128</v>
      </c>
      <c r="Q6" s="131">
        <v>400</v>
      </c>
      <c r="R6" s="411" t="s">
        <v>127</v>
      </c>
      <c r="S6" s="409"/>
      <c r="T6" s="409">
        <v>400</v>
      </c>
      <c r="U6" s="410"/>
      <c r="V6" s="81"/>
      <c r="W6" s="81"/>
      <c r="X6" s="81"/>
      <c r="Y6" s="81"/>
      <c r="Z6" s="99"/>
    </row>
    <row r="7" spans="1:26" ht="18.75" x14ac:dyDescent="0.25">
      <c r="A7" s="408"/>
      <c r="B7" s="83" t="s">
        <v>163</v>
      </c>
      <c r="C7" s="84" t="s">
        <v>141</v>
      </c>
      <c r="D7" s="86" t="s">
        <v>156</v>
      </c>
      <c r="E7" s="87" t="s">
        <v>157</v>
      </c>
      <c r="F7" s="83" t="s">
        <v>164</v>
      </c>
      <c r="G7" s="84" t="s">
        <v>141</v>
      </c>
      <c r="H7" s="86">
        <v>0.5</v>
      </c>
      <c r="I7" s="87">
        <v>-0.5</v>
      </c>
      <c r="J7" s="83" t="s">
        <v>244</v>
      </c>
      <c r="K7" s="84" t="s">
        <v>141</v>
      </c>
      <c r="L7" s="86">
        <v>0.33</v>
      </c>
      <c r="M7" s="87">
        <v>-0.33</v>
      </c>
      <c r="N7" s="83" t="s">
        <v>245</v>
      </c>
      <c r="O7" s="84" t="s">
        <v>141</v>
      </c>
      <c r="P7" s="86">
        <v>0.17</v>
      </c>
      <c r="Q7" s="87">
        <v>-0.17</v>
      </c>
      <c r="R7" s="83" t="s">
        <v>246</v>
      </c>
      <c r="S7" s="84" t="s">
        <v>141</v>
      </c>
      <c r="T7" s="86">
        <v>0.08</v>
      </c>
      <c r="U7" s="87">
        <v>-0.08</v>
      </c>
      <c r="V7" s="81"/>
      <c r="W7" s="81"/>
      <c r="X7" s="81"/>
      <c r="Y7" s="81"/>
      <c r="Z7" s="99"/>
    </row>
    <row r="8" spans="1:26" x14ac:dyDescent="0.25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</row>
  </sheetData>
  <mergeCells count="4">
    <mergeCell ref="A6:A7"/>
    <mergeCell ref="R6:S6"/>
    <mergeCell ref="T6:U6"/>
    <mergeCell ref="A4:A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50"/>
  </sheetPr>
  <dimension ref="A1:Z11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233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101" t="s">
        <v>127</v>
      </c>
      <c r="C4" s="102">
        <v>0</v>
      </c>
      <c r="D4" s="102" t="s">
        <v>128</v>
      </c>
      <c r="E4" s="103">
        <v>20</v>
      </c>
      <c r="F4" s="101" t="s">
        <v>127</v>
      </c>
      <c r="G4" s="102">
        <v>20</v>
      </c>
      <c r="H4" s="102" t="s">
        <v>128</v>
      </c>
      <c r="I4" s="103">
        <v>50</v>
      </c>
      <c r="J4" s="101" t="s">
        <v>127</v>
      </c>
      <c r="K4" s="102">
        <v>50</v>
      </c>
      <c r="L4" s="102" t="s">
        <v>128</v>
      </c>
      <c r="M4" s="103">
        <v>180</v>
      </c>
      <c r="N4" s="101" t="s">
        <v>127</v>
      </c>
      <c r="O4" s="102">
        <v>180</v>
      </c>
      <c r="P4" s="102" t="s">
        <v>128</v>
      </c>
      <c r="Q4" s="103">
        <v>250</v>
      </c>
      <c r="R4" s="101" t="s">
        <v>127</v>
      </c>
      <c r="S4" s="102">
        <v>250</v>
      </c>
      <c r="T4" s="102" t="s">
        <v>128</v>
      </c>
      <c r="U4" s="103">
        <v>315</v>
      </c>
      <c r="V4" s="101" t="s">
        <v>127</v>
      </c>
      <c r="W4" s="102">
        <v>315</v>
      </c>
      <c r="X4" s="102" t="s">
        <v>128</v>
      </c>
      <c r="Y4" s="103">
        <v>400</v>
      </c>
      <c r="Z4" s="99"/>
    </row>
    <row r="5" spans="1:26" ht="18.75" x14ac:dyDescent="0.25">
      <c r="A5" s="405"/>
      <c r="B5" s="100" t="s">
        <v>274</v>
      </c>
      <c r="C5" s="104" t="s">
        <v>141</v>
      </c>
      <c r="D5" s="105" t="s">
        <v>146</v>
      </c>
      <c r="E5" s="106" t="s">
        <v>148</v>
      </c>
      <c r="F5" s="100" t="s">
        <v>275</v>
      </c>
      <c r="G5" s="104" t="s">
        <v>141</v>
      </c>
      <c r="H5" s="106" t="s">
        <v>252</v>
      </c>
      <c r="I5" s="107" t="s">
        <v>253</v>
      </c>
      <c r="J5" s="100" t="s">
        <v>276</v>
      </c>
      <c r="K5" s="104" t="s">
        <v>141</v>
      </c>
      <c r="L5" s="106" t="s">
        <v>143</v>
      </c>
      <c r="M5" s="107" t="s">
        <v>147</v>
      </c>
      <c r="N5" s="100" t="s">
        <v>277</v>
      </c>
      <c r="O5" s="104" t="s">
        <v>141</v>
      </c>
      <c r="P5" s="106" t="s">
        <v>254</v>
      </c>
      <c r="Q5" s="107" t="s">
        <v>255</v>
      </c>
      <c r="R5" s="100" t="s">
        <v>278</v>
      </c>
      <c r="S5" s="104" t="s">
        <v>141</v>
      </c>
      <c r="T5" s="106" t="s">
        <v>256</v>
      </c>
      <c r="U5" s="107" t="s">
        <v>257</v>
      </c>
      <c r="V5" s="100" t="s">
        <v>279</v>
      </c>
      <c r="W5" s="104" t="s">
        <v>141</v>
      </c>
      <c r="X5" s="106" t="s">
        <v>258</v>
      </c>
      <c r="Y5" s="107" t="s">
        <v>259</v>
      </c>
      <c r="Z5" s="99"/>
    </row>
    <row r="6" spans="1:26" ht="18.75" x14ac:dyDescent="0.25">
      <c r="A6" s="435" t="s">
        <v>130</v>
      </c>
      <c r="B6" s="109" t="s">
        <v>129</v>
      </c>
      <c r="C6" s="110">
        <v>1.5</v>
      </c>
      <c r="D6" s="110" t="s">
        <v>260</v>
      </c>
      <c r="E6" s="111">
        <v>3</v>
      </c>
      <c r="F6" s="109" t="s">
        <v>129</v>
      </c>
      <c r="G6" s="110">
        <v>3</v>
      </c>
      <c r="H6" s="110"/>
      <c r="I6" s="111"/>
      <c r="J6" s="432"/>
      <c r="K6" s="432"/>
      <c r="L6" s="432"/>
      <c r="M6" s="432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99"/>
    </row>
    <row r="7" spans="1:26" ht="37.5" x14ac:dyDescent="0.25">
      <c r="A7" s="436"/>
      <c r="B7" s="96" t="s">
        <v>281</v>
      </c>
      <c r="C7" s="104" t="s">
        <v>141</v>
      </c>
      <c r="D7" s="106">
        <v>0.1</v>
      </c>
      <c r="E7" s="107">
        <v>-0.2</v>
      </c>
      <c r="F7" s="96" t="s">
        <v>280</v>
      </c>
      <c r="G7" s="104" t="s">
        <v>141</v>
      </c>
      <c r="H7" s="106">
        <v>0.15</v>
      </c>
      <c r="I7" s="107">
        <v>-0.3</v>
      </c>
      <c r="J7" s="115"/>
      <c r="K7" s="115"/>
      <c r="L7" s="115"/>
      <c r="M7" s="115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99"/>
    </row>
    <row r="8" spans="1:26" ht="18.75" x14ac:dyDescent="0.25">
      <c r="A8" s="433" t="s">
        <v>132</v>
      </c>
      <c r="B8" s="116" t="s">
        <v>129</v>
      </c>
      <c r="C8" s="117">
        <v>1.5</v>
      </c>
      <c r="D8" s="117" t="s">
        <v>260</v>
      </c>
      <c r="E8" s="118">
        <v>3</v>
      </c>
      <c r="F8" s="116" t="s">
        <v>129</v>
      </c>
      <c r="G8" s="117">
        <v>3</v>
      </c>
      <c r="H8" s="117"/>
      <c r="I8" s="11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99"/>
    </row>
    <row r="9" spans="1:26" ht="18.75" x14ac:dyDescent="0.25">
      <c r="A9" s="434"/>
      <c r="B9" s="100" t="s">
        <v>276</v>
      </c>
      <c r="C9" s="104" t="s">
        <v>141</v>
      </c>
      <c r="D9" s="105">
        <v>0.2</v>
      </c>
      <c r="E9" s="106">
        <v>-0.2</v>
      </c>
      <c r="F9" s="100" t="s">
        <v>276</v>
      </c>
      <c r="G9" s="104" t="s">
        <v>141</v>
      </c>
      <c r="H9" s="106" t="s">
        <v>143</v>
      </c>
      <c r="I9" s="107" t="s">
        <v>147</v>
      </c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99"/>
    </row>
    <row r="10" spans="1:26" ht="18.75" x14ac:dyDescent="0.25">
      <c r="A10" s="437" t="s">
        <v>178</v>
      </c>
      <c r="B10" s="112" t="s">
        <v>129</v>
      </c>
      <c r="C10" s="113">
        <v>2.5</v>
      </c>
      <c r="D10" s="113" t="s">
        <v>260</v>
      </c>
      <c r="E10" s="114">
        <v>6</v>
      </c>
      <c r="F10" s="112" t="s">
        <v>129</v>
      </c>
      <c r="G10" s="113">
        <v>6</v>
      </c>
      <c r="H10" s="113"/>
      <c r="I10" s="114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432"/>
      <c r="W10" s="432"/>
      <c r="X10" s="432"/>
      <c r="Y10" s="432"/>
      <c r="Z10" s="99"/>
    </row>
    <row r="11" spans="1:26" ht="18.75" x14ac:dyDescent="0.25">
      <c r="A11" s="438"/>
      <c r="B11" s="100" t="s">
        <v>282</v>
      </c>
      <c r="C11" s="104" t="s">
        <v>141</v>
      </c>
      <c r="D11" s="106">
        <v>0.5</v>
      </c>
      <c r="E11" s="107">
        <v>-0.5</v>
      </c>
      <c r="F11" s="100" t="s">
        <v>283</v>
      </c>
      <c r="G11" s="104" t="s">
        <v>141</v>
      </c>
      <c r="H11" s="106">
        <v>1</v>
      </c>
      <c r="I11" s="107">
        <v>-1</v>
      </c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99"/>
    </row>
  </sheetData>
  <mergeCells count="8">
    <mergeCell ref="X10:Y10"/>
    <mergeCell ref="V10:W10"/>
    <mergeCell ref="A4:A5"/>
    <mergeCell ref="A8:A9"/>
    <mergeCell ref="A6:A7"/>
    <mergeCell ref="A10:A11"/>
    <mergeCell ref="L6:M6"/>
    <mergeCell ref="J6:K6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</sheetPr>
  <dimension ref="A1:AC14"/>
  <sheetViews>
    <sheetView topLeftCell="B1" zoomScale="80" zoomScaleNormal="80" workbookViewId="0">
      <selection activeCell="A7" sqref="A7:AZ43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9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9" ht="18.75" x14ac:dyDescent="0.25">
      <c r="A2" s="97" t="s">
        <v>234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9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9" ht="18.75" x14ac:dyDescent="0.25">
      <c r="A4" s="404" t="s">
        <v>179</v>
      </c>
      <c r="B4" s="101" t="s">
        <v>127</v>
      </c>
      <c r="C4" s="102">
        <v>0</v>
      </c>
      <c r="D4" s="102" t="s">
        <v>128</v>
      </c>
      <c r="E4" s="103">
        <v>6</v>
      </c>
      <c r="F4" s="101" t="s">
        <v>127</v>
      </c>
      <c r="G4" s="102">
        <v>6</v>
      </c>
      <c r="H4" s="102" t="s">
        <v>128</v>
      </c>
      <c r="I4" s="103">
        <v>30</v>
      </c>
      <c r="J4" s="101" t="s">
        <v>127</v>
      </c>
      <c r="K4" s="102">
        <v>30</v>
      </c>
      <c r="L4" s="102" t="s">
        <v>128</v>
      </c>
      <c r="M4" s="103">
        <v>120</v>
      </c>
      <c r="N4" s="101" t="s">
        <v>127</v>
      </c>
      <c r="O4" s="102">
        <v>120</v>
      </c>
      <c r="P4" s="102" t="s">
        <v>128</v>
      </c>
      <c r="Q4" s="103">
        <v>400</v>
      </c>
      <c r="R4" s="101" t="s">
        <v>127</v>
      </c>
      <c r="S4" s="102">
        <v>400</v>
      </c>
      <c r="T4" s="102" t="s">
        <v>128</v>
      </c>
      <c r="U4" s="103">
        <v>1000</v>
      </c>
      <c r="V4" s="101" t="s">
        <v>127</v>
      </c>
      <c r="W4" s="102">
        <v>1000</v>
      </c>
      <c r="X4" s="102" t="s">
        <v>128</v>
      </c>
      <c r="Y4" s="103">
        <v>2000</v>
      </c>
      <c r="Z4" s="101" t="s">
        <v>127</v>
      </c>
      <c r="AA4" s="102">
        <v>2000</v>
      </c>
      <c r="AB4" s="102" t="s">
        <v>128</v>
      </c>
      <c r="AC4" s="103">
        <v>4000</v>
      </c>
    </row>
    <row r="5" spans="1:29" ht="18.75" x14ac:dyDescent="0.25">
      <c r="A5" s="405"/>
      <c r="B5" s="100" t="s">
        <v>274</v>
      </c>
      <c r="C5" s="104" t="s">
        <v>141</v>
      </c>
      <c r="D5" s="105" t="s">
        <v>146</v>
      </c>
      <c r="E5" s="106" t="s">
        <v>148</v>
      </c>
      <c r="F5" s="100" t="s">
        <v>276</v>
      </c>
      <c r="G5" s="104" t="s">
        <v>141</v>
      </c>
      <c r="H5" s="106">
        <v>0.2</v>
      </c>
      <c r="I5" s="107">
        <v>-0.2</v>
      </c>
      <c r="J5" s="100" t="s">
        <v>284</v>
      </c>
      <c r="K5" s="104" t="s">
        <v>141</v>
      </c>
      <c r="L5" s="106">
        <v>0.3</v>
      </c>
      <c r="M5" s="107">
        <v>-0.3</v>
      </c>
      <c r="N5" s="100" t="s">
        <v>282</v>
      </c>
      <c r="O5" s="104" t="s">
        <v>141</v>
      </c>
      <c r="P5" s="106">
        <v>0.5</v>
      </c>
      <c r="Q5" s="107">
        <v>-0.5</v>
      </c>
      <c r="R5" s="100" t="s">
        <v>286</v>
      </c>
      <c r="S5" s="104" t="s">
        <v>141</v>
      </c>
      <c r="T5" s="106">
        <v>0.8</v>
      </c>
      <c r="U5" s="107">
        <v>-0.8</v>
      </c>
      <c r="V5" s="100" t="s">
        <v>287</v>
      </c>
      <c r="W5" s="104" t="s">
        <v>141</v>
      </c>
      <c r="X5" s="106">
        <v>1.2</v>
      </c>
      <c r="Y5" s="107">
        <v>-1.2</v>
      </c>
      <c r="Z5" s="100" t="s">
        <v>288</v>
      </c>
      <c r="AA5" s="104" t="s">
        <v>141</v>
      </c>
      <c r="AB5" s="106">
        <v>2</v>
      </c>
      <c r="AC5" s="107">
        <v>-2</v>
      </c>
    </row>
    <row r="6" spans="1:29" ht="18.75" x14ac:dyDescent="0.25">
      <c r="A6" s="435" t="s">
        <v>130</v>
      </c>
      <c r="B6" s="109" t="s">
        <v>129</v>
      </c>
      <c r="C6" s="110">
        <v>1.2</v>
      </c>
      <c r="D6" s="110" t="s">
        <v>260</v>
      </c>
      <c r="E6" s="111">
        <v>3</v>
      </c>
      <c r="F6" s="109" t="s">
        <v>129</v>
      </c>
      <c r="G6" s="110">
        <v>3</v>
      </c>
      <c r="H6" s="110"/>
      <c r="I6" s="111"/>
      <c r="J6" s="432"/>
      <c r="K6" s="432"/>
      <c r="L6" s="432"/>
      <c r="M6" s="432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99"/>
    </row>
    <row r="7" spans="1:29" ht="18.75" x14ac:dyDescent="0.25">
      <c r="A7" s="436"/>
      <c r="B7" s="100" t="s">
        <v>275</v>
      </c>
      <c r="C7" s="104" t="s">
        <v>141</v>
      </c>
      <c r="D7" s="105">
        <v>0.15</v>
      </c>
      <c r="E7" s="106">
        <v>-0.15</v>
      </c>
      <c r="F7" s="100" t="s">
        <v>276</v>
      </c>
      <c r="G7" s="104" t="s">
        <v>141</v>
      </c>
      <c r="H7" s="105">
        <v>0.2</v>
      </c>
      <c r="I7" s="107">
        <v>-0.2</v>
      </c>
      <c r="J7" s="115"/>
      <c r="K7" s="115"/>
      <c r="L7" s="115"/>
      <c r="M7" s="115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99"/>
    </row>
    <row r="8" spans="1:29" ht="18.75" x14ac:dyDescent="0.25">
      <c r="A8" s="433" t="s">
        <v>132</v>
      </c>
      <c r="B8" s="116" t="s">
        <v>127</v>
      </c>
      <c r="C8" s="117">
        <v>0</v>
      </c>
      <c r="D8" s="117"/>
      <c r="E8" s="118"/>
      <c r="F8" s="119"/>
      <c r="G8" s="119"/>
      <c r="H8" s="119"/>
      <c r="I8" s="119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99"/>
    </row>
    <row r="9" spans="1:29" ht="18.75" x14ac:dyDescent="0.25">
      <c r="A9" s="434"/>
      <c r="B9" s="100" t="s">
        <v>276</v>
      </c>
      <c r="C9" s="104" t="s">
        <v>141</v>
      </c>
      <c r="D9" s="105">
        <v>0.2</v>
      </c>
      <c r="E9" s="107">
        <v>-0.2</v>
      </c>
      <c r="F9" s="115"/>
      <c r="G9" s="115"/>
      <c r="H9" s="115"/>
      <c r="I9" s="115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99"/>
    </row>
    <row r="10" spans="1:29" ht="18.75" x14ac:dyDescent="0.25">
      <c r="A10" s="437" t="s">
        <v>261</v>
      </c>
      <c r="B10" s="112" t="s">
        <v>129</v>
      </c>
      <c r="C10" s="113">
        <v>2.5</v>
      </c>
      <c r="D10" s="113" t="s">
        <v>260</v>
      </c>
      <c r="E10" s="114">
        <v>6</v>
      </c>
      <c r="F10" s="112" t="s">
        <v>129</v>
      </c>
      <c r="G10" s="113">
        <v>6</v>
      </c>
      <c r="H10" s="113"/>
      <c r="I10" s="114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432"/>
      <c r="W10" s="432"/>
      <c r="X10" s="432"/>
      <c r="Y10" s="432"/>
      <c r="Z10" s="99"/>
    </row>
    <row r="11" spans="1:29" ht="18.75" x14ac:dyDescent="0.25">
      <c r="A11" s="438"/>
      <c r="B11" s="100" t="s">
        <v>282</v>
      </c>
      <c r="C11" s="104" t="s">
        <v>141</v>
      </c>
      <c r="D11" s="106">
        <v>0.5</v>
      </c>
      <c r="E11" s="107">
        <v>-0.5</v>
      </c>
      <c r="F11" s="100" t="s">
        <v>283</v>
      </c>
      <c r="G11" s="104" t="s">
        <v>141</v>
      </c>
      <c r="H11" s="106">
        <v>1</v>
      </c>
      <c r="I11" s="107">
        <v>-1</v>
      </c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99"/>
    </row>
    <row r="12" spans="1:29" ht="18.75" x14ac:dyDescent="0.25">
      <c r="A12" s="408" t="s">
        <v>135</v>
      </c>
      <c r="B12" s="91" t="s">
        <v>127</v>
      </c>
      <c r="C12" s="92">
        <v>0</v>
      </c>
      <c r="D12" s="92" t="s">
        <v>128</v>
      </c>
      <c r="E12" s="93">
        <v>10</v>
      </c>
      <c r="F12" s="91" t="s">
        <v>127</v>
      </c>
      <c r="G12" s="92">
        <v>10</v>
      </c>
      <c r="H12" s="92" t="s">
        <v>128</v>
      </c>
      <c r="I12" s="93">
        <v>50</v>
      </c>
      <c r="J12" s="91" t="s">
        <v>127</v>
      </c>
      <c r="K12" s="92">
        <v>50</v>
      </c>
      <c r="L12" s="92" t="s">
        <v>128</v>
      </c>
      <c r="M12" s="93">
        <v>120</v>
      </c>
      <c r="N12" s="91" t="s">
        <v>127</v>
      </c>
      <c r="O12" s="92">
        <v>120</v>
      </c>
      <c r="P12" s="92" t="s">
        <v>128</v>
      </c>
      <c r="Q12" s="93">
        <v>400</v>
      </c>
      <c r="R12" s="432"/>
      <c r="S12" s="432"/>
      <c r="T12" s="432"/>
      <c r="U12" s="432"/>
      <c r="V12" s="108"/>
      <c r="W12" s="108"/>
      <c r="X12" s="108"/>
      <c r="Y12" s="108"/>
      <c r="Z12" s="99"/>
    </row>
    <row r="13" spans="1:29" ht="18.75" x14ac:dyDescent="0.25">
      <c r="A13" s="408"/>
      <c r="B13" s="83" t="s">
        <v>163</v>
      </c>
      <c r="C13" s="84" t="s">
        <v>141</v>
      </c>
      <c r="D13" s="86" t="s">
        <v>156</v>
      </c>
      <c r="E13" s="87" t="s">
        <v>157</v>
      </c>
      <c r="F13" s="83" t="s">
        <v>164</v>
      </c>
      <c r="G13" s="84" t="s">
        <v>141</v>
      </c>
      <c r="H13" s="86">
        <v>0.5</v>
      </c>
      <c r="I13" s="87">
        <v>-0.5</v>
      </c>
      <c r="J13" s="83" t="s">
        <v>244</v>
      </c>
      <c r="K13" s="84" t="s">
        <v>141</v>
      </c>
      <c r="L13" s="86">
        <v>0.33</v>
      </c>
      <c r="M13" s="87">
        <v>-0.33</v>
      </c>
      <c r="N13" s="83" t="s">
        <v>245</v>
      </c>
      <c r="O13" s="84" t="s">
        <v>141</v>
      </c>
      <c r="P13" s="86">
        <v>0.17</v>
      </c>
      <c r="Q13" s="87">
        <v>-0.17</v>
      </c>
      <c r="R13" s="115"/>
      <c r="S13" s="115"/>
      <c r="T13" s="115"/>
      <c r="U13" s="115"/>
      <c r="V13" s="108"/>
      <c r="W13" s="108"/>
      <c r="X13" s="108"/>
      <c r="Y13" s="108"/>
      <c r="Z13" s="99"/>
    </row>
    <row r="14" spans="1:29" x14ac:dyDescent="0.25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</row>
  </sheetData>
  <mergeCells count="11">
    <mergeCell ref="R12:S12"/>
    <mergeCell ref="T12:U12"/>
    <mergeCell ref="X10:Y10"/>
    <mergeCell ref="V10:W10"/>
    <mergeCell ref="A4:A5"/>
    <mergeCell ref="A8:A9"/>
    <mergeCell ref="A6:A7"/>
    <mergeCell ref="L6:M6"/>
    <mergeCell ref="J6:K6"/>
    <mergeCell ref="A12:A13"/>
    <mergeCell ref="A10:A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2:AC9"/>
  <sheetViews>
    <sheetView zoomScale="80" zoomScaleNormal="80" workbookViewId="0">
      <selection activeCell="E28" sqref="E28"/>
    </sheetView>
  </sheetViews>
  <sheetFormatPr baseColWidth="10" defaultRowHeight="15" x14ac:dyDescent="0.25"/>
  <cols>
    <col min="1" max="1" width="25" bestFit="1" customWidth="1"/>
  </cols>
  <sheetData>
    <row r="2" spans="1:29" s="98" customFormat="1" ht="18.75" x14ac:dyDescent="0.25">
      <c r="A2" s="97" t="s">
        <v>264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9" s="98" customFormat="1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9" s="98" customFormat="1" ht="18.75" x14ac:dyDescent="0.25">
      <c r="A4" s="404" t="s">
        <v>179</v>
      </c>
      <c r="B4" s="101" t="s">
        <v>127</v>
      </c>
      <c r="C4" s="102">
        <v>0</v>
      </c>
      <c r="D4" s="102" t="s">
        <v>128</v>
      </c>
      <c r="E4" s="103">
        <v>10</v>
      </c>
      <c r="F4" s="101" t="s">
        <v>127</v>
      </c>
      <c r="G4" s="102">
        <v>10</v>
      </c>
      <c r="H4" s="102" t="s">
        <v>128</v>
      </c>
      <c r="I4" s="103">
        <v>30</v>
      </c>
      <c r="J4" s="101" t="s">
        <v>127</v>
      </c>
      <c r="K4" s="102">
        <v>30</v>
      </c>
      <c r="L4" s="102"/>
      <c r="M4" s="103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</row>
    <row r="5" spans="1:29" s="98" customFormat="1" ht="18.75" x14ac:dyDescent="0.25">
      <c r="A5" s="405"/>
      <c r="B5" s="100" t="s">
        <v>284</v>
      </c>
      <c r="C5" s="104" t="s">
        <v>141</v>
      </c>
      <c r="D5" s="105" t="s">
        <v>142</v>
      </c>
      <c r="E5" s="106">
        <v>-0.3</v>
      </c>
      <c r="F5" s="100" t="s">
        <v>290</v>
      </c>
      <c r="G5" s="104" t="s">
        <v>141</v>
      </c>
      <c r="H5" s="106">
        <v>0.6</v>
      </c>
      <c r="I5" s="107">
        <v>-0.6</v>
      </c>
      <c r="J5" s="100" t="s">
        <v>283</v>
      </c>
      <c r="K5" s="104" t="s">
        <v>141</v>
      </c>
      <c r="L5" s="106">
        <v>1</v>
      </c>
      <c r="M5" s="107">
        <v>-1</v>
      </c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</row>
    <row r="6" spans="1:29" s="98" customFormat="1" ht="18.75" x14ac:dyDescent="0.25">
      <c r="A6" s="437" t="s">
        <v>178</v>
      </c>
      <c r="B6" s="112" t="s">
        <v>127</v>
      </c>
      <c r="C6" s="113">
        <v>0</v>
      </c>
      <c r="D6" s="113" t="s">
        <v>128</v>
      </c>
      <c r="E6" s="114">
        <v>3</v>
      </c>
      <c r="F6" s="112" t="s">
        <v>127</v>
      </c>
      <c r="G6" s="113">
        <v>3</v>
      </c>
      <c r="H6" s="113" t="s">
        <v>128</v>
      </c>
      <c r="I6" s="114">
        <v>10</v>
      </c>
      <c r="J6" s="112" t="s">
        <v>127</v>
      </c>
      <c r="K6" s="113">
        <v>10</v>
      </c>
      <c r="L6" s="113"/>
      <c r="M6" s="114"/>
      <c r="N6" s="124"/>
      <c r="O6" s="124"/>
      <c r="P6" s="124"/>
      <c r="Q6" s="124"/>
      <c r="R6" s="124"/>
      <c r="S6" s="124"/>
      <c r="T6" s="124"/>
      <c r="U6" s="124"/>
      <c r="V6" s="432"/>
      <c r="W6" s="432"/>
      <c r="X6" s="432"/>
      <c r="Y6" s="432"/>
      <c r="Z6" s="99"/>
    </row>
    <row r="7" spans="1:29" s="98" customFormat="1" ht="18.75" x14ac:dyDescent="0.25">
      <c r="A7" s="438"/>
      <c r="B7" s="100" t="s">
        <v>283</v>
      </c>
      <c r="C7" s="104" t="s">
        <v>141</v>
      </c>
      <c r="D7" s="106">
        <v>1</v>
      </c>
      <c r="E7" s="107">
        <v>-1</v>
      </c>
      <c r="F7" s="100" t="s">
        <v>288</v>
      </c>
      <c r="G7" s="104" t="s">
        <v>141</v>
      </c>
      <c r="H7" s="106">
        <v>2</v>
      </c>
      <c r="I7" s="107">
        <v>-2</v>
      </c>
      <c r="J7" s="125" t="s">
        <v>292</v>
      </c>
      <c r="K7" s="104" t="s">
        <v>141</v>
      </c>
      <c r="L7" s="106">
        <v>3</v>
      </c>
      <c r="M7" s="107">
        <v>-3</v>
      </c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99"/>
    </row>
    <row r="8" spans="1:29" s="98" customFormat="1" ht="18.75" x14ac:dyDescent="0.25">
      <c r="A8" s="408" t="s">
        <v>135</v>
      </c>
      <c r="B8" s="123" t="s">
        <v>127</v>
      </c>
      <c r="C8" s="121">
        <v>0</v>
      </c>
      <c r="D8" s="121" t="s">
        <v>128</v>
      </c>
      <c r="E8" s="122">
        <v>10</v>
      </c>
      <c r="F8" s="123" t="s">
        <v>127</v>
      </c>
      <c r="G8" s="121">
        <v>10</v>
      </c>
      <c r="H8" s="121" t="s">
        <v>128</v>
      </c>
      <c r="I8" s="122">
        <v>50</v>
      </c>
      <c r="J8" s="123" t="s">
        <v>127</v>
      </c>
      <c r="K8" s="121">
        <v>50</v>
      </c>
      <c r="L8" s="121" t="s">
        <v>128</v>
      </c>
      <c r="M8" s="122">
        <v>120</v>
      </c>
      <c r="N8" s="123" t="s">
        <v>127</v>
      </c>
      <c r="O8" s="121">
        <v>120</v>
      </c>
      <c r="P8" s="121" t="s">
        <v>128</v>
      </c>
      <c r="Q8" s="122">
        <v>400</v>
      </c>
      <c r="R8" s="411" t="s">
        <v>127</v>
      </c>
      <c r="S8" s="409"/>
      <c r="T8" s="409">
        <v>400</v>
      </c>
      <c r="U8" s="410"/>
      <c r="V8" s="108"/>
      <c r="W8" s="108"/>
      <c r="X8" s="108"/>
      <c r="Y8" s="108"/>
      <c r="Z8" s="99"/>
    </row>
    <row r="9" spans="1:29" s="98" customFormat="1" ht="18.75" x14ac:dyDescent="0.25">
      <c r="A9" s="408"/>
      <c r="B9" s="83" t="s">
        <v>163</v>
      </c>
      <c r="C9" s="84" t="s">
        <v>141</v>
      </c>
      <c r="D9" s="86" t="s">
        <v>156</v>
      </c>
      <c r="E9" s="87" t="s">
        <v>157</v>
      </c>
      <c r="F9" s="83" t="s">
        <v>164</v>
      </c>
      <c r="G9" s="84" t="s">
        <v>141</v>
      </c>
      <c r="H9" s="86">
        <v>0.5</v>
      </c>
      <c r="I9" s="87">
        <v>-0.5</v>
      </c>
      <c r="J9" s="83" t="s">
        <v>244</v>
      </c>
      <c r="K9" s="84" t="s">
        <v>141</v>
      </c>
      <c r="L9" s="86">
        <v>0.33</v>
      </c>
      <c r="M9" s="87">
        <v>-0.33</v>
      </c>
      <c r="N9" s="83" t="s">
        <v>245</v>
      </c>
      <c r="O9" s="84" t="s">
        <v>141</v>
      </c>
      <c r="P9" s="86">
        <v>0.17</v>
      </c>
      <c r="Q9" s="87">
        <v>-0.17</v>
      </c>
      <c r="R9" s="83" t="s">
        <v>246</v>
      </c>
      <c r="S9" s="84" t="s">
        <v>141</v>
      </c>
      <c r="T9" s="86">
        <v>0.08</v>
      </c>
      <c r="U9" s="87">
        <v>-0.08</v>
      </c>
      <c r="V9" s="108"/>
      <c r="W9" s="108"/>
      <c r="X9" s="108"/>
      <c r="Y9" s="108"/>
      <c r="Z9" s="99"/>
    </row>
  </sheetData>
  <mergeCells count="7">
    <mergeCell ref="X6:Y6"/>
    <mergeCell ref="A4:A5"/>
    <mergeCell ref="A8:A9"/>
    <mergeCell ref="R8:S8"/>
    <mergeCell ref="T8:U8"/>
    <mergeCell ref="A6:A7"/>
    <mergeCell ref="V6:W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26</vt:i4>
      </vt:variant>
    </vt:vector>
  </HeadingPairs>
  <TitlesOfParts>
    <vt:vector size="46" baseType="lpstr">
      <vt:lpstr>Relevé Cotes (1)</vt:lpstr>
      <vt:lpstr>Plan (1)</vt:lpstr>
      <vt:lpstr>Relevé Cotes (2)</vt:lpstr>
      <vt:lpstr>Plan (2)</vt:lpstr>
      <vt:lpstr>Relevé Cotes (3)</vt:lpstr>
      <vt:lpstr>Plan (3)</vt:lpstr>
      <vt:lpstr>Relevé Cotes (4)</vt:lpstr>
      <vt:lpstr>Plan (4)</vt:lpstr>
      <vt:lpstr>Relevé Cotes (5)</vt:lpstr>
      <vt:lpstr>Plan (5)</vt:lpstr>
      <vt:lpstr>LISTES</vt:lpstr>
      <vt:lpstr>Arbre-Alésage</vt:lpstr>
      <vt:lpstr>ASN21100</vt:lpstr>
      <vt:lpstr>ISO2768cL</vt:lpstr>
      <vt:lpstr>ISO2768mK</vt:lpstr>
      <vt:lpstr>NSA2110</vt:lpstr>
      <vt:lpstr>DAN11304</vt:lpstr>
      <vt:lpstr>ST11003</vt:lpstr>
      <vt:lpstr>ST11007</vt:lpstr>
      <vt:lpstr>SD-DAL T01</vt:lpstr>
      <vt:lpstr>CLIENTS</vt:lpstr>
      <vt:lpstr>INDICE</vt:lpstr>
      <vt:lpstr>MDC</vt:lpstr>
      <vt:lpstr>N°FI</vt:lpstr>
      <vt:lpstr>NORMES</vt:lpstr>
      <vt:lpstr>S.D.</vt:lpstr>
      <vt:lpstr>TYPE_1</vt:lpstr>
      <vt:lpstr>TYPE_10</vt:lpstr>
      <vt:lpstr>TYPE_2</vt:lpstr>
      <vt:lpstr>TYPE_3</vt:lpstr>
      <vt:lpstr>TYPE_4</vt:lpstr>
      <vt:lpstr>TYPE_5</vt:lpstr>
      <vt:lpstr>TYPE_6</vt:lpstr>
      <vt:lpstr>TYPE_7</vt:lpstr>
      <vt:lpstr>TYPE_8</vt:lpstr>
      <vt:lpstr>TYPE_9</vt:lpstr>
      <vt:lpstr>'Plan (1)'!Zone_d_impression</vt:lpstr>
      <vt:lpstr>'Plan (2)'!Zone_d_impression</vt:lpstr>
      <vt:lpstr>'Plan (3)'!Zone_d_impression</vt:lpstr>
      <vt:lpstr>'Plan (4)'!Zone_d_impression</vt:lpstr>
      <vt:lpstr>'Plan (5)'!Zone_d_impression</vt:lpstr>
      <vt:lpstr>'Relevé Cotes (1)'!Zone_d_impression</vt:lpstr>
      <vt:lpstr>'Relevé Cotes (2)'!Zone_d_impression</vt:lpstr>
      <vt:lpstr>'Relevé Cotes (3)'!Zone_d_impression</vt:lpstr>
      <vt:lpstr>'Relevé Cotes (4)'!Zone_d_impression</vt:lpstr>
      <vt:lpstr>'Relevé Cotes (5)'!Zone_d_impression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</cp:lastModifiedBy>
  <dcterms:created xsi:type="dcterms:W3CDTF">2006-09-16T00:00:00Z</dcterms:created>
  <dcterms:modified xsi:type="dcterms:W3CDTF">2016-11-16T11:13:37Z</dcterms:modified>
</cp:coreProperties>
</file>