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ml.chartshapes+xml"/>
  <Override PartName="/xl/charts/chart4.xml" ContentType="application/vnd.openxmlformats-officedocument.drawingml.chart+xml"/>
  <Override PartName="/xl/drawings/drawing4.xml" ContentType="application/vnd.openxmlformats-officedocument.drawingml.chartshapes+xml"/>
  <Override PartName="/xl/charts/chart5.xml" ContentType="application/vnd.openxmlformats-officedocument.drawingml.chart+xml"/>
  <Override PartName="/xl/drawings/drawing5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8370" yWindow="60" windowWidth="20490" windowHeight="7695"/>
  </bookViews>
  <sheets>
    <sheet name="Synthèse" sheetId="6" r:id="rId1"/>
    <sheet name="Ages" sheetId="9" r:id="rId2"/>
    <sheet name="Donnees" sheetId="10" r:id="rId3"/>
  </sheets>
  <definedNames>
    <definedName name="_xlnm._FilterDatabase" localSheetId="1" hidden="1">Ages!$A$2:$D$2</definedName>
    <definedName name="_xlnm._FilterDatabase" localSheetId="2" hidden="1">Donnees!$A$2:$I$2</definedName>
    <definedName name="Base" localSheetId="0">Tableau22[]</definedName>
    <definedName name="Base">#REF!</definedName>
    <definedName name="choix_item" localSheetId="0">Synthèse!$A$233</definedName>
    <definedName name="choix_item">#REF!</definedName>
    <definedName name="_xlnm.Print_Titles" localSheetId="0">Synthèse!$9:$9</definedName>
    <definedName name="Items_disp">"'=INDEX(Base""EQUIV(choix_items""Base[Items]""0)""EQUIV(Indice_choix""Base[#En-têtes]""0)):INDEX(Base""EQUIV(date_départ""Base[Date])+nb_jours-1""EQUIV(Indice_choix""Base[#En-têtes]""0))"</definedName>
    <definedName name="nb_items" localSheetId="0">Synthèse!$A$234</definedName>
    <definedName name="nb_items">#REF!</definedName>
    <definedName name="_xlnm.Print_Area" localSheetId="0">Synthèse!$A$8:$N$312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6" l="1"/>
  <c r="L187" i="6" l="1"/>
  <c r="K187" i="6"/>
  <c r="J187" i="6"/>
  <c r="I187" i="6"/>
  <c r="H187" i="6"/>
  <c r="L171" i="6"/>
  <c r="K171" i="6"/>
  <c r="J171" i="6"/>
  <c r="I171" i="6"/>
  <c r="H171" i="6"/>
  <c r="L147" i="6"/>
  <c r="K147" i="6"/>
  <c r="J147" i="6"/>
  <c r="I147" i="6"/>
  <c r="H147" i="6"/>
  <c r="L130" i="6"/>
  <c r="K130" i="6"/>
  <c r="J130" i="6"/>
  <c r="I130" i="6"/>
  <c r="H130" i="6"/>
  <c r="L114" i="6"/>
  <c r="K114" i="6"/>
  <c r="J114" i="6"/>
  <c r="I114" i="6"/>
  <c r="H114" i="6"/>
  <c r="L96" i="6"/>
  <c r="K96" i="6"/>
  <c r="J96" i="6"/>
  <c r="I96" i="6"/>
  <c r="H96" i="6"/>
  <c r="L77" i="6"/>
  <c r="K77" i="6"/>
  <c r="J77" i="6"/>
  <c r="I77" i="6"/>
  <c r="H77" i="6"/>
  <c r="L61" i="6"/>
  <c r="K61" i="6"/>
  <c r="J61" i="6"/>
  <c r="I61" i="6"/>
  <c r="H61" i="6"/>
  <c r="L44" i="6"/>
  <c r="K44" i="6"/>
  <c r="J44" i="6"/>
  <c r="I44" i="6"/>
  <c r="H44" i="6"/>
  <c r="L27" i="6"/>
  <c r="K27" i="6"/>
  <c r="J27" i="6"/>
  <c r="I27" i="6"/>
  <c r="H27" i="6"/>
  <c r="L10" i="6"/>
  <c r="K10" i="6"/>
  <c r="J10" i="6"/>
  <c r="I10" i="6"/>
  <c r="H10" i="6"/>
  <c r="F187" i="6"/>
  <c r="E187" i="6"/>
  <c r="D187" i="6"/>
  <c r="C187" i="6"/>
  <c r="B187" i="6"/>
  <c r="F171" i="6"/>
  <c r="E171" i="6"/>
  <c r="D171" i="6"/>
  <c r="C171" i="6"/>
  <c r="B171" i="6"/>
  <c r="F147" i="6"/>
  <c r="E147" i="6"/>
  <c r="D147" i="6"/>
  <c r="C147" i="6"/>
  <c r="B147" i="6"/>
  <c r="F130" i="6"/>
  <c r="E130" i="6"/>
  <c r="D130" i="6"/>
  <c r="C130" i="6"/>
  <c r="B130" i="6"/>
  <c r="F114" i="6"/>
  <c r="E114" i="6"/>
  <c r="D114" i="6"/>
  <c r="C114" i="6"/>
  <c r="B114" i="6"/>
  <c r="F96" i="6"/>
  <c r="E96" i="6"/>
  <c r="D96" i="6"/>
  <c r="C96" i="6"/>
  <c r="B96" i="6"/>
  <c r="F77" i="6"/>
  <c r="E77" i="6"/>
  <c r="D77" i="6"/>
  <c r="C77" i="6"/>
  <c r="B77" i="6"/>
  <c r="F61" i="6"/>
  <c r="E61" i="6"/>
  <c r="D61" i="6"/>
  <c r="C61" i="6"/>
  <c r="B61" i="6"/>
  <c r="F44" i="6"/>
  <c r="E44" i="6"/>
  <c r="D44" i="6"/>
  <c r="C44" i="6"/>
  <c r="B44" i="6"/>
  <c r="F27" i="6"/>
  <c r="E27" i="6"/>
  <c r="D27" i="6"/>
  <c r="C27" i="6"/>
  <c r="B27" i="6"/>
  <c r="F10" i="6"/>
  <c r="E10" i="6"/>
  <c r="D10" i="6"/>
  <c r="C10" i="6"/>
  <c r="B10" i="6"/>
  <c r="B11" i="6" l="1"/>
  <c r="L141" i="6" l="1"/>
  <c r="K141" i="6"/>
  <c r="J141" i="6"/>
  <c r="I141" i="6"/>
  <c r="H141" i="6"/>
  <c r="L140" i="6"/>
  <c r="K140" i="6"/>
  <c r="J140" i="6"/>
  <c r="I140" i="6"/>
  <c r="H140" i="6"/>
  <c r="L139" i="6"/>
  <c r="K139" i="6"/>
  <c r="J139" i="6"/>
  <c r="I139" i="6"/>
  <c r="H139" i="6"/>
  <c r="L138" i="6"/>
  <c r="K138" i="6"/>
  <c r="J138" i="6"/>
  <c r="I138" i="6"/>
  <c r="H138" i="6"/>
  <c r="L137" i="6"/>
  <c r="K137" i="6"/>
  <c r="J137" i="6"/>
  <c r="I137" i="6"/>
  <c r="H137" i="6"/>
  <c r="L136" i="6"/>
  <c r="K136" i="6"/>
  <c r="J136" i="6"/>
  <c r="I136" i="6"/>
  <c r="H136" i="6"/>
  <c r="L135" i="6"/>
  <c r="K135" i="6"/>
  <c r="J135" i="6"/>
  <c r="I135" i="6"/>
  <c r="H135" i="6"/>
  <c r="L134" i="6"/>
  <c r="K134" i="6"/>
  <c r="J134" i="6"/>
  <c r="I134" i="6"/>
  <c r="H134" i="6"/>
  <c r="L133" i="6"/>
  <c r="K133" i="6"/>
  <c r="J133" i="6"/>
  <c r="I133" i="6"/>
  <c r="H133" i="6"/>
  <c r="L132" i="6"/>
  <c r="K132" i="6"/>
  <c r="J132" i="6"/>
  <c r="I132" i="6"/>
  <c r="H132" i="6"/>
  <c r="L131" i="6"/>
  <c r="K131" i="6"/>
  <c r="J131" i="6"/>
  <c r="I131" i="6"/>
  <c r="H131" i="6"/>
  <c r="L150" i="6"/>
  <c r="K150" i="6"/>
  <c r="J150" i="6"/>
  <c r="I150" i="6"/>
  <c r="H150" i="6"/>
  <c r="L149" i="6"/>
  <c r="K149" i="6"/>
  <c r="J149" i="6"/>
  <c r="I149" i="6"/>
  <c r="H149" i="6"/>
  <c r="L148" i="6"/>
  <c r="K148" i="6"/>
  <c r="J148" i="6"/>
  <c r="I148" i="6"/>
  <c r="H148" i="6"/>
  <c r="L179" i="6"/>
  <c r="K179" i="6"/>
  <c r="J179" i="6"/>
  <c r="I179" i="6"/>
  <c r="H179" i="6"/>
  <c r="L178" i="6"/>
  <c r="K178" i="6"/>
  <c r="J178" i="6"/>
  <c r="I178" i="6"/>
  <c r="H178" i="6"/>
  <c r="L177" i="6"/>
  <c r="K177" i="6"/>
  <c r="J177" i="6"/>
  <c r="I177" i="6"/>
  <c r="H177" i="6"/>
  <c r="L176" i="6"/>
  <c r="K176" i="6"/>
  <c r="J176" i="6"/>
  <c r="I176" i="6"/>
  <c r="H176" i="6"/>
  <c r="L175" i="6"/>
  <c r="K175" i="6"/>
  <c r="J175" i="6"/>
  <c r="I175" i="6"/>
  <c r="H175" i="6"/>
  <c r="L174" i="6"/>
  <c r="K174" i="6"/>
  <c r="J174" i="6"/>
  <c r="I174" i="6"/>
  <c r="H174" i="6"/>
  <c r="L173" i="6"/>
  <c r="K173" i="6"/>
  <c r="J173" i="6"/>
  <c r="I173" i="6"/>
  <c r="H173" i="6"/>
  <c r="L172" i="6"/>
  <c r="K172" i="6"/>
  <c r="J172" i="6"/>
  <c r="I172" i="6"/>
  <c r="H172" i="6"/>
  <c r="L190" i="6"/>
  <c r="K190" i="6"/>
  <c r="J190" i="6"/>
  <c r="I190" i="6"/>
  <c r="H190" i="6"/>
  <c r="L189" i="6"/>
  <c r="K189" i="6"/>
  <c r="J189" i="6"/>
  <c r="I189" i="6"/>
  <c r="H189" i="6"/>
  <c r="L188" i="6"/>
  <c r="K188" i="6"/>
  <c r="J188" i="6"/>
  <c r="I188" i="6"/>
  <c r="H188" i="6"/>
  <c r="F190" i="6"/>
  <c r="E190" i="6"/>
  <c r="D190" i="6"/>
  <c r="C190" i="6"/>
  <c r="B190" i="6"/>
  <c r="F189" i="6"/>
  <c r="E189" i="6"/>
  <c r="D189" i="6"/>
  <c r="C189" i="6"/>
  <c r="B189" i="6"/>
  <c r="F188" i="6"/>
  <c r="E188" i="6"/>
  <c r="D188" i="6"/>
  <c r="C188" i="6"/>
  <c r="B188" i="6"/>
  <c r="F179" i="6"/>
  <c r="E179" i="6"/>
  <c r="D179" i="6"/>
  <c r="C179" i="6"/>
  <c r="B179" i="6"/>
  <c r="F178" i="6"/>
  <c r="E178" i="6"/>
  <c r="D178" i="6"/>
  <c r="C178" i="6"/>
  <c r="B178" i="6"/>
  <c r="F177" i="6"/>
  <c r="E177" i="6"/>
  <c r="D177" i="6"/>
  <c r="C177" i="6"/>
  <c r="B177" i="6"/>
  <c r="F176" i="6"/>
  <c r="E176" i="6"/>
  <c r="D176" i="6"/>
  <c r="C176" i="6"/>
  <c r="B176" i="6"/>
  <c r="F175" i="6"/>
  <c r="E175" i="6"/>
  <c r="D175" i="6"/>
  <c r="C175" i="6"/>
  <c r="B175" i="6"/>
  <c r="F174" i="6"/>
  <c r="E174" i="6"/>
  <c r="D174" i="6"/>
  <c r="C174" i="6"/>
  <c r="B174" i="6"/>
  <c r="F173" i="6"/>
  <c r="E173" i="6"/>
  <c r="D173" i="6"/>
  <c r="C173" i="6"/>
  <c r="B173" i="6"/>
  <c r="F172" i="6"/>
  <c r="E172" i="6"/>
  <c r="D172" i="6"/>
  <c r="C172" i="6"/>
  <c r="B172" i="6"/>
  <c r="F150" i="6"/>
  <c r="E150" i="6"/>
  <c r="D150" i="6"/>
  <c r="C150" i="6"/>
  <c r="B150" i="6"/>
  <c r="F149" i="6"/>
  <c r="E149" i="6"/>
  <c r="D149" i="6"/>
  <c r="C149" i="6"/>
  <c r="B149" i="6"/>
  <c r="F148" i="6"/>
  <c r="E148" i="6"/>
  <c r="D148" i="6"/>
  <c r="C148" i="6"/>
  <c r="B148" i="6"/>
  <c r="F141" i="6"/>
  <c r="E141" i="6"/>
  <c r="D141" i="6"/>
  <c r="C141" i="6"/>
  <c r="B141" i="6"/>
  <c r="F140" i="6"/>
  <c r="E140" i="6"/>
  <c r="D140" i="6"/>
  <c r="C140" i="6"/>
  <c r="B140" i="6"/>
  <c r="F139" i="6"/>
  <c r="E139" i="6"/>
  <c r="D139" i="6"/>
  <c r="C139" i="6"/>
  <c r="B139" i="6"/>
  <c r="F138" i="6"/>
  <c r="E138" i="6"/>
  <c r="D138" i="6"/>
  <c r="C138" i="6"/>
  <c r="B138" i="6"/>
  <c r="F137" i="6"/>
  <c r="E137" i="6"/>
  <c r="D137" i="6"/>
  <c r="C137" i="6"/>
  <c r="B137" i="6"/>
  <c r="F136" i="6"/>
  <c r="E136" i="6"/>
  <c r="D136" i="6"/>
  <c r="C136" i="6"/>
  <c r="B136" i="6"/>
  <c r="F135" i="6"/>
  <c r="E135" i="6"/>
  <c r="D135" i="6"/>
  <c r="C135" i="6"/>
  <c r="B135" i="6"/>
  <c r="F134" i="6"/>
  <c r="E134" i="6"/>
  <c r="D134" i="6"/>
  <c r="C134" i="6"/>
  <c r="B134" i="6"/>
  <c r="F133" i="6"/>
  <c r="E133" i="6"/>
  <c r="D133" i="6"/>
  <c r="C133" i="6"/>
  <c r="B133" i="6"/>
  <c r="F132" i="6"/>
  <c r="E132" i="6"/>
  <c r="D132" i="6"/>
  <c r="C132" i="6"/>
  <c r="B132" i="6"/>
  <c r="F131" i="6"/>
  <c r="E131" i="6"/>
  <c r="D131" i="6"/>
  <c r="C131" i="6"/>
  <c r="B131" i="6"/>
  <c r="F118" i="6"/>
  <c r="E118" i="6"/>
  <c r="D118" i="6"/>
  <c r="C118" i="6"/>
  <c r="B118" i="6"/>
  <c r="F117" i="6"/>
  <c r="E117" i="6"/>
  <c r="D117" i="6"/>
  <c r="C117" i="6"/>
  <c r="B117" i="6"/>
  <c r="F116" i="6"/>
  <c r="E116" i="6"/>
  <c r="D116" i="6"/>
  <c r="C116" i="6"/>
  <c r="B116" i="6"/>
  <c r="F115" i="6"/>
  <c r="E115" i="6"/>
  <c r="D115" i="6"/>
  <c r="C115" i="6"/>
  <c r="B115" i="6"/>
  <c r="L118" i="6"/>
  <c r="K118" i="6"/>
  <c r="J118" i="6"/>
  <c r="I118" i="6"/>
  <c r="H118" i="6"/>
  <c r="L117" i="6"/>
  <c r="K117" i="6"/>
  <c r="J117" i="6"/>
  <c r="I117" i="6"/>
  <c r="H117" i="6"/>
  <c r="L116" i="6"/>
  <c r="K116" i="6"/>
  <c r="J116" i="6"/>
  <c r="I116" i="6"/>
  <c r="H116" i="6"/>
  <c r="L115" i="6"/>
  <c r="K115" i="6"/>
  <c r="J115" i="6"/>
  <c r="I115" i="6"/>
  <c r="H115" i="6"/>
  <c r="L99" i="6"/>
  <c r="K99" i="6"/>
  <c r="J99" i="6"/>
  <c r="I99" i="6"/>
  <c r="H99" i="6"/>
  <c r="L98" i="6"/>
  <c r="K98" i="6"/>
  <c r="J98" i="6"/>
  <c r="I98" i="6"/>
  <c r="H98" i="6"/>
  <c r="L97" i="6"/>
  <c r="K97" i="6"/>
  <c r="J97" i="6"/>
  <c r="I97" i="6"/>
  <c r="H97" i="6"/>
  <c r="F99" i="6"/>
  <c r="E99" i="6"/>
  <c r="D99" i="6"/>
  <c r="C99" i="6"/>
  <c r="B99" i="6"/>
  <c r="F98" i="6"/>
  <c r="E98" i="6"/>
  <c r="D98" i="6"/>
  <c r="C98" i="6"/>
  <c r="B98" i="6"/>
  <c r="F97" i="6"/>
  <c r="E97" i="6"/>
  <c r="D97" i="6"/>
  <c r="C97" i="6"/>
  <c r="B97" i="6"/>
  <c r="L84" i="6"/>
  <c r="K84" i="6"/>
  <c r="J84" i="6"/>
  <c r="I84" i="6"/>
  <c r="H84" i="6"/>
  <c r="L83" i="6"/>
  <c r="K83" i="6"/>
  <c r="J83" i="6"/>
  <c r="I83" i="6"/>
  <c r="H83" i="6"/>
  <c r="L82" i="6"/>
  <c r="K82" i="6"/>
  <c r="J82" i="6"/>
  <c r="I82" i="6"/>
  <c r="H82" i="6"/>
  <c r="L81" i="6"/>
  <c r="K81" i="6"/>
  <c r="J81" i="6"/>
  <c r="I81" i="6"/>
  <c r="H81" i="6"/>
  <c r="L80" i="6"/>
  <c r="K80" i="6"/>
  <c r="J80" i="6"/>
  <c r="I80" i="6"/>
  <c r="H80" i="6"/>
  <c r="L79" i="6"/>
  <c r="K79" i="6"/>
  <c r="J79" i="6"/>
  <c r="I79" i="6"/>
  <c r="H79" i="6"/>
  <c r="L78" i="6"/>
  <c r="K78" i="6"/>
  <c r="J78" i="6"/>
  <c r="I78" i="6"/>
  <c r="H78" i="6"/>
  <c r="F85" i="6"/>
  <c r="E85" i="6"/>
  <c r="D85" i="6"/>
  <c r="C85" i="6"/>
  <c r="B85" i="6"/>
  <c r="F84" i="6"/>
  <c r="E84" i="6"/>
  <c r="D84" i="6"/>
  <c r="C84" i="6"/>
  <c r="B84" i="6"/>
  <c r="F83" i="6"/>
  <c r="E83" i="6"/>
  <c r="D83" i="6"/>
  <c r="C83" i="6"/>
  <c r="B83" i="6"/>
  <c r="F82" i="6"/>
  <c r="E82" i="6"/>
  <c r="D82" i="6"/>
  <c r="C82" i="6"/>
  <c r="B82" i="6"/>
  <c r="F81" i="6"/>
  <c r="E81" i="6"/>
  <c r="D81" i="6"/>
  <c r="C81" i="6"/>
  <c r="B81" i="6"/>
  <c r="F80" i="6"/>
  <c r="E80" i="6"/>
  <c r="D80" i="6"/>
  <c r="C80" i="6"/>
  <c r="B80" i="6"/>
  <c r="F79" i="6"/>
  <c r="E79" i="6"/>
  <c r="D79" i="6"/>
  <c r="C79" i="6"/>
  <c r="B79" i="6"/>
  <c r="F78" i="6"/>
  <c r="E78" i="6"/>
  <c r="D78" i="6"/>
  <c r="C78" i="6"/>
  <c r="B78" i="6"/>
  <c r="L69" i="6"/>
  <c r="K69" i="6"/>
  <c r="J69" i="6"/>
  <c r="I69" i="6"/>
  <c r="H69" i="6"/>
  <c r="L68" i="6"/>
  <c r="K68" i="6"/>
  <c r="J68" i="6"/>
  <c r="I68" i="6"/>
  <c r="H68" i="6"/>
  <c r="L67" i="6"/>
  <c r="K67" i="6"/>
  <c r="J67" i="6"/>
  <c r="I67" i="6"/>
  <c r="H67" i="6"/>
  <c r="L66" i="6"/>
  <c r="K66" i="6"/>
  <c r="J66" i="6"/>
  <c r="I66" i="6"/>
  <c r="H66" i="6"/>
  <c r="L65" i="6"/>
  <c r="K65" i="6"/>
  <c r="J65" i="6"/>
  <c r="I65" i="6"/>
  <c r="H65" i="6"/>
  <c r="L64" i="6"/>
  <c r="K64" i="6"/>
  <c r="J64" i="6"/>
  <c r="I64" i="6"/>
  <c r="H64" i="6"/>
  <c r="L63" i="6"/>
  <c r="K63" i="6"/>
  <c r="J63" i="6"/>
  <c r="I63" i="6"/>
  <c r="H63" i="6"/>
  <c r="L62" i="6"/>
  <c r="K62" i="6"/>
  <c r="J62" i="6"/>
  <c r="I62" i="6"/>
  <c r="H62" i="6"/>
  <c r="F69" i="6"/>
  <c r="E69" i="6"/>
  <c r="D69" i="6"/>
  <c r="C69" i="6"/>
  <c r="B69" i="6"/>
  <c r="F68" i="6"/>
  <c r="E68" i="6"/>
  <c r="D68" i="6"/>
  <c r="C68" i="6"/>
  <c r="B68" i="6"/>
  <c r="F67" i="6"/>
  <c r="E67" i="6"/>
  <c r="D67" i="6"/>
  <c r="C67" i="6"/>
  <c r="B67" i="6"/>
  <c r="F66" i="6"/>
  <c r="E66" i="6"/>
  <c r="D66" i="6"/>
  <c r="C66" i="6"/>
  <c r="B66" i="6"/>
  <c r="F65" i="6"/>
  <c r="E65" i="6"/>
  <c r="D65" i="6"/>
  <c r="C65" i="6"/>
  <c r="B65" i="6"/>
  <c r="F64" i="6"/>
  <c r="E64" i="6"/>
  <c r="D64" i="6"/>
  <c r="C64" i="6"/>
  <c r="B64" i="6"/>
  <c r="F63" i="6"/>
  <c r="E63" i="6"/>
  <c r="D63" i="6"/>
  <c r="C63" i="6"/>
  <c r="B63" i="6"/>
  <c r="F62" i="6"/>
  <c r="E62" i="6"/>
  <c r="D62" i="6"/>
  <c r="C62" i="6"/>
  <c r="B62" i="6"/>
  <c r="L48" i="6"/>
  <c r="K48" i="6"/>
  <c r="J48" i="6"/>
  <c r="I48" i="6"/>
  <c r="H48" i="6"/>
  <c r="L47" i="6"/>
  <c r="K47" i="6"/>
  <c r="J47" i="6"/>
  <c r="I47" i="6"/>
  <c r="H47" i="6"/>
  <c r="L46" i="6"/>
  <c r="K46" i="6"/>
  <c r="J46" i="6"/>
  <c r="I46" i="6"/>
  <c r="H46" i="6"/>
  <c r="L45" i="6"/>
  <c r="K45" i="6"/>
  <c r="J45" i="6"/>
  <c r="I45" i="6"/>
  <c r="H45" i="6"/>
  <c r="F48" i="6"/>
  <c r="E48" i="6"/>
  <c r="D48" i="6"/>
  <c r="C48" i="6"/>
  <c r="B48" i="6"/>
  <c r="F47" i="6"/>
  <c r="E47" i="6"/>
  <c r="D47" i="6"/>
  <c r="C47" i="6"/>
  <c r="B47" i="6"/>
  <c r="F46" i="6"/>
  <c r="E46" i="6"/>
  <c r="D46" i="6"/>
  <c r="C46" i="6"/>
  <c r="B46" i="6"/>
  <c r="F45" i="6"/>
  <c r="E45" i="6"/>
  <c r="D45" i="6"/>
  <c r="C45" i="6"/>
  <c r="B45" i="6"/>
  <c r="L31" i="6"/>
  <c r="K31" i="6"/>
  <c r="J31" i="6"/>
  <c r="I31" i="6"/>
  <c r="H31" i="6"/>
  <c r="L30" i="6"/>
  <c r="K30" i="6"/>
  <c r="J30" i="6"/>
  <c r="I30" i="6"/>
  <c r="H30" i="6"/>
  <c r="L29" i="6"/>
  <c r="K29" i="6"/>
  <c r="J29" i="6"/>
  <c r="I29" i="6"/>
  <c r="H29" i="6"/>
  <c r="L28" i="6"/>
  <c r="K28" i="6"/>
  <c r="J28" i="6"/>
  <c r="I28" i="6"/>
  <c r="H28" i="6"/>
  <c r="F31" i="6"/>
  <c r="E31" i="6"/>
  <c r="D31" i="6"/>
  <c r="C31" i="6"/>
  <c r="B31" i="6"/>
  <c r="F30" i="6"/>
  <c r="E30" i="6"/>
  <c r="D30" i="6"/>
  <c r="C30" i="6"/>
  <c r="B30" i="6"/>
  <c r="F29" i="6"/>
  <c r="E29" i="6"/>
  <c r="D29" i="6"/>
  <c r="C29" i="6"/>
  <c r="B29" i="6"/>
  <c r="F28" i="6"/>
  <c r="E28" i="6"/>
  <c r="D28" i="6"/>
  <c r="C28" i="6"/>
  <c r="B28" i="6"/>
  <c r="L14" i="6"/>
  <c r="K14" i="6"/>
  <c r="J14" i="6"/>
  <c r="I14" i="6"/>
  <c r="H14" i="6"/>
  <c r="L13" i="6"/>
  <c r="K13" i="6"/>
  <c r="J13" i="6"/>
  <c r="I13" i="6"/>
  <c r="H13" i="6"/>
  <c r="L12" i="6"/>
  <c r="K12" i="6"/>
  <c r="J12" i="6"/>
  <c r="I12" i="6"/>
  <c r="H12" i="6"/>
  <c r="L11" i="6"/>
  <c r="K11" i="6"/>
  <c r="J11" i="6"/>
  <c r="I11" i="6"/>
  <c r="H11" i="6"/>
  <c r="F14" i="6"/>
  <c r="E14" i="6"/>
  <c r="D14" i="6"/>
  <c r="C14" i="6"/>
  <c r="B14" i="6"/>
  <c r="F13" i="6"/>
  <c r="E13" i="6"/>
  <c r="D13" i="6"/>
  <c r="C13" i="6"/>
  <c r="B13" i="6"/>
  <c r="F12" i="6"/>
  <c r="E12" i="6"/>
  <c r="D12" i="6"/>
  <c r="C12" i="6"/>
  <c r="B12" i="6"/>
  <c r="F11" i="6"/>
  <c r="E11" i="6"/>
  <c r="D11" i="6"/>
  <c r="C11" i="6"/>
  <c r="F1" i="6" l="1"/>
  <c r="E2" i="6"/>
  <c r="E1" i="6"/>
  <c r="L436" i="6" l="1"/>
  <c r="K436" i="6"/>
  <c r="J436" i="6"/>
  <c r="I436" i="6"/>
  <c r="H436" i="6"/>
  <c r="F436" i="6"/>
  <c r="E436" i="6"/>
  <c r="D436" i="6"/>
  <c r="C436" i="6"/>
  <c r="B436" i="6"/>
  <c r="A431" i="6"/>
  <c r="A430" i="6"/>
  <c r="A429" i="6"/>
  <c r="A428" i="6"/>
  <c r="A427" i="6"/>
  <c r="A426" i="6"/>
  <c r="A425" i="6"/>
  <c r="A424" i="6"/>
  <c r="A423" i="6"/>
  <c r="A422" i="6"/>
  <c r="A421" i="6"/>
  <c r="H230" i="6"/>
  <c r="O207" i="6"/>
  <c r="O206" i="6"/>
  <c r="M206" i="6"/>
  <c r="G206" i="6"/>
  <c r="O205" i="6"/>
  <c r="M205" i="6"/>
  <c r="G205" i="6"/>
  <c r="O204" i="6"/>
  <c r="M204" i="6"/>
  <c r="G204" i="6"/>
  <c r="O203" i="6"/>
  <c r="M203" i="6"/>
  <c r="G203" i="6"/>
  <c r="O202" i="6"/>
  <c r="M202" i="6"/>
  <c r="G202" i="6"/>
  <c r="O201" i="6"/>
  <c r="M201" i="6"/>
  <c r="G201" i="6"/>
  <c r="O200" i="6"/>
  <c r="M200" i="6"/>
  <c r="G200" i="6"/>
  <c r="O199" i="6"/>
  <c r="M199" i="6"/>
  <c r="G199" i="6"/>
  <c r="O198" i="6"/>
  <c r="M198" i="6"/>
  <c r="G198" i="6"/>
  <c r="O197" i="6"/>
  <c r="M197" i="6"/>
  <c r="G197" i="6"/>
  <c r="O196" i="6"/>
  <c r="M196" i="6"/>
  <c r="G196" i="6"/>
  <c r="O195" i="6"/>
  <c r="M195" i="6"/>
  <c r="G195" i="6"/>
  <c r="O194" i="6"/>
  <c r="M194" i="6"/>
  <c r="G194" i="6"/>
  <c r="O193" i="6"/>
  <c r="M193" i="6"/>
  <c r="G193" i="6"/>
  <c r="O192" i="6"/>
  <c r="M192" i="6"/>
  <c r="G192" i="6"/>
  <c r="O191" i="6"/>
  <c r="M191" i="6"/>
  <c r="G191" i="6"/>
  <c r="O190" i="6"/>
  <c r="M190" i="6"/>
  <c r="G190" i="6"/>
  <c r="O189" i="6"/>
  <c r="M189" i="6"/>
  <c r="G189" i="6"/>
  <c r="O188" i="6"/>
  <c r="M188" i="6"/>
  <c r="G188" i="6"/>
  <c r="O187" i="6"/>
  <c r="L431" i="6"/>
  <c r="K431" i="6"/>
  <c r="J431" i="6"/>
  <c r="I431" i="6"/>
  <c r="H431" i="6"/>
  <c r="F431" i="6"/>
  <c r="E431" i="6"/>
  <c r="D431" i="6"/>
  <c r="C431" i="6"/>
  <c r="B431" i="6"/>
  <c r="O186" i="6"/>
  <c r="O185" i="6"/>
  <c r="M185" i="6"/>
  <c r="G185" i="6"/>
  <c r="O184" i="6"/>
  <c r="M184" i="6"/>
  <c r="G184" i="6"/>
  <c r="O183" i="6"/>
  <c r="M183" i="6"/>
  <c r="G183" i="6"/>
  <c r="O182" i="6"/>
  <c r="M182" i="6"/>
  <c r="G182" i="6"/>
  <c r="O181" i="6"/>
  <c r="M181" i="6"/>
  <c r="G181" i="6"/>
  <c r="O180" i="6"/>
  <c r="M180" i="6"/>
  <c r="G180" i="6"/>
  <c r="O179" i="6"/>
  <c r="M179" i="6"/>
  <c r="G179" i="6"/>
  <c r="O178" i="6"/>
  <c r="M178" i="6"/>
  <c r="G178" i="6"/>
  <c r="O177" i="6"/>
  <c r="M177" i="6"/>
  <c r="G177" i="6"/>
  <c r="O176" i="6"/>
  <c r="M176" i="6"/>
  <c r="G176" i="6"/>
  <c r="O175" i="6"/>
  <c r="M175" i="6"/>
  <c r="G175" i="6"/>
  <c r="O174" i="6"/>
  <c r="M174" i="6"/>
  <c r="G174" i="6"/>
  <c r="O173" i="6"/>
  <c r="M173" i="6"/>
  <c r="G173" i="6"/>
  <c r="O172" i="6"/>
  <c r="M172" i="6"/>
  <c r="G172" i="6"/>
  <c r="O171" i="6"/>
  <c r="L430" i="6"/>
  <c r="K430" i="6"/>
  <c r="J430" i="6"/>
  <c r="I430" i="6"/>
  <c r="H430" i="6"/>
  <c r="F430" i="6"/>
  <c r="E430" i="6"/>
  <c r="D430" i="6"/>
  <c r="C430" i="6"/>
  <c r="B430" i="6"/>
  <c r="O170" i="6"/>
  <c r="O169" i="6"/>
  <c r="M169" i="6"/>
  <c r="G169" i="6"/>
  <c r="O168" i="6"/>
  <c r="M168" i="6"/>
  <c r="G168" i="6"/>
  <c r="O167" i="6"/>
  <c r="M167" i="6"/>
  <c r="G167" i="6"/>
  <c r="O166" i="6"/>
  <c r="M166" i="6"/>
  <c r="G166" i="6"/>
  <c r="O165" i="6"/>
  <c r="M165" i="6"/>
  <c r="G165" i="6"/>
  <c r="O164" i="6"/>
  <c r="M164" i="6"/>
  <c r="G164" i="6"/>
  <c r="O163" i="6"/>
  <c r="M163" i="6"/>
  <c r="G163" i="6"/>
  <c r="O162" i="6"/>
  <c r="M162" i="6"/>
  <c r="G162" i="6"/>
  <c r="O161" i="6"/>
  <c r="M161" i="6"/>
  <c r="G161" i="6"/>
  <c r="O160" i="6"/>
  <c r="M160" i="6"/>
  <c r="G160" i="6"/>
  <c r="O159" i="6"/>
  <c r="M159" i="6"/>
  <c r="G159" i="6"/>
  <c r="O158" i="6"/>
  <c r="M158" i="6"/>
  <c r="G158" i="6"/>
  <c r="O157" i="6"/>
  <c r="M157" i="6"/>
  <c r="G157" i="6"/>
  <c r="O156" i="6"/>
  <c r="M156" i="6"/>
  <c r="G156" i="6"/>
  <c r="O155" i="6"/>
  <c r="M155" i="6"/>
  <c r="G155" i="6"/>
  <c r="O154" i="6"/>
  <c r="M154" i="6"/>
  <c r="G154" i="6"/>
  <c r="O153" i="6"/>
  <c r="M153" i="6"/>
  <c r="G153" i="6"/>
  <c r="O152" i="6"/>
  <c r="M152" i="6"/>
  <c r="G152" i="6"/>
  <c r="O151" i="6"/>
  <c r="M151" i="6"/>
  <c r="G151" i="6"/>
  <c r="O150" i="6"/>
  <c r="M150" i="6"/>
  <c r="G150" i="6"/>
  <c r="O149" i="6"/>
  <c r="M149" i="6"/>
  <c r="G149" i="6"/>
  <c r="O148" i="6"/>
  <c r="M148" i="6"/>
  <c r="G148" i="6"/>
  <c r="O147" i="6"/>
  <c r="L429" i="6"/>
  <c r="K429" i="6"/>
  <c r="J429" i="6"/>
  <c r="I429" i="6"/>
  <c r="H429" i="6"/>
  <c r="F429" i="6"/>
  <c r="E429" i="6"/>
  <c r="D429" i="6"/>
  <c r="C429" i="6"/>
  <c r="B429" i="6"/>
  <c r="O146" i="6"/>
  <c r="O145" i="6"/>
  <c r="M145" i="6"/>
  <c r="G145" i="6"/>
  <c r="O144" i="6"/>
  <c r="M144" i="6"/>
  <c r="G144" i="6"/>
  <c r="O143" i="6"/>
  <c r="M143" i="6"/>
  <c r="G143" i="6"/>
  <c r="O142" i="6"/>
  <c r="M142" i="6"/>
  <c r="G142" i="6"/>
  <c r="O141" i="6"/>
  <c r="M141" i="6"/>
  <c r="G141" i="6"/>
  <c r="O140" i="6"/>
  <c r="M140" i="6"/>
  <c r="G140" i="6"/>
  <c r="O139" i="6"/>
  <c r="M139" i="6"/>
  <c r="G139" i="6"/>
  <c r="O138" i="6"/>
  <c r="M138" i="6"/>
  <c r="G138" i="6"/>
  <c r="O137" i="6"/>
  <c r="M137" i="6"/>
  <c r="G137" i="6"/>
  <c r="O136" i="6"/>
  <c r="M136" i="6"/>
  <c r="G136" i="6"/>
  <c r="O135" i="6"/>
  <c r="M135" i="6"/>
  <c r="G135" i="6"/>
  <c r="O134" i="6"/>
  <c r="M134" i="6"/>
  <c r="G134" i="6"/>
  <c r="O133" i="6"/>
  <c r="M133" i="6"/>
  <c r="G133" i="6"/>
  <c r="O132" i="6"/>
  <c r="M132" i="6"/>
  <c r="G132" i="6"/>
  <c r="O131" i="6"/>
  <c r="M131" i="6"/>
  <c r="G131" i="6"/>
  <c r="O130" i="6"/>
  <c r="L428" i="6"/>
  <c r="K428" i="6"/>
  <c r="J428" i="6"/>
  <c r="I428" i="6"/>
  <c r="H428" i="6"/>
  <c r="F428" i="6"/>
  <c r="E428" i="6"/>
  <c r="D428" i="6"/>
  <c r="C428" i="6"/>
  <c r="B428" i="6"/>
  <c r="O129" i="6"/>
  <c r="O128" i="6"/>
  <c r="M128" i="6"/>
  <c r="G128" i="6"/>
  <c r="O127" i="6"/>
  <c r="M127" i="6"/>
  <c r="G127" i="6"/>
  <c r="O126" i="6"/>
  <c r="M126" i="6"/>
  <c r="G126" i="6"/>
  <c r="O125" i="6"/>
  <c r="M125" i="6"/>
  <c r="G125" i="6"/>
  <c r="O124" i="6"/>
  <c r="M124" i="6"/>
  <c r="G124" i="6"/>
  <c r="O123" i="6"/>
  <c r="M123" i="6"/>
  <c r="G123" i="6"/>
  <c r="O122" i="6"/>
  <c r="M122" i="6"/>
  <c r="G122" i="6"/>
  <c r="O121" i="6"/>
  <c r="M121" i="6"/>
  <c r="G121" i="6"/>
  <c r="O120" i="6"/>
  <c r="M120" i="6"/>
  <c r="G120" i="6"/>
  <c r="O119" i="6"/>
  <c r="M119" i="6"/>
  <c r="G119" i="6"/>
  <c r="O118" i="6"/>
  <c r="M118" i="6"/>
  <c r="G118" i="6"/>
  <c r="O117" i="6"/>
  <c r="M117" i="6"/>
  <c r="G117" i="6"/>
  <c r="O116" i="6"/>
  <c r="M116" i="6"/>
  <c r="G116" i="6"/>
  <c r="O115" i="6"/>
  <c r="M115" i="6"/>
  <c r="G115" i="6"/>
  <c r="O114" i="6"/>
  <c r="L427" i="6"/>
  <c r="K427" i="6"/>
  <c r="J427" i="6"/>
  <c r="I427" i="6"/>
  <c r="H427" i="6"/>
  <c r="F427" i="6"/>
  <c r="E427" i="6"/>
  <c r="D427" i="6"/>
  <c r="C427" i="6"/>
  <c r="B427" i="6"/>
  <c r="O113" i="6"/>
  <c r="O112" i="6"/>
  <c r="M112" i="6"/>
  <c r="G112" i="6"/>
  <c r="O111" i="6"/>
  <c r="M111" i="6"/>
  <c r="G111" i="6"/>
  <c r="O110" i="6"/>
  <c r="M110" i="6"/>
  <c r="G110" i="6"/>
  <c r="O109" i="6"/>
  <c r="M109" i="6"/>
  <c r="G109" i="6"/>
  <c r="O108" i="6"/>
  <c r="M108" i="6"/>
  <c r="G108" i="6"/>
  <c r="O107" i="6"/>
  <c r="M107" i="6"/>
  <c r="G107" i="6"/>
  <c r="O106" i="6"/>
  <c r="M106" i="6"/>
  <c r="G106" i="6"/>
  <c r="O105" i="6"/>
  <c r="M105" i="6"/>
  <c r="G105" i="6"/>
  <c r="O104" i="6"/>
  <c r="M104" i="6"/>
  <c r="G104" i="6"/>
  <c r="O103" i="6"/>
  <c r="M103" i="6"/>
  <c r="G103" i="6"/>
  <c r="O102" i="6"/>
  <c r="M102" i="6"/>
  <c r="G102" i="6"/>
  <c r="O101" i="6"/>
  <c r="M101" i="6"/>
  <c r="G101" i="6"/>
  <c r="O100" i="6"/>
  <c r="M100" i="6"/>
  <c r="G100" i="6"/>
  <c r="O99" i="6"/>
  <c r="M99" i="6"/>
  <c r="G99" i="6"/>
  <c r="O98" i="6"/>
  <c r="M98" i="6"/>
  <c r="G98" i="6"/>
  <c r="O97" i="6"/>
  <c r="M97" i="6"/>
  <c r="G97" i="6"/>
  <c r="O96" i="6"/>
  <c r="L426" i="6"/>
  <c r="K426" i="6"/>
  <c r="J426" i="6"/>
  <c r="I426" i="6"/>
  <c r="H426" i="6"/>
  <c r="F426" i="6"/>
  <c r="E426" i="6"/>
  <c r="D426" i="6"/>
  <c r="C426" i="6"/>
  <c r="B426" i="6"/>
  <c r="O95" i="6"/>
  <c r="O94" i="6"/>
  <c r="M94" i="6"/>
  <c r="G94" i="6"/>
  <c r="O93" i="6"/>
  <c r="M93" i="6"/>
  <c r="G93" i="6"/>
  <c r="O92" i="6"/>
  <c r="M92" i="6"/>
  <c r="G92" i="6"/>
  <c r="O91" i="6"/>
  <c r="M91" i="6"/>
  <c r="G91" i="6"/>
  <c r="O90" i="6"/>
  <c r="M90" i="6"/>
  <c r="G90" i="6"/>
  <c r="O89" i="6"/>
  <c r="M89" i="6"/>
  <c r="G89" i="6"/>
  <c r="O88" i="6"/>
  <c r="M88" i="6"/>
  <c r="G88" i="6"/>
  <c r="O87" i="6"/>
  <c r="M87" i="6"/>
  <c r="G87" i="6"/>
  <c r="O86" i="6"/>
  <c r="M86" i="6"/>
  <c r="G86" i="6"/>
  <c r="O85" i="6"/>
  <c r="M85" i="6"/>
  <c r="G85" i="6"/>
  <c r="O84" i="6"/>
  <c r="M84" i="6"/>
  <c r="G84" i="6"/>
  <c r="O83" i="6"/>
  <c r="M83" i="6"/>
  <c r="G83" i="6"/>
  <c r="O82" i="6"/>
  <c r="M82" i="6"/>
  <c r="G82" i="6"/>
  <c r="O81" i="6"/>
  <c r="M81" i="6"/>
  <c r="G81" i="6"/>
  <c r="O80" i="6"/>
  <c r="M80" i="6"/>
  <c r="G80" i="6"/>
  <c r="O79" i="6"/>
  <c r="M79" i="6"/>
  <c r="G79" i="6"/>
  <c r="O78" i="6"/>
  <c r="M78" i="6"/>
  <c r="G78" i="6"/>
  <c r="O77" i="6"/>
  <c r="L425" i="6"/>
  <c r="K425" i="6"/>
  <c r="J425" i="6"/>
  <c r="I425" i="6"/>
  <c r="H425" i="6"/>
  <c r="F425" i="6"/>
  <c r="E425" i="6"/>
  <c r="D425" i="6"/>
  <c r="C425" i="6"/>
  <c r="B425" i="6"/>
  <c r="O76" i="6"/>
  <c r="O75" i="6"/>
  <c r="M75" i="6"/>
  <c r="G75" i="6"/>
  <c r="O74" i="6"/>
  <c r="M74" i="6"/>
  <c r="G74" i="6"/>
  <c r="O73" i="6"/>
  <c r="M73" i="6"/>
  <c r="G73" i="6"/>
  <c r="O72" i="6"/>
  <c r="M72" i="6"/>
  <c r="G72" i="6"/>
  <c r="O71" i="6"/>
  <c r="M71" i="6"/>
  <c r="G71" i="6"/>
  <c r="O70" i="6"/>
  <c r="M70" i="6"/>
  <c r="G70" i="6"/>
  <c r="O69" i="6"/>
  <c r="M69" i="6"/>
  <c r="G69" i="6"/>
  <c r="O68" i="6"/>
  <c r="M68" i="6"/>
  <c r="G68" i="6"/>
  <c r="O67" i="6"/>
  <c r="M67" i="6"/>
  <c r="G67" i="6"/>
  <c r="O66" i="6"/>
  <c r="M66" i="6"/>
  <c r="G66" i="6"/>
  <c r="O65" i="6"/>
  <c r="M65" i="6"/>
  <c r="G65" i="6"/>
  <c r="O64" i="6"/>
  <c r="M64" i="6"/>
  <c r="G64" i="6"/>
  <c r="O63" i="6"/>
  <c r="M63" i="6"/>
  <c r="G63" i="6"/>
  <c r="O62" i="6"/>
  <c r="M62" i="6"/>
  <c r="G62" i="6"/>
  <c r="O61" i="6"/>
  <c r="L424" i="6"/>
  <c r="K424" i="6"/>
  <c r="J424" i="6"/>
  <c r="I424" i="6"/>
  <c r="H424" i="6"/>
  <c r="F424" i="6"/>
  <c r="E424" i="6"/>
  <c r="D424" i="6"/>
  <c r="C424" i="6"/>
  <c r="B424" i="6"/>
  <c r="O60" i="6"/>
  <c r="O59" i="6"/>
  <c r="M59" i="6"/>
  <c r="G59" i="6"/>
  <c r="O58" i="6"/>
  <c r="M58" i="6"/>
  <c r="G58" i="6"/>
  <c r="O57" i="6"/>
  <c r="M57" i="6"/>
  <c r="G57" i="6"/>
  <c r="O56" i="6"/>
  <c r="M56" i="6"/>
  <c r="G56" i="6"/>
  <c r="O55" i="6"/>
  <c r="M55" i="6"/>
  <c r="G55" i="6"/>
  <c r="O54" i="6"/>
  <c r="M54" i="6"/>
  <c r="G54" i="6"/>
  <c r="O53" i="6"/>
  <c r="M53" i="6"/>
  <c r="G53" i="6"/>
  <c r="O52" i="6"/>
  <c r="M52" i="6"/>
  <c r="G52" i="6"/>
  <c r="O51" i="6"/>
  <c r="M51" i="6"/>
  <c r="G51" i="6"/>
  <c r="O50" i="6"/>
  <c r="M50" i="6"/>
  <c r="G50" i="6"/>
  <c r="O49" i="6"/>
  <c r="M49" i="6"/>
  <c r="G49" i="6"/>
  <c r="O48" i="6"/>
  <c r="M48" i="6"/>
  <c r="G48" i="6"/>
  <c r="O47" i="6"/>
  <c r="M47" i="6"/>
  <c r="G47" i="6"/>
  <c r="O46" i="6"/>
  <c r="M46" i="6"/>
  <c r="G46" i="6"/>
  <c r="O45" i="6"/>
  <c r="M45" i="6"/>
  <c r="G45" i="6"/>
  <c r="O44" i="6"/>
  <c r="L423" i="6"/>
  <c r="K423" i="6"/>
  <c r="J423" i="6"/>
  <c r="I423" i="6"/>
  <c r="H423" i="6"/>
  <c r="F423" i="6"/>
  <c r="E423" i="6"/>
  <c r="D423" i="6"/>
  <c r="C423" i="6"/>
  <c r="B423" i="6"/>
  <c r="O43" i="6"/>
  <c r="O42" i="6"/>
  <c r="M42" i="6"/>
  <c r="G42" i="6"/>
  <c r="O41" i="6"/>
  <c r="M41" i="6"/>
  <c r="G41" i="6"/>
  <c r="O40" i="6"/>
  <c r="M40" i="6"/>
  <c r="G40" i="6"/>
  <c r="O39" i="6"/>
  <c r="M39" i="6"/>
  <c r="G39" i="6"/>
  <c r="O38" i="6"/>
  <c r="M38" i="6"/>
  <c r="G38" i="6"/>
  <c r="O37" i="6"/>
  <c r="M37" i="6"/>
  <c r="G37" i="6"/>
  <c r="O36" i="6"/>
  <c r="M36" i="6"/>
  <c r="G36" i="6"/>
  <c r="O35" i="6"/>
  <c r="M35" i="6"/>
  <c r="G35" i="6"/>
  <c r="O34" i="6"/>
  <c r="M34" i="6"/>
  <c r="G34" i="6"/>
  <c r="O33" i="6"/>
  <c r="M33" i="6"/>
  <c r="G33" i="6"/>
  <c r="O32" i="6"/>
  <c r="M32" i="6"/>
  <c r="G32" i="6"/>
  <c r="O31" i="6"/>
  <c r="M31" i="6"/>
  <c r="G31" i="6"/>
  <c r="O30" i="6"/>
  <c r="M30" i="6"/>
  <c r="G30" i="6"/>
  <c r="O29" i="6"/>
  <c r="M29" i="6"/>
  <c r="G29" i="6"/>
  <c r="O28" i="6"/>
  <c r="M28" i="6"/>
  <c r="G28" i="6"/>
  <c r="O27" i="6"/>
  <c r="L422" i="6"/>
  <c r="K422" i="6"/>
  <c r="J422" i="6"/>
  <c r="I422" i="6"/>
  <c r="H422" i="6"/>
  <c r="F422" i="6"/>
  <c r="E422" i="6"/>
  <c r="D422" i="6"/>
  <c r="C422" i="6"/>
  <c r="B422" i="6"/>
  <c r="O26" i="6"/>
  <c r="O25" i="6"/>
  <c r="M25" i="6"/>
  <c r="G25" i="6"/>
  <c r="O24" i="6"/>
  <c r="M24" i="6"/>
  <c r="G24" i="6"/>
  <c r="O23" i="6"/>
  <c r="M23" i="6"/>
  <c r="G23" i="6"/>
  <c r="O22" i="6"/>
  <c r="M22" i="6"/>
  <c r="G22" i="6"/>
  <c r="O21" i="6"/>
  <c r="M21" i="6"/>
  <c r="G21" i="6"/>
  <c r="O20" i="6"/>
  <c r="M20" i="6"/>
  <c r="G20" i="6"/>
  <c r="O19" i="6"/>
  <c r="M19" i="6"/>
  <c r="G19" i="6"/>
  <c r="O18" i="6"/>
  <c r="M18" i="6"/>
  <c r="G18" i="6"/>
  <c r="O17" i="6"/>
  <c r="M17" i="6"/>
  <c r="G17" i="6"/>
  <c r="O16" i="6"/>
  <c r="M16" i="6"/>
  <c r="G16" i="6"/>
  <c r="O15" i="6"/>
  <c r="M15" i="6"/>
  <c r="G15" i="6"/>
  <c r="O14" i="6"/>
  <c r="M14" i="6"/>
  <c r="G14" i="6"/>
  <c r="O13" i="6"/>
  <c r="M13" i="6"/>
  <c r="G13" i="6"/>
  <c r="O12" i="6"/>
  <c r="M12" i="6"/>
  <c r="G12" i="6"/>
  <c r="O11" i="6"/>
  <c r="M11" i="6"/>
  <c r="G11" i="6"/>
  <c r="O10" i="6"/>
  <c r="L421" i="6"/>
  <c r="K421" i="6"/>
  <c r="J421" i="6"/>
  <c r="I421" i="6"/>
  <c r="H421" i="6"/>
  <c r="F421" i="6"/>
  <c r="E421" i="6"/>
  <c r="D421" i="6"/>
  <c r="C421" i="6"/>
  <c r="B421" i="6"/>
  <c r="A9" i="6"/>
  <c r="O9" i="6" s="1"/>
  <c r="H8" i="6"/>
  <c r="H435" i="6" s="1"/>
  <c r="B435" i="6"/>
  <c r="O7" i="6"/>
  <c r="O6" i="6"/>
  <c r="O5" i="6"/>
  <c r="O4" i="6"/>
  <c r="O3" i="6"/>
  <c r="O2" i="6"/>
  <c r="O1" i="6"/>
  <c r="G27" i="6" l="1"/>
  <c r="G171" i="6"/>
  <c r="G439" i="6" s="1"/>
  <c r="M171" i="6"/>
  <c r="M27" i="6"/>
  <c r="M77" i="6"/>
  <c r="G147" i="6"/>
  <c r="M147" i="6"/>
  <c r="G187" i="6"/>
  <c r="M187" i="6"/>
  <c r="M96" i="6"/>
  <c r="L439" i="6"/>
  <c r="G10" i="6"/>
  <c r="M44" i="6"/>
  <c r="M10" i="6"/>
  <c r="G44" i="6"/>
  <c r="G96" i="6"/>
  <c r="M114" i="6"/>
  <c r="M130" i="6"/>
  <c r="B419" i="6"/>
  <c r="C438" i="6"/>
  <c r="C437" i="6"/>
  <c r="L437" i="6"/>
  <c r="D438" i="6"/>
  <c r="I438" i="6"/>
  <c r="A439" i="6"/>
  <c r="E439" i="6"/>
  <c r="I439" i="6"/>
  <c r="M61" i="6"/>
  <c r="H419" i="6"/>
  <c r="H437" i="6"/>
  <c r="D437" i="6"/>
  <c r="I437" i="6"/>
  <c r="A438" i="6"/>
  <c r="E438" i="6"/>
  <c r="J438" i="6"/>
  <c r="B439" i="6"/>
  <c r="F439" i="6"/>
  <c r="J439" i="6"/>
  <c r="G114" i="6"/>
  <c r="G130" i="6"/>
  <c r="A437" i="6"/>
  <c r="E437" i="6"/>
  <c r="J437" i="6"/>
  <c r="B438" i="6"/>
  <c r="F438" i="6"/>
  <c r="K438" i="6"/>
  <c r="K439" i="6"/>
  <c r="G61" i="6"/>
  <c r="G77" i="6"/>
  <c r="B437" i="6"/>
  <c r="F437" i="6"/>
  <c r="K437" i="6"/>
  <c r="H438" i="6"/>
  <c r="L438" i="6"/>
  <c r="D439" i="6"/>
  <c r="H439" i="6"/>
  <c r="C439" i="6" l="1"/>
</calcChain>
</file>

<file path=xl/sharedStrings.xml><?xml version="1.0" encoding="utf-8"?>
<sst xmlns="http://schemas.openxmlformats.org/spreadsheetml/2006/main" count="5711" uniqueCount="233">
  <si>
    <t>Acquis</t>
  </si>
  <si>
    <t>Non acquis/ compensé</t>
  </si>
  <si>
    <t>Gérer l’entretien de son logement</t>
  </si>
  <si>
    <t>Investir son logement</t>
  </si>
  <si>
    <t>Relativiser les difficultés dans le logement</t>
  </si>
  <si>
    <t>Alimentation</t>
  </si>
  <si>
    <t xml:space="preserve">Respecter un budget alimentaire </t>
  </si>
  <si>
    <t>Savoir prendre seul son traitement médical régulièrement</t>
  </si>
  <si>
    <t>Etre conscient de son état de santé</t>
  </si>
  <si>
    <t>Gérer ses RDV médicaux</t>
  </si>
  <si>
    <t>Adapter son hygiène de vie à son état de santé</t>
  </si>
  <si>
    <t>Se rendre à la pharmacie</t>
  </si>
  <si>
    <t>Savoir appeler du secours</t>
  </si>
  <si>
    <t>Savoir se soigner en cas de petite blessure</t>
  </si>
  <si>
    <t>Budget</t>
  </si>
  <si>
    <t>Savoir compter son argent</t>
  </si>
  <si>
    <t>Reconnaître les billets et pièces</t>
  </si>
  <si>
    <t>Avoir la notion de l’argent</t>
  </si>
  <si>
    <t xml:space="preserve">Respecter un budget </t>
  </si>
  <si>
    <t>Savoir se mettre en relation en cas de difficultés</t>
  </si>
  <si>
    <t>Savoir anticiper ses dépenses futures</t>
  </si>
  <si>
    <t>Connaître son budget mensuel (charge fixe)</t>
  </si>
  <si>
    <t>Déplacement</t>
  </si>
  <si>
    <t>Se déplacer dans des lieux connus</t>
  </si>
  <si>
    <t>Se déplacer dans des lieux inconnus</t>
  </si>
  <si>
    <t>Utiliser les moyens de transport en commun</t>
  </si>
  <si>
    <t>Gestion administrative</t>
  </si>
  <si>
    <t>Avoir ses papiers à jour</t>
  </si>
  <si>
    <t>Reconnaître les différents documents administratifs</t>
  </si>
  <si>
    <t>Savoir-faire seul une démarche administrative</t>
  </si>
  <si>
    <t>Renouveler un document administratif seul</t>
  </si>
  <si>
    <t>Echanger avec un environnement connu</t>
  </si>
  <si>
    <t>Echanger avec un environnement inconnu</t>
  </si>
  <si>
    <t>Construire une relation</t>
  </si>
  <si>
    <t>Entretenir et maintenir une relation</t>
  </si>
  <si>
    <t>Choisir ses loisirs</t>
  </si>
  <si>
    <t>Gérer et organiser son temps libre</t>
  </si>
  <si>
    <t>Faire valoir ses droits</t>
  </si>
  <si>
    <t>Utilisation des complexes socio-culturels</t>
  </si>
  <si>
    <t>Inscription à un club sportif</t>
  </si>
  <si>
    <t>Repère dans le temps</t>
  </si>
  <si>
    <t>Connaître le système calendaire</t>
  </si>
  <si>
    <t>Connaître l’heure</t>
  </si>
  <si>
    <t>Se repérer dans l’espace- temps</t>
  </si>
  <si>
    <t>Communication</t>
  </si>
  <si>
    <t>Utiliser le langage verbal</t>
  </si>
  <si>
    <t>Expliquer une situation complexe</t>
  </si>
  <si>
    <t>Exprimer ses ressentis</t>
  </si>
  <si>
    <t>Comprendre un document</t>
  </si>
  <si>
    <t>Téléphoner</t>
  </si>
  <si>
    <t>Utiliser un ordinateur</t>
  </si>
  <si>
    <t>Emploi</t>
  </si>
  <si>
    <t>Rechercher un travail</t>
  </si>
  <si>
    <t>Se maintenir en emploi</t>
  </si>
  <si>
    <t>En cours d’acquis/stimulé ou soutenu</t>
  </si>
  <si>
    <t>Pas concerné / pas évaluable</t>
  </si>
  <si>
    <t>Acquis mais fluctuant en fonction du moment</t>
  </si>
  <si>
    <t>observations</t>
  </si>
  <si>
    <t>Observations</t>
  </si>
  <si>
    <t>Savoir gérer son linge</t>
  </si>
  <si>
    <t>Porter une attention à son hygiene corporelle</t>
  </si>
  <si>
    <t>Porter une attention à sa tenue vestimentaire</t>
  </si>
  <si>
    <t xml:space="preserve">Préparer son repas </t>
  </si>
  <si>
    <t>Demander de l'aide</t>
  </si>
  <si>
    <t xml:space="preserve">Savoir faire un menu varié et équilibré </t>
  </si>
  <si>
    <t>je suis autonome</t>
  </si>
  <si>
    <t>il faut juste me le rappeler</t>
  </si>
  <si>
    <t>j'ai besoin d'un coup de main</t>
  </si>
  <si>
    <t>j'ai besoin d'une aide extérieure</t>
  </si>
  <si>
    <t>Je ne suis pas concerné</t>
  </si>
  <si>
    <t>Items</t>
  </si>
  <si>
    <t>écart et commentaires</t>
  </si>
  <si>
    <t xml:space="preserve">items: </t>
  </si>
  <si>
    <t>Personne Accompagnée</t>
  </si>
  <si>
    <t>Accompagnateur</t>
  </si>
  <si>
    <t>Réagir en cas d’imprévu (ou de difficultés)</t>
  </si>
  <si>
    <t>Logement</t>
  </si>
  <si>
    <t>Etablir une liste de courses</t>
  </si>
  <si>
    <t>Hygiène</t>
  </si>
  <si>
    <t>Gérer ses Rdv médicaux avec un spécialiste</t>
  </si>
  <si>
    <t>Santé</t>
  </si>
  <si>
    <t xml:space="preserve"> Rechercher et repérer  les personnes qui peuvent me soutenir dans mes démarches</t>
  </si>
  <si>
    <t>Vie Sociale</t>
  </si>
  <si>
    <t xml:space="preserve"> lire</t>
  </si>
  <si>
    <t xml:space="preserve"> écrire</t>
  </si>
  <si>
    <t>S’adapter à un emploi</t>
  </si>
  <si>
    <t>Colonne1</t>
  </si>
  <si>
    <t>Personne</t>
  </si>
  <si>
    <t>Catégorie</t>
  </si>
  <si>
    <t>Sous-Catégorie</t>
  </si>
  <si>
    <t>Valeur</t>
  </si>
  <si>
    <t>Prénom Nom</t>
  </si>
  <si>
    <t xml:space="preserve"> </t>
  </si>
  <si>
    <t>Fichier</t>
  </si>
  <si>
    <t>DJlmXL9TN2W_20141010_fiche_eval_2.xlsm</t>
  </si>
  <si>
    <t>C11</t>
  </si>
  <si>
    <t>D11</t>
  </si>
  <si>
    <t>E11</t>
  </si>
  <si>
    <t>C12</t>
  </si>
  <si>
    <t>C13</t>
  </si>
  <si>
    <t>F13</t>
  </si>
  <si>
    <t>C14</t>
  </si>
  <si>
    <t>C28</t>
  </si>
  <si>
    <t>C29</t>
  </si>
  <si>
    <t>C30</t>
  </si>
  <si>
    <t>C31</t>
  </si>
  <si>
    <t>D45</t>
  </si>
  <si>
    <t>D46</t>
  </si>
  <si>
    <t>D47</t>
  </si>
  <si>
    <t>D62</t>
  </si>
  <si>
    <t>D63</t>
  </si>
  <si>
    <t>D64</t>
  </si>
  <si>
    <t>D65</t>
  </si>
  <si>
    <t>D66</t>
  </si>
  <si>
    <t>D67</t>
  </si>
  <si>
    <t>D68</t>
  </si>
  <si>
    <t>D69</t>
  </si>
  <si>
    <t>D78</t>
  </si>
  <si>
    <t>D79</t>
  </si>
  <si>
    <t>D80</t>
  </si>
  <si>
    <t>D81</t>
  </si>
  <si>
    <t>D82</t>
  </si>
  <si>
    <t>D83</t>
  </si>
  <si>
    <t>E83</t>
  </si>
  <si>
    <t>D84</t>
  </si>
  <si>
    <t>G84</t>
  </si>
  <si>
    <t>C97</t>
  </si>
  <si>
    <t>C98</t>
  </si>
  <si>
    <t>C99</t>
  </si>
  <si>
    <t>D115</t>
  </si>
  <si>
    <t>D116</t>
  </si>
  <si>
    <t>E117</t>
  </si>
  <si>
    <t>F118</t>
  </si>
  <si>
    <t>D131</t>
  </si>
  <si>
    <t>F131</t>
  </si>
  <si>
    <t>D132</t>
  </si>
  <si>
    <t>D133</t>
  </si>
  <si>
    <t>D134</t>
  </si>
  <si>
    <t>F135</t>
  </si>
  <si>
    <t>D136</t>
  </si>
  <si>
    <t>D137</t>
  </si>
  <si>
    <t>D138</t>
  </si>
  <si>
    <t>G139</t>
  </si>
  <si>
    <t>D140</t>
  </si>
  <si>
    <t>D141</t>
  </si>
  <si>
    <t>E148</t>
  </si>
  <si>
    <t>E149</t>
  </si>
  <si>
    <t>E150</t>
  </si>
  <si>
    <t>D172</t>
  </si>
  <si>
    <t>D173</t>
  </si>
  <si>
    <t>D174</t>
  </si>
  <si>
    <t>D175</t>
  </si>
  <si>
    <t>C176</t>
  </si>
  <si>
    <t>D177</t>
  </si>
  <si>
    <t>D178</t>
  </si>
  <si>
    <t>C179</t>
  </si>
  <si>
    <t>D188</t>
  </si>
  <si>
    <t>D189</t>
  </si>
  <si>
    <t>C190</t>
  </si>
  <si>
    <t>Cellule</t>
  </si>
  <si>
    <t>Accomp1.xlsm</t>
  </si>
  <si>
    <t>PrénomPers1 PrénomPers1</t>
  </si>
  <si>
    <t>PrénomAcc1 NomAcc1</t>
  </si>
  <si>
    <t>Prénom2 Prénom2</t>
  </si>
  <si>
    <t>Accomp2.xlsm</t>
  </si>
  <si>
    <t>PrénomPers3 PrénomPers3</t>
  </si>
  <si>
    <t>Prénom4 Prénom4</t>
  </si>
  <si>
    <t>PrénomAcc2 NomAcc2</t>
  </si>
  <si>
    <t>Choix</t>
  </si>
  <si>
    <t>Tous</t>
  </si>
  <si>
    <t>Age</t>
  </si>
  <si>
    <t>E1</t>
  </si>
  <si>
    <t>J11</t>
  </si>
  <si>
    <t>J12</t>
  </si>
  <si>
    <t>J13</t>
  </si>
  <si>
    <t>J14</t>
  </si>
  <si>
    <t>I28</t>
  </si>
  <si>
    <t>I29</t>
  </si>
  <si>
    <t>I30</t>
  </si>
  <si>
    <t>I31</t>
  </si>
  <si>
    <t>J45</t>
  </si>
  <si>
    <t>J46</t>
  </si>
  <si>
    <t>J47</t>
  </si>
  <si>
    <t>I62</t>
  </si>
  <si>
    <t>I63</t>
  </si>
  <si>
    <t>I64</t>
  </si>
  <si>
    <t>I65</t>
  </si>
  <si>
    <t>I66</t>
  </si>
  <si>
    <t>I67</t>
  </si>
  <si>
    <t>I68</t>
  </si>
  <si>
    <t>I69</t>
  </si>
  <si>
    <t>I78</t>
  </si>
  <si>
    <t>I79</t>
  </si>
  <si>
    <t>I80</t>
  </si>
  <si>
    <t>I81</t>
  </si>
  <si>
    <t>I82</t>
  </si>
  <si>
    <t>I83</t>
  </si>
  <si>
    <t>I84</t>
  </si>
  <si>
    <t>J97</t>
  </si>
  <si>
    <t>J98</t>
  </si>
  <si>
    <t>J99</t>
  </si>
  <si>
    <t>J115</t>
  </si>
  <si>
    <t>J116</t>
  </si>
  <si>
    <t>J117</t>
  </si>
  <si>
    <t>K118</t>
  </si>
  <si>
    <t>I131</t>
  </si>
  <si>
    <t>I132</t>
  </si>
  <si>
    <t>I133</t>
  </si>
  <si>
    <t>I134</t>
  </si>
  <si>
    <t>I135</t>
  </si>
  <si>
    <t>I136</t>
  </si>
  <si>
    <t>I137</t>
  </si>
  <si>
    <t>I138</t>
  </si>
  <si>
    <t>I139</t>
  </si>
  <si>
    <t>I140</t>
  </si>
  <si>
    <t>I141</t>
  </si>
  <si>
    <t>I148</t>
  </si>
  <si>
    <t>I149</t>
  </si>
  <si>
    <t>J150</t>
  </si>
  <si>
    <t>J172</t>
  </si>
  <si>
    <t>K173</t>
  </si>
  <si>
    <t>J174</t>
  </si>
  <si>
    <t>J175</t>
  </si>
  <si>
    <t>J176</t>
  </si>
  <si>
    <t>J177</t>
  </si>
  <si>
    <t>J178</t>
  </si>
  <si>
    <t>J179</t>
  </si>
  <si>
    <t>I188</t>
  </si>
  <si>
    <t>I189</t>
  </si>
  <si>
    <t>I190</t>
  </si>
  <si>
    <t>Type</t>
  </si>
  <si>
    <t>P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</si>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</sst>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]_-;\-* #,##0.00\ [$€]_-;_-* &quot;-&quot;??\ [$€]_-;_-@_-"/>
    <numFmt numFmtId="165" formatCode="#.##0\.00"/>
    <numFmt numFmtId="166" formatCode="#\.00"/>
    <numFmt numFmtId="167" formatCode="\$#\.00"/>
  </numFmts>
  <fonts count="2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6"/>
      <name val="Wingdings"/>
      <charset val="2"/>
    </font>
    <font>
      <b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Arial"/>
      <family val="2"/>
    </font>
    <font>
      <b/>
      <i/>
      <sz val="12"/>
      <name val="Arial"/>
      <family val="2"/>
    </font>
    <font>
      <b/>
      <u/>
      <sz val="12"/>
      <name val="Arial"/>
      <family val="2"/>
    </font>
    <font>
      <sz val="12"/>
      <name val="Calibri"/>
      <family val="2"/>
      <scheme val="minor"/>
    </font>
    <font>
      <b/>
      <sz val="26"/>
      <color rgb="FFFF7F00"/>
      <name val="Wingdings"/>
      <charset val="2"/>
    </font>
    <font>
      <b/>
      <sz val="14"/>
      <name val="Calibri"/>
      <family val="2"/>
      <scheme val="minor"/>
    </font>
    <font>
      <b/>
      <sz val="10"/>
      <color theme="1"/>
      <name val="Arial Unicode MS"/>
      <family val="2"/>
    </font>
    <font>
      <sz val="12"/>
      <color theme="0"/>
      <name val="Tempus Sans ITC"/>
      <family val="2"/>
    </font>
    <font>
      <b/>
      <sz val="16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E9CDDE"/>
      <name val="Tempus Sans ITC"/>
      <family val="5"/>
    </font>
    <font>
      <sz val="11"/>
      <color theme="0"/>
      <name val="Calibri"/>
      <family val="2"/>
      <scheme val="minor"/>
    </font>
    <font>
      <b/>
      <sz val="12"/>
      <color rgb="FFF3D1F3"/>
      <name val="Tempus Sans ITC"/>
      <family val="5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/>
      </patternFill>
    </fill>
    <fill>
      <patternFill patternType="solid">
        <fgColor rgb="FFF3D1F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1E749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2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164" fontId="4" fillId="0" borderId="0" applyFont="0" applyFill="0" applyBorder="0" applyAlignment="0" applyProtection="0"/>
    <xf numFmtId="165" fontId="2" fillId="0" borderId="0">
      <protection locked="0"/>
    </xf>
    <xf numFmtId="166" fontId="2" fillId="0" borderId="0">
      <protection locked="0"/>
    </xf>
    <xf numFmtId="167" fontId="2" fillId="0" borderId="0">
      <protection locked="0"/>
    </xf>
    <xf numFmtId="0" fontId="4" fillId="3" borderId="0"/>
    <xf numFmtId="0" fontId="17" fillId="4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 applyAlignment="1">
      <alignment horizontal="centerContinuous" vertical="top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Continuous"/>
    </xf>
    <xf numFmtId="0" fontId="0" fillId="0" borderId="0" xfId="0" applyBorder="1" applyAlignment="1">
      <alignment horizontal="left" vertical="center" shrinkToFit="1"/>
    </xf>
    <xf numFmtId="0" fontId="10" fillId="0" borderId="6" xfId="0" applyFont="1" applyBorder="1" applyAlignment="1">
      <alignment horizontal="left" vertical="center" wrapText="1" shrinkToFit="1"/>
    </xf>
    <xf numFmtId="0" fontId="10" fillId="0" borderId="4" xfId="0" applyFont="1" applyBorder="1" applyAlignment="1">
      <alignment horizontal="left" vertical="center" wrapText="1" shrinkToFit="1"/>
    </xf>
    <xf numFmtId="0" fontId="10" fillId="0" borderId="7" xfId="0" applyFont="1" applyBorder="1" applyAlignment="1">
      <alignment horizontal="left" vertical="center" wrapText="1" shrinkToFit="1"/>
    </xf>
    <xf numFmtId="0" fontId="11" fillId="0" borderId="1" xfId="0" applyFont="1" applyBorder="1" applyAlignment="1">
      <alignment horizontal="left" vertical="center" wrapText="1" shrinkToFit="1"/>
    </xf>
    <xf numFmtId="0" fontId="13" fillId="0" borderId="0" xfId="0" applyFont="1" applyBorder="1"/>
    <xf numFmtId="0" fontId="13" fillId="2" borderId="0" xfId="0" applyFont="1" applyFill="1" applyBorder="1"/>
    <xf numFmtId="0" fontId="15" fillId="0" borderId="0" xfId="0" applyFont="1" applyBorder="1"/>
    <xf numFmtId="0" fontId="16" fillId="0" borderId="0" xfId="0" applyFont="1" applyAlignment="1">
      <alignment vertical="center"/>
    </xf>
    <xf numFmtId="0" fontId="15" fillId="0" borderId="0" xfId="0" applyFont="1" applyBorder="1" applyProtection="1">
      <protection locked="0"/>
    </xf>
    <xf numFmtId="0" fontId="9" fillId="5" borderId="0" xfId="0" applyFont="1" applyFill="1" applyBorder="1" applyAlignment="1">
      <alignment horizontal="right"/>
    </xf>
    <xf numFmtId="0" fontId="0" fillId="5" borderId="0" xfId="0" applyFill="1" applyBorder="1"/>
    <xf numFmtId="0" fontId="18" fillId="0" borderId="0" xfId="0" applyFont="1" applyBorder="1" applyAlignment="1" applyProtection="1">
      <alignment horizontal="center" wrapText="1"/>
      <protection locked="0"/>
    </xf>
    <xf numFmtId="0" fontId="8" fillId="0" borderId="11" xfId="0" applyFont="1" applyBorder="1" applyAlignment="1">
      <alignment horizontal="centerContinuous" vertical="top"/>
    </xf>
    <xf numFmtId="0" fontId="8" fillId="0" borderId="12" xfId="0" applyFont="1" applyBorder="1" applyAlignment="1">
      <alignment horizontal="centerContinuous" vertical="top"/>
    </xf>
    <xf numFmtId="0" fontId="18" fillId="0" borderId="0" xfId="0" applyFont="1" applyBorder="1" applyAlignment="1">
      <alignment horizontal="right"/>
    </xf>
    <xf numFmtId="0" fontId="19" fillId="0" borderId="0" xfId="0" applyFont="1" applyBorder="1" applyProtection="1">
      <protection locked="0"/>
    </xf>
    <xf numFmtId="0" fontId="9" fillId="0" borderId="9" xfId="0" applyFont="1" applyFill="1" applyBorder="1" applyAlignment="1">
      <alignment horizontal="center" vertical="center"/>
    </xf>
    <xf numFmtId="0" fontId="0" fillId="0" borderId="2" xfId="0" applyFill="1" applyBorder="1" applyAlignment="1" applyProtection="1">
      <alignment horizontal="center" vertical="center" wrapText="1" shrinkToFit="1"/>
      <protection locked="0"/>
    </xf>
    <xf numFmtId="0" fontId="6" fillId="0" borderId="0" xfId="0" applyNumberFormat="1" applyFont="1" applyFill="1" applyBorder="1" applyAlignment="1">
      <alignment horizontal="center" vertical="center"/>
    </xf>
    <xf numFmtId="0" fontId="0" fillId="0" borderId="5" xfId="0" applyFill="1" applyBorder="1" applyAlignment="1" applyProtection="1">
      <alignment horizontal="left" vertical="center" shrinkToFit="1"/>
      <protection locked="0"/>
    </xf>
    <xf numFmtId="0" fontId="0" fillId="0" borderId="3" xfId="0" applyFill="1" applyBorder="1" applyAlignment="1" applyProtection="1">
      <alignment horizontal="center" vertical="center" wrapText="1" shrinkToFit="1"/>
      <protection locked="0"/>
    </xf>
    <xf numFmtId="0" fontId="0" fillId="0" borderId="8" xfId="0" applyFill="1" applyBorder="1" applyAlignment="1" applyProtection="1">
      <alignment horizontal="center" vertical="center" wrapText="1" shrinkToFit="1"/>
      <protection locked="0"/>
    </xf>
    <xf numFmtId="0" fontId="0" fillId="0" borderId="1" xfId="0" applyFill="1" applyBorder="1" applyAlignment="1" applyProtection="1">
      <alignment horizontal="center" vertical="center" wrapText="1" shrinkToFit="1"/>
      <protection locked="0"/>
    </xf>
    <xf numFmtId="0" fontId="0" fillId="0" borderId="10" xfId="0" applyFill="1" applyBorder="1" applyProtection="1">
      <protection locked="0"/>
    </xf>
    <xf numFmtId="0" fontId="12" fillId="6" borderId="0" xfId="0" applyFont="1" applyFill="1" applyBorder="1" applyAlignment="1">
      <alignment vertical="center" wrapText="1"/>
    </xf>
    <xf numFmtId="10" fontId="5" fillId="6" borderId="5" xfId="0" applyNumberFormat="1" applyFont="1" applyFill="1" applyBorder="1" applyAlignment="1">
      <alignment horizontal="center" vertical="center" wrapText="1"/>
    </xf>
    <xf numFmtId="0" fontId="14" fillId="6" borderId="0" xfId="0" applyNumberFormat="1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 textRotation="45" wrapText="1"/>
    </xf>
    <xf numFmtId="0" fontId="1" fillId="0" borderId="14" xfId="0" applyFont="1" applyFill="1" applyBorder="1" applyAlignment="1">
      <alignment horizontal="center" vertical="center" textRotation="45"/>
    </xf>
    <xf numFmtId="0" fontId="1" fillId="0" borderId="15" xfId="0" applyFont="1" applyFill="1" applyBorder="1" applyAlignment="1">
      <alignment horizontal="center" vertical="center" textRotation="45"/>
    </xf>
    <xf numFmtId="0" fontId="0" fillId="0" borderId="5" xfId="0" applyFill="1" applyBorder="1" applyProtection="1">
      <protection locked="0"/>
    </xf>
    <xf numFmtId="0" fontId="21" fillId="5" borderId="0" xfId="9" applyFont="1" applyFill="1" applyBorder="1" applyAlignment="1" applyProtection="1">
      <alignment vertical="center"/>
      <protection locked="0"/>
    </xf>
    <xf numFmtId="0" fontId="22" fillId="0" borderId="0" xfId="0" applyFont="1" applyBorder="1" applyAlignment="1">
      <alignment horizontal="center"/>
    </xf>
    <xf numFmtId="0" fontId="23" fillId="5" borderId="0" xfId="9" applyFont="1" applyFill="1" applyBorder="1" applyAlignment="1" applyProtection="1">
      <alignment vertical="center"/>
      <protection locked="0"/>
    </xf>
    <xf numFmtId="0" fontId="0" fillId="0" borderId="0" xfId="0" applyAlignment="1">
      <alignment horizontal="center"/>
    </xf>
    <xf numFmtId="0" fontId="0" fillId="11" borderId="0" xfId="0" applyFill="1" applyBorder="1"/>
    <xf numFmtId="0" fontId="25" fillId="10" borderId="0" xfId="10" applyFont="1" applyFill="1" applyBorder="1" applyProtection="1">
      <protection locked="0"/>
    </xf>
    <xf numFmtId="0" fontId="25" fillId="9" borderId="0" xfId="10" applyFont="1" applyFill="1" applyBorder="1" applyProtection="1">
      <protection locked="0"/>
    </xf>
    <xf numFmtId="20" fontId="8" fillId="0" borderId="12" xfId="0" applyNumberFormat="1" applyFont="1" applyBorder="1" applyAlignment="1">
      <alignment horizontal="centerContinuous" vertical="top"/>
    </xf>
    <xf numFmtId="0" fontId="24" fillId="8" borderId="16" xfId="0" applyFont="1" applyFill="1" applyBorder="1" applyAlignment="1">
      <alignment horizontal="center"/>
    </xf>
    <xf numFmtId="0" fontId="24" fillId="8" borderId="17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13" fillId="0" borderId="0" xfId="0" applyFont="1" applyBorder="1" applyAlignment="1">
      <alignment horizontal="right" vertical="center" wrapText="1"/>
    </xf>
  </cellXfs>
  <cellStyles count="11">
    <cellStyle name="Accent3" xfId="9" builtinId="37"/>
    <cellStyle name="Date" xfId="1"/>
    <cellStyle name="En-tete1" xfId="2"/>
    <cellStyle name="En-tete2" xfId="3"/>
    <cellStyle name="Euro" xfId="4"/>
    <cellStyle name="Financier" xfId="5"/>
    <cellStyle name="Fixe" xfId="6"/>
    <cellStyle name="Lien hypertexte" xfId="10" builtinId="8"/>
    <cellStyle name="Monetaire" xfId="7"/>
    <cellStyle name="Normal" xfId="0" builtinId="0"/>
    <cellStyle name="YELLOW" xfId="8"/>
  </cellStyles>
  <dxfs count="180">
    <dxf>
      <font>
        <b/>
        <i val="0"/>
        <color rgb="FF41E749"/>
      </font>
      <fill>
        <patternFill patternType="none">
          <bgColor auto="1"/>
        </patternFill>
      </fill>
    </dxf>
    <dxf>
      <font>
        <b/>
        <i val="0"/>
        <color rgb="FF41E749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7030A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41E749"/>
      </font>
      <fill>
        <patternFill patternType="none">
          <bgColor auto="1"/>
        </patternFill>
      </fill>
    </dxf>
    <dxf>
      <font>
        <b/>
        <i val="0"/>
        <color rgb="FF41E749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7030A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i val="0"/>
        <color rgb="FFFF0000"/>
      </font>
      <fill>
        <patternFill patternType="solid">
          <bgColor theme="7" tint="0.59996337778862885"/>
        </patternFill>
      </fill>
    </dxf>
    <dxf>
      <font>
        <b/>
        <i val="0"/>
        <color rgb="FF7030A0"/>
      </font>
      <fill>
        <patternFill patternType="solid">
          <bgColor theme="7" tint="0.59996337778862885"/>
        </patternFill>
      </fill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3D1F3"/>
      <color rgb="FFE9CDDE"/>
      <color rgb="FF41E749"/>
      <color rgb="FFEBBBE9"/>
      <color rgb="FFFFFFCC"/>
      <color rgb="FFFF7F00"/>
      <color rgb="FFC28DCD"/>
      <color rgb="FFE0C5E5"/>
      <color rgb="FFD6BBEB"/>
      <color rgb="FFE8D9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943224808011714E-3"/>
          <c:y val="4.6989710132225623E-2"/>
          <c:w val="0.87537537730892456"/>
          <c:h val="0.7679489939646434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Synthèse!$A$421</c:f>
              <c:strCache>
                <c:ptCount val="1"/>
                <c:pt idx="0">
                  <c:v>Logement</c:v>
                </c:pt>
              </c:strCache>
            </c:strRef>
          </c:tx>
          <c:invertIfNegative val="0"/>
          <c:cat>
            <c:multiLvlStrRef>
              <c:f>(Synthèse!$B$419:$F$420,Synthèse!$H$419:$L$420)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Tous </c:v>
                  </c:pt>
                  <c:pt idx="5">
                    <c:v>Evaluation réalisée par Tous </c:v>
                  </c:pt>
                </c:lvl>
              </c:multiLvlStrCache>
            </c:multiLvlStrRef>
          </c:cat>
          <c:val>
            <c:numRef>
              <c:f>(Synthèse!$B$421:$F$421,Synthèse!$H$421:$L$421)</c:f>
              <c:numCache>
                <c:formatCode>General</c:formatCode>
                <c:ptCount val="10"/>
                <c:pt idx="0">
                  <c:v>0.875</c:v>
                </c:pt>
                <c:pt idx="1">
                  <c:v>4.1666666666666664E-2</c:v>
                </c:pt>
                <c:pt idx="2">
                  <c:v>4.1666666666666664E-2</c:v>
                </c:pt>
                <c:pt idx="3">
                  <c:v>4.1666666666666664E-2</c:v>
                </c:pt>
                <c:pt idx="4">
                  <c:v>#N/A</c:v>
                </c:pt>
                <c:pt idx="5">
                  <c:v>#N/A</c:v>
                </c:pt>
                <c:pt idx="6">
                  <c:v>1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1"/>
          <c:order val="1"/>
          <c:tx>
            <c:strRef>
              <c:f>Synthèse!$A$422</c:f>
              <c:strCache>
                <c:ptCount val="1"/>
                <c:pt idx="0">
                  <c:v>Alimentation</c:v>
                </c:pt>
              </c:strCache>
            </c:strRef>
          </c:tx>
          <c:invertIfNegative val="0"/>
          <c:cat>
            <c:multiLvlStrRef>
              <c:f>(Synthèse!$B$419:$F$420,Synthèse!$H$419:$L$420)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Tous </c:v>
                  </c:pt>
                  <c:pt idx="5">
                    <c:v>Evaluation réalisée par Tous </c:v>
                  </c:pt>
                </c:lvl>
              </c:multiLvlStrCache>
            </c:multiLvlStrRef>
          </c:cat>
          <c:val>
            <c:numRef>
              <c:f>(Synthèse!$B$422:$F$422,Synthèse!$H$422:$L$422)</c:f>
              <c:numCache>
                <c:formatCode>General</c:formatCode>
                <c:ptCount val="10"/>
                <c:pt idx="0">
                  <c:v>1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1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2"/>
          <c:order val="2"/>
          <c:tx>
            <c:strRef>
              <c:f>Synthèse!$A$423</c:f>
              <c:strCache>
                <c:ptCount val="1"/>
                <c:pt idx="0">
                  <c:v>Hygiène</c:v>
                </c:pt>
              </c:strCache>
            </c:strRef>
          </c:tx>
          <c:invertIfNegative val="0"/>
          <c:cat>
            <c:multiLvlStrRef>
              <c:f>(Synthèse!$B$419:$F$420,Synthèse!$H$419:$L$420)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Tous </c:v>
                  </c:pt>
                  <c:pt idx="5">
                    <c:v>Evaluation réalisée par Tous </c:v>
                  </c:pt>
                </c:lvl>
              </c:multiLvlStrCache>
            </c:multiLvlStrRef>
          </c:cat>
          <c:val>
            <c:numRef>
              <c:f>(Synthèse!$B$423:$F$423,Synthèse!$H$423:$L$423)</c:f>
              <c:numCache>
                <c:formatCode>General</c:formatCode>
                <c:ptCount val="10"/>
                <c:pt idx="0">
                  <c:v>#N/A</c:v>
                </c:pt>
                <c:pt idx="1">
                  <c:v>1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1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3"/>
          <c:order val="3"/>
          <c:tx>
            <c:strRef>
              <c:f>Synthèse!$A$424</c:f>
              <c:strCache>
                <c:ptCount val="1"/>
                <c:pt idx="0">
                  <c:v>Santé</c:v>
                </c:pt>
              </c:strCache>
            </c:strRef>
          </c:tx>
          <c:invertIfNegative val="0"/>
          <c:cat>
            <c:multiLvlStrRef>
              <c:f>(Synthèse!$B$419:$F$420,Synthèse!$H$419:$L$420)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Tous </c:v>
                  </c:pt>
                  <c:pt idx="5">
                    <c:v>Evaluation réalisée par Tous </c:v>
                  </c:pt>
                </c:lvl>
              </c:multiLvlStrCache>
            </c:multiLvlStrRef>
          </c:cat>
          <c:val>
            <c:numRef>
              <c:f>(Synthèse!$B$424:$F$424,Synthèse!$H$424:$L$424)</c:f>
              <c:numCache>
                <c:formatCode>General</c:formatCode>
                <c:ptCount val="10"/>
                <c:pt idx="0">
                  <c:v>#N/A</c:v>
                </c:pt>
                <c:pt idx="1">
                  <c:v>1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1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4"/>
          <c:order val="4"/>
          <c:tx>
            <c:strRef>
              <c:f>Synthèse!$A$425</c:f>
              <c:strCache>
                <c:ptCount val="1"/>
                <c:pt idx="0">
                  <c:v>Budget</c:v>
                </c:pt>
              </c:strCache>
            </c:strRef>
          </c:tx>
          <c:invertIfNegative val="0"/>
          <c:cat>
            <c:multiLvlStrRef>
              <c:f>(Synthèse!$B$419:$F$420,Synthèse!$H$419:$L$420)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Tous </c:v>
                  </c:pt>
                  <c:pt idx="5">
                    <c:v>Evaluation réalisée par Tous </c:v>
                  </c:pt>
                </c:lvl>
              </c:multiLvlStrCache>
            </c:multiLvlStrRef>
          </c:cat>
          <c:val>
            <c:numRef>
              <c:f>(Synthèse!$B$425:$F$425,Synthèse!$H$425:$L$425)</c:f>
              <c:numCache>
                <c:formatCode>General</c:formatCode>
                <c:ptCount val="10"/>
                <c:pt idx="0">
                  <c:v>#N/A</c:v>
                </c:pt>
                <c:pt idx="1">
                  <c:v>0.90476190476190477</c:v>
                </c:pt>
                <c:pt idx="2">
                  <c:v>4.7619047619047616E-2</c:v>
                </c:pt>
                <c:pt idx="3">
                  <c:v>#N/A</c:v>
                </c:pt>
                <c:pt idx="4">
                  <c:v>4.7619047619047616E-2</c:v>
                </c:pt>
                <c:pt idx="5">
                  <c:v>1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5"/>
          <c:order val="5"/>
          <c:tx>
            <c:strRef>
              <c:f>Synthèse!$A$426</c:f>
              <c:strCache>
                <c:ptCount val="1"/>
                <c:pt idx="0">
                  <c:v>Déplacement</c:v>
                </c:pt>
              </c:strCache>
            </c:strRef>
          </c:tx>
          <c:invertIfNegative val="0"/>
          <c:cat>
            <c:multiLvlStrRef>
              <c:f>(Synthèse!$B$419:$F$420,Synthèse!$H$419:$L$420)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Tous </c:v>
                  </c:pt>
                  <c:pt idx="5">
                    <c:v>Evaluation réalisée par Tous </c:v>
                  </c:pt>
                </c:lvl>
              </c:multiLvlStrCache>
            </c:multiLvlStrRef>
          </c:cat>
          <c:val>
            <c:numRef>
              <c:f>(Synthèse!$B$426:$F$426,Synthèse!$H$426:$L$426)</c:f>
              <c:numCache>
                <c:formatCode>General</c:formatCode>
                <c:ptCount val="10"/>
                <c:pt idx="0">
                  <c:v>1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1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6"/>
          <c:order val="6"/>
          <c:tx>
            <c:strRef>
              <c:f>Synthèse!$A$427</c:f>
              <c:strCache>
                <c:ptCount val="1"/>
                <c:pt idx="0">
                  <c:v>Gestion administrative</c:v>
                </c:pt>
              </c:strCache>
            </c:strRef>
          </c:tx>
          <c:invertIfNegative val="0"/>
          <c:cat>
            <c:multiLvlStrRef>
              <c:f>(Synthèse!$B$419:$F$420,Synthèse!$H$419:$L$420)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Tous </c:v>
                  </c:pt>
                  <c:pt idx="5">
                    <c:v>Evaluation réalisée par Tous </c:v>
                  </c:pt>
                </c:lvl>
              </c:multiLvlStrCache>
            </c:multiLvlStrRef>
          </c:cat>
          <c:val>
            <c:numRef>
              <c:f>(Synthèse!$B$427:$F$427,Synthèse!$H$427:$L$427)</c:f>
              <c:numCache>
                <c:formatCode>General</c:formatCode>
                <c:ptCount val="10"/>
                <c:pt idx="0">
                  <c:v>#N/A</c:v>
                </c:pt>
                <c:pt idx="1">
                  <c:v>0.5</c:v>
                </c:pt>
                <c:pt idx="2">
                  <c:v>0.25</c:v>
                </c:pt>
                <c:pt idx="3">
                  <c:v>0.25</c:v>
                </c:pt>
                <c:pt idx="4">
                  <c:v>#N/A</c:v>
                </c:pt>
                <c:pt idx="5">
                  <c:v>#N/A</c:v>
                </c:pt>
                <c:pt idx="6">
                  <c:v>0.75</c:v>
                </c:pt>
                <c:pt idx="7">
                  <c:v>0.25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7"/>
          <c:order val="7"/>
          <c:tx>
            <c:strRef>
              <c:f>Synthèse!$A$428</c:f>
              <c:strCache>
                <c:ptCount val="1"/>
                <c:pt idx="0">
                  <c:v>Vie Sociale</c:v>
                </c:pt>
              </c:strCache>
            </c:strRef>
          </c:tx>
          <c:invertIfNegative val="0"/>
          <c:cat>
            <c:multiLvlStrRef>
              <c:f>(Synthèse!$B$419:$F$420,Synthèse!$H$419:$L$420)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Tous </c:v>
                  </c:pt>
                  <c:pt idx="5">
                    <c:v>Evaluation réalisée par Tous </c:v>
                  </c:pt>
                </c:lvl>
              </c:multiLvlStrCache>
            </c:multiLvlStrRef>
          </c:cat>
          <c:val>
            <c:numRef>
              <c:f>(Synthèse!$B$428:$F$428,Synthèse!$H$428:$L$428)</c:f>
              <c:numCache>
                <c:formatCode>General</c:formatCode>
                <c:ptCount val="10"/>
                <c:pt idx="0">
                  <c:v>#N/A</c:v>
                </c:pt>
                <c:pt idx="1">
                  <c:v>0.78787878787878785</c:v>
                </c:pt>
                <c:pt idx="2">
                  <c:v>#N/A</c:v>
                </c:pt>
                <c:pt idx="3">
                  <c:v>0.12121212121212122</c:v>
                </c:pt>
                <c:pt idx="4">
                  <c:v>9.0909090909090912E-2</c:v>
                </c:pt>
                <c:pt idx="5">
                  <c:v>1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Synthèse!$A$429</c:f>
              <c:strCache>
                <c:ptCount val="1"/>
                <c:pt idx="0">
                  <c:v>Repère dans le temps</c:v>
                </c:pt>
              </c:strCache>
            </c:strRef>
          </c:tx>
          <c:invertIfNegative val="0"/>
          <c:cat>
            <c:multiLvlStrRef>
              <c:f>(Synthèse!$B$419:$F$420,Synthèse!$H$419:$L$420)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Tous </c:v>
                  </c:pt>
                  <c:pt idx="5">
                    <c:v>Evaluation réalisée par Tous </c:v>
                  </c:pt>
                </c:lvl>
              </c:multiLvlStrCache>
            </c:multiLvlStrRef>
          </c:cat>
          <c:val>
            <c:numRef>
              <c:f>(Synthèse!$B$429:$F$429,Synthèse!$H$429:$L$429)</c:f>
              <c:numCache>
                <c:formatCode>General</c:formatCode>
                <c:ptCount val="10"/>
                <c:pt idx="0">
                  <c:v>#N/A</c:v>
                </c:pt>
                <c:pt idx="1">
                  <c:v>#N/A</c:v>
                </c:pt>
                <c:pt idx="2">
                  <c:v>1</c:v>
                </c:pt>
                <c:pt idx="3">
                  <c:v>#N/A</c:v>
                </c:pt>
                <c:pt idx="4">
                  <c:v>#N/A</c:v>
                </c:pt>
                <c:pt idx="5">
                  <c:v>0.66666666666666663</c:v>
                </c:pt>
                <c:pt idx="6">
                  <c:v>0.33333333333333331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9"/>
          <c:order val="9"/>
          <c:tx>
            <c:strRef>
              <c:f>Synthèse!$A$430</c:f>
              <c:strCache>
                <c:ptCount val="1"/>
                <c:pt idx="0">
                  <c:v>Communication</c:v>
                </c:pt>
              </c:strCache>
            </c:strRef>
          </c:tx>
          <c:invertIfNegative val="0"/>
          <c:cat>
            <c:multiLvlStrRef>
              <c:f>(Synthèse!$B$419:$F$420,Synthèse!$H$419:$L$420)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Tous </c:v>
                  </c:pt>
                  <c:pt idx="5">
                    <c:v>Evaluation réalisée par Tous </c:v>
                  </c:pt>
                </c:lvl>
              </c:multiLvlStrCache>
            </c:multiLvlStrRef>
          </c:cat>
          <c:val>
            <c:numRef>
              <c:f>(Synthèse!$B$430:$F$430,Synthèse!$H$430:$L$430)</c:f>
              <c:numCache>
                <c:formatCode>General</c:formatCode>
                <c:ptCount val="10"/>
                <c:pt idx="0">
                  <c:v>0.25</c:v>
                </c:pt>
                <c:pt idx="1">
                  <c:v>0.75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0.875</c:v>
                </c:pt>
                <c:pt idx="7">
                  <c:v>0.125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10"/>
          <c:order val="10"/>
          <c:tx>
            <c:strRef>
              <c:f>Synthèse!$A$431</c:f>
              <c:strCache>
                <c:ptCount val="1"/>
                <c:pt idx="0">
                  <c:v>Emploi</c:v>
                </c:pt>
              </c:strCache>
            </c:strRef>
          </c:tx>
          <c:invertIfNegative val="0"/>
          <c:cat>
            <c:multiLvlStrRef>
              <c:f>(Synthèse!$B$419:$F$420,Synthèse!$H$419:$L$420)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Tous </c:v>
                  </c:pt>
                  <c:pt idx="5">
                    <c:v>Evaluation réalisée par Tous </c:v>
                  </c:pt>
                </c:lvl>
              </c:multiLvlStrCache>
            </c:multiLvlStrRef>
          </c:cat>
          <c:val>
            <c:numRef>
              <c:f>(Synthèse!$B$431:$F$431,Synthèse!$H$431:$L$431)</c:f>
              <c:numCache>
                <c:formatCode>General</c:formatCode>
                <c:ptCount val="10"/>
                <c:pt idx="0">
                  <c:v>0.33333333333333331</c:v>
                </c:pt>
                <c:pt idx="1">
                  <c:v>0.66666666666666663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1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6"/>
        <c:overlap val="-55"/>
        <c:axId val="91256704"/>
        <c:axId val="91258240"/>
      </c:barChart>
      <c:catAx>
        <c:axId val="912567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1258240"/>
        <c:crosses val="autoZero"/>
        <c:auto val="1"/>
        <c:lblAlgn val="ctr"/>
        <c:lblOffset val="100"/>
        <c:noMultiLvlLbl val="0"/>
      </c:catAx>
      <c:valAx>
        <c:axId val="91258240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91256704"/>
        <c:crosses val="autoZero"/>
        <c:crossBetween val="between"/>
      </c:valAx>
    </c:plotArea>
    <c:legend>
      <c:legendPos val="r"/>
      <c:layout/>
      <c:overlay val="0"/>
    </c:legend>
    <c:plotVisOnly val="0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Synthèse!$B$420</c:f>
              <c:strCache>
                <c:ptCount val="1"/>
                <c:pt idx="0">
                  <c:v>je suis autonome</c:v>
                </c:pt>
              </c:strCache>
            </c:strRef>
          </c:tx>
          <c:invertIfNegative val="0"/>
          <c:cat>
            <c:strRef>
              <c:f>Synthèse!$A$421:$A$431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Synthèse!$B$421:$B$431</c:f>
              <c:numCache>
                <c:formatCode>General</c:formatCode>
                <c:ptCount val="11"/>
                <c:pt idx="0">
                  <c:v>0.875</c:v>
                </c:pt>
                <c:pt idx="1">
                  <c:v>1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1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0.25</c:v>
                </c:pt>
                <c:pt idx="10">
                  <c:v>0.33333333333333331</c:v>
                </c:pt>
              </c:numCache>
            </c:numRef>
          </c:val>
        </c:ser>
        <c:ser>
          <c:idx val="1"/>
          <c:order val="1"/>
          <c:tx>
            <c:strRef>
              <c:f>Synthèse!$C$420</c:f>
              <c:strCache>
                <c:ptCount val="1"/>
                <c:pt idx="0">
                  <c:v>il faut juste me le rappeler</c:v>
                </c:pt>
              </c:strCache>
            </c:strRef>
          </c:tx>
          <c:invertIfNegative val="0"/>
          <c:cat>
            <c:strRef>
              <c:f>Synthèse!$A$421:$A$431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Synthèse!$C$421:$C$431</c:f>
              <c:numCache>
                <c:formatCode>General</c:formatCode>
                <c:ptCount val="11"/>
                <c:pt idx="0">
                  <c:v>4.1666666666666664E-2</c:v>
                </c:pt>
                <c:pt idx="1">
                  <c:v>#N/A</c:v>
                </c:pt>
                <c:pt idx="2">
                  <c:v>1</c:v>
                </c:pt>
                <c:pt idx="3">
                  <c:v>1</c:v>
                </c:pt>
                <c:pt idx="4">
                  <c:v>0.90476190476190477</c:v>
                </c:pt>
                <c:pt idx="5">
                  <c:v>#N/A</c:v>
                </c:pt>
                <c:pt idx="6">
                  <c:v>0.5</c:v>
                </c:pt>
                <c:pt idx="7">
                  <c:v>0.78787878787878785</c:v>
                </c:pt>
                <c:pt idx="8">
                  <c:v>#N/A</c:v>
                </c:pt>
                <c:pt idx="9">
                  <c:v>0.75</c:v>
                </c:pt>
                <c:pt idx="10">
                  <c:v>0.66666666666666663</c:v>
                </c:pt>
              </c:numCache>
            </c:numRef>
          </c:val>
        </c:ser>
        <c:ser>
          <c:idx val="2"/>
          <c:order val="2"/>
          <c:tx>
            <c:strRef>
              <c:f>Synthèse!$D$420</c:f>
              <c:strCache>
                <c:ptCount val="1"/>
                <c:pt idx="0">
                  <c:v>j'ai besoin d'un coup de main</c:v>
                </c:pt>
              </c:strCache>
            </c:strRef>
          </c:tx>
          <c:invertIfNegative val="0"/>
          <c:cat>
            <c:strRef>
              <c:f>Synthèse!$A$421:$A$431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Synthèse!$D$421:$D$431</c:f>
              <c:numCache>
                <c:formatCode>General</c:formatCode>
                <c:ptCount val="11"/>
                <c:pt idx="0">
                  <c:v>4.1666666666666664E-2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4.7619047619047616E-2</c:v>
                </c:pt>
                <c:pt idx="5">
                  <c:v>#N/A</c:v>
                </c:pt>
                <c:pt idx="6">
                  <c:v>0.25</c:v>
                </c:pt>
                <c:pt idx="7">
                  <c:v>#N/A</c:v>
                </c:pt>
                <c:pt idx="8">
                  <c:v>1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</c:ser>
        <c:ser>
          <c:idx val="3"/>
          <c:order val="3"/>
          <c:tx>
            <c:strRef>
              <c:f>Synthèse!$E$420</c:f>
              <c:strCache>
                <c:ptCount val="1"/>
                <c:pt idx="0">
                  <c:v>j'ai besoin d'une aide extérieure</c:v>
                </c:pt>
              </c:strCache>
            </c:strRef>
          </c:tx>
          <c:invertIfNegative val="0"/>
          <c:cat>
            <c:strRef>
              <c:f>Synthèse!$A$421:$A$431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Synthèse!$E$421:$E$431</c:f>
              <c:numCache>
                <c:formatCode>General</c:formatCode>
                <c:ptCount val="11"/>
                <c:pt idx="0">
                  <c:v>4.1666666666666664E-2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0.25</c:v>
                </c:pt>
                <c:pt idx="7">
                  <c:v>0.12121212121212122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</c:ser>
        <c:ser>
          <c:idx val="4"/>
          <c:order val="4"/>
          <c:tx>
            <c:strRef>
              <c:f>Synthèse!$F$420</c:f>
              <c:strCache>
                <c:ptCount val="1"/>
                <c:pt idx="0">
                  <c:v>Je ne suis pas concerné</c:v>
                </c:pt>
              </c:strCache>
            </c:strRef>
          </c:tx>
          <c:invertIfNegative val="0"/>
          <c:cat>
            <c:strRef>
              <c:f>Synthèse!$A$421:$A$431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Synthèse!$F$421:$F$431</c:f>
              <c:numCache>
                <c:formatCode>General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4.7619047619047616E-2</c:v>
                </c:pt>
                <c:pt idx="5">
                  <c:v>#N/A</c:v>
                </c:pt>
                <c:pt idx="6">
                  <c:v>#N/A</c:v>
                </c:pt>
                <c:pt idx="7">
                  <c:v>9.0909090909090912E-2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</c:ser>
        <c:ser>
          <c:idx val="5"/>
          <c:order val="5"/>
          <c:tx>
            <c:strRef>
              <c:f>Synthèse!$H$420</c:f>
              <c:strCache>
                <c:ptCount val="1"/>
                <c:pt idx="0">
                  <c:v>Acquis</c:v>
                </c:pt>
              </c:strCache>
            </c:strRef>
          </c:tx>
          <c:invertIfNegative val="0"/>
          <c:cat>
            <c:strRef>
              <c:f>Synthèse!$A$421:$A$431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Synthèse!$H$421:$H$431</c:f>
              <c:numCache>
                <c:formatCode>General</c:formatCode>
                <c:ptCount val="11"/>
                <c:pt idx="0">
                  <c:v>#N/A</c:v>
                </c:pt>
                <c:pt idx="1">
                  <c:v>1</c:v>
                </c:pt>
                <c:pt idx="2">
                  <c:v>#N/A</c:v>
                </c:pt>
                <c:pt idx="3">
                  <c:v>1</c:v>
                </c:pt>
                <c:pt idx="4">
                  <c:v>1</c:v>
                </c:pt>
                <c:pt idx="5">
                  <c:v>#N/A</c:v>
                </c:pt>
                <c:pt idx="6">
                  <c:v>#N/A</c:v>
                </c:pt>
                <c:pt idx="7">
                  <c:v>1</c:v>
                </c:pt>
                <c:pt idx="8">
                  <c:v>0.66666666666666663</c:v>
                </c:pt>
                <c:pt idx="9">
                  <c:v>#N/A</c:v>
                </c:pt>
                <c:pt idx="10">
                  <c:v>1</c:v>
                </c:pt>
              </c:numCache>
            </c:numRef>
          </c:val>
        </c:ser>
        <c:ser>
          <c:idx val="6"/>
          <c:order val="6"/>
          <c:tx>
            <c:strRef>
              <c:f>Synthèse!$I$420</c:f>
              <c:strCache>
                <c:ptCount val="1"/>
                <c:pt idx="0">
                  <c:v>En cours d’acquis/stimulé ou soutenu</c:v>
                </c:pt>
              </c:strCache>
            </c:strRef>
          </c:tx>
          <c:invertIfNegative val="0"/>
          <c:cat>
            <c:strRef>
              <c:f>Synthèse!$A$421:$A$431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Synthèse!$I$421:$I$431</c:f>
              <c:numCache>
                <c:formatCode>General</c:formatCode>
                <c:ptCount val="11"/>
                <c:pt idx="0">
                  <c:v>1</c:v>
                </c:pt>
                <c:pt idx="1">
                  <c:v>#N/A</c:v>
                </c:pt>
                <c:pt idx="2">
                  <c:v>1</c:v>
                </c:pt>
                <c:pt idx="3">
                  <c:v>#N/A</c:v>
                </c:pt>
                <c:pt idx="4">
                  <c:v>#N/A</c:v>
                </c:pt>
                <c:pt idx="5">
                  <c:v>1</c:v>
                </c:pt>
                <c:pt idx="6">
                  <c:v>0.75</c:v>
                </c:pt>
                <c:pt idx="7">
                  <c:v>#N/A</c:v>
                </c:pt>
                <c:pt idx="8">
                  <c:v>0.33333333333333331</c:v>
                </c:pt>
                <c:pt idx="9">
                  <c:v>0.875</c:v>
                </c:pt>
                <c:pt idx="10">
                  <c:v>#N/A</c:v>
                </c:pt>
              </c:numCache>
            </c:numRef>
          </c:val>
        </c:ser>
        <c:ser>
          <c:idx val="7"/>
          <c:order val="7"/>
          <c:tx>
            <c:strRef>
              <c:f>Synthèse!$J$420</c:f>
              <c:strCache>
                <c:ptCount val="1"/>
                <c:pt idx="0">
                  <c:v>Acquis mais fluctuant en fonction du moment</c:v>
                </c:pt>
              </c:strCache>
            </c:strRef>
          </c:tx>
          <c:invertIfNegative val="0"/>
          <c:cat>
            <c:strRef>
              <c:f>Synthèse!$A$421:$A$431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Synthèse!$J$421:$J$431</c:f>
              <c:numCache>
                <c:formatCode>General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0.25</c:v>
                </c:pt>
                <c:pt idx="7">
                  <c:v>#N/A</c:v>
                </c:pt>
                <c:pt idx="8">
                  <c:v>#N/A</c:v>
                </c:pt>
                <c:pt idx="9">
                  <c:v>0.125</c:v>
                </c:pt>
                <c:pt idx="10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Synthèse!$K$420</c:f>
              <c:strCache>
                <c:ptCount val="1"/>
                <c:pt idx="0">
                  <c:v>Non acquis/ compensé</c:v>
                </c:pt>
              </c:strCache>
            </c:strRef>
          </c:tx>
          <c:invertIfNegative val="0"/>
          <c:cat>
            <c:strRef>
              <c:f>Synthèse!$A$421:$A$431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Synthèse!$K$421:$K$431</c:f>
              <c:numCache>
                <c:formatCode>General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</c:ser>
        <c:ser>
          <c:idx val="9"/>
          <c:order val="9"/>
          <c:tx>
            <c:strRef>
              <c:f>Synthèse!$L$420</c:f>
              <c:strCache>
                <c:ptCount val="1"/>
                <c:pt idx="0">
                  <c:v>Pas concerné / pas évaluable</c:v>
                </c:pt>
              </c:strCache>
            </c:strRef>
          </c:tx>
          <c:invertIfNegative val="0"/>
          <c:cat>
            <c:strRef>
              <c:f>Synthèse!$A$421:$A$431</c:f>
              <c:strCache>
                <c:ptCount val="11"/>
                <c:pt idx="0">
                  <c:v>Logement</c:v>
                </c:pt>
                <c:pt idx="1">
                  <c:v>Alimentation</c:v>
                </c:pt>
                <c:pt idx="2">
                  <c:v>Hygiène</c:v>
                </c:pt>
                <c:pt idx="3">
                  <c:v>Santé</c:v>
                </c:pt>
                <c:pt idx="4">
                  <c:v>Budget</c:v>
                </c:pt>
                <c:pt idx="5">
                  <c:v>Déplacement</c:v>
                </c:pt>
                <c:pt idx="6">
                  <c:v>Gestion administrative</c:v>
                </c:pt>
                <c:pt idx="7">
                  <c:v>Vie Sociale</c:v>
                </c:pt>
                <c:pt idx="8">
                  <c:v>Repère dans le temps</c:v>
                </c:pt>
                <c:pt idx="9">
                  <c:v>Communication</c:v>
                </c:pt>
                <c:pt idx="10">
                  <c:v>Emploi</c:v>
                </c:pt>
              </c:strCache>
            </c:strRef>
          </c:cat>
          <c:val>
            <c:numRef>
              <c:f>Synthèse!$L$421:$L$431</c:f>
              <c:numCache>
                <c:formatCode>General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336064"/>
        <c:axId val="91498368"/>
      </c:barChart>
      <c:catAx>
        <c:axId val="913360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91498368"/>
        <c:crosses val="autoZero"/>
        <c:auto val="1"/>
        <c:lblAlgn val="ctr"/>
        <c:lblOffset val="100"/>
        <c:noMultiLvlLbl val="0"/>
      </c:catAx>
      <c:valAx>
        <c:axId val="91498368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913360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7362931315161356"/>
          <c:y val="3.7512633901425604E-2"/>
          <c:w val="0.31521522717317724"/>
          <c:h val="0.94766375918311097"/>
        </c:manualLayout>
      </c:layout>
      <c:overlay val="0"/>
    </c:legend>
    <c:plotVisOnly val="0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multiLvlStrRef>
              <c:f>(Synthèse!$B$435:$F$436,Synthèse!$H$435:$L$436)</c:f>
              <c:multiLvlStrCache>
                <c:ptCount val="10"/>
                <c:lvl>
                  <c:pt idx="0">
                    <c:v>je suis autonome</c:v>
                  </c:pt>
                  <c:pt idx="1">
                    <c:v>il faut juste me le rappeler</c:v>
                  </c:pt>
                  <c:pt idx="2">
                    <c:v>j'ai besoin d'un coup de main</c:v>
                  </c:pt>
                  <c:pt idx="3">
                    <c:v>j'ai besoin d'une aide extérieure</c:v>
                  </c:pt>
                  <c:pt idx="4">
                    <c:v>Je ne suis pas concerné</c:v>
                  </c:pt>
                  <c:pt idx="5">
                    <c:v>Acquis</c:v>
                  </c:pt>
                  <c:pt idx="6">
                    <c:v>En cours d’acquis/stimulé ou soutenu</c:v>
                  </c:pt>
                  <c:pt idx="7">
                    <c:v>Acquis mais fluctuant en fonction du moment</c:v>
                  </c:pt>
                  <c:pt idx="8">
                    <c:v>Non acquis/ compensé</c:v>
                  </c:pt>
                  <c:pt idx="9">
                    <c:v>Pas concerné / pas évaluable</c:v>
                  </c:pt>
                </c:lvl>
                <c:lvl>
                  <c:pt idx="0">
                    <c:v>Evaluation réalisée par Tous </c:v>
                  </c:pt>
                  <c:pt idx="5">
                    <c:v>Evaluation réalisée par Tous </c:v>
                  </c:pt>
                </c:lvl>
              </c:multiLvlStrCache>
            </c:multiLvlStrRef>
          </c:cat>
          <c:val>
            <c:numRef>
              <c:f>(Synthèse!$B$437:$F$437,Synthèse!$H$437:$L$437)</c:f>
              <c:numCache>
                <c:formatCode>General</c:formatCode>
                <c:ptCount val="10"/>
                <c:pt idx="0">
                  <c:v>0.875</c:v>
                </c:pt>
                <c:pt idx="1">
                  <c:v>4.1666666666666664E-2</c:v>
                </c:pt>
                <c:pt idx="2">
                  <c:v>4.1666666666666664E-2</c:v>
                </c:pt>
                <c:pt idx="3">
                  <c:v>4.1666666666666664E-2</c:v>
                </c:pt>
                <c:pt idx="4">
                  <c:v>#N/A</c:v>
                </c:pt>
                <c:pt idx="5">
                  <c:v>#N/A</c:v>
                </c:pt>
                <c:pt idx="6">
                  <c:v>1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646976"/>
        <c:axId val="91828992"/>
      </c:barChart>
      <c:catAx>
        <c:axId val="916469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1828992"/>
        <c:crosses val="autoZero"/>
        <c:auto val="1"/>
        <c:lblAlgn val="ctr"/>
        <c:lblOffset val="100"/>
        <c:noMultiLvlLbl val="0"/>
      </c:catAx>
      <c:valAx>
        <c:axId val="91828992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91646976"/>
        <c:crossesAt val="1"/>
        <c:crossBetween val="between"/>
      </c:valAx>
    </c:plotArea>
    <c:plotVisOnly val="0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radarChart>
        <c:radarStyle val="filled"/>
        <c:varyColors val="0"/>
        <c:ser>
          <c:idx val="1"/>
          <c:order val="0"/>
          <c:tx>
            <c:strRef>
              <c:f>Synthèse!$A$438</c:f>
              <c:strCache>
                <c:ptCount val="1"/>
                <c:pt idx="0">
                  <c:v>Communication</c:v>
                </c:pt>
              </c:strCache>
            </c:strRef>
          </c:tx>
          <c:cat>
            <c:strRef>
              <c:f>(Synthèse!$B$436:$F$436,Synthèse!$H$436:$L$436)</c:f>
              <c:strCache>
                <c:ptCount val="10"/>
                <c:pt idx="0">
                  <c:v>je suis autonome</c:v>
                </c:pt>
                <c:pt idx="1">
                  <c:v>il faut juste me le rappeler</c:v>
                </c:pt>
                <c:pt idx="2">
                  <c:v>j'ai besoin d'un coup de main</c:v>
                </c:pt>
                <c:pt idx="3">
                  <c:v>j'ai besoin d'une aide extérieure</c:v>
                </c:pt>
                <c:pt idx="4">
                  <c:v>Je ne suis pas concerné</c:v>
                </c:pt>
                <c:pt idx="5">
                  <c:v>Acquis</c:v>
                </c:pt>
                <c:pt idx="6">
                  <c:v>En cours d’acquis/stimulé ou soutenu</c:v>
                </c:pt>
                <c:pt idx="7">
                  <c:v>Acquis mais fluctuant en fonction du moment</c:v>
                </c:pt>
                <c:pt idx="8">
                  <c:v>Non acquis/ compensé</c:v>
                </c:pt>
                <c:pt idx="9">
                  <c:v>Pas concerné / pas évaluable</c:v>
                </c:pt>
              </c:strCache>
            </c:strRef>
          </c:cat>
          <c:val>
            <c:numRef>
              <c:f>(Synthèse!$B$438:$F$438,Synthèse!$H$438:$L$438)</c:f>
              <c:numCache>
                <c:formatCode>General</c:formatCode>
                <c:ptCount val="10"/>
                <c:pt idx="0">
                  <c:v>0.25</c:v>
                </c:pt>
                <c:pt idx="1">
                  <c:v>0.75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0.875</c:v>
                </c:pt>
                <c:pt idx="7">
                  <c:v>0.125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924352"/>
        <c:axId val="93963776"/>
      </c:radarChart>
      <c:catAx>
        <c:axId val="93924352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crossAx val="93963776"/>
        <c:crosses val="autoZero"/>
        <c:auto val="1"/>
        <c:lblAlgn val="ctr"/>
        <c:lblOffset val="100"/>
        <c:noMultiLvlLbl val="0"/>
      </c:catAx>
      <c:valAx>
        <c:axId val="939637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one"/>
        <c:crossAx val="9392435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5" l="0.7" r="0.7" t="0.75" header="0.3" footer="0.3"/>
    <c:pageSetup orientation="portrait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1"/>
          <c:order val="0"/>
          <c:explosion val="25"/>
          <c:cat>
            <c:strRef>
              <c:f>(Synthèse!$B$436:$F$436,Synthèse!$H$436:$L$436)</c:f>
              <c:strCache>
                <c:ptCount val="10"/>
                <c:pt idx="0">
                  <c:v>je suis autonome</c:v>
                </c:pt>
                <c:pt idx="1">
                  <c:v>il faut juste me le rappeler</c:v>
                </c:pt>
                <c:pt idx="2">
                  <c:v>j'ai besoin d'un coup de main</c:v>
                </c:pt>
                <c:pt idx="3">
                  <c:v>j'ai besoin d'une aide extérieure</c:v>
                </c:pt>
                <c:pt idx="4">
                  <c:v>Je ne suis pas concerné</c:v>
                </c:pt>
                <c:pt idx="5">
                  <c:v>Acquis</c:v>
                </c:pt>
                <c:pt idx="6">
                  <c:v>En cours d’acquis/stimulé ou soutenu</c:v>
                </c:pt>
                <c:pt idx="7">
                  <c:v>Acquis mais fluctuant en fonction du moment</c:v>
                </c:pt>
                <c:pt idx="8">
                  <c:v>Non acquis/ compensé</c:v>
                </c:pt>
                <c:pt idx="9">
                  <c:v>Pas concerné / pas évaluable</c:v>
                </c:pt>
              </c:strCache>
            </c:strRef>
          </c:cat>
          <c:val>
            <c:numRef>
              <c:f>(Synthèse!$B$439:$F$439,Synthèse!$H$439:$L$439)</c:f>
              <c:numCache>
                <c:formatCode>General</c:formatCode>
                <c:ptCount val="10"/>
                <c:pt idx="0">
                  <c:v>1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1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ser>
          <c:idx val="0"/>
          <c:order val="1"/>
          <c:explosion val="25"/>
          <c:dPt>
            <c:idx val="3"/>
            <c:bubble3D val="0"/>
            <c:explosion val="23"/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(Synthèse!$B$436:$F$436,Synthèse!$H$436:$L$436)</c:f>
              <c:strCache>
                <c:ptCount val="10"/>
                <c:pt idx="0">
                  <c:v>je suis autonome</c:v>
                </c:pt>
                <c:pt idx="1">
                  <c:v>il faut juste me le rappeler</c:v>
                </c:pt>
                <c:pt idx="2">
                  <c:v>j'ai besoin d'un coup de main</c:v>
                </c:pt>
                <c:pt idx="3">
                  <c:v>j'ai besoin d'une aide extérieure</c:v>
                </c:pt>
                <c:pt idx="4">
                  <c:v>Je ne suis pas concerné</c:v>
                </c:pt>
                <c:pt idx="5">
                  <c:v>Acquis</c:v>
                </c:pt>
                <c:pt idx="6">
                  <c:v>En cours d’acquis/stimulé ou soutenu</c:v>
                </c:pt>
                <c:pt idx="7">
                  <c:v>Acquis mais fluctuant en fonction du moment</c:v>
                </c:pt>
                <c:pt idx="8">
                  <c:v>Non acquis/ compensé</c:v>
                </c:pt>
                <c:pt idx="9">
                  <c:v>Pas concerné / pas évaluable</c:v>
                </c:pt>
              </c:strCache>
            </c:strRef>
          </c:cat>
          <c:val>
            <c:numRef>
              <c:f>(Synthèse!$B$437:$F$437,Synthèse!$H$437:$L$437)</c:f>
              <c:numCache>
                <c:formatCode>General</c:formatCode>
                <c:ptCount val="10"/>
                <c:pt idx="0">
                  <c:v>0.875</c:v>
                </c:pt>
                <c:pt idx="1">
                  <c:v>4.1666666666666664E-2</c:v>
                </c:pt>
                <c:pt idx="2">
                  <c:v>4.1666666666666664E-2</c:v>
                </c:pt>
                <c:pt idx="3">
                  <c:v>4.1666666666666664E-2</c:v>
                </c:pt>
                <c:pt idx="4">
                  <c:v>#N/A</c:v>
                </c:pt>
                <c:pt idx="5">
                  <c:v>#N/A</c:v>
                </c:pt>
                <c:pt idx="6">
                  <c:v>1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ayout/>
      <c:overlay val="0"/>
    </c:legend>
    <c:plotVisOnly val="0"/>
    <c:dispBlanksAs val="gap"/>
    <c:showDLblsOverMax val="0"/>
  </c:chart>
  <c:printSettings>
    <c:headerFooter/>
    <c:pageMargins b="0.75" l="0.7" r="0.7" t="0.75" header="0.3" footer="0.3"/>
    <c:pageSetup orientation="portrait"/>
  </c:printSettings>
  <c:userShapes r:id="rId1"/>
</c:chartSpace>
</file>

<file path=xl/ctrlProps/ctrlProp1.xml><?xml version="1.0" encoding="utf-8"?>
<formControlPr xmlns="http://schemas.microsoft.com/office/spreadsheetml/2009/9/main" objectType="Label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986118</xdr:colOff>
      <xdr:row>7</xdr:row>
      <xdr:rowOff>280150</xdr:rowOff>
    </xdr:from>
    <xdr:to>
      <xdr:col>7</xdr:col>
      <xdr:colOff>762002</xdr:colOff>
      <xdr:row>8</xdr:row>
      <xdr:rowOff>13166</xdr:rowOff>
    </xdr:to>
    <xdr:sp macro="" textlink="">
      <xdr:nvSpPr>
        <xdr:cNvPr id="2" name="Accolade ouvrante 1"/>
        <xdr:cNvSpPr/>
      </xdr:nvSpPr>
      <xdr:spPr>
        <a:xfrm rot="5400000">
          <a:off x="6774939" y="-2555921"/>
          <a:ext cx="333091" cy="6995834"/>
        </a:xfrm>
        <a:prstGeom prst="leftBrace">
          <a:avLst>
            <a:gd name="adj1" fmla="val 39732"/>
            <a:gd name="adj2" fmla="val 58023"/>
          </a:avLst>
        </a:prstGeom>
        <a:ln>
          <a:solidFill>
            <a:srgbClr val="C28DC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974911</xdr:colOff>
      <xdr:row>7</xdr:row>
      <xdr:rowOff>257735</xdr:rowOff>
    </xdr:from>
    <xdr:to>
      <xdr:col>13</xdr:col>
      <xdr:colOff>649943</xdr:colOff>
      <xdr:row>7</xdr:row>
      <xdr:rowOff>580184</xdr:rowOff>
    </xdr:to>
    <xdr:sp macro="" textlink="">
      <xdr:nvSpPr>
        <xdr:cNvPr id="3" name="Accolade ouvrante 2"/>
        <xdr:cNvSpPr/>
      </xdr:nvSpPr>
      <xdr:spPr>
        <a:xfrm rot="5400000">
          <a:off x="13938577" y="-2533231"/>
          <a:ext cx="322449" cy="6894982"/>
        </a:xfrm>
        <a:prstGeom prst="leftBrace">
          <a:avLst>
            <a:gd name="adj1" fmla="val 39732"/>
            <a:gd name="adj2" fmla="val 59016"/>
          </a:avLst>
        </a:prstGeom>
        <a:ln>
          <a:solidFill>
            <a:srgbClr val="C28DC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107157</xdr:colOff>
      <xdr:row>7</xdr:row>
      <xdr:rowOff>47626</xdr:rowOff>
    </xdr:from>
    <xdr:to>
      <xdr:col>0</xdr:col>
      <xdr:colOff>1238251</xdr:colOff>
      <xdr:row>8</xdr:row>
      <xdr:rowOff>11907</xdr:rowOff>
    </xdr:to>
    <xdr:sp macro="[0]!Synthese" textlink="">
      <xdr:nvSpPr>
        <xdr:cNvPr id="4" name="Rectangle à coins arrondis 3"/>
        <xdr:cNvSpPr/>
      </xdr:nvSpPr>
      <xdr:spPr>
        <a:xfrm>
          <a:off x="107157" y="542926"/>
          <a:ext cx="1131094" cy="564356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</xdr:spPr>
      <xdr:style>
        <a:lnRef idx="1">
          <a:schemeClr val="accent5"/>
        </a:lnRef>
        <a:fillRef idx="1003">
          <a:schemeClr val="lt2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Synthèse</a:t>
          </a:r>
          <a:r>
            <a:rPr lang="fr-FR" sz="1100" b="1" baseline="0"/>
            <a:t> des évaluations</a:t>
          </a:r>
          <a:endParaRPr lang="fr-FR" sz="1100" b="1"/>
        </a:p>
      </xdr:txBody>
    </xdr:sp>
    <xdr:clientData fPrintsWithSheet="0"/>
  </xdr:twoCellAnchor>
  <xdr:twoCellAnchor>
    <xdr:from>
      <xdr:col>1</xdr:col>
      <xdr:colOff>214315</xdr:colOff>
      <xdr:row>207</xdr:row>
      <xdr:rowOff>9524</xdr:rowOff>
    </xdr:from>
    <xdr:to>
      <xdr:col>12</xdr:col>
      <xdr:colOff>154783</xdr:colOff>
      <xdr:row>228</xdr:row>
      <xdr:rowOff>55218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212414</xdr:colOff>
      <xdr:row>228</xdr:row>
      <xdr:rowOff>154299</xdr:rowOff>
    </xdr:from>
    <xdr:to>
      <xdr:col>6</xdr:col>
      <xdr:colOff>140976</xdr:colOff>
      <xdr:row>248</xdr:row>
      <xdr:rowOff>151847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308009</xdr:colOff>
      <xdr:row>230</xdr:row>
      <xdr:rowOff>85759</xdr:rowOff>
    </xdr:from>
    <xdr:to>
      <xdr:col>12</xdr:col>
      <xdr:colOff>2415</xdr:colOff>
      <xdr:row>248</xdr:row>
      <xdr:rowOff>148049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207067</xdr:colOff>
      <xdr:row>251</xdr:row>
      <xdr:rowOff>138043</xdr:rowOff>
    </xdr:from>
    <xdr:to>
      <xdr:col>6</xdr:col>
      <xdr:colOff>179457</xdr:colOff>
      <xdr:row>268</xdr:row>
      <xdr:rowOff>32268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303696</xdr:colOff>
      <xdr:row>251</xdr:row>
      <xdr:rowOff>138043</xdr:rowOff>
    </xdr:from>
    <xdr:to>
      <xdr:col>11</xdr:col>
      <xdr:colOff>1339021</xdr:colOff>
      <xdr:row>268</xdr:row>
      <xdr:rowOff>32268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678656</xdr:colOff>
      <xdr:row>8</xdr:row>
      <xdr:rowOff>271462</xdr:rowOff>
    </xdr:from>
    <xdr:to>
      <xdr:col>0</xdr:col>
      <xdr:colOff>1809750</xdr:colOff>
      <xdr:row>8</xdr:row>
      <xdr:rowOff>583406</xdr:rowOff>
    </xdr:to>
    <xdr:sp macro="[0]!quit" textlink="">
      <xdr:nvSpPr>
        <xdr:cNvPr id="11" name="Rectangle à coins arrondis 10"/>
        <xdr:cNvSpPr/>
      </xdr:nvSpPr>
      <xdr:spPr>
        <a:xfrm>
          <a:off x="678656" y="1366837"/>
          <a:ext cx="1131094" cy="311944"/>
        </a:xfrm>
        <a:prstGeom prst="roundRect">
          <a:avLst/>
        </a:prstGeom>
        <a:ln>
          <a:solidFill>
            <a:schemeClr val="bg1">
              <a:lumMod val="50000"/>
            </a:schemeClr>
          </a:solidFill>
        </a:ln>
      </xdr:spPr>
      <xdr:style>
        <a:lnRef idx="1">
          <a:schemeClr val="accent5"/>
        </a:lnRef>
        <a:fillRef idx="1003">
          <a:schemeClr val="lt2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Quitter</a:t>
          </a:r>
        </a:p>
      </xdr:txBody>
    </xdr:sp>
    <xdr:clientData fPrintsWithSheet="0"/>
  </xdr:twoCellAnchor>
  <xdr:twoCellAnchor>
    <xdr:from>
      <xdr:col>1</xdr:col>
      <xdr:colOff>179456</xdr:colOff>
      <xdr:row>269</xdr:row>
      <xdr:rowOff>110435</xdr:rowOff>
    </xdr:from>
    <xdr:to>
      <xdr:col>12</xdr:col>
      <xdr:colOff>27608</xdr:colOff>
      <xdr:row>322</xdr:row>
      <xdr:rowOff>0</xdr:rowOff>
    </xdr:to>
    <xdr:sp macro="" textlink="" fLocksText="0">
      <xdr:nvSpPr>
        <xdr:cNvPr id="12" name="analyse"/>
        <xdr:cNvSpPr txBox="1"/>
      </xdr:nvSpPr>
      <xdr:spPr>
        <a:xfrm>
          <a:off x="2636630" y="45181631"/>
          <a:ext cx="13970000" cy="101323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u="sng"/>
            <a:t>Analyses, Hypothèses et pistes de travail:</a:t>
          </a:r>
        </a:p>
      </xdr:txBody>
    </xdr:sp>
    <xdr:clientData fLocksWithSheet="0"/>
  </xdr:twoCellAnchor>
  <xdr:twoCellAnchor>
    <xdr:from>
      <xdr:col>5</xdr:col>
      <xdr:colOff>855869</xdr:colOff>
      <xdr:row>0</xdr:row>
      <xdr:rowOff>110436</xdr:rowOff>
    </xdr:from>
    <xdr:to>
      <xdr:col>8</xdr:col>
      <xdr:colOff>276086</xdr:colOff>
      <xdr:row>7</xdr:row>
      <xdr:rowOff>303696</xdr:rowOff>
    </xdr:to>
    <xdr:sp macro="[0]!masquerobjet" textlink="">
      <xdr:nvSpPr>
        <xdr:cNvPr id="13" name="Ellipse 12"/>
        <xdr:cNvSpPr/>
      </xdr:nvSpPr>
      <xdr:spPr>
        <a:xfrm>
          <a:off x="8837819" y="110436"/>
          <a:ext cx="2496792" cy="688560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Afiicher/masquer</a:t>
          </a:r>
        </a:p>
        <a:p>
          <a:pPr algn="ctr"/>
          <a:r>
            <a:rPr lang="fr-FR" sz="1200" b="1" baseline="0"/>
            <a:t>méthode utilisation </a:t>
          </a:r>
          <a:endParaRPr lang="fr-FR" sz="1200" b="1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7</xdr:row>
          <xdr:rowOff>323850</xdr:rowOff>
        </xdr:from>
        <xdr:to>
          <xdr:col>9</xdr:col>
          <xdr:colOff>638175</xdr:colOff>
          <xdr:row>63</xdr:row>
          <xdr:rowOff>38100</xdr:rowOff>
        </xdr:to>
        <xdr:sp macro="" textlink="">
          <xdr:nvSpPr>
            <xdr:cNvPr id="6145" name="aide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1362075</xdr:colOff>
          <xdr:row>228</xdr:row>
          <xdr:rowOff>152400</xdr:rowOff>
        </xdr:from>
        <xdr:to>
          <xdr:col>9</xdr:col>
          <xdr:colOff>952500</xdr:colOff>
          <xdr:row>230</xdr:row>
          <xdr:rowOff>38100</xdr:rowOff>
        </xdr:to>
        <xdr:sp macro="" textlink="">
          <xdr:nvSpPr>
            <xdr:cNvPr id="6146" name="ComboBox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1352550</xdr:colOff>
          <xdr:row>249</xdr:row>
          <xdr:rowOff>161925</xdr:rowOff>
        </xdr:from>
        <xdr:to>
          <xdr:col>3</xdr:col>
          <xdr:colOff>942975</xdr:colOff>
          <xdr:row>251</xdr:row>
          <xdr:rowOff>47625</xdr:rowOff>
        </xdr:to>
        <xdr:sp macro="" textlink="">
          <xdr:nvSpPr>
            <xdr:cNvPr id="6152" name="ComboBox2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1371600</xdr:colOff>
          <xdr:row>249</xdr:row>
          <xdr:rowOff>161925</xdr:rowOff>
        </xdr:from>
        <xdr:to>
          <xdr:col>9</xdr:col>
          <xdr:colOff>971550</xdr:colOff>
          <xdr:row>251</xdr:row>
          <xdr:rowOff>57150</xdr:rowOff>
        </xdr:to>
        <xdr:sp macro="" textlink="">
          <xdr:nvSpPr>
            <xdr:cNvPr id="6153" name="ComboBox3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1905000</xdr:colOff>
          <xdr:row>7</xdr:row>
          <xdr:rowOff>114300</xdr:rowOff>
        </xdr:from>
        <xdr:to>
          <xdr:col>2</xdr:col>
          <xdr:colOff>342900</xdr:colOff>
          <xdr:row>7</xdr:row>
          <xdr:rowOff>428625</xdr:rowOff>
        </xdr:to>
        <xdr:sp macro="" textlink="">
          <xdr:nvSpPr>
            <xdr:cNvPr id="6158" name="Label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1323975</xdr:colOff>
          <xdr:row>7</xdr:row>
          <xdr:rowOff>76200</xdr:rowOff>
        </xdr:from>
        <xdr:to>
          <xdr:col>1</xdr:col>
          <xdr:colOff>647700</xdr:colOff>
          <xdr:row>8</xdr:row>
          <xdr:rowOff>9525</xdr:rowOff>
        </xdr:to>
        <xdr:sp macro="" textlink="">
          <xdr:nvSpPr>
            <xdr:cNvPr id="6159" name="Label1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0.4473</cdr:x>
      <cdr:y>0.03197</cdr:y>
    </cdr:from>
    <cdr:to>
      <cdr:x>0.44815</cdr:x>
      <cdr:y>1</cdr:y>
    </cdr:to>
    <cdr:cxnSp macro="">
      <cdr:nvCxnSpPr>
        <cdr:cNvPr id="2" name="Connecteur droit 1"/>
        <cdr:cNvCxnSpPr/>
      </cdr:nvCxnSpPr>
      <cdr:spPr>
        <a:xfrm xmlns:a="http://schemas.openxmlformats.org/drawingml/2006/main">
          <a:off x="6289675" y="137332"/>
          <a:ext cx="11933" cy="4158893"/>
        </a:xfrm>
        <a:prstGeom xmlns:a="http://schemas.openxmlformats.org/drawingml/2006/main" prst="line">
          <a:avLst/>
        </a:prstGeom>
        <a:ln xmlns:a="http://schemas.openxmlformats.org/drawingml/2006/main" w="76200" cmpd="tri">
          <a:solidFill>
            <a:schemeClr val="bg1">
              <a:lumMod val="65000"/>
            </a:schemeClr>
          </a:solidFill>
          <a:round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0.50098</cdr:x>
      <cdr:y>0.01603</cdr:y>
    </cdr:from>
    <cdr:to>
      <cdr:x>0.50098</cdr:x>
      <cdr:y>0.99359</cdr:y>
    </cdr:to>
    <cdr:cxnSp macro="">
      <cdr:nvCxnSpPr>
        <cdr:cNvPr id="3" name="Connecteur droit 2"/>
        <cdr:cNvCxnSpPr/>
      </cdr:nvCxnSpPr>
      <cdr:spPr>
        <a:xfrm xmlns:a="http://schemas.openxmlformats.org/drawingml/2006/main" flipH="1">
          <a:off x="3047998" y="59531"/>
          <a:ext cx="0" cy="3631406"/>
        </a:xfrm>
        <a:prstGeom xmlns:a="http://schemas.openxmlformats.org/drawingml/2006/main" prst="line">
          <a:avLst/>
        </a:prstGeom>
        <a:ln xmlns:a="http://schemas.openxmlformats.org/drawingml/2006/main" w="76200" cmpd="tri">
          <a:solidFill>
            <a:schemeClr val="bg1">
              <a:lumMod val="65000"/>
            </a:schemeClr>
          </a:solidFill>
          <a:round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0.02216</cdr:x>
      <cdr:y>0.04118</cdr:y>
    </cdr:from>
    <cdr:to>
      <cdr:x>0.23988</cdr:x>
      <cdr:y>0.15882</cdr:y>
    </cdr:to>
    <cdr:sp macro="" textlink="Synthèse!$C$251">
      <cdr:nvSpPr>
        <cdr:cNvPr id="2" name="ZoneTexte 1"/>
        <cdr:cNvSpPr txBox="1"/>
      </cdr:nvSpPr>
      <cdr:spPr>
        <a:xfrm xmlns:a="http://schemas.openxmlformats.org/drawingml/2006/main">
          <a:off x="152340" y="130938"/>
          <a:ext cx="1496730" cy="3740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146FDE93-AEFC-424A-AE96-842F779E5022}" type="TxLink">
            <a:rPr lang="en-US" sz="1400" b="1" i="0" u="none" strike="noStrike">
              <a:solidFill>
                <a:srgbClr val="000000"/>
              </a:solidFill>
              <a:latin typeface="Calibri"/>
            </a:rPr>
            <a:pPr/>
            <a:t>Communication</a:t>
          </a:fld>
          <a:endParaRPr lang="fr-FR" sz="1400" b="1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0.02216</cdr:x>
      <cdr:y>0.04118</cdr:y>
    </cdr:from>
    <cdr:to>
      <cdr:x>0.23988</cdr:x>
      <cdr:y>0.15882</cdr:y>
    </cdr:to>
    <cdr:sp macro="" textlink="Synthèse!$I$251">
      <cdr:nvSpPr>
        <cdr:cNvPr id="2" name="ZoneTexte 1"/>
        <cdr:cNvSpPr txBox="1"/>
      </cdr:nvSpPr>
      <cdr:spPr>
        <a:xfrm xmlns:a="http://schemas.openxmlformats.org/drawingml/2006/main">
          <a:off x="152340" y="130938"/>
          <a:ext cx="1496730" cy="3740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7221D273-1679-4381-B9B6-FA2203DB6765}" type="TxLink">
            <a:rPr lang="en-US" sz="1400" b="1" i="0" u="none" strike="noStrike">
              <a:solidFill>
                <a:srgbClr val="000000"/>
              </a:solidFill>
              <a:latin typeface="Tempus Sans ITC"/>
            </a:rPr>
            <a:pPr/>
            <a:t>Alimentation</a:t>
          </a:fld>
          <a:endParaRPr lang="fr-FR" sz="1400" b="1"/>
        </a:p>
      </cdr:txBody>
    </cdr:sp>
  </cdr:relSizeAnchor>
</c:userShapes>
</file>

<file path=xl/tables/table1.xml><?xml version="1.0" encoding="utf-8"?>
<table xmlns="http://schemas.openxmlformats.org/spreadsheetml/2006/main" id="1" name="Tableau22" displayName="Tableau22" ref="A420:L431" totalsRowShown="0" headerRowDxfId="179">
  <autoFilter ref="A420:L431"/>
  <tableColumns count="12">
    <tableColumn id="1" name="Items" dataDxfId="178"/>
    <tableColumn id="2" name="je suis autonome"/>
    <tableColumn id="3" name="il faut juste me le rappeler"/>
    <tableColumn id="4" name="j'ai besoin d'un coup de main"/>
    <tableColumn id="5" name="j'ai besoin d'une aide extérieure"/>
    <tableColumn id="6" name="Je ne suis pas concerné"/>
    <tableColumn id="7" name="Colonne1"/>
    <tableColumn id="8" name="Acquis"/>
    <tableColumn id="9" name="En cours d’acquis/stimulé ou soutenu"/>
    <tableColumn id="10" name="Acquis mais fluctuant en fonction du moment"/>
    <tableColumn id="11" name="Non acquis/ compensé"/>
    <tableColumn id="12" name="Pas concerné / pas évaluab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table" Target="../tables/table1.xml"/><Relationship Id="rId10" Type="http://schemas.openxmlformats.org/officeDocument/2006/relationships/control" Target="../activeX/activeX3.xml"/><Relationship Id="rId4" Type="http://schemas.openxmlformats.org/officeDocument/2006/relationships/package" Target="../embeddings/Microsoft_Word_Document1.docx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442"/>
  <sheetViews>
    <sheetView showGridLines="0" tabSelected="1" zoomScale="69" zoomScaleNormal="69" zoomScaleSheetLayoutView="69" workbookViewId="0">
      <pane xSplit="13" ySplit="9" topLeftCell="N10" activePane="bottomRight" state="frozen"/>
      <selection pane="topRight" activeCell="N1" sqref="N1"/>
      <selection pane="bottomLeft" activeCell="A10" sqref="A10"/>
      <selection pane="bottomRight" activeCell="F1" sqref="F1"/>
    </sheetView>
  </sheetViews>
  <sheetFormatPr baseColWidth="10" defaultRowHeight="15.75" x14ac:dyDescent="0.25"/>
  <cols>
    <col min="1" max="1" width="36.85546875" style="11" customWidth="1"/>
    <col min="2" max="6" width="20.7109375" style="2" customWidth="1"/>
    <col min="7" max="7" width="4.7109375" style="1" customWidth="1"/>
    <col min="8" max="12" width="20.7109375" style="2" customWidth="1"/>
    <col min="13" max="13" width="4.7109375" style="2" customWidth="1"/>
    <col min="14" max="14" width="62.7109375" style="2" customWidth="1"/>
    <col min="15" max="16384" width="11.42578125" style="2"/>
  </cols>
  <sheetData>
    <row r="1" spans="1:15" ht="20.100000000000001" customHeight="1" x14ac:dyDescent="0.35">
      <c r="A1" s="21" t="s">
        <v>73</v>
      </c>
      <c r="B1" s="22" t="s">
        <v>169</v>
      </c>
      <c r="C1" s="22"/>
      <c r="E1" s="44">
        <f>MAX(Ages!C:C)</f>
        <v>40</v>
      </c>
      <c r="F1" s="43">
        <f>AVERAGE(Ages!C:C)</f>
        <v>30</v>
      </c>
      <c r="O1" s="6" t="str">
        <f t="shared" ref="O1:O64" si="0">IF(A1&lt;&gt;"","","OK")</f>
        <v/>
      </c>
    </row>
    <row r="2" spans="1:15" ht="20.100000000000001" customHeight="1" x14ac:dyDescent="0.35">
      <c r="A2" s="21" t="s">
        <v>74</v>
      </c>
      <c r="B2" s="22" t="s">
        <v>169</v>
      </c>
      <c r="C2" s="22"/>
      <c r="E2" s="42">
        <f>MIN(Ages!C:C)</f>
        <v>20</v>
      </c>
      <c r="O2" s="6" t="str">
        <f t="shared" si="0"/>
        <v/>
      </c>
    </row>
    <row r="3" spans="1:15" ht="20.100000000000001" hidden="1" customHeight="1" x14ac:dyDescent="0.25">
      <c r="O3" s="6" t="str">
        <f t="shared" si="0"/>
        <v>OK</v>
      </c>
    </row>
    <row r="4" spans="1:15" ht="20.100000000000001" hidden="1" customHeight="1" x14ac:dyDescent="0.25">
      <c r="O4" s="6" t="str">
        <f t="shared" si="0"/>
        <v>OK</v>
      </c>
    </row>
    <row r="5" spans="1:15" ht="20.100000000000001" hidden="1" customHeight="1" x14ac:dyDescent="0.25">
      <c r="O5" s="6" t="str">
        <f t="shared" si="0"/>
        <v>OK</v>
      </c>
    </row>
    <row r="6" spans="1:15" ht="20.100000000000001" hidden="1" customHeight="1" x14ac:dyDescent="0.25">
      <c r="O6" s="6" t="str">
        <f t="shared" si="0"/>
        <v>OK</v>
      </c>
    </row>
    <row r="7" spans="1:15" ht="20.100000000000001" hidden="1" customHeight="1" x14ac:dyDescent="0.25">
      <c r="O7" s="6" t="str">
        <f t="shared" si="0"/>
        <v>OK</v>
      </c>
    </row>
    <row r="8" spans="1:15" ht="47.25" customHeight="1" x14ac:dyDescent="0.25">
      <c r="A8" s="49"/>
      <c r="B8" s="45" t="str">
        <f>"Evaluation réalisée par "&amp;B1&amp;" "&amp;C1</f>
        <v xml:space="preserve">Evaluation réalisée par Tous </v>
      </c>
      <c r="C8" s="20"/>
      <c r="D8" s="20"/>
      <c r="E8" s="20"/>
      <c r="F8" s="20"/>
      <c r="G8" s="19"/>
      <c r="H8" s="20" t="str">
        <f>"Evaluation réalisée par "&amp;B2&amp;" "&amp;C2</f>
        <v xml:space="preserve">Evaluation réalisée par Tous </v>
      </c>
      <c r="I8" s="3"/>
      <c r="J8" s="3"/>
      <c r="K8" s="3"/>
      <c r="L8" s="3"/>
      <c r="O8" s="6"/>
    </row>
    <row r="9" spans="1:15" ht="78.75" customHeight="1" thickBot="1" x14ac:dyDescent="0.4">
      <c r="A9" s="18" t="str">
        <f>IF(B1=C1,C1,B1&amp;" "&amp;C1)</f>
        <v xml:space="preserve">Tous </v>
      </c>
      <c r="B9" s="34" t="s">
        <v>65</v>
      </c>
      <c r="C9" s="34" t="s">
        <v>66</v>
      </c>
      <c r="D9" s="34" t="s">
        <v>67</v>
      </c>
      <c r="E9" s="34" t="s">
        <v>68</v>
      </c>
      <c r="F9" s="34" t="s">
        <v>69</v>
      </c>
      <c r="G9" s="35"/>
      <c r="H9" s="34" t="s">
        <v>0</v>
      </c>
      <c r="I9" s="34" t="s">
        <v>54</v>
      </c>
      <c r="J9" s="34" t="s">
        <v>56</v>
      </c>
      <c r="K9" s="34" t="s">
        <v>1</v>
      </c>
      <c r="L9" s="34" t="s">
        <v>55</v>
      </c>
      <c r="M9" s="36"/>
      <c r="N9" s="23" t="s">
        <v>71</v>
      </c>
      <c r="O9" s="6" t="str">
        <f t="shared" si="0"/>
        <v/>
      </c>
    </row>
    <row r="10" spans="1:15" ht="30" customHeight="1" x14ac:dyDescent="0.25">
      <c r="A10" s="31" t="s">
        <v>76</v>
      </c>
      <c r="B10" s="32">
        <f>SUMIFS(Donnees!$G:$G,Donnees!$D:$D,Synthèse!$A10,Donnees!$F:$F,Synthèse!B$9)/SUMIFS(Donnees!$G:$G,Donnees!$D:$D,Synthèse!$A10,Donnees!$H:$H,"P")</f>
        <v>0.875</v>
      </c>
      <c r="C10" s="32">
        <f>SUMIFS(Donnees!$G:$G,Donnees!$D:$D,Synthèse!$A10,Donnees!$F:$F,Synthèse!C$9)/SUMIFS(Donnees!$G:$G,Donnees!$D:$D,Synthèse!$A10,Donnees!$H:$H,"P")</f>
        <v>4.1666666666666664E-2</v>
      </c>
      <c r="D10" s="32">
        <f>SUMIFS(Donnees!$G:$G,Donnees!$D:$D,Synthèse!$A10,Donnees!$F:$F,Synthèse!D$9)/SUMIFS(Donnees!$G:$G,Donnees!$D:$D,Synthèse!$A10,Donnees!$H:$H,"P")</f>
        <v>4.1666666666666664E-2</v>
      </c>
      <c r="E10" s="32">
        <f>SUMIFS(Donnees!$G:$G,Donnees!$D:$D,Synthèse!$A10,Donnees!$F:$F,Synthèse!E$9)/SUMIFS(Donnees!$G:$G,Donnees!$D:$D,Synthèse!$A10,Donnees!$H:$H,"P")</f>
        <v>4.1666666666666664E-2</v>
      </c>
      <c r="F10" s="32">
        <f>SUMIFS(Donnees!$G:$G,Donnees!$D:$D,Synthèse!$A10,Donnees!$F:$F,Synthèse!F$9)/SUMIFS(Donnees!$G:$G,Donnees!$D:$D,Synthèse!$A10,Donnees!$H:$H,"P")</f>
        <v>0</v>
      </c>
      <c r="G10" s="33" t="str">
        <f>IF(SUM(B10:F10)&lt;&gt;100%,"D","C")</f>
        <v>C</v>
      </c>
      <c r="H10" s="32">
        <f>SUMIFS(Donnees!$G:$G,Donnees!$D:$D,Synthèse!$A10,Donnees!$F:$F,Synthèse!H$9)/SUMIFS(Donnees!$G:$G,Donnees!$D:$D,Synthèse!$A10,Donnees!$H:$H,"A")</f>
        <v>0</v>
      </c>
      <c r="I10" s="32">
        <f>SUMIFS(Donnees!$G:$G,Donnees!$D:$D,Synthèse!$A10,Donnees!$F:$F,Synthèse!I$9)/SUMIFS(Donnees!$G:$G,Donnees!$D:$D,Synthèse!$A10,Donnees!$H:$H,"A")</f>
        <v>1</v>
      </c>
      <c r="J10" s="32">
        <f>SUMIFS(Donnees!$G:$G,Donnees!$D:$D,Synthèse!$A10,Donnees!$F:$F,Synthèse!J$9)/SUMIFS(Donnees!$G:$G,Donnees!$D:$D,Synthèse!$A10,Donnees!$H:$H,"A")</f>
        <v>0</v>
      </c>
      <c r="K10" s="32">
        <f>SUMIFS(Donnees!$G:$G,Donnees!$D:$D,Synthèse!$A10,Donnees!$F:$F,Synthèse!K$9)/SUMIFS(Donnees!$G:$G,Donnees!$D:$D,Synthèse!$A10,Donnees!$H:$H,"A")</f>
        <v>0</v>
      </c>
      <c r="L10" s="32">
        <f>SUMIFS(Donnees!$G:$G,Donnees!$D:$D,Synthèse!$A10,Donnees!$F:$F,Synthèse!L$9)/SUMIFS(Donnees!$G:$G,Donnees!$D:$D,Synthèse!$A10,Donnees!$H:$H,"A")</f>
        <v>0</v>
      </c>
      <c r="M10" s="33" t="str">
        <f>IF(SUM(H10:L10)&lt;&gt;100%,"D","C")</f>
        <v>C</v>
      </c>
      <c r="N10" s="37"/>
      <c r="O10" s="6" t="str">
        <f t="shared" si="0"/>
        <v/>
      </c>
    </row>
    <row r="11" spans="1:15" s="6" customFormat="1" ht="30" customHeight="1" x14ac:dyDescent="0.25">
      <c r="A11" s="7" t="s">
        <v>2</v>
      </c>
      <c r="B11" s="24">
        <f>SUMIFS(Donnees!$G:$G,Donnees!$E:$E,Synthèse!$A11,Donnees!$F:$F,Synthèse!B$9)</f>
        <v>4</v>
      </c>
      <c r="C11" s="24">
        <f>SUMIFS(Donnees!$G:$G,Donnees!$E:$E,Synthèse!$A11,Donnees!$F:$F,Synthèse!C$9)</f>
        <v>1</v>
      </c>
      <c r="D11" s="24">
        <f>SUMIFS(Donnees!$G:$G,Donnees!$E:$E,Synthèse!$A11,Donnees!$F:$F,Synthèse!D$9)</f>
        <v>1</v>
      </c>
      <c r="E11" s="24">
        <f>SUMIFS(Donnees!$G:$G,Donnees!$E:$E,Synthèse!$A11,Donnees!$F:$F,Synthèse!E$9)</f>
        <v>0</v>
      </c>
      <c r="F11" s="24">
        <f>SUMIFS(Donnees!$G:$G,Donnees!$E:$E,Synthèse!$A11,Donnees!$F:$F,Synthèse!F$9)</f>
        <v>0</v>
      </c>
      <c r="G11" s="25" t="str">
        <f>IF(COUNTA(B11:F11)&lt;&gt;1,"L","J")</f>
        <v>L</v>
      </c>
      <c r="H11" s="24">
        <f>SUMIFS(Donnees!$G:$G,Donnees!$E:$E,Synthèse!$A11,Donnees!$F:$F,Synthèse!H$9)</f>
        <v>0</v>
      </c>
      <c r="I11" s="24">
        <f>SUMIFS(Donnees!$G:$G,Donnees!$E:$E,Synthèse!$A11,Donnees!$F:$F,Synthèse!I$9)</f>
        <v>6</v>
      </c>
      <c r="J11" s="24">
        <f>SUMIFS(Donnees!$G:$G,Donnees!$E:$E,Synthèse!$A11,Donnees!$F:$F,Synthèse!J$9)</f>
        <v>0</v>
      </c>
      <c r="K11" s="24">
        <f>SUMIFS(Donnees!$G:$G,Donnees!$E:$E,Synthèse!$A11,Donnees!$F:$F,Synthèse!K$9)</f>
        <v>0</v>
      </c>
      <c r="L11" s="24">
        <f>SUMIFS(Donnees!$G:$G,Donnees!$E:$E,Synthèse!$A11,Donnees!$F:$F,Synthèse!L$9)</f>
        <v>0</v>
      </c>
      <c r="M11" s="25" t="str">
        <f>IF(COUNTA(H11:L11)&lt;&gt;1,"L","J")</f>
        <v>L</v>
      </c>
      <c r="N11" s="26"/>
      <c r="O11" s="6" t="str">
        <f t="shared" si="0"/>
        <v/>
      </c>
    </row>
    <row r="12" spans="1:15" s="6" customFormat="1" ht="30" customHeight="1" x14ac:dyDescent="0.25">
      <c r="A12" s="8" t="s">
        <v>3</v>
      </c>
      <c r="B12" s="24">
        <f>SUMIFS(Donnees!$G:$G,Donnees!$E:$E,Synthèse!$A12,Donnees!$F:$F,Synthèse!B$9)</f>
        <v>6</v>
      </c>
      <c r="C12" s="24">
        <f>SUMIFS(Donnees!$G:$G,Donnees!$E:$E,Synthèse!$A12,Donnees!$F:$F,Synthèse!C$9)</f>
        <v>0</v>
      </c>
      <c r="D12" s="24">
        <f>SUMIFS(Donnees!$G:$G,Donnees!$E:$E,Synthèse!$A12,Donnees!$F:$F,Synthèse!D$9)</f>
        <v>0</v>
      </c>
      <c r="E12" s="24">
        <f>SUMIFS(Donnees!$G:$G,Donnees!$E:$E,Synthèse!$A12,Donnees!$F:$F,Synthèse!E$9)</f>
        <v>0</v>
      </c>
      <c r="F12" s="24">
        <f>SUMIFS(Donnees!$G:$G,Donnees!$E:$E,Synthèse!$A12,Donnees!$F:$F,Synthèse!F$9)</f>
        <v>0</v>
      </c>
      <c r="G12" s="25" t="str">
        <f t="shared" ref="G12:G75" si="1">IF(COUNTA(B12:F12)&lt;&gt;1,"L","J")</f>
        <v>L</v>
      </c>
      <c r="H12" s="24">
        <f>SUMIFS(Donnees!$G:$G,Donnees!$E:$E,Synthèse!$A12,Donnees!$F:$F,Synthèse!H$9)</f>
        <v>0</v>
      </c>
      <c r="I12" s="24">
        <f>SUMIFS(Donnees!$G:$G,Donnees!$E:$E,Synthèse!$A12,Donnees!$F:$F,Synthèse!I$9)</f>
        <v>6</v>
      </c>
      <c r="J12" s="24">
        <f>SUMIFS(Donnees!$G:$G,Donnees!$E:$E,Synthèse!$A12,Donnees!$F:$F,Synthèse!J$9)</f>
        <v>0</v>
      </c>
      <c r="K12" s="24">
        <f>SUMIFS(Donnees!$G:$G,Donnees!$E:$E,Synthèse!$A12,Donnees!$F:$F,Synthèse!K$9)</f>
        <v>0</v>
      </c>
      <c r="L12" s="24">
        <f>SUMIFS(Donnees!$G:$G,Donnees!$E:$E,Synthèse!$A12,Donnees!$F:$F,Synthèse!L$9)</f>
        <v>0</v>
      </c>
      <c r="M12" s="25" t="str">
        <f t="shared" ref="M12:M75" si="2">IF(COUNTA(H12:L12)&lt;&gt;1,"L","J")</f>
        <v>L</v>
      </c>
      <c r="N12" s="26"/>
      <c r="O12" s="6" t="str">
        <f t="shared" si="0"/>
        <v/>
      </c>
    </row>
    <row r="13" spans="1:15" s="6" customFormat="1" ht="30" customHeight="1" x14ac:dyDescent="0.25">
      <c r="A13" s="8" t="s">
        <v>75</v>
      </c>
      <c r="B13" s="24">
        <f>SUMIFS(Donnees!$G:$G,Donnees!$E:$E,Synthèse!$A13,Donnees!$F:$F,Synthèse!B$9)</f>
        <v>5</v>
      </c>
      <c r="C13" s="24">
        <f>SUMIFS(Donnees!$G:$G,Donnees!$E:$E,Synthèse!$A13,Donnees!$F:$F,Synthèse!C$9)</f>
        <v>0</v>
      </c>
      <c r="D13" s="24">
        <f>SUMIFS(Donnees!$G:$G,Donnees!$E:$E,Synthèse!$A13,Donnees!$F:$F,Synthèse!D$9)</f>
        <v>0</v>
      </c>
      <c r="E13" s="24">
        <f>SUMIFS(Donnees!$G:$G,Donnees!$E:$E,Synthèse!$A13,Donnees!$F:$F,Synthèse!E$9)</f>
        <v>1</v>
      </c>
      <c r="F13" s="24">
        <f>SUMIFS(Donnees!$G:$G,Donnees!$E:$E,Synthèse!$A13,Donnees!$F:$F,Synthèse!F$9)</f>
        <v>0</v>
      </c>
      <c r="G13" s="25" t="str">
        <f t="shared" si="1"/>
        <v>L</v>
      </c>
      <c r="H13" s="24">
        <f>SUMIFS(Donnees!$G:$G,Donnees!$E:$E,Synthèse!$A13,Donnees!$F:$F,Synthèse!H$9)</f>
        <v>0</v>
      </c>
      <c r="I13" s="24">
        <f>SUMIFS(Donnees!$G:$G,Donnees!$E:$E,Synthèse!$A13,Donnees!$F:$F,Synthèse!I$9)</f>
        <v>6</v>
      </c>
      <c r="J13" s="24">
        <f>SUMIFS(Donnees!$G:$G,Donnees!$E:$E,Synthèse!$A13,Donnees!$F:$F,Synthèse!J$9)</f>
        <v>0</v>
      </c>
      <c r="K13" s="24">
        <f>SUMIFS(Donnees!$G:$G,Donnees!$E:$E,Synthèse!$A13,Donnees!$F:$F,Synthèse!K$9)</f>
        <v>0</v>
      </c>
      <c r="L13" s="24">
        <f>SUMIFS(Donnees!$G:$G,Donnees!$E:$E,Synthèse!$A13,Donnees!$F:$F,Synthèse!L$9)</f>
        <v>0</v>
      </c>
      <c r="M13" s="25" t="str">
        <f t="shared" si="2"/>
        <v>L</v>
      </c>
      <c r="N13" s="26"/>
      <c r="O13" s="6" t="str">
        <f t="shared" si="0"/>
        <v/>
      </c>
    </row>
    <row r="14" spans="1:15" s="6" customFormat="1" ht="30" customHeight="1" x14ac:dyDescent="0.25">
      <c r="A14" s="9" t="s">
        <v>4</v>
      </c>
      <c r="B14" s="24">
        <f>SUMIFS(Donnees!$G:$G,Donnees!$E:$E,Synthèse!$A14,Donnees!$F:$F,Synthèse!B$9)</f>
        <v>6</v>
      </c>
      <c r="C14" s="24">
        <f>SUMIFS(Donnees!$G:$G,Donnees!$E:$E,Synthèse!$A14,Donnees!$F:$F,Synthèse!C$9)</f>
        <v>0</v>
      </c>
      <c r="D14" s="24">
        <f>SUMIFS(Donnees!$G:$G,Donnees!$E:$E,Synthèse!$A14,Donnees!$F:$F,Synthèse!D$9)</f>
        <v>0</v>
      </c>
      <c r="E14" s="24">
        <f>SUMIFS(Donnees!$G:$G,Donnees!$E:$E,Synthèse!$A14,Donnees!$F:$F,Synthèse!E$9)</f>
        <v>0</v>
      </c>
      <c r="F14" s="24">
        <f>SUMIFS(Donnees!$G:$G,Donnees!$E:$E,Synthèse!$A14,Donnees!$F:$F,Synthèse!F$9)</f>
        <v>0</v>
      </c>
      <c r="G14" s="25" t="str">
        <f t="shared" si="1"/>
        <v>L</v>
      </c>
      <c r="H14" s="24">
        <f>SUMIFS(Donnees!$G:$G,Donnees!$E:$E,Synthèse!$A14,Donnees!$F:$F,Synthèse!H$9)</f>
        <v>0</v>
      </c>
      <c r="I14" s="24">
        <f>SUMIFS(Donnees!$G:$G,Donnees!$E:$E,Synthèse!$A14,Donnees!$F:$F,Synthèse!I$9)</f>
        <v>6</v>
      </c>
      <c r="J14" s="24">
        <f>SUMIFS(Donnees!$G:$G,Donnees!$E:$E,Synthèse!$A14,Donnees!$F:$F,Synthèse!J$9)</f>
        <v>0</v>
      </c>
      <c r="K14" s="24">
        <f>SUMIFS(Donnees!$G:$G,Donnees!$E:$E,Synthèse!$A14,Donnees!$F:$F,Synthèse!K$9)</f>
        <v>0</v>
      </c>
      <c r="L14" s="24">
        <f>SUMIFS(Donnees!$G:$G,Donnees!$E:$E,Synthèse!$A14,Donnees!$F:$F,Synthèse!L$9)</f>
        <v>0</v>
      </c>
      <c r="M14" s="25" t="str">
        <f t="shared" si="2"/>
        <v>L</v>
      </c>
      <c r="N14" s="26"/>
      <c r="O14" s="6" t="str">
        <f t="shared" si="0"/>
        <v/>
      </c>
    </row>
    <row r="15" spans="1:15" s="6" customFormat="1" ht="30" hidden="1" customHeight="1" x14ac:dyDescent="0.25">
      <c r="A15" s="9"/>
      <c r="B15" s="28"/>
      <c r="C15" s="28"/>
      <c r="D15" s="28"/>
      <c r="E15" s="28"/>
      <c r="F15" s="28"/>
      <c r="G15" s="25" t="str">
        <f t="shared" si="1"/>
        <v>L</v>
      </c>
      <c r="H15" s="28"/>
      <c r="I15" s="28"/>
      <c r="J15" s="28"/>
      <c r="K15" s="28"/>
      <c r="L15" s="28"/>
      <c r="M15" s="25" t="str">
        <f t="shared" si="2"/>
        <v>L</v>
      </c>
      <c r="N15" s="26"/>
      <c r="O15" s="6" t="str">
        <f t="shared" si="0"/>
        <v>OK</v>
      </c>
    </row>
    <row r="16" spans="1:15" s="6" customFormat="1" ht="30" hidden="1" customHeight="1" x14ac:dyDescent="0.25">
      <c r="A16" s="9"/>
      <c r="B16" s="28"/>
      <c r="C16" s="28"/>
      <c r="D16" s="28"/>
      <c r="E16" s="28"/>
      <c r="F16" s="28"/>
      <c r="G16" s="25" t="str">
        <f t="shared" si="1"/>
        <v>L</v>
      </c>
      <c r="H16" s="28"/>
      <c r="I16" s="28"/>
      <c r="J16" s="28"/>
      <c r="K16" s="28"/>
      <c r="L16" s="28"/>
      <c r="M16" s="25" t="str">
        <f t="shared" si="2"/>
        <v>L</v>
      </c>
      <c r="N16" s="26"/>
      <c r="O16" s="6" t="str">
        <f t="shared" si="0"/>
        <v>OK</v>
      </c>
    </row>
    <row r="17" spans="1:15" s="6" customFormat="1" ht="30" hidden="1" customHeight="1" x14ac:dyDescent="0.25">
      <c r="A17" s="9"/>
      <c r="B17" s="28"/>
      <c r="C17" s="28"/>
      <c r="D17" s="28"/>
      <c r="E17" s="28"/>
      <c r="F17" s="28"/>
      <c r="G17" s="25" t="str">
        <f t="shared" si="1"/>
        <v>L</v>
      </c>
      <c r="H17" s="28"/>
      <c r="I17" s="28"/>
      <c r="J17" s="28"/>
      <c r="K17" s="28"/>
      <c r="L17" s="28"/>
      <c r="M17" s="25" t="str">
        <f t="shared" si="2"/>
        <v>L</v>
      </c>
      <c r="N17" s="26"/>
      <c r="O17" s="6" t="str">
        <f t="shared" si="0"/>
        <v>OK</v>
      </c>
    </row>
    <row r="18" spans="1:15" s="6" customFormat="1" ht="30" hidden="1" customHeight="1" x14ac:dyDescent="0.25">
      <c r="A18" s="8"/>
      <c r="B18" s="27"/>
      <c r="C18" s="27"/>
      <c r="D18" s="27"/>
      <c r="E18" s="27"/>
      <c r="F18" s="27"/>
      <c r="G18" s="25" t="str">
        <f t="shared" si="1"/>
        <v>L</v>
      </c>
      <c r="H18" s="27"/>
      <c r="I18" s="27"/>
      <c r="J18" s="27"/>
      <c r="K18" s="27"/>
      <c r="L18" s="27"/>
      <c r="M18" s="25" t="str">
        <f t="shared" si="2"/>
        <v>L</v>
      </c>
      <c r="N18" s="26"/>
      <c r="O18" s="6" t="str">
        <f t="shared" si="0"/>
        <v>OK</v>
      </c>
    </row>
    <row r="19" spans="1:15" s="6" customFormat="1" ht="30" hidden="1" customHeight="1" x14ac:dyDescent="0.25">
      <c r="A19" s="9"/>
      <c r="B19" s="28"/>
      <c r="C19" s="28"/>
      <c r="D19" s="28"/>
      <c r="E19" s="28"/>
      <c r="F19" s="28"/>
      <c r="G19" s="25" t="str">
        <f t="shared" si="1"/>
        <v>L</v>
      </c>
      <c r="H19" s="28"/>
      <c r="I19" s="28"/>
      <c r="J19" s="28"/>
      <c r="K19" s="28"/>
      <c r="L19" s="28"/>
      <c r="M19" s="25" t="str">
        <f t="shared" si="2"/>
        <v>L</v>
      </c>
      <c r="N19" s="26"/>
      <c r="O19" s="6" t="str">
        <f t="shared" si="0"/>
        <v>OK</v>
      </c>
    </row>
    <row r="20" spans="1:15" s="6" customFormat="1" ht="30" hidden="1" customHeight="1" x14ac:dyDescent="0.25">
      <c r="A20" s="9"/>
      <c r="B20" s="28"/>
      <c r="C20" s="28"/>
      <c r="D20" s="28"/>
      <c r="E20" s="28"/>
      <c r="F20" s="28"/>
      <c r="G20" s="25" t="str">
        <f t="shared" si="1"/>
        <v>L</v>
      </c>
      <c r="H20" s="28"/>
      <c r="I20" s="28"/>
      <c r="J20" s="28"/>
      <c r="K20" s="28"/>
      <c r="L20" s="28"/>
      <c r="M20" s="25" t="str">
        <f t="shared" si="2"/>
        <v>L</v>
      </c>
      <c r="N20" s="26"/>
      <c r="O20" s="6" t="str">
        <f t="shared" si="0"/>
        <v>OK</v>
      </c>
    </row>
    <row r="21" spans="1:15" s="6" customFormat="1" ht="30" hidden="1" customHeight="1" x14ac:dyDescent="0.25">
      <c r="A21" s="9"/>
      <c r="B21" s="28"/>
      <c r="C21" s="28"/>
      <c r="D21" s="28"/>
      <c r="E21" s="28"/>
      <c r="F21" s="28"/>
      <c r="G21" s="25" t="str">
        <f t="shared" si="1"/>
        <v>L</v>
      </c>
      <c r="H21" s="28"/>
      <c r="I21" s="28"/>
      <c r="J21" s="28"/>
      <c r="K21" s="28"/>
      <c r="L21" s="28"/>
      <c r="M21" s="25" t="str">
        <f t="shared" si="2"/>
        <v>L</v>
      </c>
      <c r="N21" s="26"/>
      <c r="O21" s="6" t="str">
        <f t="shared" si="0"/>
        <v>OK</v>
      </c>
    </row>
    <row r="22" spans="1:15" s="6" customFormat="1" ht="30" hidden="1" customHeight="1" x14ac:dyDescent="0.25">
      <c r="A22" s="9"/>
      <c r="B22" s="28"/>
      <c r="C22" s="28"/>
      <c r="D22" s="28"/>
      <c r="E22" s="28"/>
      <c r="F22" s="28"/>
      <c r="G22" s="25" t="str">
        <f t="shared" si="1"/>
        <v>L</v>
      </c>
      <c r="H22" s="28"/>
      <c r="I22" s="28"/>
      <c r="J22" s="28"/>
      <c r="K22" s="28"/>
      <c r="L22" s="28"/>
      <c r="M22" s="25" t="str">
        <f t="shared" si="2"/>
        <v>L</v>
      </c>
      <c r="N22" s="26"/>
      <c r="O22" s="6" t="str">
        <f t="shared" si="0"/>
        <v>OK</v>
      </c>
    </row>
    <row r="23" spans="1:15" s="6" customFormat="1" ht="30" hidden="1" customHeight="1" x14ac:dyDescent="0.25">
      <c r="A23" s="9"/>
      <c r="B23" s="28"/>
      <c r="C23" s="28"/>
      <c r="D23" s="28"/>
      <c r="E23" s="28"/>
      <c r="F23" s="28"/>
      <c r="G23" s="25" t="str">
        <f t="shared" si="1"/>
        <v>L</v>
      </c>
      <c r="H23" s="28"/>
      <c r="I23" s="28"/>
      <c r="J23" s="28"/>
      <c r="K23" s="28"/>
      <c r="L23" s="28"/>
      <c r="M23" s="25" t="str">
        <f t="shared" si="2"/>
        <v>L</v>
      </c>
      <c r="N23" s="26"/>
      <c r="O23" s="6" t="str">
        <f t="shared" si="0"/>
        <v>OK</v>
      </c>
    </row>
    <row r="24" spans="1:15" s="6" customFormat="1" ht="30" hidden="1" customHeight="1" x14ac:dyDescent="0.25">
      <c r="A24" s="9"/>
      <c r="B24" s="28"/>
      <c r="C24" s="28"/>
      <c r="D24" s="28"/>
      <c r="E24" s="28"/>
      <c r="F24" s="28"/>
      <c r="G24" s="25" t="str">
        <f t="shared" si="1"/>
        <v>L</v>
      </c>
      <c r="H24" s="28"/>
      <c r="I24" s="28"/>
      <c r="J24" s="28"/>
      <c r="K24" s="28"/>
      <c r="L24" s="28"/>
      <c r="M24" s="25" t="str">
        <f t="shared" si="2"/>
        <v>L</v>
      </c>
      <c r="N24" s="26"/>
      <c r="O24" s="6" t="str">
        <f t="shared" si="0"/>
        <v>OK</v>
      </c>
    </row>
    <row r="25" spans="1:15" s="6" customFormat="1" ht="30" hidden="1" customHeight="1" x14ac:dyDescent="0.25">
      <c r="A25" s="8"/>
      <c r="B25" s="27"/>
      <c r="C25" s="27"/>
      <c r="D25" s="27"/>
      <c r="E25" s="27"/>
      <c r="F25" s="27"/>
      <c r="G25" s="25" t="str">
        <f t="shared" si="1"/>
        <v>L</v>
      </c>
      <c r="H25" s="27"/>
      <c r="I25" s="27"/>
      <c r="J25" s="27"/>
      <c r="K25" s="27"/>
      <c r="L25" s="27"/>
      <c r="M25" s="25" t="str">
        <f t="shared" si="2"/>
        <v>L</v>
      </c>
      <c r="N25" s="26"/>
      <c r="O25" s="6" t="str">
        <f t="shared" si="0"/>
        <v>OK</v>
      </c>
    </row>
    <row r="26" spans="1:15" s="6" customFormat="1" ht="30" customHeight="1" x14ac:dyDescent="0.25">
      <c r="A26" s="10" t="s">
        <v>58</v>
      </c>
      <c r="B26" s="29"/>
      <c r="C26" s="29"/>
      <c r="D26" s="29"/>
      <c r="E26" s="29"/>
      <c r="F26" s="29"/>
      <c r="G26" s="25"/>
      <c r="H26" s="29"/>
      <c r="I26" s="29"/>
      <c r="J26" s="29"/>
      <c r="K26" s="29"/>
      <c r="L26" s="29"/>
      <c r="M26" s="25"/>
      <c r="N26" s="26"/>
      <c r="O26" s="6" t="str">
        <f t="shared" si="0"/>
        <v/>
      </c>
    </row>
    <row r="27" spans="1:15" s="6" customFormat="1" ht="30" customHeight="1" x14ac:dyDescent="0.25">
      <c r="A27" s="31" t="s">
        <v>5</v>
      </c>
      <c r="B27" s="32">
        <f>SUMIFS(Donnees!$G:$G,Donnees!$D:$D,Synthèse!$A27,Donnees!$F:$F,Synthèse!B$9)/SUMIFS(Donnees!$G:$G,Donnees!$D:$D,Synthèse!$A27,Donnees!$H:$H,"P")</f>
        <v>1</v>
      </c>
      <c r="C27" s="32">
        <f>SUMIFS(Donnees!$G:$G,Donnees!$D:$D,Synthèse!$A27,Donnees!$F:$F,Synthèse!C$9)/SUMIFS(Donnees!$G:$G,Donnees!$D:$D,Synthèse!$A27,Donnees!$H:$H,"P")</f>
        <v>0</v>
      </c>
      <c r="D27" s="32">
        <f>SUMIFS(Donnees!$G:$G,Donnees!$D:$D,Synthèse!$A27,Donnees!$F:$F,Synthèse!D$9)/SUMIFS(Donnees!$G:$G,Donnees!$D:$D,Synthèse!$A27,Donnees!$H:$H,"P")</f>
        <v>0</v>
      </c>
      <c r="E27" s="32">
        <f>SUMIFS(Donnees!$G:$G,Donnees!$D:$D,Synthèse!$A27,Donnees!$F:$F,Synthèse!E$9)/SUMIFS(Donnees!$G:$G,Donnees!$D:$D,Synthèse!$A27,Donnees!$H:$H,"P")</f>
        <v>0</v>
      </c>
      <c r="F27" s="32">
        <f>SUMIFS(Donnees!$G:$G,Donnees!$D:$D,Synthèse!$A27,Donnees!$F:$F,Synthèse!F$9)/SUMIFS(Donnees!$G:$G,Donnees!$D:$D,Synthèse!$A27,Donnees!$H:$H,"P")</f>
        <v>0</v>
      </c>
      <c r="G27" s="33" t="str">
        <f>IF(SUM(B27:F27)&lt;&gt;100%,"D","C")</f>
        <v>C</v>
      </c>
      <c r="H27" s="32">
        <f>SUMIFS(Donnees!$G:$G,Donnees!$D:$D,Synthèse!$A27,Donnees!$F:$F,Synthèse!H$9)/SUMIFS(Donnees!$G:$G,Donnees!$D:$D,Synthèse!$A27,Donnees!$H:$H,"A")</f>
        <v>1</v>
      </c>
      <c r="I27" s="32">
        <f>SUMIFS(Donnees!$G:$G,Donnees!$D:$D,Synthèse!$A27,Donnees!$F:$F,Synthèse!I$9)/SUMIFS(Donnees!$G:$G,Donnees!$D:$D,Synthèse!$A27,Donnees!$H:$H,"A")</f>
        <v>0</v>
      </c>
      <c r="J27" s="32">
        <f>SUMIFS(Donnees!$G:$G,Donnees!$D:$D,Synthèse!$A27,Donnees!$F:$F,Synthèse!J$9)/SUMIFS(Donnees!$G:$G,Donnees!$D:$D,Synthèse!$A27,Donnees!$H:$H,"A")</f>
        <v>0</v>
      </c>
      <c r="K27" s="32">
        <f>SUMIFS(Donnees!$G:$G,Donnees!$D:$D,Synthèse!$A27,Donnees!$F:$F,Synthèse!K$9)/SUMIFS(Donnees!$G:$G,Donnees!$D:$D,Synthèse!$A27,Donnees!$H:$H,"A")</f>
        <v>0</v>
      </c>
      <c r="L27" s="32">
        <f>SUMIFS(Donnees!$G:$G,Donnees!$D:$D,Synthèse!$A27,Donnees!$F:$F,Synthèse!L$9)/SUMIFS(Donnees!$G:$G,Donnees!$D:$D,Synthèse!$A27,Donnees!$H:$H,"A")</f>
        <v>0</v>
      </c>
      <c r="M27" s="33" t="str">
        <f>IF(SUM(H27:L27)&lt;&gt;100%,"D","C")</f>
        <v>C</v>
      </c>
      <c r="N27" s="26"/>
      <c r="O27" s="6" t="str">
        <f t="shared" si="0"/>
        <v/>
      </c>
    </row>
    <row r="28" spans="1:15" s="6" customFormat="1" ht="30" customHeight="1" x14ac:dyDescent="0.25">
      <c r="A28" s="8" t="s">
        <v>64</v>
      </c>
      <c r="B28" s="24">
        <f>SUMIFS(Donnees!$G:$G,Donnees!$E:$E,Synthèse!$A28,Donnees!$F:$F,Synthèse!B$9)</f>
        <v>6</v>
      </c>
      <c r="C28" s="24">
        <f>SUMIFS(Donnees!$G:$G,Donnees!$E:$E,Synthèse!$A28,Donnees!$F:$F,Synthèse!C$9)</f>
        <v>0</v>
      </c>
      <c r="D28" s="24">
        <f>SUMIFS(Donnees!$G:$G,Donnees!$E:$E,Synthèse!$A28,Donnees!$F:$F,Synthèse!D$9)</f>
        <v>0</v>
      </c>
      <c r="E28" s="24">
        <f>SUMIFS(Donnees!$G:$G,Donnees!$E:$E,Synthèse!$A28,Donnees!$F:$F,Synthèse!E$9)</f>
        <v>0</v>
      </c>
      <c r="F28" s="24">
        <f>SUMIFS(Donnees!$G:$G,Donnees!$E:$E,Synthèse!$A28,Donnees!$F:$F,Synthèse!F$9)</f>
        <v>0</v>
      </c>
      <c r="G28" s="25" t="str">
        <f t="shared" si="1"/>
        <v>L</v>
      </c>
      <c r="H28" s="24">
        <f>SUMIFS(Donnees!$G:$G,Donnees!$E:$E,Synthèse!$A28,Donnees!$F:$F,Synthèse!H$9)</f>
        <v>6</v>
      </c>
      <c r="I28" s="24">
        <f>SUMIFS(Donnees!$G:$G,Donnees!$E:$E,Synthèse!$A28,Donnees!$F:$F,Synthèse!I$9)</f>
        <v>0</v>
      </c>
      <c r="J28" s="24">
        <f>SUMIFS(Donnees!$G:$G,Donnees!$E:$E,Synthèse!$A28,Donnees!$F:$F,Synthèse!J$9)</f>
        <v>0</v>
      </c>
      <c r="K28" s="24">
        <f>SUMIFS(Donnees!$G:$G,Donnees!$E:$E,Synthèse!$A28,Donnees!$F:$F,Synthèse!K$9)</f>
        <v>0</v>
      </c>
      <c r="L28" s="24">
        <f>SUMIFS(Donnees!$G:$G,Donnees!$E:$E,Synthèse!$A28,Donnees!$F:$F,Synthèse!L$9)</f>
        <v>0</v>
      </c>
      <c r="M28" s="25" t="str">
        <f t="shared" si="2"/>
        <v>L</v>
      </c>
      <c r="N28" s="26"/>
      <c r="O28" s="6" t="str">
        <f t="shared" si="0"/>
        <v/>
      </c>
    </row>
    <row r="29" spans="1:15" s="6" customFormat="1" ht="30" customHeight="1" x14ac:dyDescent="0.25">
      <c r="A29" s="8" t="s">
        <v>77</v>
      </c>
      <c r="B29" s="24">
        <f>SUMIFS(Donnees!$G:$G,Donnees!$E:$E,Synthèse!$A29,Donnees!$F:$F,Synthèse!B$9)</f>
        <v>6</v>
      </c>
      <c r="C29" s="24">
        <f>SUMIFS(Donnees!$G:$G,Donnees!$E:$E,Synthèse!$A29,Donnees!$F:$F,Synthèse!C$9)</f>
        <v>0</v>
      </c>
      <c r="D29" s="24">
        <f>SUMIFS(Donnees!$G:$G,Donnees!$E:$E,Synthèse!$A29,Donnees!$F:$F,Synthèse!D$9)</f>
        <v>0</v>
      </c>
      <c r="E29" s="24">
        <f>SUMIFS(Donnees!$G:$G,Donnees!$E:$E,Synthèse!$A29,Donnees!$F:$F,Synthèse!E$9)</f>
        <v>0</v>
      </c>
      <c r="F29" s="24">
        <f>SUMIFS(Donnees!$G:$G,Donnees!$E:$E,Synthèse!$A29,Donnees!$F:$F,Synthèse!F$9)</f>
        <v>0</v>
      </c>
      <c r="G29" s="25" t="str">
        <f t="shared" si="1"/>
        <v>L</v>
      </c>
      <c r="H29" s="24">
        <f>SUMIFS(Donnees!$G:$G,Donnees!$E:$E,Synthèse!$A29,Donnees!$F:$F,Synthèse!H$9)</f>
        <v>6</v>
      </c>
      <c r="I29" s="24">
        <f>SUMIFS(Donnees!$G:$G,Donnees!$E:$E,Synthèse!$A29,Donnees!$F:$F,Synthèse!I$9)</f>
        <v>0</v>
      </c>
      <c r="J29" s="24">
        <f>SUMIFS(Donnees!$G:$G,Donnees!$E:$E,Synthèse!$A29,Donnees!$F:$F,Synthèse!J$9)</f>
        <v>0</v>
      </c>
      <c r="K29" s="24">
        <f>SUMIFS(Donnees!$G:$G,Donnees!$E:$E,Synthèse!$A29,Donnees!$F:$F,Synthèse!K$9)</f>
        <v>0</v>
      </c>
      <c r="L29" s="24">
        <f>SUMIFS(Donnees!$G:$G,Donnees!$E:$E,Synthèse!$A29,Donnees!$F:$F,Synthèse!L$9)</f>
        <v>0</v>
      </c>
      <c r="M29" s="25" t="str">
        <f t="shared" si="2"/>
        <v>L</v>
      </c>
      <c r="N29" s="26"/>
      <c r="O29" s="6" t="str">
        <f t="shared" si="0"/>
        <v/>
      </c>
    </row>
    <row r="30" spans="1:15" s="6" customFormat="1" ht="30" customHeight="1" x14ac:dyDescent="0.25">
      <c r="A30" s="8" t="s">
        <v>6</v>
      </c>
      <c r="B30" s="24">
        <f>SUMIFS(Donnees!$G:$G,Donnees!$E:$E,Synthèse!$A30,Donnees!$F:$F,Synthèse!B$9)</f>
        <v>6</v>
      </c>
      <c r="C30" s="24">
        <f>SUMIFS(Donnees!$G:$G,Donnees!$E:$E,Synthèse!$A30,Donnees!$F:$F,Synthèse!C$9)</f>
        <v>0</v>
      </c>
      <c r="D30" s="24">
        <f>SUMIFS(Donnees!$G:$G,Donnees!$E:$E,Synthèse!$A30,Donnees!$F:$F,Synthèse!D$9)</f>
        <v>0</v>
      </c>
      <c r="E30" s="24">
        <f>SUMIFS(Donnees!$G:$G,Donnees!$E:$E,Synthèse!$A30,Donnees!$F:$F,Synthèse!E$9)</f>
        <v>0</v>
      </c>
      <c r="F30" s="24">
        <f>SUMIFS(Donnees!$G:$G,Donnees!$E:$E,Synthèse!$A30,Donnees!$F:$F,Synthèse!F$9)</f>
        <v>0</v>
      </c>
      <c r="G30" s="25" t="str">
        <f t="shared" si="1"/>
        <v>L</v>
      </c>
      <c r="H30" s="24">
        <f>SUMIFS(Donnees!$G:$G,Donnees!$E:$E,Synthèse!$A30,Donnees!$F:$F,Synthèse!H$9)</f>
        <v>6</v>
      </c>
      <c r="I30" s="24">
        <f>SUMIFS(Donnees!$G:$G,Donnees!$E:$E,Synthèse!$A30,Donnees!$F:$F,Synthèse!I$9)</f>
        <v>0</v>
      </c>
      <c r="J30" s="24">
        <f>SUMIFS(Donnees!$G:$G,Donnees!$E:$E,Synthèse!$A30,Donnees!$F:$F,Synthèse!J$9)</f>
        <v>0</v>
      </c>
      <c r="K30" s="24">
        <f>SUMIFS(Donnees!$G:$G,Donnees!$E:$E,Synthèse!$A30,Donnees!$F:$F,Synthèse!K$9)</f>
        <v>0</v>
      </c>
      <c r="L30" s="24">
        <f>SUMIFS(Donnees!$G:$G,Donnees!$E:$E,Synthèse!$A30,Donnees!$F:$F,Synthèse!L$9)</f>
        <v>0</v>
      </c>
      <c r="M30" s="25" t="str">
        <f t="shared" si="2"/>
        <v>L</v>
      </c>
      <c r="N30" s="26"/>
      <c r="O30" s="6" t="str">
        <f t="shared" si="0"/>
        <v/>
      </c>
    </row>
    <row r="31" spans="1:15" s="6" customFormat="1" ht="30" customHeight="1" x14ac:dyDescent="0.25">
      <c r="A31" s="9" t="s">
        <v>62</v>
      </c>
      <c r="B31" s="24">
        <f>SUMIFS(Donnees!$G:$G,Donnees!$E:$E,Synthèse!$A31,Donnees!$F:$F,Synthèse!B$9)</f>
        <v>6</v>
      </c>
      <c r="C31" s="24">
        <f>SUMIFS(Donnees!$G:$G,Donnees!$E:$E,Synthèse!$A31,Donnees!$F:$F,Synthèse!C$9)</f>
        <v>0</v>
      </c>
      <c r="D31" s="24">
        <f>SUMIFS(Donnees!$G:$G,Donnees!$E:$E,Synthèse!$A31,Donnees!$F:$F,Synthèse!D$9)</f>
        <v>0</v>
      </c>
      <c r="E31" s="24">
        <f>SUMIFS(Donnees!$G:$G,Donnees!$E:$E,Synthèse!$A31,Donnees!$F:$F,Synthèse!E$9)</f>
        <v>0</v>
      </c>
      <c r="F31" s="24">
        <f>SUMIFS(Donnees!$G:$G,Donnees!$E:$E,Synthèse!$A31,Donnees!$F:$F,Synthèse!F$9)</f>
        <v>0</v>
      </c>
      <c r="G31" s="25" t="str">
        <f t="shared" si="1"/>
        <v>L</v>
      </c>
      <c r="H31" s="24">
        <f>SUMIFS(Donnees!$G:$G,Donnees!$E:$E,Synthèse!$A31,Donnees!$F:$F,Synthèse!H$9)</f>
        <v>6</v>
      </c>
      <c r="I31" s="24">
        <f>SUMIFS(Donnees!$G:$G,Donnees!$E:$E,Synthèse!$A31,Donnees!$F:$F,Synthèse!I$9)</f>
        <v>0</v>
      </c>
      <c r="J31" s="24">
        <f>SUMIFS(Donnees!$G:$G,Donnees!$E:$E,Synthèse!$A31,Donnees!$F:$F,Synthèse!J$9)</f>
        <v>0</v>
      </c>
      <c r="K31" s="24">
        <f>SUMIFS(Donnees!$G:$G,Donnees!$E:$E,Synthèse!$A31,Donnees!$F:$F,Synthèse!K$9)</f>
        <v>0</v>
      </c>
      <c r="L31" s="24">
        <f>SUMIFS(Donnees!$G:$G,Donnees!$E:$E,Synthèse!$A31,Donnees!$F:$F,Synthèse!L$9)</f>
        <v>0</v>
      </c>
      <c r="M31" s="25" t="str">
        <f t="shared" si="2"/>
        <v>L</v>
      </c>
      <c r="N31" s="26"/>
      <c r="O31" s="6" t="str">
        <f t="shared" si="0"/>
        <v/>
      </c>
    </row>
    <row r="32" spans="1:15" s="6" customFormat="1" ht="30" hidden="1" customHeight="1" x14ac:dyDescent="0.25">
      <c r="A32" s="9"/>
      <c r="B32" s="28"/>
      <c r="C32" s="28"/>
      <c r="D32" s="28"/>
      <c r="E32" s="28"/>
      <c r="F32" s="28"/>
      <c r="G32" s="25" t="str">
        <f t="shared" si="1"/>
        <v>L</v>
      </c>
      <c r="H32" s="28"/>
      <c r="I32" s="28"/>
      <c r="J32" s="28"/>
      <c r="K32" s="28"/>
      <c r="L32" s="28"/>
      <c r="M32" s="25" t="str">
        <f t="shared" si="2"/>
        <v>L</v>
      </c>
      <c r="N32" s="26"/>
      <c r="O32" s="6" t="str">
        <f t="shared" si="0"/>
        <v>OK</v>
      </c>
    </row>
    <row r="33" spans="1:15" s="6" customFormat="1" ht="30" hidden="1" customHeight="1" x14ac:dyDescent="0.25">
      <c r="A33" s="9"/>
      <c r="B33" s="28"/>
      <c r="C33" s="28"/>
      <c r="D33" s="28"/>
      <c r="E33" s="28"/>
      <c r="F33" s="28"/>
      <c r="G33" s="25" t="str">
        <f t="shared" si="1"/>
        <v>L</v>
      </c>
      <c r="H33" s="28"/>
      <c r="I33" s="28"/>
      <c r="J33" s="28"/>
      <c r="K33" s="28"/>
      <c r="L33" s="28"/>
      <c r="M33" s="25" t="str">
        <f t="shared" si="2"/>
        <v>L</v>
      </c>
      <c r="N33" s="26"/>
      <c r="O33" s="6" t="str">
        <f t="shared" si="0"/>
        <v>OK</v>
      </c>
    </row>
    <row r="34" spans="1:15" s="6" customFormat="1" ht="30" hidden="1" customHeight="1" x14ac:dyDescent="0.25">
      <c r="A34" s="9"/>
      <c r="B34" s="28"/>
      <c r="C34" s="28"/>
      <c r="D34" s="28"/>
      <c r="E34" s="28"/>
      <c r="F34" s="28"/>
      <c r="G34" s="25" t="str">
        <f t="shared" si="1"/>
        <v>L</v>
      </c>
      <c r="H34" s="28"/>
      <c r="I34" s="28"/>
      <c r="J34" s="28"/>
      <c r="K34" s="28"/>
      <c r="L34" s="28"/>
      <c r="M34" s="25" t="str">
        <f t="shared" si="2"/>
        <v>L</v>
      </c>
      <c r="N34" s="26"/>
      <c r="O34" s="6" t="str">
        <f t="shared" si="0"/>
        <v>OK</v>
      </c>
    </row>
    <row r="35" spans="1:15" s="6" customFormat="1" ht="30" hidden="1" customHeight="1" x14ac:dyDescent="0.25">
      <c r="A35" s="8"/>
      <c r="B35" s="27"/>
      <c r="C35" s="27"/>
      <c r="D35" s="27"/>
      <c r="E35" s="27"/>
      <c r="F35" s="27"/>
      <c r="G35" s="25" t="str">
        <f t="shared" si="1"/>
        <v>L</v>
      </c>
      <c r="H35" s="27"/>
      <c r="I35" s="27"/>
      <c r="J35" s="27"/>
      <c r="K35" s="27"/>
      <c r="L35" s="27"/>
      <c r="M35" s="25" t="str">
        <f t="shared" si="2"/>
        <v>L</v>
      </c>
      <c r="N35" s="26"/>
      <c r="O35" s="6" t="str">
        <f t="shared" si="0"/>
        <v>OK</v>
      </c>
    </row>
    <row r="36" spans="1:15" s="6" customFormat="1" ht="30" hidden="1" customHeight="1" x14ac:dyDescent="0.25">
      <c r="A36" s="9"/>
      <c r="B36" s="28"/>
      <c r="C36" s="28"/>
      <c r="D36" s="28"/>
      <c r="E36" s="28"/>
      <c r="F36" s="28"/>
      <c r="G36" s="25" t="str">
        <f t="shared" si="1"/>
        <v>L</v>
      </c>
      <c r="H36" s="28"/>
      <c r="I36" s="28"/>
      <c r="J36" s="28"/>
      <c r="K36" s="28"/>
      <c r="L36" s="28"/>
      <c r="M36" s="25" t="str">
        <f t="shared" si="2"/>
        <v>L</v>
      </c>
      <c r="N36" s="26"/>
      <c r="O36" s="6" t="str">
        <f t="shared" si="0"/>
        <v>OK</v>
      </c>
    </row>
    <row r="37" spans="1:15" s="6" customFormat="1" ht="30" hidden="1" customHeight="1" x14ac:dyDescent="0.25">
      <c r="A37" s="9"/>
      <c r="B37" s="28"/>
      <c r="C37" s="28"/>
      <c r="D37" s="28"/>
      <c r="E37" s="28"/>
      <c r="F37" s="28"/>
      <c r="G37" s="25" t="str">
        <f t="shared" si="1"/>
        <v>L</v>
      </c>
      <c r="H37" s="28"/>
      <c r="I37" s="28"/>
      <c r="J37" s="28"/>
      <c r="K37" s="28"/>
      <c r="L37" s="28"/>
      <c r="M37" s="25" t="str">
        <f t="shared" si="2"/>
        <v>L</v>
      </c>
      <c r="N37" s="26"/>
      <c r="O37" s="6" t="str">
        <f t="shared" si="0"/>
        <v>OK</v>
      </c>
    </row>
    <row r="38" spans="1:15" s="6" customFormat="1" ht="30" hidden="1" customHeight="1" x14ac:dyDescent="0.25">
      <c r="A38" s="9"/>
      <c r="B38" s="28"/>
      <c r="C38" s="28"/>
      <c r="D38" s="28"/>
      <c r="E38" s="28"/>
      <c r="F38" s="28"/>
      <c r="G38" s="25" t="str">
        <f t="shared" si="1"/>
        <v>L</v>
      </c>
      <c r="H38" s="28"/>
      <c r="I38" s="28"/>
      <c r="J38" s="28"/>
      <c r="K38" s="28"/>
      <c r="L38" s="28"/>
      <c r="M38" s="25" t="str">
        <f t="shared" si="2"/>
        <v>L</v>
      </c>
      <c r="N38" s="26"/>
      <c r="O38" s="6" t="str">
        <f t="shared" si="0"/>
        <v>OK</v>
      </c>
    </row>
    <row r="39" spans="1:15" s="6" customFormat="1" ht="30" hidden="1" customHeight="1" x14ac:dyDescent="0.25">
      <c r="A39" s="9"/>
      <c r="B39" s="28"/>
      <c r="C39" s="28"/>
      <c r="D39" s="28"/>
      <c r="E39" s="28"/>
      <c r="F39" s="28"/>
      <c r="G39" s="25" t="str">
        <f t="shared" si="1"/>
        <v>L</v>
      </c>
      <c r="H39" s="28"/>
      <c r="I39" s="28"/>
      <c r="J39" s="28"/>
      <c r="K39" s="28"/>
      <c r="L39" s="28"/>
      <c r="M39" s="25" t="str">
        <f t="shared" si="2"/>
        <v>L</v>
      </c>
      <c r="N39" s="26"/>
      <c r="O39" s="6" t="str">
        <f t="shared" si="0"/>
        <v>OK</v>
      </c>
    </row>
    <row r="40" spans="1:15" s="6" customFormat="1" ht="30" hidden="1" customHeight="1" x14ac:dyDescent="0.25">
      <c r="A40" s="9"/>
      <c r="B40" s="28"/>
      <c r="C40" s="28"/>
      <c r="D40" s="28"/>
      <c r="E40" s="28"/>
      <c r="F40" s="28"/>
      <c r="G40" s="25" t="str">
        <f t="shared" si="1"/>
        <v>L</v>
      </c>
      <c r="H40" s="28"/>
      <c r="I40" s="28"/>
      <c r="J40" s="28"/>
      <c r="K40" s="28"/>
      <c r="L40" s="28"/>
      <c r="M40" s="25" t="str">
        <f t="shared" si="2"/>
        <v>L</v>
      </c>
      <c r="N40" s="26"/>
      <c r="O40" s="6" t="str">
        <f t="shared" si="0"/>
        <v>OK</v>
      </c>
    </row>
    <row r="41" spans="1:15" s="6" customFormat="1" ht="30" hidden="1" customHeight="1" x14ac:dyDescent="0.25">
      <c r="A41" s="9"/>
      <c r="B41" s="28"/>
      <c r="C41" s="28"/>
      <c r="D41" s="28"/>
      <c r="E41" s="28"/>
      <c r="F41" s="28"/>
      <c r="G41" s="25" t="str">
        <f t="shared" si="1"/>
        <v>L</v>
      </c>
      <c r="H41" s="28"/>
      <c r="I41" s="28"/>
      <c r="J41" s="28"/>
      <c r="K41" s="28"/>
      <c r="L41" s="28"/>
      <c r="M41" s="25" t="str">
        <f t="shared" si="2"/>
        <v>L</v>
      </c>
      <c r="N41" s="26"/>
      <c r="O41" s="6" t="str">
        <f t="shared" si="0"/>
        <v>OK</v>
      </c>
    </row>
    <row r="42" spans="1:15" s="6" customFormat="1" ht="30" hidden="1" customHeight="1" x14ac:dyDescent="0.25">
      <c r="A42" s="9"/>
      <c r="B42" s="28"/>
      <c r="C42" s="28"/>
      <c r="D42" s="28"/>
      <c r="E42" s="28"/>
      <c r="F42" s="28"/>
      <c r="G42" s="25" t="str">
        <f t="shared" si="1"/>
        <v>L</v>
      </c>
      <c r="H42" s="28"/>
      <c r="I42" s="28"/>
      <c r="J42" s="28"/>
      <c r="K42" s="28"/>
      <c r="L42" s="28"/>
      <c r="M42" s="25" t="str">
        <f t="shared" si="2"/>
        <v>L</v>
      </c>
      <c r="N42" s="26"/>
      <c r="O42" s="6" t="str">
        <f t="shared" si="0"/>
        <v>OK</v>
      </c>
    </row>
    <row r="43" spans="1:15" s="6" customFormat="1" ht="30" customHeight="1" x14ac:dyDescent="0.25">
      <c r="A43" s="10" t="s">
        <v>58</v>
      </c>
      <c r="B43" s="29"/>
      <c r="C43" s="29"/>
      <c r="D43" s="29"/>
      <c r="E43" s="29"/>
      <c r="F43" s="29"/>
      <c r="G43" s="25"/>
      <c r="H43" s="29"/>
      <c r="I43" s="29"/>
      <c r="J43" s="29"/>
      <c r="K43" s="29"/>
      <c r="L43" s="29"/>
      <c r="M43" s="25"/>
      <c r="N43" s="26"/>
      <c r="O43" s="6" t="str">
        <f t="shared" si="0"/>
        <v/>
      </c>
    </row>
    <row r="44" spans="1:15" s="6" customFormat="1" ht="30" customHeight="1" x14ac:dyDescent="0.25">
      <c r="A44" s="31" t="s">
        <v>78</v>
      </c>
      <c r="B44" s="32">
        <f>SUMIFS(Donnees!$G:$G,Donnees!$D:$D,Synthèse!$A44,Donnees!$F:$F,Synthèse!B$9)/SUMIFS(Donnees!$G:$G,Donnees!$D:$D,Synthèse!$A44,Donnees!$H:$H,"P")</f>
        <v>0</v>
      </c>
      <c r="C44" s="32">
        <f>SUMIFS(Donnees!$G:$G,Donnees!$D:$D,Synthèse!$A44,Donnees!$F:$F,Synthèse!C$9)/SUMIFS(Donnees!$G:$G,Donnees!$D:$D,Synthèse!$A44,Donnees!$H:$H,"P")</f>
        <v>1</v>
      </c>
      <c r="D44" s="32">
        <f>SUMIFS(Donnees!$G:$G,Donnees!$D:$D,Synthèse!$A44,Donnees!$F:$F,Synthèse!D$9)/SUMIFS(Donnees!$G:$G,Donnees!$D:$D,Synthèse!$A44,Donnees!$H:$H,"P")</f>
        <v>0</v>
      </c>
      <c r="E44" s="32">
        <f>SUMIFS(Donnees!$G:$G,Donnees!$D:$D,Synthèse!$A44,Donnees!$F:$F,Synthèse!E$9)/SUMIFS(Donnees!$G:$G,Donnees!$D:$D,Synthèse!$A44,Donnees!$H:$H,"P")</f>
        <v>0</v>
      </c>
      <c r="F44" s="32">
        <f>SUMIFS(Donnees!$G:$G,Donnees!$D:$D,Synthèse!$A44,Donnees!$F:$F,Synthèse!F$9)/SUMIFS(Donnees!$G:$G,Donnees!$D:$D,Synthèse!$A44,Donnees!$H:$H,"P")</f>
        <v>0</v>
      </c>
      <c r="G44" s="33" t="str">
        <f>IF(SUM(B44:F44)&lt;&gt;100%,"D","C")</f>
        <v>C</v>
      </c>
      <c r="H44" s="32">
        <f>SUMIFS(Donnees!$G:$G,Donnees!$D:$D,Synthèse!$A44,Donnees!$F:$F,Synthèse!H$9)/SUMIFS(Donnees!$G:$G,Donnees!$D:$D,Synthèse!$A44,Donnees!$H:$H,"A")</f>
        <v>0</v>
      </c>
      <c r="I44" s="32">
        <f>SUMIFS(Donnees!$G:$G,Donnees!$D:$D,Synthèse!$A44,Donnees!$F:$F,Synthèse!I$9)/SUMIFS(Donnees!$G:$G,Donnees!$D:$D,Synthèse!$A44,Donnees!$H:$H,"A")</f>
        <v>1</v>
      </c>
      <c r="J44" s="32">
        <f>SUMIFS(Donnees!$G:$G,Donnees!$D:$D,Synthèse!$A44,Donnees!$F:$F,Synthèse!J$9)/SUMIFS(Donnees!$G:$G,Donnees!$D:$D,Synthèse!$A44,Donnees!$H:$H,"A")</f>
        <v>0</v>
      </c>
      <c r="K44" s="32">
        <f>SUMIFS(Donnees!$G:$G,Donnees!$D:$D,Synthèse!$A44,Donnees!$F:$F,Synthèse!K$9)/SUMIFS(Donnees!$G:$G,Donnees!$D:$D,Synthèse!$A44,Donnees!$H:$H,"A")</f>
        <v>0</v>
      </c>
      <c r="L44" s="32">
        <f>SUMIFS(Donnees!$G:$G,Donnees!$D:$D,Synthèse!$A44,Donnees!$F:$F,Synthèse!L$9)/SUMIFS(Donnees!$G:$G,Donnees!$D:$D,Synthèse!$A44,Donnees!$H:$H,"A")</f>
        <v>0</v>
      </c>
      <c r="M44" s="33" t="str">
        <f>IF(SUM(H44:L44)&lt;&gt;100%,"D","C")</f>
        <v>C</v>
      </c>
      <c r="N44" s="26"/>
      <c r="O44" s="6" t="str">
        <f t="shared" si="0"/>
        <v/>
      </c>
    </row>
    <row r="45" spans="1:15" s="6" customFormat="1" ht="30" customHeight="1" x14ac:dyDescent="0.25">
      <c r="A45" s="8" t="s">
        <v>59</v>
      </c>
      <c r="B45" s="24">
        <f>SUMIFS(Donnees!$G:$G,Donnees!$E:$E,Synthèse!$A45,Donnees!$F:$F,Synthèse!B$9)</f>
        <v>0</v>
      </c>
      <c r="C45" s="24">
        <f>SUMIFS(Donnees!$G:$G,Donnees!$E:$E,Synthèse!$A45,Donnees!$F:$F,Synthèse!C$9)</f>
        <v>6</v>
      </c>
      <c r="D45" s="24">
        <f>SUMIFS(Donnees!$G:$G,Donnees!$E:$E,Synthèse!$A45,Donnees!$F:$F,Synthèse!D$9)</f>
        <v>0</v>
      </c>
      <c r="E45" s="24">
        <f>SUMIFS(Donnees!$G:$G,Donnees!$E:$E,Synthèse!$A45,Donnees!$F:$F,Synthèse!E$9)</f>
        <v>0</v>
      </c>
      <c r="F45" s="24">
        <f>SUMIFS(Donnees!$G:$G,Donnees!$E:$E,Synthèse!$A45,Donnees!$F:$F,Synthèse!F$9)</f>
        <v>0</v>
      </c>
      <c r="G45" s="25" t="str">
        <f t="shared" si="1"/>
        <v>L</v>
      </c>
      <c r="H45" s="24">
        <f>SUMIFS(Donnees!$G:$G,Donnees!$E:$E,Synthèse!$A45,Donnees!$F:$F,Synthèse!H$9)</f>
        <v>0</v>
      </c>
      <c r="I45" s="24">
        <f>SUMIFS(Donnees!$G:$G,Donnees!$E:$E,Synthèse!$A45,Donnees!$F:$F,Synthèse!I$9)</f>
        <v>6</v>
      </c>
      <c r="J45" s="24">
        <f>SUMIFS(Donnees!$G:$G,Donnees!$E:$E,Synthèse!$A45,Donnees!$F:$F,Synthèse!J$9)</f>
        <v>0</v>
      </c>
      <c r="K45" s="24">
        <f>SUMIFS(Donnees!$G:$G,Donnees!$E:$E,Synthèse!$A45,Donnees!$F:$F,Synthèse!K$9)</f>
        <v>0</v>
      </c>
      <c r="L45" s="24">
        <f>SUMIFS(Donnees!$G:$G,Donnees!$E:$E,Synthèse!$A45,Donnees!$F:$F,Synthèse!L$9)</f>
        <v>0</v>
      </c>
      <c r="M45" s="25" t="str">
        <f t="shared" si="2"/>
        <v>L</v>
      </c>
      <c r="N45" s="26"/>
      <c r="O45" s="6" t="str">
        <f t="shared" si="0"/>
        <v/>
      </c>
    </row>
    <row r="46" spans="1:15" s="6" customFormat="1" ht="30" customHeight="1" x14ac:dyDescent="0.25">
      <c r="A46" s="8" t="s">
        <v>60</v>
      </c>
      <c r="B46" s="24">
        <f>SUMIFS(Donnees!$G:$G,Donnees!$E:$E,Synthèse!$A46,Donnees!$F:$F,Synthèse!B$9)</f>
        <v>0</v>
      </c>
      <c r="C46" s="24">
        <f>SUMIFS(Donnees!$G:$G,Donnees!$E:$E,Synthèse!$A46,Donnees!$F:$F,Synthèse!C$9)</f>
        <v>6</v>
      </c>
      <c r="D46" s="24">
        <f>SUMIFS(Donnees!$G:$G,Donnees!$E:$E,Synthèse!$A46,Donnees!$F:$F,Synthèse!D$9)</f>
        <v>0</v>
      </c>
      <c r="E46" s="24">
        <f>SUMIFS(Donnees!$G:$G,Donnees!$E:$E,Synthèse!$A46,Donnees!$F:$F,Synthèse!E$9)</f>
        <v>0</v>
      </c>
      <c r="F46" s="24">
        <f>SUMIFS(Donnees!$G:$G,Donnees!$E:$E,Synthèse!$A46,Donnees!$F:$F,Synthèse!F$9)</f>
        <v>0</v>
      </c>
      <c r="G46" s="25" t="str">
        <f t="shared" si="1"/>
        <v>L</v>
      </c>
      <c r="H46" s="24">
        <f>SUMIFS(Donnees!$G:$G,Donnees!$E:$E,Synthèse!$A46,Donnees!$F:$F,Synthèse!H$9)</f>
        <v>0</v>
      </c>
      <c r="I46" s="24">
        <f>SUMIFS(Donnees!$G:$G,Donnees!$E:$E,Synthèse!$A46,Donnees!$F:$F,Synthèse!I$9)</f>
        <v>6</v>
      </c>
      <c r="J46" s="24">
        <f>SUMIFS(Donnees!$G:$G,Donnees!$E:$E,Synthèse!$A46,Donnees!$F:$F,Synthèse!J$9)</f>
        <v>0</v>
      </c>
      <c r="K46" s="24">
        <f>SUMIFS(Donnees!$G:$G,Donnees!$E:$E,Synthèse!$A46,Donnees!$F:$F,Synthèse!K$9)</f>
        <v>0</v>
      </c>
      <c r="L46" s="24">
        <f>SUMIFS(Donnees!$G:$G,Donnees!$E:$E,Synthèse!$A46,Donnees!$F:$F,Synthèse!L$9)</f>
        <v>0</v>
      </c>
      <c r="M46" s="25" t="str">
        <f t="shared" si="2"/>
        <v>L</v>
      </c>
      <c r="N46" s="26"/>
      <c r="O46" s="6" t="str">
        <f t="shared" si="0"/>
        <v/>
      </c>
    </row>
    <row r="47" spans="1:15" s="6" customFormat="1" ht="30" customHeight="1" x14ac:dyDescent="0.25">
      <c r="A47" s="8" t="s">
        <v>61</v>
      </c>
      <c r="B47" s="24">
        <f>SUMIFS(Donnees!$G:$G,Donnees!$E:$E,Synthèse!$A47,Donnees!$F:$F,Synthèse!B$9)</f>
        <v>0</v>
      </c>
      <c r="C47" s="24">
        <f>SUMIFS(Donnees!$G:$G,Donnees!$E:$E,Synthèse!$A47,Donnees!$F:$F,Synthèse!C$9)</f>
        <v>6</v>
      </c>
      <c r="D47" s="24">
        <f>SUMIFS(Donnees!$G:$G,Donnees!$E:$E,Synthèse!$A47,Donnees!$F:$F,Synthèse!D$9)</f>
        <v>0</v>
      </c>
      <c r="E47" s="24">
        <f>SUMIFS(Donnees!$G:$G,Donnees!$E:$E,Synthèse!$A47,Donnees!$F:$F,Synthèse!E$9)</f>
        <v>0</v>
      </c>
      <c r="F47" s="24">
        <f>SUMIFS(Donnees!$G:$G,Donnees!$E:$E,Synthèse!$A47,Donnees!$F:$F,Synthèse!F$9)</f>
        <v>0</v>
      </c>
      <c r="G47" s="25" t="str">
        <f t="shared" si="1"/>
        <v>L</v>
      </c>
      <c r="H47" s="24">
        <f>SUMIFS(Donnees!$G:$G,Donnees!$E:$E,Synthèse!$A47,Donnees!$F:$F,Synthèse!H$9)</f>
        <v>0</v>
      </c>
      <c r="I47" s="24">
        <f>SUMIFS(Donnees!$G:$G,Donnees!$E:$E,Synthèse!$A47,Donnees!$F:$F,Synthèse!I$9)</f>
        <v>6</v>
      </c>
      <c r="J47" s="24">
        <f>SUMIFS(Donnees!$G:$G,Donnees!$E:$E,Synthèse!$A47,Donnees!$F:$F,Synthèse!J$9)</f>
        <v>0</v>
      </c>
      <c r="K47" s="24">
        <f>SUMIFS(Donnees!$G:$G,Donnees!$E:$E,Synthèse!$A47,Donnees!$F:$F,Synthèse!K$9)</f>
        <v>0</v>
      </c>
      <c r="L47" s="24">
        <f>SUMIFS(Donnees!$G:$G,Donnees!$E:$E,Synthèse!$A47,Donnees!$F:$F,Synthèse!L$9)</f>
        <v>0</v>
      </c>
      <c r="M47" s="25" t="str">
        <f t="shared" si="2"/>
        <v>L</v>
      </c>
      <c r="N47" s="26"/>
      <c r="O47" s="6" t="str">
        <f t="shared" si="0"/>
        <v/>
      </c>
    </row>
    <row r="48" spans="1:15" s="6" customFormat="1" ht="30" hidden="1" customHeight="1" x14ac:dyDescent="0.25">
      <c r="A48" s="8"/>
      <c r="B48" s="24">
        <f>SUMIFS(Donnees!$G:$G,Donnees!$E:$E,Synthèse!$A48,Donnees!$F:$F,Synthèse!B$9)</f>
        <v>0</v>
      </c>
      <c r="C48" s="24">
        <f>SUMIFS(Donnees!$G:$G,Donnees!$E:$E,Synthèse!$A48,Donnees!$F:$F,Synthèse!C$9)</f>
        <v>0</v>
      </c>
      <c r="D48" s="24">
        <f>SUMIFS(Donnees!$G:$G,Donnees!$E:$E,Synthèse!$A48,Donnees!$F:$F,Synthèse!D$9)</f>
        <v>0</v>
      </c>
      <c r="E48" s="24">
        <f>SUMIFS(Donnees!$G:$G,Donnees!$E:$E,Synthèse!$A48,Donnees!$F:$F,Synthèse!E$9)</f>
        <v>0</v>
      </c>
      <c r="F48" s="24">
        <f>SUMIFS(Donnees!$G:$G,Donnees!$E:$E,Synthèse!$A48,Donnees!$F:$F,Synthèse!F$9)</f>
        <v>0</v>
      </c>
      <c r="G48" s="25" t="str">
        <f t="shared" si="1"/>
        <v>L</v>
      </c>
      <c r="H48" s="24">
        <f>SUMIFS(Donnees!$G:$G,Donnees!$E:$E,Synthèse!$A48,Donnees!$F:$F,Synthèse!H$9)</f>
        <v>0</v>
      </c>
      <c r="I48" s="24">
        <f>SUMIFS(Donnees!$G:$G,Donnees!$E:$E,Synthèse!$A48,Donnees!$F:$F,Synthèse!I$9)</f>
        <v>0</v>
      </c>
      <c r="J48" s="24">
        <f>SUMIFS(Donnees!$G:$G,Donnees!$E:$E,Synthèse!$A48,Donnees!$F:$F,Synthèse!J$9)</f>
        <v>0</v>
      </c>
      <c r="K48" s="24">
        <f>SUMIFS(Donnees!$G:$G,Donnees!$E:$E,Synthèse!$A48,Donnees!$F:$F,Synthèse!K$9)</f>
        <v>0</v>
      </c>
      <c r="L48" s="24">
        <f>SUMIFS(Donnees!$G:$G,Donnees!$E:$E,Synthèse!$A48,Donnees!$F:$F,Synthèse!L$9)</f>
        <v>0</v>
      </c>
      <c r="M48" s="25" t="str">
        <f t="shared" si="2"/>
        <v>L</v>
      </c>
      <c r="N48" s="26"/>
      <c r="O48" s="6" t="str">
        <f t="shared" si="0"/>
        <v>OK</v>
      </c>
    </row>
    <row r="49" spans="1:15" s="6" customFormat="1" ht="30" hidden="1" customHeight="1" x14ac:dyDescent="0.25">
      <c r="A49" s="9"/>
      <c r="B49" s="28"/>
      <c r="C49" s="28"/>
      <c r="D49" s="28"/>
      <c r="E49" s="28"/>
      <c r="F49" s="28"/>
      <c r="G49" s="25" t="str">
        <f t="shared" si="1"/>
        <v>L</v>
      </c>
      <c r="H49" s="28"/>
      <c r="I49" s="28"/>
      <c r="J49" s="28"/>
      <c r="K49" s="28"/>
      <c r="L49" s="28"/>
      <c r="M49" s="25" t="str">
        <f t="shared" si="2"/>
        <v>L</v>
      </c>
      <c r="N49" s="26"/>
      <c r="O49" s="6" t="str">
        <f t="shared" si="0"/>
        <v>OK</v>
      </c>
    </row>
    <row r="50" spans="1:15" s="6" customFormat="1" ht="30" hidden="1" customHeight="1" x14ac:dyDescent="0.25">
      <c r="A50" s="9"/>
      <c r="B50" s="28"/>
      <c r="C50" s="28"/>
      <c r="D50" s="28"/>
      <c r="E50" s="28"/>
      <c r="F50" s="28"/>
      <c r="G50" s="25" t="str">
        <f t="shared" si="1"/>
        <v>L</v>
      </c>
      <c r="H50" s="28"/>
      <c r="I50" s="28"/>
      <c r="J50" s="28"/>
      <c r="K50" s="28"/>
      <c r="L50" s="28"/>
      <c r="M50" s="25" t="str">
        <f t="shared" si="2"/>
        <v>L</v>
      </c>
      <c r="N50" s="26"/>
      <c r="O50" s="6" t="str">
        <f t="shared" si="0"/>
        <v>OK</v>
      </c>
    </row>
    <row r="51" spans="1:15" s="6" customFormat="1" ht="30" hidden="1" customHeight="1" x14ac:dyDescent="0.25">
      <c r="A51" s="9"/>
      <c r="B51" s="28"/>
      <c r="C51" s="28"/>
      <c r="D51" s="28"/>
      <c r="E51" s="28"/>
      <c r="F51" s="28"/>
      <c r="G51" s="25" t="str">
        <f t="shared" si="1"/>
        <v>L</v>
      </c>
      <c r="H51" s="28"/>
      <c r="I51" s="28"/>
      <c r="J51" s="28"/>
      <c r="K51" s="28"/>
      <c r="L51" s="28"/>
      <c r="M51" s="25" t="str">
        <f t="shared" si="2"/>
        <v>L</v>
      </c>
      <c r="N51" s="26"/>
      <c r="O51" s="6" t="str">
        <f t="shared" si="0"/>
        <v>OK</v>
      </c>
    </row>
    <row r="52" spans="1:15" s="6" customFormat="1" ht="30" hidden="1" customHeight="1" x14ac:dyDescent="0.25">
      <c r="A52" s="8"/>
      <c r="B52" s="27"/>
      <c r="C52" s="27"/>
      <c r="D52" s="27"/>
      <c r="E52" s="27"/>
      <c r="F52" s="27"/>
      <c r="G52" s="25" t="str">
        <f t="shared" si="1"/>
        <v>L</v>
      </c>
      <c r="H52" s="27"/>
      <c r="I52" s="27"/>
      <c r="J52" s="27"/>
      <c r="K52" s="27"/>
      <c r="L52" s="27"/>
      <c r="M52" s="25" t="str">
        <f t="shared" si="2"/>
        <v>L</v>
      </c>
      <c r="N52" s="26"/>
      <c r="O52" s="6" t="str">
        <f t="shared" si="0"/>
        <v>OK</v>
      </c>
    </row>
    <row r="53" spans="1:15" s="6" customFormat="1" ht="30" hidden="1" customHeight="1" x14ac:dyDescent="0.25">
      <c r="A53" s="9"/>
      <c r="B53" s="28"/>
      <c r="C53" s="28"/>
      <c r="D53" s="28"/>
      <c r="E53" s="28"/>
      <c r="F53" s="28"/>
      <c r="G53" s="25" t="str">
        <f t="shared" si="1"/>
        <v>L</v>
      </c>
      <c r="H53" s="28"/>
      <c r="I53" s="28"/>
      <c r="J53" s="28"/>
      <c r="K53" s="28"/>
      <c r="L53" s="28"/>
      <c r="M53" s="25" t="str">
        <f t="shared" si="2"/>
        <v>L</v>
      </c>
      <c r="N53" s="26"/>
      <c r="O53" s="6" t="str">
        <f t="shared" si="0"/>
        <v>OK</v>
      </c>
    </row>
    <row r="54" spans="1:15" s="6" customFormat="1" ht="30" hidden="1" customHeight="1" x14ac:dyDescent="0.25">
      <c r="A54" s="9"/>
      <c r="B54" s="28"/>
      <c r="C54" s="28"/>
      <c r="D54" s="28"/>
      <c r="E54" s="28"/>
      <c r="F54" s="28"/>
      <c r="G54" s="25" t="str">
        <f t="shared" si="1"/>
        <v>L</v>
      </c>
      <c r="H54" s="28"/>
      <c r="I54" s="28"/>
      <c r="J54" s="28"/>
      <c r="K54" s="28"/>
      <c r="L54" s="28"/>
      <c r="M54" s="25" t="str">
        <f t="shared" si="2"/>
        <v>L</v>
      </c>
      <c r="N54" s="26"/>
      <c r="O54" s="6" t="str">
        <f t="shared" si="0"/>
        <v>OK</v>
      </c>
    </row>
    <row r="55" spans="1:15" s="6" customFormat="1" ht="30" hidden="1" customHeight="1" x14ac:dyDescent="0.25">
      <c r="A55" s="9"/>
      <c r="B55" s="28"/>
      <c r="C55" s="28"/>
      <c r="D55" s="28"/>
      <c r="E55" s="28"/>
      <c r="F55" s="28"/>
      <c r="G55" s="25" t="str">
        <f t="shared" si="1"/>
        <v>L</v>
      </c>
      <c r="H55" s="28"/>
      <c r="I55" s="28"/>
      <c r="J55" s="28"/>
      <c r="K55" s="28"/>
      <c r="L55" s="28"/>
      <c r="M55" s="25" t="str">
        <f t="shared" si="2"/>
        <v>L</v>
      </c>
      <c r="N55" s="26"/>
      <c r="O55" s="6" t="str">
        <f t="shared" si="0"/>
        <v>OK</v>
      </c>
    </row>
    <row r="56" spans="1:15" s="6" customFormat="1" ht="30" hidden="1" customHeight="1" x14ac:dyDescent="0.25">
      <c r="A56" s="9"/>
      <c r="B56" s="28"/>
      <c r="C56" s="28"/>
      <c r="D56" s="28"/>
      <c r="E56" s="28"/>
      <c r="F56" s="28"/>
      <c r="G56" s="25" t="str">
        <f t="shared" si="1"/>
        <v>L</v>
      </c>
      <c r="H56" s="28"/>
      <c r="I56" s="28"/>
      <c r="J56" s="28"/>
      <c r="K56" s="28"/>
      <c r="L56" s="28"/>
      <c r="M56" s="25" t="str">
        <f t="shared" si="2"/>
        <v>L</v>
      </c>
      <c r="N56" s="26"/>
      <c r="O56" s="6" t="str">
        <f t="shared" si="0"/>
        <v>OK</v>
      </c>
    </row>
    <row r="57" spans="1:15" s="6" customFormat="1" ht="30" hidden="1" customHeight="1" x14ac:dyDescent="0.25">
      <c r="A57" s="9"/>
      <c r="B57" s="28"/>
      <c r="C57" s="28"/>
      <c r="D57" s="28"/>
      <c r="E57" s="28"/>
      <c r="F57" s="28"/>
      <c r="G57" s="25" t="str">
        <f t="shared" si="1"/>
        <v>L</v>
      </c>
      <c r="H57" s="28"/>
      <c r="I57" s="28"/>
      <c r="J57" s="28"/>
      <c r="K57" s="28"/>
      <c r="L57" s="28"/>
      <c r="M57" s="25" t="str">
        <f t="shared" si="2"/>
        <v>L</v>
      </c>
      <c r="N57" s="26"/>
      <c r="O57" s="6" t="str">
        <f t="shared" si="0"/>
        <v>OK</v>
      </c>
    </row>
    <row r="58" spans="1:15" s="6" customFormat="1" ht="30" hidden="1" customHeight="1" x14ac:dyDescent="0.25">
      <c r="A58" s="9"/>
      <c r="B58" s="28"/>
      <c r="C58" s="28"/>
      <c r="D58" s="28"/>
      <c r="E58" s="28"/>
      <c r="F58" s="28"/>
      <c r="G58" s="25" t="str">
        <f t="shared" si="1"/>
        <v>L</v>
      </c>
      <c r="H58" s="28"/>
      <c r="I58" s="28"/>
      <c r="J58" s="28"/>
      <c r="K58" s="28"/>
      <c r="L58" s="28"/>
      <c r="M58" s="25" t="str">
        <f t="shared" si="2"/>
        <v>L</v>
      </c>
      <c r="N58" s="26"/>
      <c r="O58" s="6" t="str">
        <f t="shared" si="0"/>
        <v>OK</v>
      </c>
    </row>
    <row r="59" spans="1:15" s="6" customFormat="1" ht="30" hidden="1" customHeight="1" x14ac:dyDescent="0.25">
      <c r="A59" s="9"/>
      <c r="B59" s="28"/>
      <c r="C59" s="28"/>
      <c r="D59" s="28"/>
      <c r="E59" s="28"/>
      <c r="F59" s="28"/>
      <c r="G59" s="25" t="str">
        <f t="shared" si="1"/>
        <v>L</v>
      </c>
      <c r="H59" s="28"/>
      <c r="I59" s="28"/>
      <c r="J59" s="28"/>
      <c r="K59" s="28"/>
      <c r="L59" s="28"/>
      <c r="M59" s="25" t="str">
        <f t="shared" si="2"/>
        <v>L</v>
      </c>
      <c r="N59" s="26"/>
      <c r="O59" s="6" t="str">
        <f t="shared" si="0"/>
        <v>OK</v>
      </c>
    </row>
    <row r="60" spans="1:15" s="6" customFormat="1" ht="30" customHeight="1" x14ac:dyDescent="0.25">
      <c r="A60" s="10" t="s">
        <v>58</v>
      </c>
      <c r="B60" s="29"/>
      <c r="C60" s="29"/>
      <c r="D60" s="29"/>
      <c r="E60" s="29"/>
      <c r="F60" s="29"/>
      <c r="G60" s="25"/>
      <c r="H60" s="29"/>
      <c r="I60" s="29"/>
      <c r="J60" s="29"/>
      <c r="K60" s="29"/>
      <c r="L60" s="29"/>
      <c r="M60" s="25"/>
      <c r="N60" s="26"/>
      <c r="O60" s="6" t="str">
        <f t="shared" si="0"/>
        <v/>
      </c>
    </row>
    <row r="61" spans="1:15" s="6" customFormat="1" ht="30" customHeight="1" x14ac:dyDescent="0.25">
      <c r="A61" s="31" t="s">
        <v>80</v>
      </c>
      <c r="B61" s="32">
        <f>SUMIFS(Donnees!$G:$G,Donnees!$D:$D,Synthèse!$A61,Donnees!$F:$F,Synthèse!B$9)/SUMIFS(Donnees!$G:$G,Donnees!$D:$D,Synthèse!$A61,Donnees!$H:$H,"P")</f>
        <v>0</v>
      </c>
      <c r="C61" s="32">
        <f>SUMIFS(Donnees!$G:$G,Donnees!$D:$D,Synthèse!$A61,Donnees!$F:$F,Synthèse!C$9)/SUMIFS(Donnees!$G:$G,Donnees!$D:$D,Synthèse!$A61,Donnees!$H:$H,"P")</f>
        <v>1</v>
      </c>
      <c r="D61" s="32">
        <f>SUMIFS(Donnees!$G:$G,Donnees!$D:$D,Synthèse!$A61,Donnees!$F:$F,Synthèse!D$9)/SUMIFS(Donnees!$G:$G,Donnees!$D:$D,Synthèse!$A61,Donnees!$H:$H,"P")</f>
        <v>0</v>
      </c>
      <c r="E61" s="32">
        <f>SUMIFS(Donnees!$G:$G,Donnees!$D:$D,Synthèse!$A61,Donnees!$F:$F,Synthèse!E$9)/SUMIFS(Donnees!$G:$G,Donnees!$D:$D,Synthèse!$A61,Donnees!$H:$H,"P")</f>
        <v>0</v>
      </c>
      <c r="F61" s="32">
        <f>SUMIFS(Donnees!$G:$G,Donnees!$D:$D,Synthèse!$A61,Donnees!$F:$F,Synthèse!F$9)/SUMIFS(Donnees!$G:$G,Donnees!$D:$D,Synthèse!$A61,Donnees!$H:$H,"P")</f>
        <v>0</v>
      </c>
      <c r="G61" s="33" t="str">
        <f>IF(SUM(B61:F61)&lt;&gt;100%,"D","C")</f>
        <v>C</v>
      </c>
      <c r="H61" s="32">
        <f>SUMIFS(Donnees!$G:$G,Donnees!$D:$D,Synthèse!$A61,Donnees!$F:$F,Synthèse!H$9)/SUMIFS(Donnees!$G:$G,Donnees!$D:$D,Synthèse!$A61,Donnees!$H:$H,"A")</f>
        <v>1</v>
      </c>
      <c r="I61" s="32">
        <f>SUMIFS(Donnees!$G:$G,Donnees!$D:$D,Synthèse!$A61,Donnees!$F:$F,Synthèse!I$9)/SUMIFS(Donnees!$G:$G,Donnees!$D:$D,Synthèse!$A61,Donnees!$H:$H,"A")</f>
        <v>0</v>
      </c>
      <c r="J61" s="32">
        <f>SUMIFS(Donnees!$G:$G,Donnees!$D:$D,Synthèse!$A61,Donnees!$F:$F,Synthèse!J$9)/SUMIFS(Donnees!$G:$G,Donnees!$D:$D,Synthèse!$A61,Donnees!$H:$H,"A")</f>
        <v>0</v>
      </c>
      <c r="K61" s="32">
        <f>SUMIFS(Donnees!$G:$G,Donnees!$D:$D,Synthèse!$A61,Donnees!$F:$F,Synthèse!K$9)/SUMIFS(Donnees!$G:$G,Donnees!$D:$D,Synthèse!$A61,Donnees!$H:$H,"A")</f>
        <v>0</v>
      </c>
      <c r="L61" s="32">
        <f>SUMIFS(Donnees!$G:$G,Donnees!$D:$D,Synthèse!$A61,Donnees!$F:$F,Synthèse!L$9)/SUMIFS(Donnees!$G:$G,Donnees!$D:$D,Synthèse!$A61,Donnees!$H:$H,"A")</f>
        <v>0</v>
      </c>
      <c r="M61" s="33" t="str">
        <f>IF(SUM(H61:L61)&lt;&gt;100%,"D","C")</f>
        <v>C</v>
      </c>
      <c r="N61" s="26"/>
      <c r="O61" s="6" t="str">
        <f t="shared" si="0"/>
        <v/>
      </c>
    </row>
    <row r="62" spans="1:15" s="6" customFormat="1" ht="30" customHeight="1" x14ac:dyDescent="0.25">
      <c r="A62" s="8" t="s">
        <v>7</v>
      </c>
      <c r="B62" s="24">
        <f>SUMIFS(Donnees!$G:$G,Donnees!$E:$E,Synthèse!$A62,Donnees!$F:$F,Synthèse!B$9)</f>
        <v>0</v>
      </c>
      <c r="C62" s="24">
        <f>SUMIFS(Donnees!$G:$G,Donnees!$E:$E,Synthèse!$A62,Donnees!$F:$F,Synthèse!C$9)</f>
        <v>6</v>
      </c>
      <c r="D62" s="24">
        <f>SUMIFS(Donnees!$G:$G,Donnees!$E:$E,Synthèse!$A62,Donnees!$F:$F,Synthèse!D$9)</f>
        <v>0</v>
      </c>
      <c r="E62" s="24">
        <f>SUMIFS(Donnees!$G:$G,Donnees!$E:$E,Synthèse!$A62,Donnees!$F:$F,Synthèse!E$9)</f>
        <v>0</v>
      </c>
      <c r="F62" s="24">
        <f>SUMIFS(Donnees!$G:$G,Donnees!$E:$E,Synthèse!$A62,Donnees!$F:$F,Synthèse!F$9)</f>
        <v>0</v>
      </c>
      <c r="G62" s="25" t="str">
        <f t="shared" si="1"/>
        <v>L</v>
      </c>
      <c r="H62" s="24">
        <f>SUMIFS(Donnees!$G:$G,Donnees!$E:$E,Synthèse!$A62,Donnees!$F:$F,Synthèse!H$9)</f>
        <v>6</v>
      </c>
      <c r="I62" s="24">
        <f>SUMIFS(Donnees!$G:$G,Donnees!$E:$E,Synthèse!$A62,Donnees!$F:$F,Synthèse!I$9)</f>
        <v>0</v>
      </c>
      <c r="J62" s="24">
        <f>SUMIFS(Donnees!$G:$G,Donnees!$E:$E,Synthèse!$A62,Donnees!$F:$F,Synthèse!J$9)</f>
        <v>0</v>
      </c>
      <c r="K62" s="24">
        <f>SUMIFS(Donnees!$G:$G,Donnees!$E:$E,Synthèse!$A62,Donnees!$F:$F,Synthèse!K$9)</f>
        <v>0</v>
      </c>
      <c r="L62" s="24">
        <f>SUMIFS(Donnees!$G:$G,Donnees!$E:$E,Synthèse!$A62,Donnees!$F:$F,Synthèse!L$9)</f>
        <v>0</v>
      </c>
      <c r="M62" s="25" t="str">
        <f t="shared" si="2"/>
        <v>L</v>
      </c>
      <c r="N62" s="26"/>
      <c r="O62" s="6" t="str">
        <f t="shared" si="0"/>
        <v/>
      </c>
    </row>
    <row r="63" spans="1:15" s="6" customFormat="1" ht="30" customHeight="1" x14ac:dyDescent="0.25">
      <c r="A63" s="8" t="s">
        <v>8</v>
      </c>
      <c r="B63" s="24">
        <f>SUMIFS(Donnees!$G:$G,Donnees!$E:$E,Synthèse!$A63,Donnees!$F:$F,Synthèse!B$9)</f>
        <v>0</v>
      </c>
      <c r="C63" s="24">
        <f>SUMIFS(Donnees!$G:$G,Donnees!$E:$E,Synthèse!$A63,Donnees!$F:$F,Synthèse!C$9)</f>
        <v>6</v>
      </c>
      <c r="D63" s="24">
        <f>SUMIFS(Donnees!$G:$G,Donnees!$E:$E,Synthèse!$A63,Donnees!$F:$F,Synthèse!D$9)</f>
        <v>0</v>
      </c>
      <c r="E63" s="24">
        <f>SUMIFS(Donnees!$G:$G,Donnees!$E:$E,Synthèse!$A63,Donnees!$F:$F,Synthèse!E$9)</f>
        <v>0</v>
      </c>
      <c r="F63" s="24">
        <f>SUMIFS(Donnees!$G:$G,Donnees!$E:$E,Synthèse!$A63,Donnees!$F:$F,Synthèse!F$9)</f>
        <v>0</v>
      </c>
      <c r="G63" s="25" t="str">
        <f t="shared" si="1"/>
        <v>L</v>
      </c>
      <c r="H63" s="24">
        <f>SUMIFS(Donnees!$G:$G,Donnees!$E:$E,Synthèse!$A63,Donnees!$F:$F,Synthèse!H$9)</f>
        <v>6</v>
      </c>
      <c r="I63" s="24">
        <f>SUMIFS(Donnees!$G:$G,Donnees!$E:$E,Synthèse!$A63,Donnees!$F:$F,Synthèse!I$9)</f>
        <v>0</v>
      </c>
      <c r="J63" s="24">
        <f>SUMIFS(Donnees!$G:$G,Donnees!$E:$E,Synthèse!$A63,Donnees!$F:$F,Synthèse!J$9)</f>
        <v>0</v>
      </c>
      <c r="K63" s="24">
        <f>SUMIFS(Donnees!$G:$G,Donnees!$E:$E,Synthèse!$A63,Donnees!$F:$F,Synthèse!K$9)</f>
        <v>0</v>
      </c>
      <c r="L63" s="24">
        <f>SUMIFS(Donnees!$G:$G,Donnees!$E:$E,Synthèse!$A63,Donnees!$F:$F,Synthèse!L$9)</f>
        <v>0</v>
      </c>
      <c r="M63" s="25" t="str">
        <f t="shared" si="2"/>
        <v>L</v>
      </c>
      <c r="N63" s="26"/>
      <c r="O63" s="6" t="str">
        <f t="shared" si="0"/>
        <v/>
      </c>
    </row>
    <row r="64" spans="1:15" s="6" customFormat="1" ht="30" customHeight="1" x14ac:dyDescent="0.25">
      <c r="A64" s="8" t="s">
        <v>9</v>
      </c>
      <c r="B64" s="24">
        <f>SUMIFS(Donnees!$G:$G,Donnees!$E:$E,Synthèse!$A64,Donnees!$F:$F,Synthèse!B$9)</f>
        <v>0</v>
      </c>
      <c r="C64" s="24">
        <f>SUMIFS(Donnees!$G:$G,Donnees!$E:$E,Synthèse!$A64,Donnees!$F:$F,Synthèse!C$9)</f>
        <v>6</v>
      </c>
      <c r="D64" s="24">
        <f>SUMIFS(Donnees!$G:$G,Donnees!$E:$E,Synthèse!$A64,Donnees!$F:$F,Synthèse!D$9)</f>
        <v>0</v>
      </c>
      <c r="E64" s="24">
        <f>SUMIFS(Donnees!$G:$G,Donnees!$E:$E,Synthèse!$A64,Donnees!$F:$F,Synthèse!E$9)</f>
        <v>0</v>
      </c>
      <c r="F64" s="24">
        <f>SUMIFS(Donnees!$G:$G,Donnees!$E:$E,Synthèse!$A64,Donnees!$F:$F,Synthèse!F$9)</f>
        <v>0</v>
      </c>
      <c r="G64" s="25" t="str">
        <f t="shared" si="1"/>
        <v>L</v>
      </c>
      <c r="H64" s="24">
        <f>SUMIFS(Donnees!$G:$G,Donnees!$E:$E,Synthèse!$A64,Donnees!$F:$F,Synthèse!H$9)</f>
        <v>6</v>
      </c>
      <c r="I64" s="24">
        <f>SUMIFS(Donnees!$G:$G,Donnees!$E:$E,Synthèse!$A64,Donnees!$F:$F,Synthèse!I$9)</f>
        <v>0</v>
      </c>
      <c r="J64" s="24">
        <f>SUMIFS(Donnees!$G:$G,Donnees!$E:$E,Synthèse!$A64,Donnees!$F:$F,Synthèse!J$9)</f>
        <v>0</v>
      </c>
      <c r="K64" s="24">
        <f>SUMIFS(Donnees!$G:$G,Donnees!$E:$E,Synthèse!$A64,Donnees!$F:$F,Synthèse!K$9)</f>
        <v>0</v>
      </c>
      <c r="L64" s="24">
        <f>SUMIFS(Donnees!$G:$G,Donnees!$E:$E,Synthèse!$A64,Donnees!$F:$F,Synthèse!L$9)</f>
        <v>0</v>
      </c>
      <c r="M64" s="25" t="str">
        <f t="shared" si="2"/>
        <v>L</v>
      </c>
      <c r="N64" s="26"/>
      <c r="O64" s="6" t="str">
        <f t="shared" si="0"/>
        <v/>
      </c>
    </row>
    <row r="65" spans="1:15" s="6" customFormat="1" ht="30" customHeight="1" x14ac:dyDescent="0.25">
      <c r="A65" s="9" t="s">
        <v>79</v>
      </c>
      <c r="B65" s="24">
        <f>SUMIFS(Donnees!$G:$G,Donnees!$E:$E,Synthèse!$A65,Donnees!$F:$F,Synthèse!B$9)</f>
        <v>0</v>
      </c>
      <c r="C65" s="24">
        <f>SUMIFS(Donnees!$G:$G,Donnees!$E:$E,Synthèse!$A65,Donnees!$F:$F,Synthèse!C$9)</f>
        <v>6</v>
      </c>
      <c r="D65" s="24">
        <f>SUMIFS(Donnees!$G:$G,Donnees!$E:$E,Synthèse!$A65,Donnees!$F:$F,Synthèse!D$9)</f>
        <v>0</v>
      </c>
      <c r="E65" s="24">
        <f>SUMIFS(Donnees!$G:$G,Donnees!$E:$E,Synthèse!$A65,Donnees!$F:$F,Synthèse!E$9)</f>
        <v>0</v>
      </c>
      <c r="F65" s="24">
        <f>SUMIFS(Donnees!$G:$G,Donnees!$E:$E,Synthèse!$A65,Donnees!$F:$F,Synthèse!F$9)</f>
        <v>0</v>
      </c>
      <c r="G65" s="25" t="str">
        <f t="shared" si="1"/>
        <v>L</v>
      </c>
      <c r="H65" s="24">
        <f>SUMIFS(Donnees!$G:$G,Donnees!$E:$E,Synthèse!$A65,Donnees!$F:$F,Synthèse!H$9)</f>
        <v>6</v>
      </c>
      <c r="I65" s="24">
        <f>SUMIFS(Donnees!$G:$G,Donnees!$E:$E,Synthèse!$A65,Donnees!$F:$F,Synthèse!I$9)</f>
        <v>0</v>
      </c>
      <c r="J65" s="24">
        <f>SUMIFS(Donnees!$G:$G,Donnees!$E:$E,Synthèse!$A65,Donnees!$F:$F,Synthèse!J$9)</f>
        <v>0</v>
      </c>
      <c r="K65" s="24">
        <f>SUMIFS(Donnees!$G:$G,Donnees!$E:$E,Synthèse!$A65,Donnees!$F:$F,Synthèse!K$9)</f>
        <v>0</v>
      </c>
      <c r="L65" s="24">
        <f>SUMIFS(Donnees!$G:$G,Donnees!$E:$E,Synthèse!$A65,Donnees!$F:$F,Synthèse!L$9)</f>
        <v>0</v>
      </c>
      <c r="M65" s="25" t="str">
        <f t="shared" si="2"/>
        <v>L</v>
      </c>
      <c r="N65" s="26"/>
      <c r="O65" s="6" t="str">
        <f t="shared" ref="O65:O128" si="3">IF(A65&lt;&gt;"","","OK")</f>
        <v/>
      </c>
    </row>
    <row r="66" spans="1:15" s="6" customFormat="1" ht="30" customHeight="1" x14ac:dyDescent="0.25">
      <c r="A66" s="9" t="s">
        <v>10</v>
      </c>
      <c r="B66" s="24">
        <f>SUMIFS(Donnees!$G:$G,Donnees!$E:$E,Synthèse!$A66,Donnees!$F:$F,Synthèse!B$9)</f>
        <v>0</v>
      </c>
      <c r="C66" s="24">
        <f>SUMIFS(Donnees!$G:$G,Donnees!$E:$E,Synthèse!$A66,Donnees!$F:$F,Synthèse!C$9)</f>
        <v>6</v>
      </c>
      <c r="D66" s="24">
        <f>SUMIFS(Donnees!$G:$G,Donnees!$E:$E,Synthèse!$A66,Donnees!$F:$F,Synthèse!D$9)</f>
        <v>0</v>
      </c>
      <c r="E66" s="24">
        <f>SUMIFS(Donnees!$G:$G,Donnees!$E:$E,Synthèse!$A66,Donnees!$F:$F,Synthèse!E$9)</f>
        <v>0</v>
      </c>
      <c r="F66" s="24">
        <f>SUMIFS(Donnees!$G:$G,Donnees!$E:$E,Synthèse!$A66,Donnees!$F:$F,Synthèse!F$9)</f>
        <v>0</v>
      </c>
      <c r="G66" s="25" t="str">
        <f t="shared" si="1"/>
        <v>L</v>
      </c>
      <c r="H66" s="24">
        <f>SUMIFS(Donnees!$G:$G,Donnees!$E:$E,Synthèse!$A66,Donnees!$F:$F,Synthèse!H$9)</f>
        <v>6</v>
      </c>
      <c r="I66" s="24">
        <f>SUMIFS(Donnees!$G:$G,Donnees!$E:$E,Synthèse!$A66,Donnees!$F:$F,Synthèse!I$9)</f>
        <v>0</v>
      </c>
      <c r="J66" s="24">
        <f>SUMIFS(Donnees!$G:$G,Donnees!$E:$E,Synthèse!$A66,Donnees!$F:$F,Synthèse!J$9)</f>
        <v>0</v>
      </c>
      <c r="K66" s="24">
        <f>SUMIFS(Donnees!$G:$G,Donnees!$E:$E,Synthèse!$A66,Donnees!$F:$F,Synthèse!K$9)</f>
        <v>0</v>
      </c>
      <c r="L66" s="24">
        <f>SUMIFS(Donnees!$G:$G,Donnees!$E:$E,Synthèse!$A66,Donnees!$F:$F,Synthèse!L$9)</f>
        <v>0</v>
      </c>
      <c r="M66" s="25" t="str">
        <f t="shared" si="2"/>
        <v>L</v>
      </c>
      <c r="N66" s="26"/>
      <c r="O66" s="6" t="str">
        <f t="shared" si="3"/>
        <v/>
      </c>
    </row>
    <row r="67" spans="1:15" s="6" customFormat="1" ht="30" customHeight="1" x14ac:dyDescent="0.25">
      <c r="A67" s="9" t="s">
        <v>11</v>
      </c>
      <c r="B67" s="24">
        <f>SUMIFS(Donnees!$G:$G,Donnees!$E:$E,Synthèse!$A67,Donnees!$F:$F,Synthèse!B$9)</f>
        <v>0</v>
      </c>
      <c r="C67" s="24">
        <f>SUMIFS(Donnees!$G:$G,Donnees!$E:$E,Synthèse!$A67,Donnees!$F:$F,Synthèse!C$9)</f>
        <v>6</v>
      </c>
      <c r="D67" s="24">
        <f>SUMIFS(Donnees!$G:$G,Donnees!$E:$E,Synthèse!$A67,Donnees!$F:$F,Synthèse!D$9)</f>
        <v>0</v>
      </c>
      <c r="E67" s="24">
        <f>SUMIFS(Donnees!$G:$G,Donnees!$E:$E,Synthèse!$A67,Donnees!$F:$F,Synthèse!E$9)</f>
        <v>0</v>
      </c>
      <c r="F67" s="24">
        <f>SUMIFS(Donnees!$G:$G,Donnees!$E:$E,Synthèse!$A67,Donnees!$F:$F,Synthèse!F$9)</f>
        <v>0</v>
      </c>
      <c r="G67" s="25" t="str">
        <f t="shared" si="1"/>
        <v>L</v>
      </c>
      <c r="H67" s="24">
        <f>SUMIFS(Donnees!$G:$G,Donnees!$E:$E,Synthèse!$A67,Donnees!$F:$F,Synthèse!H$9)</f>
        <v>6</v>
      </c>
      <c r="I67" s="24">
        <f>SUMIFS(Donnees!$G:$G,Donnees!$E:$E,Synthèse!$A67,Donnees!$F:$F,Synthèse!I$9)</f>
        <v>0</v>
      </c>
      <c r="J67" s="24">
        <f>SUMIFS(Donnees!$G:$G,Donnees!$E:$E,Synthèse!$A67,Donnees!$F:$F,Synthèse!J$9)</f>
        <v>0</v>
      </c>
      <c r="K67" s="24">
        <f>SUMIFS(Donnees!$G:$G,Donnees!$E:$E,Synthèse!$A67,Donnees!$F:$F,Synthèse!K$9)</f>
        <v>0</v>
      </c>
      <c r="L67" s="24">
        <f>SUMIFS(Donnees!$G:$G,Donnees!$E:$E,Synthèse!$A67,Donnees!$F:$F,Synthèse!L$9)</f>
        <v>0</v>
      </c>
      <c r="M67" s="25" t="str">
        <f t="shared" si="2"/>
        <v>L</v>
      </c>
      <c r="N67" s="26"/>
      <c r="O67" s="6" t="str">
        <f t="shared" si="3"/>
        <v/>
      </c>
    </row>
    <row r="68" spans="1:15" s="6" customFormat="1" ht="30" customHeight="1" x14ac:dyDescent="0.25">
      <c r="A68" s="8" t="s">
        <v>12</v>
      </c>
      <c r="B68" s="24">
        <f>SUMIFS(Donnees!$G:$G,Donnees!$E:$E,Synthèse!$A68,Donnees!$F:$F,Synthèse!B$9)</f>
        <v>0</v>
      </c>
      <c r="C68" s="24">
        <f>SUMIFS(Donnees!$G:$G,Donnees!$E:$E,Synthèse!$A68,Donnees!$F:$F,Synthèse!C$9)</f>
        <v>6</v>
      </c>
      <c r="D68" s="24">
        <f>SUMIFS(Donnees!$G:$G,Donnees!$E:$E,Synthèse!$A68,Donnees!$F:$F,Synthèse!D$9)</f>
        <v>0</v>
      </c>
      <c r="E68" s="24">
        <f>SUMIFS(Donnees!$G:$G,Donnees!$E:$E,Synthèse!$A68,Donnees!$F:$F,Synthèse!E$9)</f>
        <v>0</v>
      </c>
      <c r="F68" s="24">
        <f>SUMIFS(Donnees!$G:$G,Donnees!$E:$E,Synthèse!$A68,Donnees!$F:$F,Synthèse!F$9)</f>
        <v>0</v>
      </c>
      <c r="G68" s="25" t="str">
        <f t="shared" si="1"/>
        <v>L</v>
      </c>
      <c r="H68" s="24">
        <f>SUMIFS(Donnees!$G:$G,Donnees!$E:$E,Synthèse!$A68,Donnees!$F:$F,Synthèse!H$9)</f>
        <v>6</v>
      </c>
      <c r="I68" s="24">
        <f>SUMIFS(Donnees!$G:$G,Donnees!$E:$E,Synthèse!$A68,Donnees!$F:$F,Synthèse!I$9)</f>
        <v>0</v>
      </c>
      <c r="J68" s="24">
        <f>SUMIFS(Donnees!$G:$G,Donnees!$E:$E,Synthèse!$A68,Donnees!$F:$F,Synthèse!J$9)</f>
        <v>0</v>
      </c>
      <c r="K68" s="24">
        <f>SUMIFS(Donnees!$G:$G,Donnees!$E:$E,Synthèse!$A68,Donnees!$F:$F,Synthèse!K$9)</f>
        <v>0</v>
      </c>
      <c r="L68" s="24">
        <f>SUMIFS(Donnees!$G:$G,Donnees!$E:$E,Synthèse!$A68,Donnees!$F:$F,Synthèse!L$9)</f>
        <v>0</v>
      </c>
      <c r="M68" s="25" t="str">
        <f t="shared" si="2"/>
        <v>L</v>
      </c>
      <c r="N68" s="26"/>
      <c r="O68" s="6" t="str">
        <f t="shared" si="3"/>
        <v/>
      </c>
    </row>
    <row r="69" spans="1:15" s="6" customFormat="1" ht="30" customHeight="1" x14ac:dyDescent="0.25">
      <c r="A69" s="9" t="s">
        <v>13</v>
      </c>
      <c r="B69" s="24">
        <f>SUMIFS(Donnees!$G:$G,Donnees!$E:$E,Synthèse!$A69,Donnees!$F:$F,Synthèse!B$9)</f>
        <v>0</v>
      </c>
      <c r="C69" s="24">
        <f>SUMIFS(Donnees!$G:$G,Donnees!$E:$E,Synthèse!$A69,Donnees!$F:$F,Synthèse!C$9)</f>
        <v>6</v>
      </c>
      <c r="D69" s="24">
        <f>SUMIFS(Donnees!$G:$G,Donnees!$E:$E,Synthèse!$A69,Donnees!$F:$F,Synthèse!D$9)</f>
        <v>0</v>
      </c>
      <c r="E69" s="24">
        <f>SUMIFS(Donnees!$G:$G,Donnees!$E:$E,Synthèse!$A69,Donnees!$F:$F,Synthèse!E$9)</f>
        <v>0</v>
      </c>
      <c r="F69" s="24">
        <f>SUMIFS(Donnees!$G:$G,Donnees!$E:$E,Synthèse!$A69,Donnees!$F:$F,Synthèse!F$9)</f>
        <v>0</v>
      </c>
      <c r="G69" s="25" t="str">
        <f t="shared" si="1"/>
        <v>L</v>
      </c>
      <c r="H69" s="24">
        <f>SUMIFS(Donnees!$G:$G,Donnees!$E:$E,Synthèse!$A69,Donnees!$F:$F,Synthèse!H$9)</f>
        <v>6</v>
      </c>
      <c r="I69" s="24">
        <f>SUMIFS(Donnees!$G:$G,Donnees!$E:$E,Synthèse!$A69,Donnees!$F:$F,Synthèse!I$9)</f>
        <v>0</v>
      </c>
      <c r="J69" s="24">
        <f>SUMIFS(Donnees!$G:$G,Donnees!$E:$E,Synthèse!$A69,Donnees!$F:$F,Synthèse!J$9)</f>
        <v>0</v>
      </c>
      <c r="K69" s="24">
        <f>SUMIFS(Donnees!$G:$G,Donnees!$E:$E,Synthèse!$A69,Donnees!$F:$F,Synthèse!K$9)</f>
        <v>0</v>
      </c>
      <c r="L69" s="24">
        <f>SUMIFS(Donnees!$G:$G,Donnees!$E:$E,Synthèse!$A69,Donnees!$F:$F,Synthèse!L$9)</f>
        <v>0</v>
      </c>
      <c r="M69" s="25" t="str">
        <f t="shared" si="2"/>
        <v>L</v>
      </c>
      <c r="N69" s="26"/>
      <c r="O69" s="6" t="str">
        <f t="shared" si="3"/>
        <v/>
      </c>
    </row>
    <row r="70" spans="1:15" s="6" customFormat="1" ht="30" hidden="1" customHeight="1" x14ac:dyDescent="0.25">
      <c r="A70" s="9"/>
      <c r="B70" s="28"/>
      <c r="C70" s="28"/>
      <c r="D70" s="28"/>
      <c r="E70" s="28"/>
      <c r="F70" s="28"/>
      <c r="G70" s="25" t="str">
        <f t="shared" si="1"/>
        <v>L</v>
      </c>
      <c r="H70" s="28"/>
      <c r="I70" s="28"/>
      <c r="J70" s="28"/>
      <c r="K70" s="28"/>
      <c r="L70" s="28"/>
      <c r="M70" s="25" t="str">
        <f t="shared" si="2"/>
        <v>L</v>
      </c>
      <c r="N70" s="26"/>
      <c r="O70" s="6" t="str">
        <f t="shared" si="3"/>
        <v>OK</v>
      </c>
    </row>
    <row r="71" spans="1:15" s="6" customFormat="1" ht="30" hidden="1" customHeight="1" x14ac:dyDescent="0.25">
      <c r="A71" s="9"/>
      <c r="B71" s="28"/>
      <c r="C71" s="28"/>
      <c r="D71" s="28"/>
      <c r="E71" s="28"/>
      <c r="F71" s="28"/>
      <c r="G71" s="25" t="str">
        <f t="shared" si="1"/>
        <v>L</v>
      </c>
      <c r="H71" s="28"/>
      <c r="I71" s="28"/>
      <c r="J71" s="28"/>
      <c r="K71" s="28"/>
      <c r="L71" s="28"/>
      <c r="M71" s="25" t="str">
        <f t="shared" si="2"/>
        <v>L</v>
      </c>
      <c r="N71" s="26"/>
      <c r="O71" s="6" t="str">
        <f t="shared" si="3"/>
        <v>OK</v>
      </c>
    </row>
    <row r="72" spans="1:15" s="6" customFormat="1" ht="30" hidden="1" customHeight="1" x14ac:dyDescent="0.25">
      <c r="A72" s="9"/>
      <c r="B72" s="28"/>
      <c r="C72" s="28"/>
      <c r="D72" s="28"/>
      <c r="E72" s="28"/>
      <c r="F72" s="28"/>
      <c r="G72" s="25" t="str">
        <f t="shared" si="1"/>
        <v>L</v>
      </c>
      <c r="H72" s="28"/>
      <c r="I72" s="28"/>
      <c r="J72" s="28"/>
      <c r="K72" s="28"/>
      <c r="L72" s="28"/>
      <c r="M72" s="25" t="str">
        <f t="shared" si="2"/>
        <v>L</v>
      </c>
      <c r="N72" s="26"/>
      <c r="O72" s="6" t="str">
        <f t="shared" si="3"/>
        <v>OK</v>
      </c>
    </row>
    <row r="73" spans="1:15" s="6" customFormat="1" ht="30" hidden="1" customHeight="1" x14ac:dyDescent="0.25">
      <c r="A73" s="9"/>
      <c r="B73" s="28"/>
      <c r="C73" s="28"/>
      <c r="D73" s="28"/>
      <c r="E73" s="28"/>
      <c r="F73" s="28"/>
      <c r="G73" s="25" t="str">
        <f t="shared" si="1"/>
        <v>L</v>
      </c>
      <c r="H73" s="28"/>
      <c r="I73" s="28"/>
      <c r="J73" s="28"/>
      <c r="K73" s="28"/>
      <c r="L73" s="28"/>
      <c r="M73" s="25" t="str">
        <f t="shared" si="2"/>
        <v>L</v>
      </c>
      <c r="N73" s="26"/>
      <c r="O73" s="6" t="str">
        <f t="shared" si="3"/>
        <v>OK</v>
      </c>
    </row>
    <row r="74" spans="1:15" s="6" customFormat="1" ht="30" hidden="1" customHeight="1" x14ac:dyDescent="0.25">
      <c r="A74" s="9"/>
      <c r="B74" s="28"/>
      <c r="C74" s="28"/>
      <c r="D74" s="28"/>
      <c r="E74" s="28"/>
      <c r="F74" s="28"/>
      <c r="G74" s="25" t="str">
        <f t="shared" si="1"/>
        <v>L</v>
      </c>
      <c r="H74" s="28"/>
      <c r="I74" s="28"/>
      <c r="J74" s="28"/>
      <c r="K74" s="28"/>
      <c r="L74" s="28"/>
      <c r="M74" s="25" t="str">
        <f t="shared" si="2"/>
        <v>L</v>
      </c>
      <c r="N74" s="26"/>
      <c r="O74" s="6" t="str">
        <f t="shared" si="3"/>
        <v>OK</v>
      </c>
    </row>
    <row r="75" spans="1:15" s="6" customFormat="1" ht="30" hidden="1" customHeight="1" x14ac:dyDescent="0.25">
      <c r="A75" s="9"/>
      <c r="B75" s="28"/>
      <c r="C75" s="28"/>
      <c r="D75" s="28"/>
      <c r="E75" s="28"/>
      <c r="F75" s="28"/>
      <c r="G75" s="25" t="str">
        <f t="shared" si="1"/>
        <v>L</v>
      </c>
      <c r="H75" s="28"/>
      <c r="I75" s="28"/>
      <c r="J75" s="28"/>
      <c r="K75" s="28"/>
      <c r="L75" s="28"/>
      <c r="M75" s="25" t="str">
        <f t="shared" si="2"/>
        <v>L</v>
      </c>
      <c r="N75" s="26"/>
      <c r="O75" s="6" t="str">
        <f t="shared" si="3"/>
        <v>OK</v>
      </c>
    </row>
    <row r="76" spans="1:15" s="6" customFormat="1" ht="30" customHeight="1" x14ac:dyDescent="0.25">
      <c r="A76" s="10" t="s">
        <v>58</v>
      </c>
      <c r="B76" s="29"/>
      <c r="C76" s="29"/>
      <c r="D76" s="29"/>
      <c r="E76" s="29"/>
      <c r="F76" s="29"/>
      <c r="G76" s="25"/>
      <c r="H76" s="29"/>
      <c r="I76" s="29"/>
      <c r="J76" s="29"/>
      <c r="K76" s="29"/>
      <c r="L76" s="29"/>
      <c r="M76" s="25"/>
      <c r="N76" s="26"/>
      <c r="O76" s="6" t="str">
        <f t="shared" si="3"/>
        <v/>
      </c>
    </row>
    <row r="77" spans="1:15" s="6" customFormat="1" ht="30" customHeight="1" x14ac:dyDescent="0.25">
      <c r="A77" s="31" t="s">
        <v>14</v>
      </c>
      <c r="B77" s="32">
        <f>SUMIFS(Donnees!$G:$G,Donnees!$D:$D,Synthèse!$A77,Donnees!$F:$F,Synthèse!B$9)/SUMIFS(Donnees!$G:$G,Donnees!$D:$D,Synthèse!$A77,Donnees!$H:$H,"P")</f>
        <v>0</v>
      </c>
      <c r="C77" s="32">
        <f>SUMIFS(Donnees!$G:$G,Donnees!$D:$D,Synthèse!$A77,Donnees!$F:$F,Synthèse!C$9)/SUMIFS(Donnees!$G:$G,Donnees!$D:$D,Synthèse!$A77,Donnees!$H:$H,"P")</f>
        <v>0.90476190476190477</v>
      </c>
      <c r="D77" s="32">
        <f>SUMIFS(Donnees!$G:$G,Donnees!$D:$D,Synthèse!$A77,Donnees!$F:$F,Synthèse!D$9)/SUMIFS(Donnees!$G:$G,Donnees!$D:$D,Synthèse!$A77,Donnees!$H:$H,"P")</f>
        <v>4.7619047619047616E-2</v>
      </c>
      <c r="E77" s="32">
        <f>SUMIFS(Donnees!$G:$G,Donnees!$D:$D,Synthèse!$A77,Donnees!$F:$F,Synthèse!E$9)/SUMIFS(Donnees!$G:$G,Donnees!$D:$D,Synthèse!$A77,Donnees!$H:$H,"P")</f>
        <v>0</v>
      </c>
      <c r="F77" s="32">
        <f>SUMIFS(Donnees!$G:$G,Donnees!$D:$D,Synthèse!$A77,Donnees!$F:$F,Synthèse!F$9)/SUMIFS(Donnees!$G:$G,Donnees!$D:$D,Synthèse!$A77,Donnees!$H:$H,"P")</f>
        <v>4.7619047619047616E-2</v>
      </c>
      <c r="G77" s="33" t="str">
        <f>IF(SUM(B77:F77)&lt;&gt;100%,"D","C")</f>
        <v>C</v>
      </c>
      <c r="H77" s="32">
        <f>SUMIFS(Donnees!$G:$G,Donnees!$D:$D,Synthèse!$A77,Donnees!$F:$F,Synthèse!H$9)/SUMIFS(Donnees!$G:$G,Donnees!$D:$D,Synthèse!$A77,Donnees!$H:$H,"A")</f>
        <v>1</v>
      </c>
      <c r="I77" s="32">
        <f>SUMIFS(Donnees!$G:$G,Donnees!$D:$D,Synthèse!$A77,Donnees!$F:$F,Synthèse!I$9)/SUMIFS(Donnees!$G:$G,Donnees!$D:$D,Synthèse!$A77,Donnees!$H:$H,"A")</f>
        <v>0</v>
      </c>
      <c r="J77" s="32">
        <f>SUMIFS(Donnees!$G:$G,Donnees!$D:$D,Synthèse!$A77,Donnees!$F:$F,Synthèse!J$9)/SUMIFS(Donnees!$G:$G,Donnees!$D:$D,Synthèse!$A77,Donnees!$H:$H,"A")</f>
        <v>0</v>
      </c>
      <c r="K77" s="32">
        <f>SUMIFS(Donnees!$G:$G,Donnees!$D:$D,Synthèse!$A77,Donnees!$F:$F,Synthèse!K$9)/SUMIFS(Donnees!$G:$G,Donnees!$D:$D,Synthèse!$A77,Donnees!$H:$H,"A")</f>
        <v>0</v>
      </c>
      <c r="L77" s="32">
        <f>SUMIFS(Donnees!$G:$G,Donnees!$D:$D,Synthèse!$A77,Donnees!$F:$F,Synthèse!L$9)/SUMIFS(Donnees!$G:$G,Donnees!$D:$D,Synthèse!$A77,Donnees!$H:$H,"A")</f>
        <v>0</v>
      </c>
      <c r="M77" s="33" t="str">
        <f>IF(SUM(H77:L77)&lt;&gt;100%,"D","C")</f>
        <v>C</v>
      </c>
      <c r="N77" s="26"/>
      <c r="O77" s="6" t="str">
        <f t="shared" si="3"/>
        <v/>
      </c>
    </row>
    <row r="78" spans="1:15" s="6" customFormat="1" ht="30" customHeight="1" x14ac:dyDescent="0.25">
      <c r="A78" s="8" t="s">
        <v>15</v>
      </c>
      <c r="B78" s="24">
        <f>SUMIFS(Donnees!$G:$G,Donnees!$E:$E,Synthèse!$A78,Donnees!$F:$F,Synthèse!B$9)</f>
        <v>0</v>
      </c>
      <c r="C78" s="24">
        <f>SUMIFS(Donnees!$G:$G,Donnees!$E:$E,Synthèse!$A78,Donnees!$F:$F,Synthèse!C$9)</f>
        <v>6</v>
      </c>
      <c r="D78" s="24">
        <f>SUMIFS(Donnees!$G:$G,Donnees!$E:$E,Synthèse!$A78,Donnees!$F:$F,Synthèse!D$9)</f>
        <v>0</v>
      </c>
      <c r="E78" s="24">
        <f>SUMIFS(Donnees!$G:$G,Donnees!$E:$E,Synthèse!$A78,Donnees!$F:$F,Synthèse!E$9)</f>
        <v>0</v>
      </c>
      <c r="F78" s="24">
        <f>SUMIFS(Donnees!$G:$G,Donnees!$E:$E,Synthèse!$A78,Donnees!$F:$F,Synthèse!F$9)</f>
        <v>0</v>
      </c>
      <c r="G78" s="25" t="str">
        <f t="shared" ref="G78:G141" si="4">IF(COUNTA(B78:F78)&lt;&gt;1,"L","J")</f>
        <v>L</v>
      </c>
      <c r="H78" s="24">
        <f>SUMIFS(Donnees!$G:$G,Donnees!$E:$E,Synthèse!$A78,Donnees!$F:$F,Synthèse!H$9)</f>
        <v>6</v>
      </c>
      <c r="I78" s="24">
        <f>SUMIFS(Donnees!$G:$G,Donnees!$E:$E,Synthèse!$A78,Donnees!$F:$F,Synthèse!I$9)</f>
        <v>0</v>
      </c>
      <c r="J78" s="24">
        <f>SUMIFS(Donnees!$G:$G,Donnees!$E:$E,Synthèse!$A78,Donnees!$F:$F,Synthèse!J$9)</f>
        <v>0</v>
      </c>
      <c r="K78" s="24">
        <f>SUMIFS(Donnees!$G:$G,Donnees!$E:$E,Synthèse!$A78,Donnees!$F:$F,Synthèse!K$9)</f>
        <v>0</v>
      </c>
      <c r="L78" s="24">
        <f>SUMIFS(Donnees!$G:$G,Donnees!$E:$E,Synthèse!$A78,Donnees!$F:$F,Synthèse!L$9)</f>
        <v>0</v>
      </c>
      <c r="M78" s="25" t="str">
        <f t="shared" ref="M78:M141" si="5">IF(COUNTA(H78:L78)&lt;&gt;1,"L","J")</f>
        <v>L</v>
      </c>
      <c r="N78" s="26"/>
      <c r="O78" s="6" t="str">
        <f t="shared" si="3"/>
        <v/>
      </c>
    </row>
    <row r="79" spans="1:15" s="6" customFormat="1" ht="30" customHeight="1" x14ac:dyDescent="0.25">
      <c r="A79" s="9" t="s">
        <v>16</v>
      </c>
      <c r="B79" s="24">
        <f>SUMIFS(Donnees!$G:$G,Donnees!$E:$E,Synthèse!$A79,Donnees!$F:$F,Synthèse!B$9)</f>
        <v>0</v>
      </c>
      <c r="C79" s="24">
        <f>SUMIFS(Donnees!$G:$G,Donnees!$E:$E,Synthèse!$A79,Donnees!$F:$F,Synthèse!C$9)</f>
        <v>6</v>
      </c>
      <c r="D79" s="24">
        <f>SUMIFS(Donnees!$G:$G,Donnees!$E:$E,Synthèse!$A79,Donnees!$F:$F,Synthèse!D$9)</f>
        <v>0</v>
      </c>
      <c r="E79" s="24">
        <f>SUMIFS(Donnees!$G:$G,Donnees!$E:$E,Synthèse!$A79,Donnees!$F:$F,Synthèse!E$9)</f>
        <v>0</v>
      </c>
      <c r="F79" s="24">
        <f>SUMIFS(Donnees!$G:$G,Donnees!$E:$E,Synthèse!$A79,Donnees!$F:$F,Synthèse!F$9)</f>
        <v>0</v>
      </c>
      <c r="G79" s="25" t="str">
        <f t="shared" si="4"/>
        <v>L</v>
      </c>
      <c r="H79" s="24">
        <f>SUMIFS(Donnees!$G:$G,Donnees!$E:$E,Synthèse!$A79,Donnees!$F:$F,Synthèse!H$9)</f>
        <v>6</v>
      </c>
      <c r="I79" s="24">
        <f>SUMIFS(Donnees!$G:$G,Donnees!$E:$E,Synthèse!$A79,Donnees!$F:$F,Synthèse!I$9)</f>
        <v>0</v>
      </c>
      <c r="J79" s="24">
        <f>SUMIFS(Donnees!$G:$G,Donnees!$E:$E,Synthèse!$A79,Donnees!$F:$F,Synthèse!J$9)</f>
        <v>0</v>
      </c>
      <c r="K79" s="24">
        <f>SUMIFS(Donnees!$G:$G,Donnees!$E:$E,Synthèse!$A79,Donnees!$F:$F,Synthèse!K$9)</f>
        <v>0</v>
      </c>
      <c r="L79" s="24">
        <f>SUMIFS(Donnees!$G:$G,Donnees!$E:$E,Synthèse!$A79,Donnees!$F:$F,Synthèse!L$9)</f>
        <v>0</v>
      </c>
      <c r="M79" s="25" t="str">
        <f t="shared" si="5"/>
        <v>L</v>
      </c>
      <c r="N79" s="26"/>
      <c r="O79" s="6" t="str">
        <f t="shared" si="3"/>
        <v/>
      </c>
    </row>
    <row r="80" spans="1:15" s="6" customFormat="1" ht="30" customHeight="1" x14ac:dyDescent="0.25">
      <c r="A80" s="8" t="s">
        <v>17</v>
      </c>
      <c r="B80" s="24">
        <f>SUMIFS(Donnees!$G:$G,Donnees!$E:$E,Synthèse!$A80,Donnees!$F:$F,Synthèse!B$9)</f>
        <v>0</v>
      </c>
      <c r="C80" s="24">
        <f>SUMIFS(Donnees!$G:$G,Donnees!$E:$E,Synthèse!$A80,Donnees!$F:$F,Synthèse!C$9)</f>
        <v>6</v>
      </c>
      <c r="D80" s="24">
        <f>SUMIFS(Donnees!$G:$G,Donnees!$E:$E,Synthèse!$A80,Donnees!$F:$F,Synthèse!D$9)</f>
        <v>0</v>
      </c>
      <c r="E80" s="24">
        <f>SUMIFS(Donnees!$G:$G,Donnees!$E:$E,Synthèse!$A80,Donnees!$F:$F,Synthèse!E$9)</f>
        <v>0</v>
      </c>
      <c r="F80" s="24">
        <f>SUMIFS(Donnees!$G:$G,Donnees!$E:$E,Synthèse!$A80,Donnees!$F:$F,Synthèse!F$9)</f>
        <v>0</v>
      </c>
      <c r="G80" s="25" t="str">
        <f t="shared" si="4"/>
        <v>L</v>
      </c>
      <c r="H80" s="24">
        <f>SUMIFS(Donnees!$G:$G,Donnees!$E:$E,Synthèse!$A80,Donnees!$F:$F,Synthèse!H$9)</f>
        <v>6</v>
      </c>
      <c r="I80" s="24">
        <f>SUMIFS(Donnees!$G:$G,Donnees!$E:$E,Synthèse!$A80,Donnees!$F:$F,Synthèse!I$9)</f>
        <v>0</v>
      </c>
      <c r="J80" s="24">
        <f>SUMIFS(Donnees!$G:$G,Donnees!$E:$E,Synthèse!$A80,Donnees!$F:$F,Synthèse!J$9)</f>
        <v>0</v>
      </c>
      <c r="K80" s="24">
        <f>SUMIFS(Donnees!$G:$G,Donnees!$E:$E,Synthèse!$A80,Donnees!$F:$F,Synthèse!K$9)</f>
        <v>0</v>
      </c>
      <c r="L80" s="24">
        <f>SUMIFS(Donnees!$G:$G,Donnees!$E:$E,Synthèse!$A80,Donnees!$F:$F,Synthèse!L$9)</f>
        <v>0</v>
      </c>
      <c r="M80" s="25" t="str">
        <f t="shared" si="5"/>
        <v>L</v>
      </c>
      <c r="N80" s="26"/>
      <c r="O80" s="6" t="str">
        <f t="shared" si="3"/>
        <v/>
      </c>
    </row>
    <row r="81" spans="1:15" s="6" customFormat="1" ht="30" customHeight="1" x14ac:dyDescent="0.25">
      <c r="A81" s="8" t="s">
        <v>18</v>
      </c>
      <c r="B81" s="24">
        <f>SUMIFS(Donnees!$G:$G,Donnees!$E:$E,Synthèse!$A81,Donnees!$F:$F,Synthèse!B$9)</f>
        <v>0</v>
      </c>
      <c r="C81" s="24">
        <f>SUMIFS(Donnees!$G:$G,Donnees!$E:$E,Synthèse!$A81,Donnees!$F:$F,Synthèse!C$9)</f>
        <v>6</v>
      </c>
      <c r="D81" s="24">
        <f>SUMIFS(Donnees!$G:$G,Donnees!$E:$E,Synthèse!$A81,Donnees!$F:$F,Synthèse!D$9)</f>
        <v>0</v>
      </c>
      <c r="E81" s="24">
        <f>SUMIFS(Donnees!$G:$G,Donnees!$E:$E,Synthèse!$A81,Donnees!$F:$F,Synthèse!E$9)</f>
        <v>0</v>
      </c>
      <c r="F81" s="24">
        <f>SUMIFS(Donnees!$G:$G,Donnees!$E:$E,Synthèse!$A81,Donnees!$F:$F,Synthèse!F$9)</f>
        <v>0</v>
      </c>
      <c r="G81" s="25" t="str">
        <f t="shared" si="4"/>
        <v>L</v>
      </c>
      <c r="H81" s="24">
        <f>SUMIFS(Donnees!$G:$G,Donnees!$E:$E,Synthèse!$A81,Donnees!$F:$F,Synthèse!H$9)</f>
        <v>6</v>
      </c>
      <c r="I81" s="24">
        <f>SUMIFS(Donnees!$G:$G,Donnees!$E:$E,Synthèse!$A81,Donnees!$F:$F,Synthèse!I$9)</f>
        <v>0</v>
      </c>
      <c r="J81" s="24">
        <f>SUMIFS(Donnees!$G:$G,Donnees!$E:$E,Synthèse!$A81,Donnees!$F:$F,Synthèse!J$9)</f>
        <v>0</v>
      </c>
      <c r="K81" s="24">
        <f>SUMIFS(Donnees!$G:$G,Donnees!$E:$E,Synthèse!$A81,Donnees!$F:$F,Synthèse!K$9)</f>
        <v>0</v>
      </c>
      <c r="L81" s="24">
        <f>SUMIFS(Donnees!$G:$G,Donnees!$E:$E,Synthèse!$A81,Donnees!$F:$F,Synthèse!L$9)</f>
        <v>0</v>
      </c>
      <c r="M81" s="25" t="str">
        <f t="shared" si="5"/>
        <v>L</v>
      </c>
      <c r="N81" s="26"/>
      <c r="O81" s="6" t="str">
        <f t="shared" si="3"/>
        <v/>
      </c>
    </row>
    <row r="82" spans="1:15" s="6" customFormat="1" ht="30" customHeight="1" x14ac:dyDescent="0.25">
      <c r="A82" s="8" t="s">
        <v>19</v>
      </c>
      <c r="B82" s="24">
        <f>SUMIFS(Donnees!$G:$G,Donnees!$E:$E,Synthèse!$A82,Donnees!$F:$F,Synthèse!B$9)</f>
        <v>0</v>
      </c>
      <c r="C82" s="24">
        <f>SUMIFS(Donnees!$G:$G,Donnees!$E:$E,Synthèse!$A82,Donnees!$F:$F,Synthèse!C$9)</f>
        <v>6</v>
      </c>
      <c r="D82" s="24">
        <f>SUMIFS(Donnees!$G:$G,Donnees!$E:$E,Synthèse!$A82,Donnees!$F:$F,Synthèse!D$9)</f>
        <v>0</v>
      </c>
      <c r="E82" s="24">
        <f>SUMIFS(Donnees!$G:$G,Donnees!$E:$E,Synthèse!$A82,Donnees!$F:$F,Synthèse!E$9)</f>
        <v>0</v>
      </c>
      <c r="F82" s="24">
        <f>SUMIFS(Donnees!$G:$G,Donnees!$E:$E,Synthèse!$A82,Donnees!$F:$F,Synthèse!F$9)</f>
        <v>0</v>
      </c>
      <c r="G82" s="25" t="str">
        <f t="shared" si="4"/>
        <v>L</v>
      </c>
      <c r="H82" s="24">
        <f>SUMIFS(Donnees!$G:$G,Donnees!$E:$E,Synthèse!$A82,Donnees!$F:$F,Synthèse!H$9)</f>
        <v>6</v>
      </c>
      <c r="I82" s="24">
        <f>SUMIFS(Donnees!$G:$G,Donnees!$E:$E,Synthèse!$A82,Donnees!$F:$F,Synthèse!I$9)</f>
        <v>0</v>
      </c>
      <c r="J82" s="24">
        <f>SUMIFS(Donnees!$G:$G,Donnees!$E:$E,Synthèse!$A82,Donnees!$F:$F,Synthèse!J$9)</f>
        <v>0</v>
      </c>
      <c r="K82" s="24">
        <f>SUMIFS(Donnees!$G:$G,Donnees!$E:$E,Synthèse!$A82,Donnees!$F:$F,Synthèse!K$9)</f>
        <v>0</v>
      </c>
      <c r="L82" s="24">
        <f>SUMIFS(Donnees!$G:$G,Donnees!$E:$E,Synthèse!$A82,Donnees!$F:$F,Synthèse!L$9)</f>
        <v>0</v>
      </c>
      <c r="M82" s="25" t="str">
        <f t="shared" si="5"/>
        <v>L</v>
      </c>
      <c r="N82" s="26"/>
      <c r="O82" s="6" t="str">
        <f t="shared" si="3"/>
        <v/>
      </c>
    </row>
    <row r="83" spans="1:15" s="6" customFormat="1" ht="30" customHeight="1" x14ac:dyDescent="0.25">
      <c r="A83" s="8" t="s">
        <v>20</v>
      </c>
      <c r="B83" s="24">
        <f>SUMIFS(Donnees!$G:$G,Donnees!$E:$E,Synthèse!$A83,Donnees!$F:$F,Synthèse!B$9)</f>
        <v>0</v>
      </c>
      <c r="C83" s="24">
        <f>SUMIFS(Donnees!$G:$G,Donnees!$E:$E,Synthèse!$A83,Donnees!$F:$F,Synthèse!C$9)</f>
        <v>4</v>
      </c>
      <c r="D83" s="24">
        <f>SUMIFS(Donnees!$G:$G,Donnees!$E:$E,Synthèse!$A83,Donnees!$F:$F,Synthèse!D$9)</f>
        <v>2</v>
      </c>
      <c r="E83" s="24">
        <f>SUMIFS(Donnees!$G:$G,Donnees!$E:$E,Synthèse!$A83,Donnees!$F:$F,Synthèse!E$9)</f>
        <v>0</v>
      </c>
      <c r="F83" s="24">
        <f>SUMIFS(Donnees!$G:$G,Donnees!$E:$E,Synthèse!$A83,Donnees!$F:$F,Synthèse!F$9)</f>
        <v>0</v>
      </c>
      <c r="G83" s="25" t="str">
        <f t="shared" si="4"/>
        <v>L</v>
      </c>
      <c r="H83" s="24">
        <f>SUMIFS(Donnees!$G:$G,Donnees!$E:$E,Synthèse!$A83,Donnees!$F:$F,Synthèse!H$9)</f>
        <v>6</v>
      </c>
      <c r="I83" s="24">
        <f>SUMIFS(Donnees!$G:$G,Donnees!$E:$E,Synthèse!$A83,Donnees!$F:$F,Synthèse!I$9)</f>
        <v>0</v>
      </c>
      <c r="J83" s="24">
        <f>SUMIFS(Donnees!$G:$G,Donnees!$E:$E,Synthèse!$A83,Donnees!$F:$F,Synthèse!J$9)</f>
        <v>0</v>
      </c>
      <c r="K83" s="24">
        <f>SUMIFS(Donnees!$G:$G,Donnees!$E:$E,Synthèse!$A83,Donnees!$F:$F,Synthèse!K$9)</f>
        <v>0</v>
      </c>
      <c r="L83" s="24">
        <f>SUMIFS(Donnees!$G:$G,Donnees!$E:$E,Synthèse!$A83,Donnees!$F:$F,Synthèse!L$9)</f>
        <v>0</v>
      </c>
      <c r="M83" s="25" t="str">
        <f t="shared" si="5"/>
        <v>L</v>
      </c>
      <c r="N83" s="26"/>
      <c r="O83" s="6" t="str">
        <f t="shared" si="3"/>
        <v/>
      </c>
    </row>
    <row r="84" spans="1:15" s="6" customFormat="1" ht="30" customHeight="1" x14ac:dyDescent="0.25">
      <c r="A84" s="8" t="s">
        <v>21</v>
      </c>
      <c r="B84" s="24">
        <f>SUMIFS(Donnees!$G:$G,Donnees!$E:$E,Synthèse!$A84,Donnees!$F:$F,Synthèse!B$9)</f>
        <v>0</v>
      </c>
      <c r="C84" s="24">
        <f>SUMIFS(Donnees!$G:$G,Donnees!$E:$E,Synthèse!$A84,Donnees!$F:$F,Synthèse!C$9)</f>
        <v>4</v>
      </c>
      <c r="D84" s="24">
        <f>SUMIFS(Donnees!$G:$G,Donnees!$E:$E,Synthèse!$A84,Donnees!$F:$F,Synthèse!D$9)</f>
        <v>0</v>
      </c>
      <c r="E84" s="24">
        <f>SUMIFS(Donnees!$G:$G,Donnees!$E:$E,Synthèse!$A84,Donnees!$F:$F,Synthèse!E$9)</f>
        <v>0</v>
      </c>
      <c r="F84" s="24">
        <f>SUMIFS(Donnees!$G:$G,Donnees!$E:$E,Synthèse!$A84,Donnees!$F:$F,Synthèse!F$9)</f>
        <v>2</v>
      </c>
      <c r="G84" s="25" t="str">
        <f t="shared" si="4"/>
        <v>L</v>
      </c>
      <c r="H84" s="24">
        <f>SUMIFS(Donnees!$G:$G,Donnees!$E:$E,Synthèse!$A84,Donnees!$F:$F,Synthèse!H$9)</f>
        <v>6</v>
      </c>
      <c r="I84" s="24">
        <f>SUMIFS(Donnees!$G:$G,Donnees!$E:$E,Synthèse!$A84,Donnees!$F:$F,Synthèse!I$9)</f>
        <v>0</v>
      </c>
      <c r="J84" s="24">
        <f>SUMIFS(Donnees!$G:$G,Donnees!$E:$E,Synthèse!$A84,Donnees!$F:$F,Synthèse!J$9)</f>
        <v>0</v>
      </c>
      <c r="K84" s="24">
        <f>SUMIFS(Donnees!$G:$G,Donnees!$E:$E,Synthèse!$A84,Donnees!$F:$F,Synthèse!K$9)</f>
        <v>0</v>
      </c>
      <c r="L84" s="24">
        <f>SUMIFS(Donnees!$G:$G,Donnees!$E:$E,Synthèse!$A84,Donnees!$F:$F,Synthèse!L$9)</f>
        <v>0</v>
      </c>
      <c r="M84" s="25" t="str">
        <f t="shared" si="5"/>
        <v>L</v>
      </c>
      <c r="N84" s="26"/>
      <c r="O84" s="6" t="str">
        <f t="shared" si="3"/>
        <v/>
      </c>
    </row>
    <row r="85" spans="1:15" s="6" customFormat="1" ht="30" hidden="1" customHeight="1" x14ac:dyDescent="0.25">
      <c r="A85" s="8"/>
      <c r="B85" s="24">
        <f>SUMIFS(Donnees!$G:$G,Donnees!$E:$E,Synthèse!$A85,Donnees!$F:$F,Synthèse!B$9)</f>
        <v>0</v>
      </c>
      <c r="C85" s="24">
        <f>SUMIFS(Donnees!$G:$G,Donnees!$E:$E,Synthèse!$A85,Donnees!$F:$F,Synthèse!C$9)</f>
        <v>0</v>
      </c>
      <c r="D85" s="24">
        <f>SUMIFS(Donnees!$G:$G,Donnees!$E:$E,Synthèse!$A85,Donnees!$F:$F,Synthèse!D$9)</f>
        <v>0</v>
      </c>
      <c r="E85" s="24">
        <f>SUMIFS(Donnees!$G:$G,Donnees!$E:$E,Synthèse!$A85,Donnees!$F:$F,Synthèse!E$9)</f>
        <v>0</v>
      </c>
      <c r="F85" s="24">
        <f>SUMIFS(Donnees!$G:$G,Donnees!$E:$E,Synthèse!$A85,Donnees!$F:$F,Synthèse!F$9)</f>
        <v>0</v>
      </c>
      <c r="G85" s="25" t="str">
        <f t="shared" si="4"/>
        <v>L</v>
      </c>
      <c r="H85" s="27"/>
      <c r="I85" s="27"/>
      <c r="J85" s="27"/>
      <c r="K85" s="27"/>
      <c r="L85" s="27"/>
      <c r="M85" s="25" t="str">
        <f t="shared" si="5"/>
        <v>L</v>
      </c>
      <c r="N85" s="26"/>
      <c r="O85" s="6" t="str">
        <f t="shared" si="3"/>
        <v>OK</v>
      </c>
    </row>
    <row r="86" spans="1:15" s="6" customFormat="1" ht="30" hidden="1" customHeight="1" x14ac:dyDescent="0.25">
      <c r="A86" s="9"/>
      <c r="B86" s="28"/>
      <c r="C86" s="28"/>
      <c r="D86" s="28"/>
      <c r="E86" s="28"/>
      <c r="F86" s="28"/>
      <c r="G86" s="25" t="str">
        <f t="shared" si="4"/>
        <v>L</v>
      </c>
      <c r="H86" s="28"/>
      <c r="I86" s="28"/>
      <c r="J86" s="28"/>
      <c r="K86" s="28"/>
      <c r="L86" s="28"/>
      <c r="M86" s="25" t="str">
        <f t="shared" si="5"/>
        <v>L</v>
      </c>
      <c r="N86" s="26"/>
      <c r="O86" s="6" t="str">
        <f t="shared" si="3"/>
        <v>OK</v>
      </c>
    </row>
    <row r="87" spans="1:15" s="6" customFormat="1" ht="30" hidden="1" customHeight="1" x14ac:dyDescent="0.25">
      <c r="A87" s="8"/>
      <c r="B87" s="27"/>
      <c r="C87" s="27"/>
      <c r="D87" s="27"/>
      <c r="E87" s="27"/>
      <c r="F87" s="27"/>
      <c r="G87" s="25" t="str">
        <f t="shared" si="4"/>
        <v>L</v>
      </c>
      <c r="H87" s="27"/>
      <c r="I87" s="27"/>
      <c r="J87" s="27"/>
      <c r="K87" s="27"/>
      <c r="L87" s="27"/>
      <c r="M87" s="25" t="str">
        <f t="shared" si="5"/>
        <v>L</v>
      </c>
      <c r="N87" s="26"/>
      <c r="O87" s="6" t="str">
        <f t="shared" si="3"/>
        <v>OK</v>
      </c>
    </row>
    <row r="88" spans="1:15" s="6" customFormat="1" ht="30" hidden="1" customHeight="1" x14ac:dyDescent="0.25">
      <c r="A88" s="9"/>
      <c r="B88" s="28"/>
      <c r="C88" s="28"/>
      <c r="D88" s="28"/>
      <c r="E88" s="28"/>
      <c r="F88" s="28"/>
      <c r="G88" s="25" t="str">
        <f t="shared" si="4"/>
        <v>L</v>
      </c>
      <c r="H88" s="28"/>
      <c r="I88" s="28"/>
      <c r="J88" s="28"/>
      <c r="K88" s="28"/>
      <c r="L88" s="28"/>
      <c r="M88" s="25" t="str">
        <f t="shared" si="5"/>
        <v>L</v>
      </c>
      <c r="N88" s="26"/>
      <c r="O88" s="6" t="str">
        <f t="shared" si="3"/>
        <v>OK</v>
      </c>
    </row>
    <row r="89" spans="1:15" s="6" customFormat="1" ht="30" hidden="1" customHeight="1" x14ac:dyDescent="0.25">
      <c r="A89" s="9"/>
      <c r="B89" s="28"/>
      <c r="C89" s="28"/>
      <c r="D89" s="28"/>
      <c r="E89" s="28"/>
      <c r="F89" s="28"/>
      <c r="G89" s="25" t="str">
        <f t="shared" si="4"/>
        <v>L</v>
      </c>
      <c r="H89" s="28"/>
      <c r="I89" s="28"/>
      <c r="J89" s="28"/>
      <c r="K89" s="28"/>
      <c r="L89" s="28"/>
      <c r="M89" s="25" t="str">
        <f t="shared" si="5"/>
        <v>L</v>
      </c>
      <c r="N89" s="26"/>
      <c r="O89" s="6" t="str">
        <f t="shared" si="3"/>
        <v>OK</v>
      </c>
    </row>
    <row r="90" spans="1:15" s="6" customFormat="1" ht="30" hidden="1" customHeight="1" x14ac:dyDescent="0.25">
      <c r="A90" s="9"/>
      <c r="B90" s="28"/>
      <c r="C90" s="28"/>
      <c r="D90" s="28"/>
      <c r="E90" s="28"/>
      <c r="F90" s="28"/>
      <c r="G90" s="25" t="str">
        <f t="shared" si="4"/>
        <v>L</v>
      </c>
      <c r="H90" s="28"/>
      <c r="I90" s="28"/>
      <c r="J90" s="28"/>
      <c r="K90" s="28"/>
      <c r="L90" s="28"/>
      <c r="M90" s="25" t="str">
        <f t="shared" si="5"/>
        <v>L</v>
      </c>
      <c r="N90" s="26"/>
      <c r="O90" s="6" t="str">
        <f t="shared" si="3"/>
        <v>OK</v>
      </c>
    </row>
    <row r="91" spans="1:15" s="6" customFormat="1" ht="30" hidden="1" customHeight="1" x14ac:dyDescent="0.25">
      <c r="A91" s="9"/>
      <c r="B91" s="28"/>
      <c r="C91" s="28"/>
      <c r="D91" s="28"/>
      <c r="E91" s="28"/>
      <c r="F91" s="28"/>
      <c r="G91" s="25" t="str">
        <f t="shared" si="4"/>
        <v>L</v>
      </c>
      <c r="H91" s="28"/>
      <c r="I91" s="28"/>
      <c r="J91" s="28"/>
      <c r="K91" s="28"/>
      <c r="L91" s="28"/>
      <c r="M91" s="25" t="str">
        <f t="shared" si="5"/>
        <v>L</v>
      </c>
      <c r="N91" s="26"/>
      <c r="O91" s="6" t="str">
        <f t="shared" si="3"/>
        <v>OK</v>
      </c>
    </row>
    <row r="92" spans="1:15" s="6" customFormat="1" ht="30" hidden="1" customHeight="1" x14ac:dyDescent="0.25">
      <c r="A92" s="9"/>
      <c r="B92" s="28"/>
      <c r="C92" s="28"/>
      <c r="D92" s="28"/>
      <c r="E92" s="28"/>
      <c r="F92" s="28"/>
      <c r="G92" s="25" t="str">
        <f t="shared" si="4"/>
        <v>L</v>
      </c>
      <c r="H92" s="28"/>
      <c r="I92" s="28"/>
      <c r="J92" s="28"/>
      <c r="K92" s="28"/>
      <c r="L92" s="28"/>
      <c r="M92" s="25" t="str">
        <f t="shared" si="5"/>
        <v>L</v>
      </c>
      <c r="N92" s="26"/>
      <c r="O92" s="6" t="str">
        <f t="shared" si="3"/>
        <v>OK</v>
      </c>
    </row>
    <row r="93" spans="1:15" s="6" customFormat="1" ht="30" hidden="1" customHeight="1" x14ac:dyDescent="0.25">
      <c r="A93" s="9"/>
      <c r="B93" s="28"/>
      <c r="C93" s="28"/>
      <c r="D93" s="28"/>
      <c r="E93" s="28"/>
      <c r="F93" s="28"/>
      <c r="G93" s="25" t="str">
        <f t="shared" si="4"/>
        <v>L</v>
      </c>
      <c r="H93" s="28"/>
      <c r="I93" s="28"/>
      <c r="J93" s="28"/>
      <c r="K93" s="28"/>
      <c r="L93" s="28"/>
      <c r="M93" s="25" t="str">
        <f t="shared" si="5"/>
        <v>L</v>
      </c>
      <c r="N93" s="26"/>
      <c r="O93" s="6" t="str">
        <f t="shared" si="3"/>
        <v>OK</v>
      </c>
    </row>
    <row r="94" spans="1:15" s="6" customFormat="1" ht="30" hidden="1" customHeight="1" x14ac:dyDescent="0.25">
      <c r="A94" s="9"/>
      <c r="B94" s="28"/>
      <c r="C94" s="28"/>
      <c r="D94" s="28"/>
      <c r="E94" s="28"/>
      <c r="F94" s="28"/>
      <c r="G94" s="25" t="str">
        <f t="shared" si="4"/>
        <v>L</v>
      </c>
      <c r="H94" s="28"/>
      <c r="I94" s="28"/>
      <c r="J94" s="28"/>
      <c r="K94" s="28"/>
      <c r="L94" s="28"/>
      <c r="M94" s="25" t="str">
        <f t="shared" si="5"/>
        <v>L</v>
      </c>
      <c r="N94" s="26"/>
      <c r="O94" s="6" t="str">
        <f t="shared" si="3"/>
        <v>OK</v>
      </c>
    </row>
    <row r="95" spans="1:15" s="6" customFormat="1" ht="30" customHeight="1" x14ac:dyDescent="0.25">
      <c r="A95" s="10" t="s">
        <v>58</v>
      </c>
      <c r="B95" s="29"/>
      <c r="C95" s="29"/>
      <c r="D95" s="29"/>
      <c r="E95" s="29"/>
      <c r="F95" s="29"/>
      <c r="G95" s="25"/>
      <c r="H95" s="29"/>
      <c r="I95" s="29"/>
      <c r="J95" s="29"/>
      <c r="K95" s="29"/>
      <c r="L95" s="29"/>
      <c r="M95" s="25"/>
      <c r="N95" s="26"/>
      <c r="O95" s="6" t="str">
        <f t="shared" si="3"/>
        <v/>
      </c>
    </row>
    <row r="96" spans="1:15" s="6" customFormat="1" ht="30" customHeight="1" x14ac:dyDescent="0.25">
      <c r="A96" s="31" t="s">
        <v>22</v>
      </c>
      <c r="B96" s="32">
        <f>SUMIFS(Donnees!$G:$G,Donnees!$D:$D,Synthèse!$A96,Donnees!$F:$F,Synthèse!B$9)/SUMIFS(Donnees!$G:$G,Donnees!$D:$D,Synthèse!$A96,Donnees!$H:$H,"P")</f>
        <v>1</v>
      </c>
      <c r="C96" s="32">
        <f>SUMIFS(Donnees!$G:$G,Donnees!$D:$D,Synthèse!$A96,Donnees!$F:$F,Synthèse!C$9)/SUMIFS(Donnees!$G:$G,Donnees!$D:$D,Synthèse!$A96,Donnees!$H:$H,"P")</f>
        <v>0</v>
      </c>
      <c r="D96" s="32">
        <f>SUMIFS(Donnees!$G:$G,Donnees!$D:$D,Synthèse!$A96,Donnees!$F:$F,Synthèse!D$9)/SUMIFS(Donnees!$G:$G,Donnees!$D:$D,Synthèse!$A96,Donnees!$H:$H,"P")</f>
        <v>0</v>
      </c>
      <c r="E96" s="32">
        <f>SUMIFS(Donnees!$G:$G,Donnees!$D:$D,Synthèse!$A96,Donnees!$F:$F,Synthèse!E$9)/SUMIFS(Donnees!$G:$G,Donnees!$D:$D,Synthèse!$A96,Donnees!$H:$H,"P")</f>
        <v>0</v>
      </c>
      <c r="F96" s="32">
        <f>SUMIFS(Donnees!$G:$G,Donnees!$D:$D,Synthèse!$A96,Donnees!$F:$F,Synthèse!F$9)/SUMIFS(Donnees!$G:$G,Donnees!$D:$D,Synthèse!$A96,Donnees!$H:$H,"P")</f>
        <v>0</v>
      </c>
      <c r="G96" s="33" t="str">
        <f>IF(SUM(B96:F96)&lt;&gt;100%,"D","C")</f>
        <v>C</v>
      </c>
      <c r="H96" s="32">
        <f>SUMIFS(Donnees!$G:$G,Donnees!$D:$D,Synthèse!$A96,Donnees!$F:$F,Synthèse!H$9)/SUMIFS(Donnees!$G:$G,Donnees!$D:$D,Synthèse!$A96,Donnees!$H:$H,"A")</f>
        <v>0</v>
      </c>
      <c r="I96" s="32">
        <f>SUMIFS(Donnees!$G:$G,Donnees!$D:$D,Synthèse!$A96,Donnees!$F:$F,Synthèse!I$9)/SUMIFS(Donnees!$G:$G,Donnees!$D:$D,Synthèse!$A96,Donnees!$H:$H,"A")</f>
        <v>1</v>
      </c>
      <c r="J96" s="32">
        <f>SUMIFS(Donnees!$G:$G,Donnees!$D:$D,Synthèse!$A96,Donnees!$F:$F,Synthèse!J$9)/SUMIFS(Donnees!$G:$G,Donnees!$D:$D,Synthèse!$A96,Donnees!$H:$H,"A")</f>
        <v>0</v>
      </c>
      <c r="K96" s="32">
        <f>SUMIFS(Donnees!$G:$G,Donnees!$D:$D,Synthèse!$A96,Donnees!$F:$F,Synthèse!K$9)/SUMIFS(Donnees!$G:$G,Donnees!$D:$D,Synthèse!$A96,Donnees!$H:$H,"A")</f>
        <v>0</v>
      </c>
      <c r="L96" s="32">
        <f>SUMIFS(Donnees!$G:$G,Donnees!$D:$D,Synthèse!$A96,Donnees!$F:$F,Synthèse!L$9)/SUMIFS(Donnees!$G:$G,Donnees!$D:$D,Synthèse!$A96,Donnees!$H:$H,"A")</f>
        <v>0</v>
      </c>
      <c r="M96" s="33" t="str">
        <f>IF(SUM(H96:L96)&lt;&gt;100%,"D","C")</f>
        <v>C</v>
      </c>
      <c r="N96" s="26"/>
      <c r="O96" s="6" t="str">
        <f t="shared" si="3"/>
        <v/>
      </c>
    </row>
    <row r="97" spans="1:15" s="6" customFormat="1" ht="30" customHeight="1" x14ac:dyDescent="0.25">
      <c r="A97" s="9" t="s">
        <v>23</v>
      </c>
      <c r="B97" s="24">
        <f>SUMIFS(Donnees!$G:$G,Donnees!$E:$E,Synthèse!$A97,Donnees!$F:$F,Synthèse!B$9)</f>
        <v>6</v>
      </c>
      <c r="C97" s="24">
        <f>SUMIFS(Donnees!$G:$G,Donnees!$E:$E,Synthèse!$A97,Donnees!$F:$F,Synthèse!C$9)</f>
        <v>0</v>
      </c>
      <c r="D97" s="24">
        <f>SUMIFS(Donnees!$G:$G,Donnees!$E:$E,Synthèse!$A97,Donnees!$F:$F,Synthèse!D$9)</f>
        <v>0</v>
      </c>
      <c r="E97" s="24">
        <f>SUMIFS(Donnees!$G:$G,Donnees!$E:$E,Synthèse!$A97,Donnees!$F:$F,Synthèse!E$9)</f>
        <v>0</v>
      </c>
      <c r="F97" s="24">
        <f>SUMIFS(Donnees!$G:$G,Donnees!$E:$E,Synthèse!$A97,Donnees!$F:$F,Synthèse!F$9)</f>
        <v>0</v>
      </c>
      <c r="G97" s="25" t="str">
        <f t="shared" si="4"/>
        <v>L</v>
      </c>
      <c r="H97" s="24">
        <f>SUMIFS(Donnees!$G:$G,Donnees!$E:$E,Synthèse!$A97,Donnees!$F:$F,Synthèse!H$9)</f>
        <v>0</v>
      </c>
      <c r="I97" s="24">
        <f>SUMIFS(Donnees!$G:$G,Donnees!$E:$E,Synthèse!$A97,Donnees!$F:$F,Synthèse!I$9)</f>
        <v>6</v>
      </c>
      <c r="J97" s="24">
        <f>SUMIFS(Donnees!$G:$G,Donnees!$E:$E,Synthèse!$A97,Donnees!$F:$F,Synthèse!J$9)</f>
        <v>0</v>
      </c>
      <c r="K97" s="24">
        <f>SUMIFS(Donnees!$G:$G,Donnees!$E:$E,Synthèse!$A97,Donnees!$F:$F,Synthèse!K$9)</f>
        <v>0</v>
      </c>
      <c r="L97" s="24">
        <f>SUMIFS(Donnees!$G:$G,Donnees!$E:$E,Synthèse!$A97,Donnees!$F:$F,Synthèse!L$9)</f>
        <v>0</v>
      </c>
      <c r="M97" s="25" t="str">
        <f t="shared" si="5"/>
        <v>L</v>
      </c>
      <c r="N97" s="26"/>
      <c r="O97" s="6" t="str">
        <f t="shared" si="3"/>
        <v/>
      </c>
    </row>
    <row r="98" spans="1:15" s="6" customFormat="1" ht="30" customHeight="1" x14ac:dyDescent="0.25">
      <c r="A98" s="8" t="s">
        <v>24</v>
      </c>
      <c r="B98" s="24">
        <f>SUMIFS(Donnees!$G:$G,Donnees!$E:$E,Synthèse!$A98,Donnees!$F:$F,Synthèse!B$9)</f>
        <v>6</v>
      </c>
      <c r="C98" s="24">
        <f>SUMIFS(Donnees!$G:$G,Donnees!$E:$E,Synthèse!$A98,Donnees!$F:$F,Synthèse!C$9)</f>
        <v>0</v>
      </c>
      <c r="D98" s="24">
        <f>SUMIFS(Donnees!$G:$G,Donnees!$E:$E,Synthèse!$A98,Donnees!$F:$F,Synthèse!D$9)</f>
        <v>0</v>
      </c>
      <c r="E98" s="24">
        <f>SUMIFS(Donnees!$G:$G,Donnees!$E:$E,Synthèse!$A98,Donnees!$F:$F,Synthèse!E$9)</f>
        <v>0</v>
      </c>
      <c r="F98" s="24">
        <f>SUMIFS(Donnees!$G:$G,Donnees!$E:$E,Synthèse!$A98,Donnees!$F:$F,Synthèse!F$9)</f>
        <v>0</v>
      </c>
      <c r="G98" s="25" t="str">
        <f t="shared" si="4"/>
        <v>L</v>
      </c>
      <c r="H98" s="24">
        <f>SUMIFS(Donnees!$G:$G,Donnees!$E:$E,Synthèse!$A98,Donnees!$F:$F,Synthèse!H$9)</f>
        <v>0</v>
      </c>
      <c r="I98" s="24">
        <f>SUMIFS(Donnees!$G:$G,Donnees!$E:$E,Synthèse!$A98,Donnees!$F:$F,Synthèse!I$9)</f>
        <v>6</v>
      </c>
      <c r="J98" s="24">
        <f>SUMIFS(Donnees!$G:$G,Donnees!$E:$E,Synthèse!$A98,Donnees!$F:$F,Synthèse!J$9)</f>
        <v>0</v>
      </c>
      <c r="K98" s="24">
        <f>SUMIFS(Donnees!$G:$G,Donnees!$E:$E,Synthèse!$A98,Donnees!$F:$F,Synthèse!K$9)</f>
        <v>0</v>
      </c>
      <c r="L98" s="24">
        <f>SUMIFS(Donnees!$G:$G,Donnees!$E:$E,Synthèse!$A98,Donnees!$F:$F,Synthèse!L$9)</f>
        <v>0</v>
      </c>
      <c r="M98" s="25" t="str">
        <f t="shared" si="5"/>
        <v>L</v>
      </c>
      <c r="N98" s="26"/>
      <c r="O98" s="6" t="str">
        <f t="shared" si="3"/>
        <v/>
      </c>
    </row>
    <row r="99" spans="1:15" s="6" customFormat="1" ht="30" customHeight="1" x14ac:dyDescent="0.25">
      <c r="A99" s="8" t="s">
        <v>25</v>
      </c>
      <c r="B99" s="24">
        <f>SUMIFS(Donnees!$G:$G,Donnees!$E:$E,Synthèse!$A99,Donnees!$F:$F,Synthèse!B$9)</f>
        <v>6</v>
      </c>
      <c r="C99" s="24">
        <f>SUMIFS(Donnees!$G:$G,Donnees!$E:$E,Synthèse!$A99,Donnees!$F:$F,Synthèse!C$9)</f>
        <v>0</v>
      </c>
      <c r="D99" s="24">
        <f>SUMIFS(Donnees!$G:$G,Donnees!$E:$E,Synthèse!$A99,Donnees!$F:$F,Synthèse!D$9)</f>
        <v>0</v>
      </c>
      <c r="E99" s="24">
        <f>SUMIFS(Donnees!$G:$G,Donnees!$E:$E,Synthèse!$A99,Donnees!$F:$F,Synthèse!E$9)</f>
        <v>0</v>
      </c>
      <c r="F99" s="24">
        <f>SUMIFS(Donnees!$G:$G,Donnees!$E:$E,Synthèse!$A99,Donnees!$F:$F,Synthèse!F$9)</f>
        <v>0</v>
      </c>
      <c r="G99" s="25" t="str">
        <f t="shared" si="4"/>
        <v>L</v>
      </c>
      <c r="H99" s="24">
        <f>SUMIFS(Donnees!$G:$G,Donnees!$E:$E,Synthèse!$A99,Donnees!$F:$F,Synthèse!H$9)</f>
        <v>0</v>
      </c>
      <c r="I99" s="24">
        <f>SUMIFS(Donnees!$G:$G,Donnees!$E:$E,Synthèse!$A99,Donnees!$F:$F,Synthèse!I$9)</f>
        <v>6</v>
      </c>
      <c r="J99" s="24">
        <f>SUMIFS(Donnees!$G:$G,Donnees!$E:$E,Synthèse!$A99,Donnees!$F:$F,Synthèse!J$9)</f>
        <v>0</v>
      </c>
      <c r="K99" s="24">
        <f>SUMIFS(Donnees!$G:$G,Donnees!$E:$E,Synthèse!$A99,Donnees!$F:$F,Synthèse!K$9)</f>
        <v>0</v>
      </c>
      <c r="L99" s="24">
        <f>SUMIFS(Donnees!$G:$G,Donnees!$E:$E,Synthèse!$A99,Donnees!$F:$F,Synthèse!L$9)</f>
        <v>0</v>
      </c>
      <c r="M99" s="25" t="str">
        <f t="shared" si="5"/>
        <v>L</v>
      </c>
      <c r="N99" s="26"/>
      <c r="O99" s="6" t="str">
        <f t="shared" si="3"/>
        <v/>
      </c>
    </row>
    <row r="100" spans="1:15" s="6" customFormat="1" ht="30" hidden="1" customHeight="1" x14ac:dyDescent="0.25">
      <c r="A100" s="8"/>
      <c r="B100" s="27"/>
      <c r="C100" s="27"/>
      <c r="D100" s="27"/>
      <c r="E100" s="27"/>
      <c r="F100" s="27"/>
      <c r="G100" s="25" t="str">
        <f t="shared" si="4"/>
        <v>L</v>
      </c>
      <c r="H100" s="27"/>
      <c r="I100" s="27"/>
      <c r="J100" s="27"/>
      <c r="K100" s="27"/>
      <c r="L100" s="27"/>
      <c r="M100" s="25" t="str">
        <f t="shared" si="5"/>
        <v>L</v>
      </c>
      <c r="N100" s="26"/>
      <c r="O100" s="6" t="str">
        <f t="shared" si="3"/>
        <v>OK</v>
      </c>
    </row>
    <row r="101" spans="1:15" s="6" customFormat="1" ht="30" hidden="1" customHeight="1" x14ac:dyDescent="0.25">
      <c r="A101" s="8"/>
      <c r="B101" s="27"/>
      <c r="C101" s="27"/>
      <c r="D101" s="27"/>
      <c r="E101" s="27"/>
      <c r="F101" s="27"/>
      <c r="G101" s="25" t="str">
        <f t="shared" si="4"/>
        <v>L</v>
      </c>
      <c r="H101" s="27"/>
      <c r="I101" s="27"/>
      <c r="J101" s="27"/>
      <c r="K101" s="27"/>
      <c r="L101" s="27"/>
      <c r="M101" s="25" t="str">
        <f t="shared" si="5"/>
        <v>L</v>
      </c>
      <c r="N101" s="26"/>
      <c r="O101" s="6" t="str">
        <f t="shared" si="3"/>
        <v>OK</v>
      </c>
    </row>
    <row r="102" spans="1:15" s="6" customFormat="1" ht="30" hidden="1" customHeight="1" x14ac:dyDescent="0.25">
      <c r="A102" s="9"/>
      <c r="B102" s="28"/>
      <c r="C102" s="28"/>
      <c r="D102" s="28"/>
      <c r="E102" s="28"/>
      <c r="F102" s="28"/>
      <c r="G102" s="25" t="str">
        <f t="shared" si="4"/>
        <v>L</v>
      </c>
      <c r="H102" s="28"/>
      <c r="I102" s="28"/>
      <c r="J102" s="28"/>
      <c r="K102" s="28"/>
      <c r="L102" s="28"/>
      <c r="M102" s="25" t="str">
        <f t="shared" si="5"/>
        <v>L</v>
      </c>
      <c r="N102" s="26"/>
      <c r="O102" s="6" t="str">
        <f t="shared" si="3"/>
        <v>OK</v>
      </c>
    </row>
    <row r="103" spans="1:15" s="6" customFormat="1" ht="30" hidden="1" customHeight="1" x14ac:dyDescent="0.25">
      <c r="A103" s="8"/>
      <c r="B103" s="27"/>
      <c r="C103" s="27"/>
      <c r="D103" s="27"/>
      <c r="E103" s="27"/>
      <c r="F103" s="27"/>
      <c r="G103" s="25" t="str">
        <f t="shared" si="4"/>
        <v>L</v>
      </c>
      <c r="H103" s="27"/>
      <c r="I103" s="27"/>
      <c r="J103" s="27"/>
      <c r="K103" s="27"/>
      <c r="L103" s="27"/>
      <c r="M103" s="25" t="str">
        <f t="shared" si="5"/>
        <v>L</v>
      </c>
      <c r="N103" s="26"/>
      <c r="O103" s="6" t="str">
        <f t="shared" si="3"/>
        <v>OK</v>
      </c>
    </row>
    <row r="104" spans="1:15" s="6" customFormat="1" ht="30" hidden="1" customHeight="1" x14ac:dyDescent="0.25">
      <c r="A104" s="9"/>
      <c r="B104" s="28"/>
      <c r="C104" s="28"/>
      <c r="D104" s="28"/>
      <c r="E104" s="28"/>
      <c r="F104" s="28"/>
      <c r="G104" s="25" t="str">
        <f t="shared" si="4"/>
        <v>L</v>
      </c>
      <c r="H104" s="28"/>
      <c r="I104" s="28"/>
      <c r="J104" s="28"/>
      <c r="K104" s="28"/>
      <c r="L104" s="28"/>
      <c r="M104" s="25" t="str">
        <f t="shared" si="5"/>
        <v>L</v>
      </c>
      <c r="N104" s="26"/>
      <c r="O104" s="6" t="str">
        <f t="shared" si="3"/>
        <v>OK</v>
      </c>
    </row>
    <row r="105" spans="1:15" s="6" customFormat="1" ht="30" hidden="1" customHeight="1" x14ac:dyDescent="0.25">
      <c r="A105" s="8"/>
      <c r="B105" s="27"/>
      <c r="C105" s="27"/>
      <c r="D105" s="27"/>
      <c r="E105" s="27"/>
      <c r="F105" s="27"/>
      <c r="G105" s="25" t="str">
        <f t="shared" si="4"/>
        <v>L</v>
      </c>
      <c r="H105" s="27"/>
      <c r="I105" s="27"/>
      <c r="J105" s="27"/>
      <c r="K105" s="27"/>
      <c r="L105" s="27"/>
      <c r="M105" s="25" t="str">
        <f t="shared" si="5"/>
        <v>L</v>
      </c>
      <c r="N105" s="26"/>
      <c r="O105" s="6" t="str">
        <f t="shared" si="3"/>
        <v>OK</v>
      </c>
    </row>
    <row r="106" spans="1:15" s="6" customFormat="1" ht="30" hidden="1" customHeight="1" x14ac:dyDescent="0.25">
      <c r="A106" s="9"/>
      <c r="B106" s="28"/>
      <c r="C106" s="28"/>
      <c r="D106" s="28"/>
      <c r="E106" s="28"/>
      <c r="F106" s="28"/>
      <c r="G106" s="25" t="str">
        <f t="shared" si="4"/>
        <v>L</v>
      </c>
      <c r="H106" s="28"/>
      <c r="I106" s="28"/>
      <c r="J106" s="28"/>
      <c r="K106" s="28"/>
      <c r="L106" s="28"/>
      <c r="M106" s="25" t="str">
        <f t="shared" si="5"/>
        <v>L</v>
      </c>
      <c r="N106" s="26"/>
      <c r="O106" s="6" t="str">
        <f t="shared" si="3"/>
        <v>OK</v>
      </c>
    </row>
    <row r="107" spans="1:15" s="6" customFormat="1" ht="30" hidden="1" customHeight="1" x14ac:dyDescent="0.25">
      <c r="A107" s="9"/>
      <c r="B107" s="28"/>
      <c r="C107" s="28"/>
      <c r="D107" s="28"/>
      <c r="E107" s="28"/>
      <c r="F107" s="28"/>
      <c r="G107" s="25" t="str">
        <f t="shared" si="4"/>
        <v>L</v>
      </c>
      <c r="H107" s="28"/>
      <c r="I107" s="28"/>
      <c r="J107" s="28"/>
      <c r="K107" s="28"/>
      <c r="L107" s="28"/>
      <c r="M107" s="25" t="str">
        <f t="shared" si="5"/>
        <v>L</v>
      </c>
      <c r="N107" s="26"/>
      <c r="O107" s="6" t="str">
        <f t="shared" si="3"/>
        <v>OK</v>
      </c>
    </row>
    <row r="108" spans="1:15" s="6" customFormat="1" ht="30" hidden="1" customHeight="1" x14ac:dyDescent="0.25">
      <c r="A108" s="9"/>
      <c r="B108" s="28"/>
      <c r="C108" s="28"/>
      <c r="D108" s="28"/>
      <c r="E108" s="28"/>
      <c r="F108" s="28"/>
      <c r="G108" s="25" t="str">
        <f t="shared" si="4"/>
        <v>L</v>
      </c>
      <c r="H108" s="28"/>
      <c r="I108" s="28"/>
      <c r="J108" s="28"/>
      <c r="K108" s="28"/>
      <c r="L108" s="28"/>
      <c r="M108" s="25" t="str">
        <f t="shared" si="5"/>
        <v>L</v>
      </c>
      <c r="N108" s="26"/>
      <c r="O108" s="6" t="str">
        <f t="shared" si="3"/>
        <v>OK</v>
      </c>
    </row>
    <row r="109" spans="1:15" s="6" customFormat="1" ht="30" hidden="1" customHeight="1" x14ac:dyDescent="0.25">
      <c r="A109" s="9"/>
      <c r="B109" s="28"/>
      <c r="C109" s="28"/>
      <c r="D109" s="28"/>
      <c r="E109" s="28"/>
      <c r="F109" s="28"/>
      <c r="G109" s="25" t="str">
        <f t="shared" si="4"/>
        <v>L</v>
      </c>
      <c r="H109" s="28"/>
      <c r="I109" s="28"/>
      <c r="J109" s="28"/>
      <c r="K109" s="28"/>
      <c r="L109" s="28"/>
      <c r="M109" s="25" t="str">
        <f t="shared" si="5"/>
        <v>L</v>
      </c>
      <c r="N109" s="26"/>
      <c r="O109" s="6" t="str">
        <f t="shared" si="3"/>
        <v>OK</v>
      </c>
    </row>
    <row r="110" spans="1:15" s="6" customFormat="1" ht="30" hidden="1" customHeight="1" x14ac:dyDescent="0.25">
      <c r="A110" s="9"/>
      <c r="B110" s="28"/>
      <c r="C110" s="28"/>
      <c r="D110" s="28"/>
      <c r="E110" s="28"/>
      <c r="F110" s="28"/>
      <c r="G110" s="25" t="str">
        <f t="shared" si="4"/>
        <v>L</v>
      </c>
      <c r="H110" s="28"/>
      <c r="I110" s="28"/>
      <c r="J110" s="28"/>
      <c r="K110" s="28"/>
      <c r="L110" s="28"/>
      <c r="M110" s="25" t="str">
        <f t="shared" si="5"/>
        <v>L</v>
      </c>
      <c r="N110" s="26"/>
      <c r="O110" s="6" t="str">
        <f t="shared" si="3"/>
        <v>OK</v>
      </c>
    </row>
    <row r="111" spans="1:15" s="6" customFormat="1" ht="30" hidden="1" customHeight="1" x14ac:dyDescent="0.25">
      <c r="A111" s="9"/>
      <c r="B111" s="28"/>
      <c r="C111" s="28"/>
      <c r="D111" s="28"/>
      <c r="E111" s="28"/>
      <c r="F111" s="28"/>
      <c r="G111" s="25" t="str">
        <f t="shared" si="4"/>
        <v>L</v>
      </c>
      <c r="H111" s="28"/>
      <c r="I111" s="28"/>
      <c r="J111" s="28"/>
      <c r="K111" s="28"/>
      <c r="L111" s="28"/>
      <c r="M111" s="25" t="str">
        <f t="shared" si="5"/>
        <v>L</v>
      </c>
      <c r="N111" s="26"/>
      <c r="O111" s="6" t="str">
        <f t="shared" si="3"/>
        <v>OK</v>
      </c>
    </row>
    <row r="112" spans="1:15" s="6" customFormat="1" ht="30" hidden="1" customHeight="1" x14ac:dyDescent="0.25">
      <c r="A112" s="9"/>
      <c r="B112" s="28"/>
      <c r="C112" s="28"/>
      <c r="D112" s="28"/>
      <c r="E112" s="28"/>
      <c r="F112" s="28"/>
      <c r="G112" s="25" t="str">
        <f t="shared" si="4"/>
        <v>L</v>
      </c>
      <c r="H112" s="28"/>
      <c r="I112" s="28"/>
      <c r="J112" s="28"/>
      <c r="K112" s="28"/>
      <c r="L112" s="28"/>
      <c r="M112" s="25" t="str">
        <f t="shared" si="5"/>
        <v>L</v>
      </c>
      <c r="N112" s="26"/>
      <c r="O112" s="6" t="str">
        <f t="shared" si="3"/>
        <v>OK</v>
      </c>
    </row>
    <row r="113" spans="1:15" s="6" customFormat="1" ht="30" customHeight="1" x14ac:dyDescent="0.25">
      <c r="A113" s="10" t="s">
        <v>58</v>
      </c>
      <c r="B113" s="29"/>
      <c r="C113" s="29"/>
      <c r="D113" s="29"/>
      <c r="E113" s="29"/>
      <c r="F113" s="29"/>
      <c r="G113" s="25"/>
      <c r="H113" s="29"/>
      <c r="I113" s="29"/>
      <c r="J113" s="29"/>
      <c r="K113" s="29"/>
      <c r="L113" s="29"/>
      <c r="M113" s="25"/>
      <c r="N113" s="26"/>
      <c r="O113" s="6" t="str">
        <f t="shared" si="3"/>
        <v/>
      </c>
    </row>
    <row r="114" spans="1:15" s="6" customFormat="1" ht="30" customHeight="1" x14ac:dyDescent="0.25">
      <c r="A114" s="31" t="s">
        <v>26</v>
      </c>
      <c r="B114" s="32">
        <f>SUMIFS(Donnees!$G:$G,Donnees!$D:$D,Synthèse!$A114,Donnees!$F:$F,Synthèse!B$9)/SUMIFS(Donnees!$G:$G,Donnees!$D:$D,Synthèse!$A114,Donnees!$H:$H,"P")</f>
        <v>0</v>
      </c>
      <c r="C114" s="32">
        <f>SUMIFS(Donnees!$G:$G,Donnees!$D:$D,Synthèse!$A114,Donnees!$F:$F,Synthèse!C$9)/SUMIFS(Donnees!$G:$G,Donnees!$D:$D,Synthèse!$A114,Donnees!$H:$H,"P")</f>
        <v>0.5</v>
      </c>
      <c r="D114" s="32">
        <f>SUMIFS(Donnees!$G:$G,Donnees!$D:$D,Synthèse!$A114,Donnees!$F:$F,Synthèse!D$9)/SUMIFS(Donnees!$G:$G,Donnees!$D:$D,Synthèse!$A114,Donnees!$H:$H,"P")</f>
        <v>0.25</v>
      </c>
      <c r="E114" s="32">
        <f>SUMIFS(Donnees!$G:$G,Donnees!$D:$D,Synthèse!$A114,Donnees!$F:$F,Synthèse!E$9)/SUMIFS(Donnees!$G:$G,Donnees!$D:$D,Synthèse!$A114,Donnees!$H:$H,"P")</f>
        <v>0.25</v>
      </c>
      <c r="F114" s="32">
        <f>SUMIFS(Donnees!$G:$G,Donnees!$D:$D,Synthèse!$A114,Donnees!$F:$F,Synthèse!F$9)/SUMIFS(Donnees!$G:$G,Donnees!$D:$D,Synthèse!$A114,Donnees!$H:$H,"P")</f>
        <v>0</v>
      </c>
      <c r="G114" s="33" t="str">
        <f>IF(SUM(B114:F114)&lt;&gt;100%,"D","C")</f>
        <v>C</v>
      </c>
      <c r="H114" s="32">
        <f>SUMIFS(Donnees!$G:$G,Donnees!$D:$D,Synthèse!$A114,Donnees!$F:$F,Synthèse!H$9)/SUMIFS(Donnees!$G:$G,Donnees!$D:$D,Synthèse!$A114,Donnees!$H:$H,"A")</f>
        <v>0</v>
      </c>
      <c r="I114" s="32">
        <f>SUMIFS(Donnees!$G:$G,Donnees!$D:$D,Synthèse!$A114,Donnees!$F:$F,Synthèse!I$9)/SUMIFS(Donnees!$G:$G,Donnees!$D:$D,Synthèse!$A114,Donnees!$H:$H,"A")</f>
        <v>0.75</v>
      </c>
      <c r="J114" s="32">
        <f>SUMIFS(Donnees!$G:$G,Donnees!$D:$D,Synthèse!$A114,Donnees!$F:$F,Synthèse!J$9)/SUMIFS(Donnees!$G:$G,Donnees!$D:$D,Synthèse!$A114,Donnees!$H:$H,"A")</f>
        <v>0.25</v>
      </c>
      <c r="K114" s="32">
        <f>SUMIFS(Donnees!$G:$G,Donnees!$D:$D,Synthèse!$A114,Donnees!$F:$F,Synthèse!K$9)/SUMIFS(Donnees!$G:$G,Donnees!$D:$D,Synthèse!$A114,Donnees!$H:$H,"A")</f>
        <v>0</v>
      </c>
      <c r="L114" s="32">
        <f>SUMIFS(Donnees!$G:$G,Donnees!$D:$D,Synthèse!$A114,Donnees!$F:$F,Synthèse!L$9)/SUMIFS(Donnees!$G:$G,Donnees!$D:$D,Synthèse!$A114,Donnees!$H:$H,"A")</f>
        <v>0</v>
      </c>
      <c r="M114" s="33" t="str">
        <f>IF(SUM(H114:L114)&lt;&gt;100%,"D","C")</f>
        <v>C</v>
      </c>
      <c r="N114" s="26"/>
      <c r="O114" s="6" t="str">
        <f t="shared" si="3"/>
        <v/>
      </c>
    </row>
    <row r="115" spans="1:15" s="6" customFormat="1" ht="30" customHeight="1" x14ac:dyDescent="0.25">
      <c r="A115" s="8" t="s">
        <v>27</v>
      </c>
      <c r="B115" s="24">
        <f>SUMIFS(Donnees!$G:$G,Donnees!$E:$E,Synthèse!$A115,Donnees!$F:$F,Synthèse!B$9)</f>
        <v>0</v>
      </c>
      <c r="C115" s="24">
        <f>SUMIFS(Donnees!$G:$G,Donnees!$E:$E,Synthèse!$A115,Donnees!$F:$F,Synthèse!C$9)</f>
        <v>6</v>
      </c>
      <c r="D115" s="24">
        <f>SUMIFS(Donnees!$G:$G,Donnees!$E:$E,Synthèse!$A115,Donnees!$F:$F,Synthèse!D$9)</f>
        <v>0</v>
      </c>
      <c r="E115" s="24">
        <f>SUMIFS(Donnees!$G:$G,Donnees!$E:$E,Synthèse!$A115,Donnees!$F:$F,Synthèse!E$9)</f>
        <v>0</v>
      </c>
      <c r="F115" s="24">
        <f>SUMIFS(Donnees!$G:$G,Donnees!$E:$E,Synthèse!$A115,Donnees!$F:$F,Synthèse!F$9)</f>
        <v>0</v>
      </c>
      <c r="G115" s="25" t="str">
        <f t="shared" si="4"/>
        <v>L</v>
      </c>
      <c r="H115" s="24">
        <f>SUMIFS(Donnees!$G:$G,Donnees!$E:$E,Synthèse!$A115,Donnees!$F:$F,Synthèse!H$9)</f>
        <v>0</v>
      </c>
      <c r="I115" s="24">
        <f>SUMIFS(Donnees!$G:$G,Donnees!$E:$E,Synthèse!$A115,Donnees!$F:$F,Synthèse!I$9)</f>
        <v>6</v>
      </c>
      <c r="J115" s="24">
        <f>SUMIFS(Donnees!$G:$G,Donnees!$E:$E,Synthèse!$A115,Donnees!$F:$F,Synthèse!J$9)</f>
        <v>0</v>
      </c>
      <c r="K115" s="24">
        <f>SUMIFS(Donnees!$G:$G,Donnees!$E:$E,Synthèse!$A115,Donnees!$F:$F,Synthèse!K$9)</f>
        <v>0</v>
      </c>
      <c r="L115" s="24">
        <f>SUMIFS(Donnees!$G:$G,Donnees!$E:$E,Synthèse!$A115,Donnees!$F:$F,Synthèse!L$9)</f>
        <v>0</v>
      </c>
      <c r="M115" s="25" t="str">
        <f t="shared" si="5"/>
        <v>L</v>
      </c>
      <c r="N115" s="26"/>
      <c r="O115" s="6" t="str">
        <f t="shared" si="3"/>
        <v/>
      </c>
    </row>
    <row r="116" spans="1:15" s="6" customFormat="1" ht="30" customHeight="1" x14ac:dyDescent="0.25">
      <c r="A116" s="8" t="s">
        <v>28</v>
      </c>
      <c r="B116" s="24">
        <f>SUMIFS(Donnees!$G:$G,Donnees!$E:$E,Synthèse!$A116,Donnees!$F:$F,Synthèse!B$9)</f>
        <v>0</v>
      </c>
      <c r="C116" s="24">
        <f>SUMIFS(Donnees!$G:$G,Donnees!$E:$E,Synthèse!$A116,Donnees!$F:$F,Synthèse!C$9)</f>
        <v>6</v>
      </c>
      <c r="D116" s="24">
        <f>SUMIFS(Donnees!$G:$G,Donnees!$E:$E,Synthèse!$A116,Donnees!$F:$F,Synthèse!D$9)</f>
        <v>0</v>
      </c>
      <c r="E116" s="24">
        <f>SUMIFS(Donnees!$G:$G,Donnees!$E:$E,Synthèse!$A116,Donnees!$F:$F,Synthèse!E$9)</f>
        <v>0</v>
      </c>
      <c r="F116" s="24">
        <f>SUMIFS(Donnees!$G:$G,Donnees!$E:$E,Synthèse!$A116,Donnees!$F:$F,Synthèse!F$9)</f>
        <v>0</v>
      </c>
      <c r="G116" s="25" t="str">
        <f t="shared" si="4"/>
        <v>L</v>
      </c>
      <c r="H116" s="24">
        <f>SUMIFS(Donnees!$G:$G,Donnees!$E:$E,Synthèse!$A116,Donnees!$F:$F,Synthèse!H$9)</f>
        <v>0</v>
      </c>
      <c r="I116" s="24">
        <f>SUMIFS(Donnees!$G:$G,Donnees!$E:$E,Synthèse!$A116,Donnees!$F:$F,Synthèse!I$9)</f>
        <v>6</v>
      </c>
      <c r="J116" s="24">
        <f>SUMIFS(Donnees!$G:$G,Donnees!$E:$E,Synthèse!$A116,Donnees!$F:$F,Synthèse!J$9)</f>
        <v>0</v>
      </c>
      <c r="K116" s="24">
        <f>SUMIFS(Donnees!$G:$G,Donnees!$E:$E,Synthèse!$A116,Donnees!$F:$F,Synthèse!K$9)</f>
        <v>0</v>
      </c>
      <c r="L116" s="24">
        <f>SUMIFS(Donnees!$G:$G,Donnees!$E:$E,Synthèse!$A116,Donnees!$F:$F,Synthèse!L$9)</f>
        <v>0</v>
      </c>
      <c r="M116" s="25" t="str">
        <f t="shared" si="5"/>
        <v>L</v>
      </c>
      <c r="N116" s="26"/>
      <c r="O116" s="6" t="str">
        <f t="shared" si="3"/>
        <v/>
      </c>
    </row>
    <row r="117" spans="1:15" s="6" customFormat="1" ht="30" customHeight="1" x14ac:dyDescent="0.25">
      <c r="A117" s="9" t="s">
        <v>29</v>
      </c>
      <c r="B117" s="24">
        <f>SUMIFS(Donnees!$G:$G,Donnees!$E:$E,Synthèse!$A117,Donnees!$F:$F,Synthèse!B$9)</f>
        <v>0</v>
      </c>
      <c r="C117" s="24">
        <f>SUMIFS(Donnees!$G:$G,Donnees!$E:$E,Synthèse!$A117,Donnees!$F:$F,Synthèse!C$9)</f>
        <v>0</v>
      </c>
      <c r="D117" s="24">
        <f>SUMIFS(Donnees!$G:$G,Donnees!$E:$E,Synthèse!$A117,Donnees!$F:$F,Synthèse!D$9)</f>
        <v>6</v>
      </c>
      <c r="E117" s="24">
        <f>SUMIFS(Donnees!$G:$G,Donnees!$E:$E,Synthèse!$A117,Donnees!$F:$F,Synthèse!E$9)</f>
        <v>0</v>
      </c>
      <c r="F117" s="24">
        <f>SUMIFS(Donnees!$G:$G,Donnees!$E:$E,Synthèse!$A117,Donnees!$F:$F,Synthèse!F$9)</f>
        <v>0</v>
      </c>
      <c r="G117" s="25" t="str">
        <f t="shared" si="4"/>
        <v>L</v>
      </c>
      <c r="H117" s="24">
        <f>SUMIFS(Donnees!$G:$G,Donnees!$E:$E,Synthèse!$A117,Donnees!$F:$F,Synthèse!H$9)</f>
        <v>0</v>
      </c>
      <c r="I117" s="24">
        <f>SUMIFS(Donnees!$G:$G,Donnees!$E:$E,Synthèse!$A117,Donnees!$F:$F,Synthèse!I$9)</f>
        <v>6</v>
      </c>
      <c r="J117" s="24">
        <f>SUMIFS(Donnees!$G:$G,Donnees!$E:$E,Synthèse!$A117,Donnees!$F:$F,Synthèse!J$9)</f>
        <v>0</v>
      </c>
      <c r="K117" s="24">
        <f>SUMIFS(Donnees!$G:$G,Donnees!$E:$E,Synthèse!$A117,Donnees!$F:$F,Synthèse!K$9)</f>
        <v>0</v>
      </c>
      <c r="L117" s="24">
        <f>SUMIFS(Donnees!$G:$G,Donnees!$E:$E,Synthèse!$A117,Donnees!$F:$F,Synthèse!L$9)</f>
        <v>0</v>
      </c>
      <c r="M117" s="25" t="str">
        <f t="shared" si="5"/>
        <v>L</v>
      </c>
      <c r="N117" s="26"/>
      <c r="O117" s="6" t="str">
        <f t="shared" si="3"/>
        <v/>
      </c>
    </row>
    <row r="118" spans="1:15" s="6" customFormat="1" ht="30" customHeight="1" x14ac:dyDescent="0.25">
      <c r="A118" s="9" t="s">
        <v>30</v>
      </c>
      <c r="B118" s="24">
        <f>SUMIFS(Donnees!$G:$G,Donnees!$E:$E,Synthèse!$A118,Donnees!$F:$F,Synthèse!B$9)</f>
        <v>0</v>
      </c>
      <c r="C118" s="24">
        <f>SUMIFS(Donnees!$G:$G,Donnees!$E:$E,Synthèse!$A118,Donnees!$F:$F,Synthèse!C$9)</f>
        <v>0</v>
      </c>
      <c r="D118" s="24">
        <f>SUMIFS(Donnees!$G:$G,Donnees!$E:$E,Synthèse!$A118,Donnees!$F:$F,Synthèse!D$9)</f>
        <v>0</v>
      </c>
      <c r="E118" s="24">
        <f>SUMIFS(Donnees!$G:$G,Donnees!$E:$E,Synthèse!$A118,Donnees!$F:$F,Synthèse!E$9)</f>
        <v>6</v>
      </c>
      <c r="F118" s="24">
        <f>SUMIFS(Donnees!$G:$G,Donnees!$E:$E,Synthèse!$A118,Donnees!$F:$F,Synthèse!F$9)</f>
        <v>0</v>
      </c>
      <c r="G118" s="25" t="str">
        <f t="shared" si="4"/>
        <v>L</v>
      </c>
      <c r="H118" s="24">
        <f>SUMIFS(Donnees!$G:$G,Donnees!$E:$E,Synthèse!$A118,Donnees!$F:$F,Synthèse!H$9)</f>
        <v>0</v>
      </c>
      <c r="I118" s="24">
        <f>SUMIFS(Donnees!$G:$G,Donnees!$E:$E,Synthèse!$A118,Donnees!$F:$F,Synthèse!I$9)</f>
        <v>0</v>
      </c>
      <c r="J118" s="24">
        <f>SUMIFS(Donnees!$G:$G,Donnees!$E:$E,Synthèse!$A118,Donnees!$F:$F,Synthèse!J$9)</f>
        <v>6</v>
      </c>
      <c r="K118" s="24">
        <f>SUMIFS(Donnees!$G:$G,Donnees!$E:$E,Synthèse!$A118,Donnees!$F:$F,Synthèse!K$9)</f>
        <v>0</v>
      </c>
      <c r="L118" s="24">
        <f>SUMIFS(Donnees!$G:$G,Donnees!$E:$E,Synthèse!$A118,Donnees!$F:$F,Synthèse!L$9)</f>
        <v>0</v>
      </c>
      <c r="M118" s="25" t="str">
        <f t="shared" si="5"/>
        <v>L</v>
      </c>
      <c r="N118" s="26"/>
      <c r="O118" s="6" t="str">
        <f t="shared" si="3"/>
        <v/>
      </c>
    </row>
    <row r="119" spans="1:15" s="6" customFormat="1" ht="30" hidden="1" customHeight="1" x14ac:dyDescent="0.25">
      <c r="A119" s="9"/>
      <c r="B119" s="28"/>
      <c r="C119" s="28"/>
      <c r="D119" s="28"/>
      <c r="E119" s="28"/>
      <c r="F119" s="28"/>
      <c r="G119" s="25" t="str">
        <f t="shared" si="4"/>
        <v>L</v>
      </c>
      <c r="H119" s="28"/>
      <c r="I119" s="28"/>
      <c r="J119" s="28"/>
      <c r="K119" s="28"/>
      <c r="L119" s="28"/>
      <c r="M119" s="25" t="str">
        <f t="shared" si="5"/>
        <v>L</v>
      </c>
      <c r="N119" s="26"/>
      <c r="O119" s="6" t="str">
        <f t="shared" si="3"/>
        <v>OK</v>
      </c>
    </row>
    <row r="120" spans="1:15" s="6" customFormat="1" ht="30" hidden="1" customHeight="1" x14ac:dyDescent="0.25">
      <c r="A120" s="9"/>
      <c r="B120" s="28"/>
      <c r="C120" s="28"/>
      <c r="D120" s="28"/>
      <c r="E120" s="28"/>
      <c r="F120" s="28"/>
      <c r="G120" s="25" t="str">
        <f t="shared" si="4"/>
        <v>L</v>
      </c>
      <c r="H120" s="28"/>
      <c r="I120" s="28"/>
      <c r="J120" s="28"/>
      <c r="K120" s="28"/>
      <c r="L120" s="28"/>
      <c r="M120" s="25" t="str">
        <f t="shared" si="5"/>
        <v>L</v>
      </c>
      <c r="N120" s="26"/>
      <c r="O120" s="6" t="str">
        <f t="shared" si="3"/>
        <v>OK</v>
      </c>
    </row>
    <row r="121" spans="1:15" s="6" customFormat="1" ht="30" hidden="1" customHeight="1" x14ac:dyDescent="0.25">
      <c r="A121" s="8"/>
      <c r="B121" s="27"/>
      <c r="C121" s="27"/>
      <c r="D121" s="27"/>
      <c r="E121" s="27"/>
      <c r="F121" s="27"/>
      <c r="G121" s="25" t="str">
        <f t="shared" si="4"/>
        <v>L</v>
      </c>
      <c r="H121" s="27"/>
      <c r="I121" s="27"/>
      <c r="J121" s="27"/>
      <c r="K121" s="27"/>
      <c r="L121" s="27"/>
      <c r="M121" s="25" t="str">
        <f t="shared" si="5"/>
        <v>L</v>
      </c>
      <c r="N121" s="26"/>
      <c r="O121" s="6" t="str">
        <f t="shared" si="3"/>
        <v>OK</v>
      </c>
    </row>
    <row r="122" spans="1:15" s="6" customFormat="1" ht="30" hidden="1" customHeight="1" x14ac:dyDescent="0.25">
      <c r="A122" s="9"/>
      <c r="B122" s="28"/>
      <c r="C122" s="28"/>
      <c r="D122" s="28"/>
      <c r="E122" s="28"/>
      <c r="F122" s="28"/>
      <c r="G122" s="25" t="str">
        <f t="shared" si="4"/>
        <v>L</v>
      </c>
      <c r="H122" s="28"/>
      <c r="I122" s="28"/>
      <c r="J122" s="28"/>
      <c r="K122" s="28"/>
      <c r="L122" s="28"/>
      <c r="M122" s="25" t="str">
        <f t="shared" si="5"/>
        <v>L</v>
      </c>
      <c r="N122" s="26"/>
      <c r="O122" s="6" t="str">
        <f t="shared" si="3"/>
        <v>OK</v>
      </c>
    </row>
    <row r="123" spans="1:15" s="6" customFormat="1" ht="30" hidden="1" customHeight="1" x14ac:dyDescent="0.25">
      <c r="A123" s="9"/>
      <c r="B123" s="28"/>
      <c r="C123" s="28"/>
      <c r="D123" s="28"/>
      <c r="E123" s="28"/>
      <c r="F123" s="28"/>
      <c r="G123" s="25" t="str">
        <f t="shared" si="4"/>
        <v>L</v>
      </c>
      <c r="H123" s="28"/>
      <c r="I123" s="28"/>
      <c r="J123" s="28"/>
      <c r="K123" s="28"/>
      <c r="L123" s="28"/>
      <c r="M123" s="25" t="str">
        <f t="shared" si="5"/>
        <v>L</v>
      </c>
      <c r="N123" s="26"/>
      <c r="O123" s="6" t="str">
        <f t="shared" si="3"/>
        <v>OK</v>
      </c>
    </row>
    <row r="124" spans="1:15" s="6" customFormat="1" ht="30" hidden="1" customHeight="1" x14ac:dyDescent="0.25">
      <c r="A124" s="9"/>
      <c r="B124" s="28"/>
      <c r="C124" s="28"/>
      <c r="D124" s="28"/>
      <c r="E124" s="28"/>
      <c r="F124" s="28"/>
      <c r="G124" s="25" t="str">
        <f t="shared" si="4"/>
        <v>L</v>
      </c>
      <c r="H124" s="28"/>
      <c r="I124" s="28"/>
      <c r="J124" s="28"/>
      <c r="K124" s="28"/>
      <c r="L124" s="28"/>
      <c r="M124" s="25" t="str">
        <f t="shared" si="5"/>
        <v>L</v>
      </c>
      <c r="N124" s="26"/>
      <c r="O124" s="6" t="str">
        <f t="shared" si="3"/>
        <v>OK</v>
      </c>
    </row>
    <row r="125" spans="1:15" s="6" customFormat="1" ht="30" hidden="1" customHeight="1" x14ac:dyDescent="0.25">
      <c r="A125" s="9"/>
      <c r="B125" s="28"/>
      <c r="C125" s="28"/>
      <c r="D125" s="28"/>
      <c r="E125" s="28"/>
      <c r="F125" s="28"/>
      <c r="G125" s="25" t="str">
        <f t="shared" si="4"/>
        <v>L</v>
      </c>
      <c r="H125" s="28"/>
      <c r="I125" s="28"/>
      <c r="J125" s="28"/>
      <c r="K125" s="28"/>
      <c r="L125" s="28"/>
      <c r="M125" s="25" t="str">
        <f t="shared" si="5"/>
        <v>L</v>
      </c>
      <c r="N125" s="26"/>
      <c r="O125" s="6" t="str">
        <f t="shared" si="3"/>
        <v>OK</v>
      </c>
    </row>
    <row r="126" spans="1:15" s="6" customFormat="1" ht="30" hidden="1" customHeight="1" x14ac:dyDescent="0.25">
      <c r="A126" s="9"/>
      <c r="B126" s="28"/>
      <c r="C126" s="28"/>
      <c r="D126" s="28"/>
      <c r="E126" s="28"/>
      <c r="F126" s="28"/>
      <c r="G126" s="25" t="str">
        <f t="shared" si="4"/>
        <v>L</v>
      </c>
      <c r="H126" s="28"/>
      <c r="I126" s="28"/>
      <c r="J126" s="28"/>
      <c r="K126" s="28"/>
      <c r="L126" s="28"/>
      <c r="M126" s="25" t="str">
        <f t="shared" si="5"/>
        <v>L</v>
      </c>
      <c r="N126" s="26"/>
      <c r="O126" s="6" t="str">
        <f t="shared" si="3"/>
        <v>OK</v>
      </c>
    </row>
    <row r="127" spans="1:15" s="6" customFormat="1" ht="30" hidden="1" customHeight="1" x14ac:dyDescent="0.25">
      <c r="A127" s="9"/>
      <c r="B127" s="28"/>
      <c r="C127" s="28"/>
      <c r="D127" s="28"/>
      <c r="E127" s="28"/>
      <c r="F127" s="28"/>
      <c r="G127" s="25" t="str">
        <f t="shared" si="4"/>
        <v>L</v>
      </c>
      <c r="H127" s="28"/>
      <c r="I127" s="28"/>
      <c r="J127" s="28"/>
      <c r="K127" s="28"/>
      <c r="L127" s="28"/>
      <c r="M127" s="25" t="str">
        <f t="shared" si="5"/>
        <v>L</v>
      </c>
      <c r="N127" s="26"/>
      <c r="O127" s="6" t="str">
        <f t="shared" si="3"/>
        <v>OK</v>
      </c>
    </row>
    <row r="128" spans="1:15" s="6" customFormat="1" ht="30" hidden="1" customHeight="1" x14ac:dyDescent="0.25">
      <c r="A128" s="9"/>
      <c r="B128" s="28"/>
      <c r="C128" s="28"/>
      <c r="D128" s="28"/>
      <c r="E128" s="28"/>
      <c r="F128" s="28"/>
      <c r="G128" s="25" t="str">
        <f t="shared" si="4"/>
        <v>L</v>
      </c>
      <c r="H128" s="28"/>
      <c r="I128" s="28"/>
      <c r="J128" s="28"/>
      <c r="K128" s="28"/>
      <c r="L128" s="28"/>
      <c r="M128" s="25" t="str">
        <f t="shared" si="5"/>
        <v>L</v>
      </c>
      <c r="N128" s="26"/>
      <c r="O128" s="6" t="str">
        <f t="shared" si="3"/>
        <v>OK</v>
      </c>
    </row>
    <row r="129" spans="1:15" s="6" customFormat="1" ht="30" customHeight="1" x14ac:dyDescent="0.25">
      <c r="A129" s="10" t="s">
        <v>58</v>
      </c>
      <c r="B129" s="29"/>
      <c r="C129" s="29"/>
      <c r="D129" s="29"/>
      <c r="E129" s="29"/>
      <c r="F129" s="29"/>
      <c r="G129" s="25"/>
      <c r="H129" s="29"/>
      <c r="I129" s="29"/>
      <c r="J129" s="29"/>
      <c r="K129" s="29"/>
      <c r="L129" s="29"/>
      <c r="M129" s="25"/>
      <c r="N129" s="26"/>
      <c r="O129" s="6" t="str">
        <f t="shared" ref="O129:O207" si="6">IF(A129&lt;&gt;"","","OK")</f>
        <v/>
      </c>
    </row>
    <row r="130" spans="1:15" s="6" customFormat="1" ht="30" customHeight="1" x14ac:dyDescent="0.25">
      <c r="A130" s="31" t="s">
        <v>82</v>
      </c>
      <c r="B130" s="32">
        <f>SUMIFS(Donnees!$G:$G,Donnees!$D:$D,Synthèse!$A130,Donnees!$F:$F,Synthèse!B$9)/SUMIFS(Donnees!$G:$G,Donnees!$D:$D,Synthèse!$A130,Donnees!$H:$H,"P")</f>
        <v>0</v>
      </c>
      <c r="C130" s="32">
        <f>SUMIFS(Donnees!$G:$G,Donnees!$D:$D,Synthèse!$A130,Donnees!$F:$F,Synthèse!C$9)/SUMIFS(Donnees!$G:$G,Donnees!$D:$D,Synthèse!$A130,Donnees!$H:$H,"P")</f>
        <v>0.78787878787878785</v>
      </c>
      <c r="D130" s="32">
        <f>SUMIFS(Donnees!$G:$G,Donnees!$D:$D,Synthèse!$A130,Donnees!$F:$F,Synthèse!D$9)/SUMIFS(Donnees!$G:$G,Donnees!$D:$D,Synthèse!$A130,Donnees!$H:$H,"P")</f>
        <v>0</v>
      </c>
      <c r="E130" s="32">
        <f>SUMIFS(Donnees!$G:$G,Donnees!$D:$D,Synthèse!$A130,Donnees!$F:$F,Synthèse!E$9)/SUMIFS(Donnees!$G:$G,Donnees!$D:$D,Synthèse!$A130,Donnees!$H:$H,"P")</f>
        <v>0.12121212121212122</v>
      </c>
      <c r="F130" s="32">
        <f>SUMIFS(Donnees!$G:$G,Donnees!$D:$D,Synthèse!$A130,Donnees!$F:$F,Synthèse!F$9)/SUMIFS(Donnees!$G:$G,Donnees!$D:$D,Synthèse!$A130,Donnees!$H:$H,"P")</f>
        <v>9.0909090909090912E-2</v>
      </c>
      <c r="G130" s="33" t="str">
        <f>IF(SUM(B130:F130)&lt;&gt;100%,"D","C")</f>
        <v>C</v>
      </c>
      <c r="H130" s="32">
        <f>SUMIFS(Donnees!$G:$G,Donnees!$D:$D,Synthèse!$A130,Donnees!$F:$F,Synthèse!H$9)/SUMIFS(Donnees!$G:$G,Donnees!$D:$D,Synthèse!$A130,Donnees!$H:$H,"A")</f>
        <v>1</v>
      </c>
      <c r="I130" s="32">
        <f>SUMIFS(Donnees!$G:$G,Donnees!$D:$D,Synthèse!$A130,Donnees!$F:$F,Synthèse!I$9)/SUMIFS(Donnees!$G:$G,Donnees!$D:$D,Synthèse!$A130,Donnees!$H:$H,"A")</f>
        <v>0</v>
      </c>
      <c r="J130" s="32">
        <f>SUMIFS(Donnees!$G:$G,Donnees!$D:$D,Synthèse!$A130,Donnees!$F:$F,Synthèse!J$9)/SUMIFS(Donnees!$G:$G,Donnees!$D:$D,Synthèse!$A130,Donnees!$H:$H,"A")</f>
        <v>0</v>
      </c>
      <c r="K130" s="32">
        <f>SUMIFS(Donnees!$G:$G,Donnees!$D:$D,Synthèse!$A130,Donnees!$F:$F,Synthèse!K$9)/SUMIFS(Donnees!$G:$G,Donnees!$D:$D,Synthèse!$A130,Donnees!$H:$H,"A")</f>
        <v>0</v>
      </c>
      <c r="L130" s="32">
        <f>SUMIFS(Donnees!$G:$G,Donnees!$D:$D,Synthèse!$A130,Donnees!$F:$F,Synthèse!L$9)/SUMIFS(Donnees!$G:$G,Donnees!$D:$D,Synthèse!$A130,Donnees!$H:$H,"A")</f>
        <v>0</v>
      </c>
      <c r="M130" s="33" t="str">
        <f>IF(SUM(H130:L130)&lt;&gt;100%,"D","C")</f>
        <v>C</v>
      </c>
      <c r="N130" s="26"/>
      <c r="O130" s="6" t="str">
        <f t="shared" si="6"/>
        <v/>
      </c>
    </row>
    <row r="131" spans="1:15" s="6" customFormat="1" ht="30" customHeight="1" x14ac:dyDescent="0.25">
      <c r="A131" s="8" t="s">
        <v>31</v>
      </c>
      <c r="B131" s="24">
        <f>SUMIFS(Donnees!$G:$G,Donnees!$E:$E,Synthèse!$A131,Donnees!$F:$F,Synthèse!B$9)</f>
        <v>0</v>
      </c>
      <c r="C131" s="24">
        <f>SUMIFS(Donnees!$G:$G,Donnees!$E:$E,Synthèse!$A131,Donnees!$F:$F,Synthèse!C$9)</f>
        <v>4</v>
      </c>
      <c r="D131" s="24">
        <f>SUMIFS(Donnees!$G:$G,Donnees!$E:$E,Synthèse!$A131,Donnees!$F:$F,Synthèse!D$9)</f>
        <v>0</v>
      </c>
      <c r="E131" s="24">
        <f>SUMIFS(Donnees!$G:$G,Donnees!$E:$E,Synthèse!$A131,Donnees!$F:$F,Synthèse!E$9)</f>
        <v>2</v>
      </c>
      <c r="F131" s="24">
        <f>SUMIFS(Donnees!$G:$G,Donnees!$E:$E,Synthèse!$A131,Donnees!$F:$F,Synthèse!F$9)</f>
        <v>0</v>
      </c>
      <c r="G131" s="25" t="str">
        <f t="shared" si="4"/>
        <v>L</v>
      </c>
      <c r="H131" s="24">
        <f>SUMIFS(Donnees!$G:$G,Donnees!$E:$E,Synthèse!$A131,Donnees!$F:$F,Synthèse!H$9)</f>
        <v>6</v>
      </c>
      <c r="I131" s="24">
        <f>SUMIFS(Donnees!$G:$G,Donnees!$E:$E,Synthèse!$A131,Donnees!$F:$F,Synthèse!I$9)</f>
        <v>0</v>
      </c>
      <c r="J131" s="24">
        <f>SUMIFS(Donnees!$G:$G,Donnees!$E:$E,Synthèse!$A131,Donnees!$F:$F,Synthèse!J$9)</f>
        <v>0</v>
      </c>
      <c r="K131" s="24">
        <f>SUMIFS(Donnees!$G:$G,Donnees!$E:$E,Synthèse!$A131,Donnees!$F:$F,Synthèse!K$9)</f>
        <v>0</v>
      </c>
      <c r="L131" s="24">
        <f>SUMIFS(Donnees!$G:$G,Donnees!$E:$E,Synthèse!$A131,Donnees!$F:$F,Synthèse!L$9)</f>
        <v>0</v>
      </c>
      <c r="M131" s="25" t="str">
        <f t="shared" si="5"/>
        <v>L</v>
      </c>
      <c r="N131" s="26"/>
      <c r="O131" s="6" t="str">
        <f t="shared" si="6"/>
        <v/>
      </c>
    </row>
    <row r="132" spans="1:15" s="6" customFormat="1" ht="30" customHeight="1" x14ac:dyDescent="0.25">
      <c r="A132" s="8" t="s">
        <v>32</v>
      </c>
      <c r="B132" s="24">
        <f>SUMIFS(Donnees!$G:$G,Donnees!$E:$E,Synthèse!$A132,Donnees!$F:$F,Synthèse!B$9)</f>
        <v>0</v>
      </c>
      <c r="C132" s="24">
        <f>SUMIFS(Donnees!$G:$G,Donnees!$E:$E,Synthèse!$A132,Donnees!$F:$F,Synthèse!C$9)</f>
        <v>6</v>
      </c>
      <c r="D132" s="24">
        <f>SUMIFS(Donnees!$G:$G,Donnees!$E:$E,Synthèse!$A132,Donnees!$F:$F,Synthèse!D$9)</f>
        <v>0</v>
      </c>
      <c r="E132" s="24">
        <f>SUMIFS(Donnees!$G:$G,Donnees!$E:$E,Synthèse!$A132,Donnees!$F:$F,Synthèse!E$9)</f>
        <v>0</v>
      </c>
      <c r="F132" s="24">
        <f>SUMIFS(Donnees!$G:$G,Donnees!$E:$E,Synthèse!$A132,Donnees!$F:$F,Synthèse!F$9)</f>
        <v>0</v>
      </c>
      <c r="G132" s="25" t="str">
        <f t="shared" si="4"/>
        <v>L</v>
      </c>
      <c r="H132" s="24">
        <f>SUMIFS(Donnees!$G:$G,Donnees!$E:$E,Synthèse!$A132,Donnees!$F:$F,Synthèse!H$9)</f>
        <v>6</v>
      </c>
      <c r="I132" s="24">
        <f>SUMIFS(Donnees!$G:$G,Donnees!$E:$E,Synthèse!$A132,Donnees!$F:$F,Synthèse!I$9)</f>
        <v>0</v>
      </c>
      <c r="J132" s="24">
        <f>SUMIFS(Donnees!$G:$G,Donnees!$E:$E,Synthèse!$A132,Donnees!$F:$F,Synthèse!J$9)</f>
        <v>0</v>
      </c>
      <c r="K132" s="24">
        <f>SUMIFS(Donnees!$G:$G,Donnees!$E:$E,Synthèse!$A132,Donnees!$F:$F,Synthèse!K$9)</f>
        <v>0</v>
      </c>
      <c r="L132" s="24">
        <f>SUMIFS(Donnees!$G:$G,Donnees!$E:$E,Synthèse!$A132,Donnees!$F:$F,Synthèse!L$9)</f>
        <v>0</v>
      </c>
      <c r="M132" s="25" t="str">
        <f t="shared" si="5"/>
        <v>L</v>
      </c>
      <c r="N132" s="26"/>
      <c r="O132" s="6" t="str">
        <f t="shared" si="6"/>
        <v/>
      </c>
    </row>
    <row r="133" spans="1:15" s="6" customFormat="1" ht="30" customHeight="1" x14ac:dyDescent="0.25">
      <c r="A133" s="8" t="s">
        <v>33</v>
      </c>
      <c r="B133" s="24">
        <f>SUMIFS(Donnees!$G:$G,Donnees!$E:$E,Synthèse!$A133,Donnees!$F:$F,Synthèse!B$9)</f>
        <v>0</v>
      </c>
      <c r="C133" s="24">
        <f>SUMIFS(Donnees!$G:$G,Donnees!$E:$E,Synthèse!$A133,Donnees!$F:$F,Synthèse!C$9)</f>
        <v>6</v>
      </c>
      <c r="D133" s="24">
        <f>SUMIFS(Donnees!$G:$G,Donnees!$E:$E,Synthèse!$A133,Donnees!$F:$F,Synthèse!D$9)</f>
        <v>0</v>
      </c>
      <c r="E133" s="24">
        <f>SUMIFS(Donnees!$G:$G,Donnees!$E:$E,Synthèse!$A133,Donnees!$F:$F,Synthèse!E$9)</f>
        <v>0</v>
      </c>
      <c r="F133" s="24">
        <f>SUMIFS(Donnees!$G:$G,Donnees!$E:$E,Synthèse!$A133,Donnees!$F:$F,Synthèse!F$9)</f>
        <v>0</v>
      </c>
      <c r="G133" s="25" t="str">
        <f t="shared" si="4"/>
        <v>L</v>
      </c>
      <c r="H133" s="24">
        <f>SUMIFS(Donnees!$G:$G,Donnees!$E:$E,Synthèse!$A133,Donnees!$F:$F,Synthèse!H$9)</f>
        <v>6</v>
      </c>
      <c r="I133" s="24">
        <f>SUMIFS(Donnees!$G:$G,Donnees!$E:$E,Synthèse!$A133,Donnees!$F:$F,Synthèse!I$9)</f>
        <v>0</v>
      </c>
      <c r="J133" s="24">
        <f>SUMIFS(Donnees!$G:$G,Donnees!$E:$E,Synthèse!$A133,Donnees!$F:$F,Synthèse!J$9)</f>
        <v>0</v>
      </c>
      <c r="K133" s="24">
        <f>SUMIFS(Donnees!$G:$G,Donnees!$E:$E,Synthèse!$A133,Donnees!$F:$F,Synthèse!K$9)</f>
        <v>0</v>
      </c>
      <c r="L133" s="24">
        <f>SUMIFS(Donnees!$G:$G,Donnees!$E:$E,Synthèse!$A133,Donnees!$F:$F,Synthèse!L$9)</f>
        <v>0</v>
      </c>
      <c r="M133" s="25" t="str">
        <f t="shared" si="5"/>
        <v>L</v>
      </c>
      <c r="N133" s="26"/>
      <c r="O133" s="6" t="str">
        <f t="shared" si="6"/>
        <v/>
      </c>
    </row>
    <row r="134" spans="1:15" s="6" customFormat="1" ht="30" customHeight="1" x14ac:dyDescent="0.25">
      <c r="A134" s="8" t="s">
        <v>34</v>
      </c>
      <c r="B134" s="24">
        <f>SUMIFS(Donnees!$G:$G,Donnees!$E:$E,Synthèse!$A134,Donnees!$F:$F,Synthèse!B$9)</f>
        <v>0</v>
      </c>
      <c r="C134" s="24">
        <f>SUMIFS(Donnees!$G:$G,Donnees!$E:$E,Synthèse!$A134,Donnees!$F:$F,Synthèse!C$9)</f>
        <v>6</v>
      </c>
      <c r="D134" s="24">
        <f>SUMIFS(Donnees!$G:$G,Donnees!$E:$E,Synthèse!$A134,Donnees!$F:$F,Synthèse!D$9)</f>
        <v>0</v>
      </c>
      <c r="E134" s="24">
        <f>SUMIFS(Donnees!$G:$G,Donnees!$E:$E,Synthèse!$A134,Donnees!$F:$F,Synthèse!E$9)</f>
        <v>0</v>
      </c>
      <c r="F134" s="24">
        <f>SUMIFS(Donnees!$G:$G,Donnees!$E:$E,Synthèse!$A134,Donnees!$F:$F,Synthèse!F$9)</f>
        <v>0</v>
      </c>
      <c r="G134" s="25" t="str">
        <f t="shared" si="4"/>
        <v>L</v>
      </c>
      <c r="H134" s="24">
        <f>SUMIFS(Donnees!$G:$G,Donnees!$E:$E,Synthèse!$A134,Donnees!$F:$F,Synthèse!H$9)</f>
        <v>6</v>
      </c>
      <c r="I134" s="24">
        <f>SUMIFS(Donnees!$G:$G,Donnees!$E:$E,Synthèse!$A134,Donnees!$F:$F,Synthèse!I$9)</f>
        <v>0</v>
      </c>
      <c r="J134" s="24">
        <f>SUMIFS(Donnees!$G:$G,Donnees!$E:$E,Synthèse!$A134,Donnees!$F:$F,Synthèse!J$9)</f>
        <v>0</v>
      </c>
      <c r="K134" s="24">
        <f>SUMIFS(Donnees!$G:$G,Donnees!$E:$E,Synthèse!$A134,Donnees!$F:$F,Synthèse!K$9)</f>
        <v>0</v>
      </c>
      <c r="L134" s="24">
        <f>SUMIFS(Donnees!$G:$G,Donnees!$E:$E,Synthèse!$A134,Donnees!$F:$F,Synthèse!L$9)</f>
        <v>0</v>
      </c>
      <c r="M134" s="25" t="str">
        <f t="shared" si="5"/>
        <v>L</v>
      </c>
      <c r="N134" s="26"/>
      <c r="O134" s="6" t="str">
        <f t="shared" si="6"/>
        <v/>
      </c>
    </row>
    <row r="135" spans="1:15" s="6" customFormat="1" ht="30" customHeight="1" x14ac:dyDescent="0.25">
      <c r="A135" s="9" t="s">
        <v>81</v>
      </c>
      <c r="B135" s="24">
        <f>SUMIFS(Donnees!$G:$G,Donnees!$E:$E,Synthèse!$A135,Donnees!$F:$F,Synthèse!B$9)</f>
        <v>0</v>
      </c>
      <c r="C135" s="24">
        <f>SUMIFS(Donnees!$G:$G,Donnees!$E:$E,Synthèse!$A135,Donnees!$F:$F,Synthèse!C$9)</f>
        <v>0</v>
      </c>
      <c r="D135" s="24">
        <f>SUMIFS(Donnees!$G:$G,Donnees!$E:$E,Synthèse!$A135,Donnees!$F:$F,Synthèse!D$9)</f>
        <v>0</v>
      </c>
      <c r="E135" s="24">
        <f>SUMIFS(Donnees!$G:$G,Donnees!$E:$E,Synthèse!$A135,Donnees!$F:$F,Synthèse!E$9)</f>
        <v>6</v>
      </c>
      <c r="F135" s="24">
        <f>SUMIFS(Donnees!$G:$G,Donnees!$E:$E,Synthèse!$A135,Donnees!$F:$F,Synthèse!F$9)</f>
        <v>0</v>
      </c>
      <c r="G135" s="25" t="str">
        <f t="shared" si="4"/>
        <v>L</v>
      </c>
      <c r="H135" s="24">
        <f>SUMIFS(Donnees!$G:$G,Donnees!$E:$E,Synthèse!$A135,Donnees!$F:$F,Synthèse!H$9)</f>
        <v>6</v>
      </c>
      <c r="I135" s="24">
        <f>SUMIFS(Donnees!$G:$G,Donnees!$E:$E,Synthèse!$A135,Donnees!$F:$F,Synthèse!I$9)</f>
        <v>0</v>
      </c>
      <c r="J135" s="24">
        <f>SUMIFS(Donnees!$G:$G,Donnees!$E:$E,Synthèse!$A135,Donnees!$F:$F,Synthèse!J$9)</f>
        <v>0</v>
      </c>
      <c r="K135" s="24">
        <f>SUMIFS(Donnees!$G:$G,Donnees!$E:$E,Synthèse!$A135,Donnees!$F:$F,Synthèse!K$9)</f>
        <v>0</v>
      </c>
      <c r="L135" s="24">
        <f>SUMIFS(Donnees!$G:$G,Donnees!$E:$E,Synthèse!$A135,Donnees!$F:$F,Synthèse!L$9)</f>
        <v>0</v>
      </c>
      <c r="M135" s="25" t="str">
        <f t="shared" si="5"/>
        <v>L</v>
      </c>
      <c r="N135" s="26"/>
      <c r="O135" s="6" t="str">
        <f t="shared" si="6"/>
        <v/>
      </c>
    </row>
    <row r="136" spans="1:15" s="6" customFormat="1" ht="30" customHeight="1" x14ac:dyDescent="0.25">
      <c r="A136" s="9" t="s">
        <v>63</v>
      </c>
      <c r="B136" s="24">
        <f>SUMIFS(Donnees!$G:$G,Donnees!$E:$E,Synthèse!$A136,Donnees!$F:$F,Synthèse!B$9)</f>
        <v>0</v>
      </c>
      <c r="C136" s="24">
        <f>SUMIFS(Donnees!$G:$G,Donnees!$E:$E,Synthèse!$A136,Donnees!$F:$F,Synthèse!C$9)</f>
        <v>6</v>
      </c>
      <c r="D136" s="24">
        <f>SUMIFS(Donnees!$G:$G,Donnees!$E:$E,Synthèse!$A136,Donnees!$F:$F,Synthèse!D$9)</f>
        <v>0</v>
      </c>
      <c r="E136" s="24">
        <f>SUMIFS(Donnees!$G:$G,Donnees!$E:$E,Synthèse!$A136,Donnees!$F:$F,Synthèse!E$9)</f>
        <v>0</v>
      </c>
      <c r="F136" s="24">
        <f>SUMIFS(Donnees!$G:$G,Donnees!$E:$E,Synthèse!$A136,Donnees!$F:$F,Synthèse!F$9)</f>
        <v>0</v>
      </c>
      <c r="G136" s="25" t="str">
        <f t="shared" si="4"/>
        <v>L</v>
      </c>
      <c r="H136" s="24">
        <f>SUMIFS(Donnees!$G:$G,Donnees!$E:$E,Synthèse!$A136,Donnees!$F:$F,Synthèse!H$9)</f>
        <v>6</v>
      </c>
      <c r="I136" s="24">
        <f>SUMIFS(Donnees!$G:$G,Donnees!$E:$E,Synthèse!$A136,Donnees!$F:$F,Synthèse!I$9)</f>
        <v>0</v>
      </c>
      <c r="J136" s="24">
        <f>SUMIFS(Donnees!$G:$G,Donnees!$E:$E,Synthèse!$A136,Donnees!$F:$F,Synthèse!J$9)</f>
        <v>0</v>
      </c>
      <c r="K136" s="24">
        <f>SUMIFS(Donnees!$G:$G,Donnees!$E:$E,Synthèse!$A136,Donnees!$F:$F,Synthèse!K$9)</f>
        <v>0</v>
      </c>
      <c r="L136" s="24">
        <f>SUMIFS(Donnees!$G:$G,Donnees!$E:$E,Synthèse!$A136,Donnees!$F:$F,Synthèse!L$9)</f>
        <v>0</v>
      </c>
      <c r="M136" s="25" t="str">
        <f t="shared" si="5"/>
        <v>L</v>
      </c>
      <c r="N136" s="26"/>
      <c r="O136" s="6" t="str">
        <f t="shared" si="6"/>
        <v/>
      </c>
    </row>
    <row r="137" spans="1:15" s="6" customFormat="1" ht="30" customHeight="1" x14ac:dyDescent="0.25">
      <c r="A137" s="9" t="s">
        <v>35</v>
      </c>
      <c r="B137" s="24">
        <f>SUMIFS(Donnees!$G:$G,Donnees!$E:$E,Synthèse!$A137,Donnees!$F:$F,Synthèse!B$9)</f>
        <v>0</v>
      </c>
      <c r="C137" s="24">
        <f>SUMIFS(Donnees!$G:$G,Donnees!$E:$E,Synthèse!$A137,Donnees!$F:$F,Synthèse!C$9)</f>
        <v>6</v>
      </c>
      <c r="D137" s="24">
        <f>SUMIFS(Donnees!$G:$G,Donnees!$E:$E,Synthèse!$A137,Donnees!$F:$F,Synthèse!D$9)</f>
        <v>0</v>
      </c>
      <c r="E137" s="24">
        <f>SUMIFS(Donnees!$G:$G,Donnees!$E:$E,Synthèse!$A137,Donnees!$F:$F,Synthèse!E$9)</f>
        <v>0</v>
      </c>
      <c r="F137" s="24">
        <f>SUMIFS(Donnees!$G:$G,Donnees!$E:$E,Synthèse!$A137,Donnees!$F:$F,Synthèse!F$9)</f>
        <v>0</v>
      </c>
      <c r="G137" s="25" t="str">
        <f t="shared" si="4"/>
        <v>L</v>
      </c>
      <c r="H137" s="24">
        <f>SUMIFS(Donnees!$G:$G,Donnees!$E:$E,Synthèse!$A137,Donnees!$F:$F,Synthèse!H$9)</f>
        <v>6</v>
      </c>
      <c r="I137" s="24">
        <f>SUMIFS(Donnees!$G:$G,Donnees!$E:$E,Synthèse!$A137,Donnees!$F:$F,Synthèse!I$9)</f>
        <v>0</v>
      </c>
      <c r="J137" s="24">
        <f>SUMIFS(Donnees!$G:$G,Donnees!$E:$E,Synthèse!$A137,Donnees!$F:$F,Synthèse!J$9)</f>
        <v>0</v>
      </c>
      <c r="K137" s="24">
        <f>SUMIFS(Donnees!$G:$G,Donnees!$E:$E,Synthèse!$A137,Donnees!$F:$F,Synthèse!K$9)</f>
        <v>0</v>
      </c>
      <c r="L137" s="24">
        <f>SUMIFS(Donnees!$G:$G,Donnees!$E:$E,Synthèse!$A137,Donnees!$F:$F,Synthèse!L$9)</f>
        <v>0</v>
      </c>
      <c r="M137" s="25" t="str">
        <f t="shared" si="5"/>
        <v>L</v>
      </c>
      <c r="N137" s="26"/>
      <c r="O137" s="6" t="str">
        <f t="shared" si="6"/>
        <v/>
      </c>
    </row>
    <row r="138" spans="1:15" s="6" customFormat="1" ht="30" customHeight="1" x14ac:dyDescent="0.25">
      <c r="A138" s="8" t="s">
        <v>36</v>
      </c>
      <c r="B138" s="24">
        <f>SUMIFS(Donnees!$G:$G,Donnees!$E:$E,Synthèse!$A138,Donnees!$F:$F,Synthèse!B$9)</f>
        <v>0</v>
      </c>
      <c r="C138" s="24">
        <f>SUMIFS(Donnees!$G:$G,Donnees!$E:$E,Synthèse!$A138,Donnees!$F:$F,Synthèse!C$9)</f>
        <v>6</v>
      </c>
      <c r="D138" s="24">
        <f>SUMIFS(Donnees!$G:$G,Donnees!$E:$E,Synthèse!$A138,Donnees!$F:$F,Synthèse!D$9)</f>
        <v>0</v>
      </c>
      <c r="E138" s="24">
        <f>SUMIFS(Donnees!$G:$G,Donnees!$E:$E,Synthèse!$A138,Donnees!$F:$F,Synthèse!E$9)</f>
        <v>0</v>
      </c>
      <c r="F138" s="24">
        <f>SUMIFS(Donnees!$G:$G,Donnees!$E:$E,Synthèse!$A138,Donnees!$F:$F,Synthèse!F$9)</f>
        <v>0</v>
      </c>
      <c r="G138" s="25" t="str">
        <f t="shared" si="4"/>
        <v>L</v>
      </c>
      <c r="H138" s="24">
        <f>SUMIFS(Donnees!$G:$G,Donnees!$E:$E,Synthèse!$A138,Donnees!$F:$F,Synthèse!H$9)</f>
        <v>6</v>
      </c>
      <c r="I138" s="24">
        <f>SUMIFS(Donnees!$G:$G,Donnees!$E:$E,Synthèse!$A138,Donnees!$F:$F,Synthèse!I$9)</f>
        <v>0</v>
      </c>
      <c r="J138" s="24">
        <f>SUMIFS(Donnees!$G:$G,Donnees!$E:$E,Synthèse!$A138,Donnees!$F:$F,Synthèse!J$9)</f>
        <v>0</v>
      </c>
      <c r="K138" s="24">
        <f>SUMIFS(Donnees!$G:$G,Donnees!$E:$E,Synthèse!$A138,Donnees!$F:$F,Synthèse!K$9)</f>
        <v>0</v>
      </c>
      <c r="L138" s="24">
        <f>SUMIFS(Donnees!$G:$G,Donnees!$E:$E,Synthèse!$A138,Donnees!$F:$F,Synthèse!L$9)</f>
        <v>0</v>
      </c>
      <c r="M138" s="25" t="str">
        <f t="shared" si="5"/>
        <v>L</v>
      </c>
      <c r="N138" s="26"/>
      <c r="O138" s="6" t="str">
        <f t="shared" si="6"/>
        <v/>
      </c>
    </row>
    <row r="139" spans="1:15" s="6" customFormat="1" ht="30" customHeight="1" x14ac:dyDescent="0.25">
      <c r="A139" s="9" t="s">
        <v>37</v>
      </c>
      <c r="B139" s="24">
        <f>SUMIFS(Donnees!$G:$G,Donnees!$E:$E,Synthèse!$A139,Donnees!$F:$F,Synthèse!B$9)</f>
        <v>0</v>
      </c>
      <c r="C139" s="24">
        <f>SUMIFS(Donnees!$G:$G,Donnees!$E:$E,Synthèse!$A139,Donnees!$F:$F,Synthèse!C$9)</f>
        <v>0</v>
      </c>
      <c r="D139" s="24">
        <f>SUMIFS(Donnees!$G:$G,Donnees!$E:$E,Synthèse!$A139,Donnees!$F:$F,Synthèse!D$9)</f>
        <v>0</v>
      </c>
      <c r="E139" s="24">
        <f>SUMIFS(Donnees!$G:$G,Donnees!$E:$E,Synthèse!$A139,Donnees!$F:$F,Synthèse!E$9)</f>
        <v>0</v>
      </c>
      <c r="F139" s="24">
        <f>SUMIFS(Donnees!$G:$G,Donnees!$E:$E,Synthèse!$A139,Donnees!$F:$F,Synthèse!F$9)</f>
        <v>6</v>
      </c>
      <c r="G139" s="25" t="str">
        <f t="shared" si="4"/>
        <v>L</v>
      </c>
      <c r="H139" s="24">
        <f>SUMIFS(Donnees!$G:$G,Donnees!$E:$E,Synthèse!$A139,Donnees!$F:$F,Synthèse!H$9)</f>
        <v>6</v>
      </c>
      <c r="I139" s="24">
        <f>SUMIFS(Donnees!$G:$G,Donnees!$E:$E,Synthèse!$A139,Donnees!$F:$F,Synthèse!I$9)</f>
        <v>0</v>
      </c>
      <c r="J139" s="24">
        <f>SUMIFS(Donnees!$G:$G,Donnees!$E:$E,Synthèse!$A139,Donnees!$F:$F,Synthèse!J$9)</f>
        <v>0</v>
      </c>
      <c r="K139" s="24">
        <f>SUMIFS(Donnees!$G:$G,Donnees!$E:$E,Synthèse!$A139,Donnees!$F:$F,Synthèse!K$9)</f>
        <v>0</v>
      </c>
      <c r="L139" s="24">
        <f>SUMIFS(Donnees!$G:$G,Donnees!$E:$E,Synthèse!$A139,Donnees!$F:$F,Synthèse!L$9)</f>
        <v>0</v>
      </c>
      <c r="M139" s="25" t="str">
        <f t="shared" si="5"/>
        <v>L</v>
      </c>
      <c r="N139" s="26"/>
      <c r="O139" s="6" t="str">
        <f t="shared" si="6"/>
        <v/>
      </c>
    </row>
    <row r="140" spans="1:15" s="6" customFormat="1" ht="30" customHeight="1" x14ac:dyDescent="0.25">
      <c r="A140" s="9" t="s">
        <v>38</v>
      </c>
      <c r="B140" s="24">
        <f>SUMIFS(Donnees!$G:$G,Donnees!$E:$E,Synthèse!$A140,Donnees!$F:$F,Synthèse!B$9)</f>
        <v>0</v>
      </c>
      <c r="C140" s="24">
        <f>SUMIFS(Donnees!$G:$G,Donnees!$E:$E,Synthèse!$A140,Donnees!$F:$F,Synthèse!C$9)</f>
        <v>6</v>
      </c>
      <c r="D140" s="24">
        <f>SUMIFS(Donnees!$G:$G,Donnees!$E:$E,Synthèse!$A140,Donnees!$F:$F,Synthèse!D$9)</f>
        <v>0</v>
      </c>
      <c r="E140" s="24">
        <f>SUMIFS(Donnees!$G:$G,Donnees!$E:$E,Synthèse!$A140,Donnees!$F:$F,Synthèse!E$9)</f>
        <v>0</v>
      </c>
      <c r="F140" s="24">
        <f>SUMIFS(Donnees!$G:$G,Donnees!$E:$E,Synthèse!$A140,Donnees!$F:$F,Synthèse!F$9)</f>
        <v>0</v>
      </c>
      <c r="G140" s="25" t="str">
        <f t="shared" si="4"/>
        <v>L</v>
      </c>
      <c r="H140" s="24">
        <f>SUMIFS(Donnees!$G:$G,Donnees!$E:$E,Synthèse!$A140,Donnees!$F:$F,Synthèse!H$9)</f>
        <v>6</v>
      </c>
      <c r="I140" s="24">
        <f>SUMIFS(Donnees!$G:$G,Donnees!$E:$E,Synthèse!$A140,Donnees!$F:$F,Synthèse!I$9)</f>
        <v>0</v>
      </c>
      <c r="J140" s="24">
        <f>SUMIFS(Donnees!$G:$G,Donnees!$E:$E,Synthèse!$A140,Donnees!$F:$F,Synthèse!J$9)</f>
        <v>0</v>
      </c>
      <c r="K140" s="24">
        <f>SUMIFS(Donnees!$G:$G,Donnees!$E:$E,Synthèse!$A140,Donnees!$F:$F,Synthèse!K$9)</f>
        <v>0</v>
      </c>
      <c r="L140" s="24">
        <f>SUMIFS(Donnees!$G:$G,Donnees!$E:$E,Synthèse!$A140,Donnees!$F:$F,Synthèse!L$9)</f>
        <v>0</v>
      </c>
      <c r="M140" s="25" t="str">
        <f t="shared" si="5"/>
        <v>L</v>
      </c>
      <c r="N140" s="26"/>
      <c r="O140" s="6" t="str">
        <f t="shared" si="6"/>
        <v/>
      </c>
    </row>
    <row r="141" spans="1:15" s="6" customFormat="1" ht="30" customHeight="1" x14ac:dyDescent="0.25">
      <c r="A141" s="9" t="s">
        <v>39</v>
      </c>
      <c r="B141" s="24">
        <f>SUMIFS(Donnees!$G:$G,Donnees!$E:$E,Synthèse!$A141,Donnees!$F:$F,Synthèse!B$9)</f>
        <v>0</v>
      </c>
      <c r="C141" s="24">
        <f>SUMIFS(Donnees!$G:$G,Donnees!$E:$E,Synthèse!$A141,Donnees!$F:$F,Synthèse!C$9)</f>
        <v>6</v>
      </c>
      <c r="D141" s="24">
        <f>SUMIFS(Donnees!$G:$G,Donnees!$E:$E,Synthèse!$A141,Donnees!$F:$F,Synthèse!D$9)</f>
        <v>0</v>
      </c>
      <c r="E141" s="24">
        <f>SUMIFS(Donnees!$G:$G,Donnees!$E:$E,Synthèse!$A141,Donnees!$F:$F,Synthèse!E$9)</f>
        <v>0</v>
      </c>
      <c r="F141" s="24">
        <f>SUMIFS(Donnees!$G:$G,Donnees!$E:$E,Synthèse!$A141,Donnees!$F:$F,Synthèse!F$9)</f>
        <v>0</v>
      </c>
      <c r="G141" s="25" t="str">
        <f t="shared" si="4"/>
        <v>L</v>
      </c>
      <c r="H141" s="24">
        <f>SUMIFS(Donnees!$G:$G,Donnees!$E:$E,Synthèse!$A141,Donnees!$F:$F,Synthèse!H$9)</f>
        <v>6</v>
      </c>
      <c r="I141" s="24">
        <f>SUMIFS(Donnees!$G:$G,Donnees!$E:$E,Synthèse!$A141,Donnees!$F:$F,Synthèse!I$9)</f>
        <v>0</v>
      </c>
      <c r="J141" s="24">
        <f>SUMIFS(Donnees!$G:$G,Donnees!$E:$E,Synthèse!$A141,Donnees!$F:$F,Synthèse!J$9)</f>
        <v>0</v>
      </c>
      <c r="K141" s="24">
        <f>SUMIFS(Donnees!$G:$G,Donnees!$E:$E,Synthèse!$A141,Donnees!$F:$F,Synthèse!K$9)</f>
        <v>0</v>
      </c>
      <c r="L141" s="24">
        <f>SUMIFS(Donnees!$G:$G,Donnees!$E:$E,Synthèse!$A141,Donnees!$F:$F,Synthèse!L$9)</f>
        <v>0</v>
      </c>
      <c r="M141" s="25" t="str">
        <f t="shared" si="5"/>
        <v>L</v>
      </c>
      <c r="N141" s="26"/>
      <c r="O141" s="6" t="str">
        <f t="shared" si="6"/>
        <v/>
      </c>
    </row>
    <row r="142" spans="1:15" s="6" customFormat="1" ht="30" hidden="1" customHeight="1" x14ac:dyDescent="0.25">
      <c r="A142" s="9"/>
      <c r="B142" s="28"/>
      <c r="C142" s="28"/>
      <c r="D142" s="28"/>
      <c r="E142" s="28"/>
      <c r="F142" s="28"/>
      <c r="G142" s="25" t="str">
        <f t="shared" ref="G142:G205" si="7">IF(COUNTA(B142:F142)&lt;&gt;1,"L","J")</f>
        <v>L</v>
      </c>
      <c r="H142" s="28"/>
      <c r="I142" s="28"/>
      <c r="J142" s="28"/>
      <c r="K142" s="28"/>
      <c r="L142" s="28"/>
      <c r="M142" s="25" t="str">
        <f t="shared" ref="M142:M205" si="8">IF(COUNTA(H142:L142)&lt;&gt;1,"L","J")</f>
        <v>L</v>
      </c>
      <c r="N142" s="26"/>
      <c r="O142" s="6" t="str">
        <f t="shared" si="6"/>
        <v>OK</v>
      </c>
    </row>
    <row r="143" spans="1:15" s="6" customFormat="1" ht="30" hidden="1" customHeight="1" x14ac:dyDescent="0.25">
      <c r="A143" s="9"/>
      <c r="B143" s="28"/>
      <c r="C143" s="28"/>
      <c r="D143" s="28"/>
      <c r="E143" s="28"/>
      <c r="F143" s="28"/>
      <c r="G143" s="25" t="str">
        <f t="shared" si="7"/>
        <v>L</v>
      </c>
      <c r="H143" s="28"/>
      <c r="I143" s="28"/>
      <c r="J143" s="28"/>
      <c r="K143" s="28"/>
      <c r="L143" s="28"/>
      <c r="M143" s="25" t="str">
        <f t="shared" si="8"/>
        <v>L</v>
      </c>
      <c r="N143" s="26"/>
      <c r="O143" s="6" t="str">
        <f t="shared" si="6"/>
        <v>OK</v>
      </c>
    </row>
    <row r="144" spans="1:15" s="6" customFormat="1" ht="30" hidden="1" customHeight="1" x14ac:dyDescent="0.25">
      <c r="A144" s="9"/>
      <c r="B144" s="28"/>
      <c r="C144" s="28"/>
      <c r="D144" s="28"/>
      <c r="E144" s="28"/>
      <c r="F144" s="28"/>
      <c r="G144" s="25" t="str">
        <f t="shared" si="7"/>
        <v>L</v>
      </c>
      <c r="H144" s="28"/>
      <c r="I144" s="28"/>
      <c r="J144" s="28"/>
      <c r="K144" s="28"/>
      <c r="L144" s="28"/>
      <c r="M144" s="25" t="str">
        <f t="shared" si="8"/>
        <v>L</v>
      </c>
      <c r="N144" s="26"/>
      <c r="O144" s="6" t="str">
        <f t="shared" si="6"/>
        <v>OK</v>
      </c>
    </row>
    <row r="145" spans="1:15" s="6" customFormat="1" ht="30" hidden="1" customHeight="1" x14ac:dyDescent="0.25">
      <c r="A145" s="9"/>
      <c r="B145" s="28"/>
      <c r="C145" s="28"/>
      <c r="D145" s="28"/>
      <c r="E145" s="28"/>
      <c r="F145" s="28"/>
      <c r="G145" s="25" t="str">
        <f t="shared" si="7"/>
        <v>L</v>
      </c>
      <c r="H145" s="28"/>
      <c r="I145" s="28"/>
      <c r="J145" s="28"/>
      <c r="K145" s="28"/>
      <c r="L145" s="28"/>
      <c r="M145" s="25" t="str">
        <f t="shared" si="8"/>
        <v>L</v>
      </c>
      <c r="N145" s="26"/>
      <c r="O145" s="6" t="str">
        <f t="shared" si="6"/>
        <v>OK</v>
      </c>
    </row>
    <row r="146" spans="1:15" s="6" customFormat="1" ht="30" customHeight="1" x14ac:dyDescent="0.25">
      <c r="A146" s="10" t="s">
        <v>58</v>
      </c>
      <c r="B146" s="29"/>
      <c r="C146" s="29"/>
      <c r="D146" s="29"/>
      <c r="E146" s="29"/>
      <c r="F146" s="29"/>
      <c r="G146" s="25"/>
      <c r="H146" s="29"/>
      <c r="I146" s="29"/>
      <c r="J146" s="29"/>
      <c r="K146" s="29"/>
      <c r="L146" s="29"/>
      <c r="M146" s="25"/>
      <c r="N146" s="26"/>
      <c r="O146" s="6" t="str">
        <f t="shared" si="6"/>
        <v/>
      </c>
    </row>
    <row r="147" spans="1:15" s="6" customFormat="1" ht="30" customHeight="1" x14ac:dyDescent="0.25">
      <c r="A147" s="31" t="s">
        <v>40</v>
      </c>
      <c r="B147" s="32">
        <f>SUMIFS(Donnees!$G:$G,Donnees!$D:$D,Synthèse!$A147,Donnees!$F:$F,Synthèse!B$9)/SUMIFS(Donnees!$G:$G,Donnees!$D:$D,Synthèse!$A147,Donnees!$H:$H,"P")</f>
        <v>0</v>
      </c>
      <c r="C147" s="32">
        <f>SUMIFS(Donnees!$G:$G,Donnees!$D:$D,Synthèse!$A147,Donnees!$F:$F,Synthèse!C$9)/SUMIFS(Donnees!$G:$G,Donnees!$D:$D,Synthèse!$A147,Donnees!$H:$H,"P")</f>
        <v>0</v>
      </c>
      <c r="D147" s="32">
        <f>SUMIFS(Donnees!$G:$G,Donnees!$D:$D,Synthèse!$A147,Donnees!$F:$F,Synthèse!D$9)/SUMIFS(Donnees!$G:$G,Donnees!$D:$D,Synthèse!$A147,Donnees!$H:$H,"P")</f>
        <v>1</v>
      </c>
      <c r="E147" s="32">
        <f>SUMIFS(Donnees!$G:$G,Donnees!$D:$D,Synthèse!$A147,Donnees!$F:$F,Synthèse!E$9)/SUMIFS(Donnees!$G:$G,Donnees!$D:$D,Synthèse!$A147,Donnees!$H:$H,"P")</f>
        <v>0</v>
      </c>
      <c r="F147" s="32">
        <f>SUMIFS(Donnees!$G:$G,Donnees!$D:$D,Synthèse!$A147,Donnees!$F:$F,Synthèse!F$9)/SUMIFS(Donnees!$G:$G,Donnees!$D:$D,Synthèse!$A147,Donnees!$H:$H,"P")</f>
        <v>0</v>
      </c>
      <c r="G147" s="33" t="str">
        <f>IF(SUM(B147:F147)&lt;&gt;100%,"D","C")</f>
        <v>C</v>
      </c>
      <c r="H147" s="32">
        <f>SUMIFS(Donnees!$G:$G,Donnees!$D:$D,Synthèse!$A147,Donnees!$F:$F,Synthèse!H$9)/SUMIFS(Donnees!$G:$G,Donnees!$D:$D,Synthèse!$A147,Donnees!$H:$H,"A")</f>
        <v>0.66666666666666663</v>
      </c>
      <c r="I147" s="32">
        <f>SUMIFS(Donnees!$G:$G,Donnees!$D:$D,Synthèse!$A147,Donnees!$F:$F,Synthèse!I$9)/SUMIFS(Donnees!$G:$G,Donnees!$D:$D,Synthèse!$A147,Donnees!$H:$H,"A")</f>
        <v>0.33333333333333331</v>
      </c>
      <c r="J147" s="32">
        <f>SUMIFS(Donnees!$G:$G,Donnees!$D:$D,Synthèse!$A147,Donnees!$F:$F,Synthèse!J$9)/SUMIFS(Donnees!$G:$G,Donnees!$D:$D,Synthèse!$A147,Donnees!$H:$H,"A")</f>
        <v>0</v>
      </c>
      <c r="K147" s="32">
        <f>SUMIFS(Donnees!$G:$G,Donnees!$D:$D,Synthèse!$A147,Donnees!$F:$F,Synthèse!K$9)/SUMIFS(Donnees!$G:$G,Donnees!$D:$D,Synthèse!$A147,Donnees!$H:$H,"A")</f>
        <v>0</v>
      </c>
      <c r="L147" s="32">
        <f>SUMIFS(Donnees!$G:$G,Donnees!$D:$D,Synthèse!$A147,Donnees!$F:$F,Synthèse!L$9)/SUMIFS(Donnees!$G:$G,Donnees!$D:$D,Synthèse!$A147,Donnees!$H:$H,"A")</f>
        <v>0</v>
      </c>
      <c r="M147" s="33" t="str">
        <f>IF(SUM(H147:L147)&lt;&gt;100%,"D","C")</f>
        <v>C</v>
      </c>
      <c r="N147" s="26"/>
      <c r="O147" s="6" t="str">
        <f t="shared" si="6"/>
        <v/>
      </c>
    </row>
    <row r="148" spans="1:15" s="6" customFormat="1" ht="30" customHeight="1" x14ac:dyDescent="0.25">
      <c r="A148" s="8" t="s">
        <v>41</v>
      </c>
      <c r="B148" s="24">
        <f>SUMIFS(Donnees!$G:$G,Donnees!$E:$E,Synthèse!$A148,Donnees!$F:$F,Synthèse!B$9)</f>
        <v>0</v>
      </c>
      <c r="C148" s="24">
        <f>SUMIFS(Donnees!$G:$G,Donnees!$E:$E,Synthèse!$A148,Donnees!$F:$F,Synthèse!C$9)</f>
        <v>0</v>
      </c>
      <c r="D148" s="24">
        <f>SUMIFS(Donnees!$G:$G,Donnees!$E:$E,Synthèse!$A148,Donnees!$F:$F,Synthèse!D$9)</f>
        <v>6</v>
      </c>
      <c r="E148" s="24">
        <f>SUMIFS(Donnees!$G:$G,Donnees!$E:$E,Synthèse!$A148,Donnees!$F:$F,Synthèse!E$9)</f>
        <v>0</v>
      </c>
      <c r="F148" s="24">
        <f>SUMIFS(Donnees!$G:$G,Donnees!$E:$E,Synthèse!$A148,Donnees!$F:$F,Synthèse!F$9)</f>
        <v>0</v>
      </c>
      <c r="G148" s="25" t="str">
        <f t="shared" si="7"/>
        <v>L</v>
      </c>
      <c r="H148" s="24">
        <f>SUMIFS(Donnees!$G:$G,Donnees!$E:$E,Synthèse!$A148,Donnees!$F:$F,Synthèse!H$9)</f>
        <v>6</v>
      </c>
      <c r="I148" s="24">
        <f>SUMIFS(Donnees!$G:$G,Donnees!$E:$E,Synthèse!$A148,Donnees!$F:$F,Synthèse!I$9)</f>
        <v>0</v>
      </c>
      <c r="J148" s="24">
        <f>SUMIFS(Donnees!$G:$G,Donnees!$E:$E,Synthèse!$A148,Donnees!$F:$F,Synthèse!J$9)</f>
        <v>0</v>
      </c>
      <c r="K148" s="24">
        <f>SUMIFS(Donnees!$G:$G,Donnees!$E:$E,Synthèse!$A148,Donnees!$F:$F,Synthèse!K$9)</f>
        <v>0</v>
      </c>
      <c r="L148" s="24">
        <f>SUMIFS(Donnees!$G:$G,Donnees!$E:$E,Synthèse!$A148,Donnees!$F:$F,Synthèse!L$9)</f>
        <v>0</v>
      </c>
      <c r="M148" s="25" t="str">
        <f t="shared" si="8"/>
        <v>L</v>
      </c>
      <c r="N148" s="26"/>
      <c r="O148" s="6" t="str">
        <f t="shared" si="6"/>
        <v/>
      </c>
    </row>
    <row r="149" spans="1:15" s="6" customFormat="1" ht="30" customHeight="1" x14ac:dyDescent="0.25">
      <c r="A149" s="8" t="s">
        <v>42</v>
      </c>
      <c r="B149" s="24">
        <f>SUMIFS(Donnees!$G:$G,Donnees!$E:$E,Synthèse!$A149,Donnees!$F:$F,Synthèse!B$9)</f>
        <v>0</v>
      </c>
      <c r="C149" s="24">
        <f>SUMIFS(Donnees!$G:$G,Donnees!$E:$E,Synthèse!$A149,Donnees!$F:$F,Synthèse!C$9)</f>
        <v>0</v>
      </c>
      <c r="D149" s="24">
        <f>SUMIFS(Donnees!$G:$G,Donnees!$E:$E,Synthèse!$A149,Donnees!$F:$F,Synthèse!D$9)</f>
        <v>6</v>
      </c>
      <c r="E149" s="24">
        <f>SUMIFS(Donnees!$G:$G,Donnees!$E:$E,Synthèse!$A149,Donnees!$F:$F,Synthèse!E$9)</f>
        <v>0</v>
      </c>
      <c r="F149" s="24">
        <f>SUMIFS(Donnees!$G:$G,Donnees!$E:$E,Synthèse!$A149,Donnees!$F:$F,Synthèse!F$9)</f>
        <v>0</v>
      </c>
      <c r="G149" s="25" t="str">
        <f t="shared" si="7"/>
        <v>L</v>
      </c>
      <c r="H149" s="24">
        <f>SUMIFS(Donnees!$G:$G,Donnees!$E:$E,Synthèse!$A149,Donnees!$F:$F,Synthèse!H$9)</f>
        <v>6</v>
      </c>
      <c r="I149" s="24">
        <f>SUMIFS(Donnees!$G:$G,Donnees!$E:$E,Synthèse!$A149,Donnees!$F:$F,Synthèse!I$9)</f>
        <v>0</v>
      </c>
      <c r="J149" s="24">
        <f>SUMIFS(Donnees!$G:$G,Donnees!$E:$E,Synthèse!$A149,Donnees!$F:$F,Synthèse!J$9)</f>
        <v>0</v>
      </c>
      <c r="K149" s="24">
        <f>SUMIFS(Donnees!$G:$G,Donnees!$E:$E,Synthèse!$A149,Donnees!$F:$F,Synthèse!K$9)</f>
        <v>0</v>
      </c>
      <c r="L149" s="24">
        <f>SUMIFS(Donnees!$G:$G,Donnees!$E:$E,Synthèse!$A149,Donnees!$F:$F,Synthèse!L$9)</f>
        <v>0</v>
      </c>
      <c r="M149" s="25" t="str">
        <f t="shared" si="8"/>
        <v>L</v>
      </c>
      <c r="N149" s="26"/>
      <c r="O149" s="6" t="str">
        <f t="shared" si="6"/>
        <v/>
      </c>
    </row>
    <row r="150" spans="1:15" s="6" customFormat="1" ht="30" customHeight="1" x14ac:dyDescent="0.25">
      <c r="A150" s="8" t="s">
        <v>43</v>
      </c>
      <c r="B150" s="24">
        <f>SUMIFS(Donnees!$G:$G,Donnees!$E:$E,Synthèse!$A150,Donnees!$F:$F,Synthèse!B$9)</f>
        <v>0</v>
      </c>
      <c r="C150" s="24">
        <f>SUMIFS(Donnees!$G:$G,Donnees!$E:$E,Synthèse!$A150,Donnees!$F:$F,Synthèse!C$9)</f>
        <v>0</v>
      </c>
      <c r="D150" s="24">
        <f>SUMIFS(Donnees!$G:$G,Donnees!$E:$E,Synthèse!$A150,Donnees!$F:$F,Synthèse!D$9)</f>
        <v>6</v>
      </c>
      <c r="E150" s="24">
        <f>SUMIFS(Donnees!$G:$G,Donnees!$E:$E,Synthèse!$A150,Donnees!$F:$F,Synthèse!E$9)</f>
        <v>0</v>
      </c>
      <c r="F150" s="24">
        <f>SUMIFS(Donnees!$G:$G,Donnees!$E:$E,Synthèse!$A150,Donnees!$F:$F,Synthèse!F$9)</f>
        <v>0</v>
      </c>
      <c r="G150" s="25" t="str">
        <f t="shared" si="7"/>
        <v>L</v>
      </c>
      <c r="H150" s="24">
        <f>SUMIFS(Donnees!$G:$G,Donnees!$E:$E,Synthèse!$A150,Donnees!$F:$F,Synthèse!H$9)</f>
        <v>0</v>
      </c>
      <c r="I150" s="24">
        <f>SUMIFS(Donnees!$G:$G,Donnees!$E:$E,Synthèse!$A150,Donnees!$F:$F,Synthèse!I$9)</f>
        <v>6</v>
      </c>
      <c r="J150" s="24">
        <f>SUMIFS(Donnees!$G:$G,Donnees!$E:$E,Synthèse!$A150,Donnees!$F:$F,Synthèse!J$9)</f>
        <v>0</v>
      </c>
      <c r="K150" s="24">
        <f>SUMIFS(Donnees!$G:$G,Donnees!$E:$E,Synthèse!$A150,Donnees!$F:$F,Synthèse!K$9)</f>
        <v>0</v>
      </c>
      <c r="L150" s="24">
        <f>SUMIFS(Donnees!$G:$G,Donnees!$E:$E,Synthèse!$A150,Donnees!$F:$F,Synthèse!L$9)</f>
        <v>0</v>
      </c>
      <c r="M150" s="25" t="str">
        <f t="shared" si="8"/>
        <v>L</v>
      </c>
      <c r="N150" s="26"/>
      <c r="O150" s="6" t="str">
        <f t="shared" si="6"/>
        <v/>
      </c>
    </row>
    <row r="151" spans="1:15" s="6" customFormat="1" ht="30" hidden="1" customHeight="1" x14ac:dyDescent="0.25">
      <c r="A151" s="8"/>
      <c r="B151" s="27"/>
      <c r="C151" s="27"/>
      <c r="D151" s="27"/>
      <c r="E151" s="27"/>
      <c r="F151" s="27"/>
      <c r="G151" s="25" t="str">
        <f t="shared" si="7"/>
        <v>L</v>
      </c>
      <c r="H151" s="27"/>
      <c r="I151" s="27"/>
      <c r="J151" s="27"/>
      <c r="K151" s="27"/>
      <c r="L151" s="27"/>
      <c r="M151" s="25" t="str">
        <f t="shared" si="8"/>
        <v>L</v>
      </c>
      <c r="N151" s="26"/>
      <c r="O151" s="6" t="str">
        <f t="shared" si="6"/>
        <v>OK</v>
      </c>
    </row>
    <row r="152" spans="1:15" s="6" customFormat="1" ht="30" hidden="1" customHeight="1" x14ac:dyDescent="0.25">
      <c r="A152" s="9"/>
      <c r="B152" s="28"/>
      <c r="C152" s="28"/>
      <c r="D152" s="28"/>
      <c r="E152" s="28"/>
      <c r="F152" s="28"/>
      <c r="G152" s="25" t="str">
        <f t="shared" si="7"/>
        <v>L</v>
      </c>
      <c r="H152" s="28"/>
      <c r="I152" s="28"/>
      <c r="J152" s="28"/>
      <c r="K152" s="28"/>
      <c r="L152" s="28"/>
      <c r="M152" s="25" t="str">
        <f t="shared" si="8"/>
        <v>L</v>
      </c>
      <c r="N152" s="26"/>
      <c r="O152" s="6" t="str">
        <f t="shared" si="6"/>
        <v>OK</v>
      </c>
    </row>
    <row r="153" spans="1:15" s="6" customFormat="1" ht="30" hidden="1" customHeight="1" x14ac:dyDescent="0.25">
      <c r="A153" s="8"/>
      <c r="B153" s="27"/>
      <c r="C153" s="27"/>
      <c r="D153" s="27"/>
      <c r="E153" s="27"/>
      <c r="F153" s="27"/>
      <c r="G153" s="25" t="str">
        <f t="shared" si="7"/>
        <v>L</v>
      </c>
      <c r="H153" s="27"/>
      <c r="I153" s="27"/>
      <c r="J153" s="27"/>
      <c r="K153" s="27"/>
      <c r="L153" s="27"/>
      <c r="M153" s="25" t="str">
        <f t="shared" si="8"/>
        <v>L</v>
      </c>
      <c r="N153" s="26"/>
      <c r="O153" s="6" t="str">
        <f t="shared" si="6"/>
        <v>OK</v>
      </c>
    </row>
    <row r="154" spans="1:15" s="6" customFormat="1" ht="30" hidden="1" customHeight="1" x14ac:dyDescent="0.25">
      <c r="A154" s="8"/>
      <c r="B154" s="27"/>
      <c r="C154" s="27"/>
      <c r="D154" s="27"/>
      <c r="E154" s="27"/>
      <c r="F154" s="27"/>
      <c r="G154" s="25" t="str">
        <f t="shared" si="7"/>
        <v>L</v>
      </c>
      <c r="H154" s="27"/>
      <c r="I154" s="27"/>
      <c r="J154" s="27"/>
      <c r="K154" s="27"/>
      <c r="L154" s="27"/>
      <c r="M154" s="25" t="str">
        <f t="shared" si="8"/>
        <v>L</v>
      </c>
      <c r="N154" s="26"/>
      <c r="O154" s="6" t="str">
        <f t="shared" si="6"/>
        <v>OK</v>
      </c>
    </row>
    <row r="155" spans="1:15" s="6" customFormat="1" ht="30" hidden="1" customHeight="1" x14ac:dyDescent="0.25">
      <c r="A155" s="8"/>
      <c r="B155" s="27"/>
      <c r="C155" s="27"/>
      <c r="D155" s="27"/>
      <c r="E155" s="27"/>
      <c r="F155" s="27"/>
      <c r="G155" s="25" t="str">
        <f t="shared" si="7"/>
        <v>L</v>
      </c>
      <c r="H155" s="27"/>
      <c r="I155" s="27"/>
      <c r="J155" s="27"/>
      <c r="K155" s="27"/>
      <c r="L155" s="27"/>
      <c r="M155" s="25" t="str">
        <f t="shared" si="8"/>
        <v>L</v>
      </c>
      <c r="N155" s="26"/>
      <c r="O155" s="6" t="str">
        <f t="shared" si="6"/>
        <v>OK</v>
      </c>
    </row>
    <row r="156" spans="1:15" s="6" customFormat="1" ht="30" hidden="1" customHeight="1" x14ac:dyDescent="0.25">
      <c r="A156" s="8"/>
      <c r="B156" s="27"/>
      <c r="C156" s="27"/>
      <c r="D156" s="27"/>
      <c r="E156" s="27"/>
      <c r="F156" s="27"/>
      <c r="G156" s="25" t="str">
        <f t="shared" si="7"/>
        <v>L</v>
      </c>
      <c r="H156" s="27"/>
      <c r="I156" s="27"/>
      <c r="J156" s="27"/>
      <c r="K156" s="27"/>
      <c r="L156" s="27"/>
      <c r="M156" s="25" t="str">
        <f t="shared" si="8"/>
        <v>L</v>
      </c>
      <c r="N156" s="26"/>
      <c r="O156" s="6" t="str">
        <f t="shared" si="6"/>
        <v>OK</v>
      </c>
    </row>
    <row r="157" spans="1:15" s="6" customFormat="1" ht="30" hidden="1" customHeight="1" x14ac:dyDescent="0.25">
      <c r="A157" s="9"/>
      <c r="B157" s="28"/>
      <c r="C157" s="28"/>
      <c r="D157" s="28"/>
      <c r="E157" s="28"/>
      <c r="F157" s="28"/>
      <c r="G157" s="25" t="str">
        <f t="shared" si="7"/>
        <v>L</v>
      </c>
      <c r="H157" s="28"/>
      <c r="I157" s="28"/>
      <c r="J157" s="28"/>
      <c r="K157" s="28"/>
      <c r="L157" s="28"/>
      <c r="M157" s="25" t="str">
        <f t="shared" si="8"/>
        <v>L</v>
      </c>
      <c r="N157" s="26"/>
      <c r="O157" s="6" t="str">
        <f t="shared" si="6"/>
        <v>OK</v>
      </c>
    </row>
    <row r="158" spans="1:15" s="6" customFormat="1" ht="30" hidden="1" customHeight="1" x14ac:dyDescent="0.25">
      <c r="A158" s="8"/>
      <c r="B158" s="27"/>
      <c r="C158" s="27"/>
      <c r="D158" s="27"/>
      <c r="E158" s="27"/>
      <c r="F158" s="27"/>
      <c r="G158" s="25" t="str">
        <f t="shared" si="7"/>
        <v>L</v>
      </c>
      <c r="H158" s="27"/>
      <c r="I158" s="27"/>
      <c r="J158" s="27"/>
      <c r="K158" s="27"/>
      <c r="L158" s="27"/>
      <c r="M158" s="25" t="str">
        <f t="shared" si="8"/>
        <v>L</v>
      </c>
      <c r="N158" s="26"/>
      <c r="O158" s="6" t="str">
        <f t="shared" si="6"/>
        <v>OK</v>
      </c>
    </row>
    <row r="159" spans="1:15" s="6" customFormat="1" ht="30" hidden="1" customHeight="1" x14ac:dyDescent="0.25">
      <c r="A159" s="9"/>
      <c r="B159" s="28"/>
      <c r="C159" s="28"/>
      <c r="D159" s="28"/>
      <c r="E159" s="28"/>
      <c r="F159" s="28"/>
      <c r="G159" s="25" t="str">
        <f t="shared" si="7"/>
        <v>L</v>
      </c>
      <c r="H159" s="28"/>
      <c r="I159" s="28"/>
      <c r="J159" s="28"/>
      <c r="K159" s="28"/>
      <c r="L159" s="28"/>
      <c r="M159" s="25" t="str">
        <f t="shared" si="8"/>
        <v>L</v>
      </c>
      <c r="N159" s="26"/>
      <c r="O159" s="6" t="str">
        <f t="shared" si="6"/>
        <v>OK</v>
      </c>
    </row>
    <row r="160" spans="1:15" s="6" customFormat="1" ht="30" hidden="1" customHeight="1" x14ac:dyDescent="0.25">
      <c r="A160" s="9"/>
      <c r="B160" s="28"/>
      <c r="C160" s="28"/>
      <c r="D160" s="28"/>
      <c r="E160" s="28"/>
      <c r="F160" s="28"/>
      <c r="G160" s="25" t="str">
        <f t="shared" si="7"/>
        <v>L</v>
      </c>
      <c r="H160" s="28"/>
      <c r="I160" s="28"/>
      <c r="J160" s="28"/>
      <c r="K160" s="28"/>
      <c r="L160" s="28"/>
      <c r="M160" s="25" t="str">
        <f t="shared" si="8"/>
        <v>L</v>
      </c>
      <c r="N160" s="26"/>
      <c r="O160" s="6" t="str">
        <f t="shared" si="6"/>
        <v>OK</v>
      </c>
    </row>
    <row r="161" spans="1:15" s="6" customFormat="1" ht="30" hidden="1" customHeight="1" x14ac:dyDescent="0.25">
      <c r="A161" s="9"/>
      <c r="B161" s="28"/>
      <c r="C161" s="28"/>
      <c r="D161" s="28"/>
      <c r="E161" s="28"/>
      <c r="F161" s="28"/>
      <c r="G161" s="25" t="str">
        <f t="shared" si="7"/>
        <v>L</v>
      </c>
      <c r="H161" s="28"/>
      <c r="I161" s="28"/>
      <c r="J161" s="28"/>
      <c r="K161" s="28"/>
      <c r="L161" s="28"/>
      <c r="M161" s="25" t="str">
        <f t="shared" si="8"/>
        <v>L</v>
      </c>
      <c r="N161" s="26"/>
      <c r="O161" s="6" t="str">
        <f t="shared" si="6"/>
        <v>OK</v>
      </c>
    </row>
    <row r="162" spans="1:15" s="6" customFormat="1" ht="30" hidden="1" customHeight="1" x14ac:dyDescent="0.25">
      <c r="A162" s="8"/>
      <c r="B162" s="27"/>
      <c r="C162" s="27"/>
      <c r="D162" s="27"/>
      <c r="E162" s="27"/>
      <c r="F162" s="27"/>
      <c r="G162" s="25" t="str">
        <f t="shared" si="7"/>
        <v>L</v>
      </c>
      <c r="H162" s="27"/>
      <c r="I162" s="27"/>
      <c r="J162" s="27"/>
      <c r="K162" s="27"/>
      <c r="L162" s="27"/>
      <c r="M162" s="25" t="str">
        <f t="shared" si="8"/>
        <v>L</v>
      </c>
      <c r="N162" s="26"/>
      <c r="O162" s="6" t="str">
        <f t="shared" si="6"/>
        <v>OK</v>
      </c>
    </row>
    <row r="163" spans="1:15" s="6" customFormat="1" ht="30" hidden="1" customHeight="1" x14ac:dyDescent="0.25">
      <c r="A163" s="9"/>
      <c r="B163" s="28"/>
      <c r="C163" s="28"/>
      <c r="D163" s="28"/>
      <c r="E163" s="28"/>
      <c r="F163" s="28"/>
      <c r="G163" s="25" t="str">
        <f t="shared" si="7"/>
        <v>L</v>
      </c>
      <c r="H163" s="28"/>
      <c r="I163" s="28"/>
      <c r="J163" s="28"/>
      <c r="K163" s="28"/>
      <c r="L163" s="28"/>
      <c r="M163" s="25" t="str">
        <f t="shared" si="8"/>
        <v>L</v>
      </c>
      <c r="N163" s="26"/>
      <c r="O163" s="6" t="str">
        <f t="shared" si="6"/>
        <v>OK</v>
      </c>
    </row>
    <row r="164" spans="1:15" s="6" customFormat="1" ht="30" hidden="1" customHeight="1" x14ac:dyDescent="0.25">
      <c r="A164" s="9"/>
      <c r="B164" s="28"/>
      <c r="C164" s="28"/>
      <c r="D164" s="28"/>
      <c r="E164" s="28"/>
      <c r="F164" s="28"/>
      <c r="G164" s="25" t="str">
        <f t="shared" si="7"/>
        <v>L</v>
      </c>
      <c r="H164" s="28"/>
      <c r="I164" s="28"/>
      <c r="J164" s="28"/>
      <c r="K164" s="28"/>
      <c r="L164" s="28"/>
      <c r="M164" s="25" t="str">
        <f t="shared" si="8"/>
        <v>L</v>
      </c>
      <c r="N164" s="26"/>
      <c r="O164" s="6" t="str">
        <f t="shared" si="6"/>
        <v>OK</v>
      </c>
    </row>
    <row r="165" spans="1:15" s="6" customFormat="1" ht="30" hidden="1" customHeight="1" x14ac:dyDescent="0.25">
      <c r="A165" s="9"/>
      <c r="B165" s="28"/>
      <c r="C165" s="28"/>
      <c r="D165" s="28"/>
      <c r="E165" s="28"/>
      <c r="F165" s="28"/>
      <c r="G165" s="25" t="str">
        <f t="shared" si="7"/>
        <v>L</v>
      </c>
      <c r="H165" s="28"/>
      <c r="I165" s="28"/>
      <c r="J165" s="28"/>
      <c r="K165" s="28"/>
      <c r="L165" s="28"/>
      <c r="M165" s="25" t="str">
        <f t="shared" si="8"/>
        <v>L</v>
      </c>
      <c r="N165" s="26"/>
      <c r="O165" s="6" t="str">
        <f t="shared" si="6"/>
        <v>OK</v>
      </c>
    </row>
    <row r="166" spans="1:15" s="6" customFormat="1" ht="30" hidden="1" customHeight="1" x14ac:dyDescent="0.25">
      <c r="A166" s="9"/>
      <c r="B166" s="28"/>
      <c r="C166" s="28"/>
      <c r="D166" s="28"/>
      <c r="E166" s="28"/>
      <c r="F166" s="28"/>
      <c r="G166" s="25" t="str">
        <f t="shared" si="7"/>
        <v>L</v>
      </c>
      <c r="H166" s="28"/>
      <c r="I166" s="28"/>
      <c r="J166" s="28"/>
      <c r="K166" s="28"/>
      <c r="L166" s="28"/>
      <c r="M166" s="25" t="str">
        <f t="shared" si="8"/>
        <v>L</v>
      </c>
      <c r="N166" s="26"/>
      <c r="O166" s="6" t="str">
        <f t="shared" si="6"/>
        <v>OK</v>
      </c>
    </row>
    <row r="167" spans="1:15" s="6" customFormat="1" ht="30" hidden="1" customHeight="1" x14ac:dyDescent="0.25">
      <c r="A167" s="9"/>
      <c r="B167" s="28"/>
      <c r="C167" s="28"/>
      <c r="D167" s="28"/>
      <c r="E167" s="28"/>
      <c r="F167" s="28"/>
      <c r="G167" s="25" t="str">
        <f t="shared" si="7"/>
        <v>L</v>
      </c>
      <c r="H167" s="28"/>
      <c r="I167" s="28"/>
      <c r="J167" s="28"/>
      <c r="K167" s="28"/>
      <c r="L167" s="28"/>
      <c r="M167" s="25" t="str">
        <f t="shared" si="8"/>
        <v>L</v>
      </c>
      <c r="N167" s="26"/>
      <c r="O167" s="6" t="str">
        <f t="shared" si="6"/>
        <v>OK</v>
      </c>
    </row>
    <row r="168" spans="1:15" s="6" customFormat="1" ht="30" hidden="1" customHeight="1" x14ac:dyDescent="0.25">
      <c r="A168" s="9"/>
      <c r="B168" s="28"/>
      <c r="C168" s="28"/>
      <c r="D168" s="28"/>
      <c r="E168" s="28"/>
      <c r="F168" s="28"/>
      <c r="G168" s="25" t="str">
        <f t="shared" si="7"/>
        <v>L</v>
      </c>
      <c r="H168" s="28"/>
      <c r="I168" s="28"/>
      <c r="J168" s="28"/>
      <c r="K168" s="28"/>
      <c r="L168" s="28"/>
      <c r="M168" s="25" t="str">
        <f t="shared" si="8"/>
        <v>L</v>
      </c>
      <c r="N168" s="26"/>
      <c r="O168" s="6" t="str">
        <f t="shared" si="6"/>
        <v>OK</v>
      </c>
    </row>
    <row r="169" spans="1:15" s="6" customFormat="1" ht="30" hidden="1" customHeight="1" x14ac:dyDescent="0.25">
      <c r="A169" s="9"/>
      <c r="B169" s="28"/>
      <c r="C169" s="28"/>
      <c r="D169" s="28"/>
      <c r="E169" s="28"/>
      <c r="F169" s="28"/>
      <c r="G169" s="25" t="str">
        <f t="shared" si="7"/>
        <v>L</v>
      </c>
      <c r="H169" s="28"/>
      <c r="I169" s="28"/>
      <c r="J169" s="28"/>
      <c r="K169" s="28"/>
      <c r="L169" s="28"/>
      <c r="M169" s="25" t="str">
        <f t="shared" si="8"/>
        <v>L</v>
      </c>
      <c r="N169" s="26"/>
      <c r="O169" s="6" t="str">
        <f t="shared" si="6"/>
        <v>OK</v>
      </c>
    </row>
    <row r="170" spans="1:15" s="6" customFormat="1" ht="30" customHeight="1" x14ac:dyDescent="0.25">
      <c r="A170" s="10" t="s">
        <v>57</v>
      </c>
      <c r="B170" s="29"/>
      <c r="C170" s="29"/>
      <c r="D170" s="29"/>
      <c r="E170" s="29"/>
      <c r="F170" s="29"/>
      <c r="G170" s="25"/>
      <c r="H170" s="29"/>
      <c r="I170" s="29"/>
      <c r="J170" s="29"/>
      <c r="K170" s="29"/>
      <c r="L170" s="29"/>
      <c r="M170" s="25"/>
      <c r="N170" s="26"/>
      <c r="O170" s="6" t="str">
        <f t="shared" si="6"/>
        <v/>
      </c>
    </row>
    <row r="171" spans="1:15" s="6" customFormat="1" ht="30" customHeight="1" x14ac:dyDescent="0.25">
      <c r="A171" s="31" t="s">
        <v>44</v>
      </c>
      <c r="B171" s="32">
        <f>SUMIFS(Donnees!$G:$G,Donnees!$D:$D,Synthèse!$A171,Donnees!$F:$F,Synthèse!B$9)/SUMIFS(Donnees!$G:$G,Donnees!$D:$D,Synthèse!$A171,Donnees!$H:$H,"P")</f>
        <v>0.25</v>
      </c>
      <c r="C171" s="32">
        <f>SUMIFS(Donnees!$G:$G,Donnees!$D:$D,Synthèse!$A171,Donnees!$F:$F,Synthèse!C$9)/SUMIFS(Donnees!$G:$G,Donnees!$D:$D,Synthèse!$A171,Donnees!$H:$H,"P")</f>
        <v>0.75</v>
      </c>
      <c r="D171" s="32">
        <f>SUMIFS(Donnees!$G:$G,Donnees!$D:$D,Synthèse!$A171,Donnees!$F:$F,Synthèse!D$9)/SUMIFS(Donnees!$G:$G,Donnees!$D:$D,Synthèse!$A171,Donnees!$H:$H,"P")</f>
        <v>0</v>
      </c>
      <c r="E171" s="32">
        <f>SUMIFS(Donnees!$G:$G,Donnees!$D:$D,Synthèse!$A171,Donnees!$F:$F,Synthèse!E$9)/SUMIFS(Donnees!$G:$G,Donnees!$D:$D,Synthèse!$A171,Donnees!$H:$H,"P")</f>
        <v>0</v>
      </c>
      <c r="F171" s="32">
        <f>SUMIFS(Donnees!$G:$G,Donnees!$D:$D,Synthèse!$A171,Donnees!$F:$F,Synthèse!F$9)/SUMIFS(Donnees!$G:$G,Donnees!$D:$D,Synthèse!$A171,Donnees!$H:$H,"P")</f>
        <v>0</v>
      </c>
      <c r="G171" s="33" t="str">
        <f>IF(SUM(B171:F171)&lt;&gt;100%,"D","C")</f>
        <v>C</v>
      </c>
      <c r="H171" s="32">
        <f>SUMIFS(Donnees!$G:$G,Donnees!$D:$D,Synthèse!$A171,Donnees!$F:$F,Synthèse!H$9)/SUMIFS(Donnees!$G:$G,Donnees!$D:$D,Synthèse!$A171,Donnees!$H:$H,"A")</f>
        <v>0</v>
      </c>
      <c r="I171" s="32">
        <f>SUMIFS(Donnees!$G:$G,Donnees!$D:$D,Synthèse!$A171,Donnees!$F:$F,Synthèse!I$9)/SUMIFS(Donnees!$G:$G,Donnees!$D:$D,Synthèse!$A171,Donnees!$H:$H,"A")</f>
        <v>0.875</v>
      </c>
      <c r="J171" s="32">
        <f>SUMIFS(Donnees!$G:$G,Donnees!$D:$D,Synthèse!$A171,Donnees!$F:$F,Synthèse!J$9)/SUMIFS(Donnees!$G:$G,Donnees!$D:$D,Synthèse!$A171,Donnees!$H:$H,"A")</f>
        <v>0.125</v>
      </c>
      <c r="K171" s="32">
        <f>SUMIFS(Donnees!$G:$G,Donnees!$D:$D,Synthèse!$A171,Donnees!$F:$F,Synthèse!K$9)/SUMIFS(Donnees!$G:$G,Donnees!$D:$D,Synthèse!$A171,Donnees!$H:$H,"A")</f>
        <v>0</v>
      </c>
      <c r="L171" s="32">
        <f>SUMIFS(Donnees!$G:$G,Donnees!$D:$D,Synthèse!$A171,Donnees!$F:$F,Synthèse!L$9)/SUMIFS(Donnees!$G:$G,Donnees!$D:$D,Synthèse!$A171,Donnees!$H:$H,"A")</f>
        <v>0</v>
      </c>
      <c r="M171" s="33" t="str">
        <f>IF(SUM(H171:L171)&lt;&gt;100%,"D","C")</f>
        <v>C</v>
      </c>
      <c r="N171" s="26"/>
      <c r="O171" s="6" t="str">
        <f t="shared" si="6"/>
        <v/>
      </c>
    </row>
    <row r="172" spans="1:15" s="6" customFormat="1" ht="30" customHeight="1" x14ac:dyDescent="0.25">
      <c r="A172" s="8" t="s">
        <v>45</v>
      </c>
      <c r="B172" s="24">
        <f>SUMIFS(Donnees!$G:$G,Donnees!$E:$E,Synthèse!$A172,Donnees!$F:$F,Synthèse!B$9)</f>
        <v>0</v>
      </c>
      <c r="C172" s="24">
        <f>SUMIFS(Donnees!$G:$G,Donnees!$E:$E,Synthèse!$A172,Donnees!$F:$F,Synthèse!C$9)</f>
        <v>6</v>
      </c>
      <c r="D172" s="24">
        <f>SUMIFS(Donnees!$G:$G,Donnees!$E:$E,Synthèse!$A172,Donnees!$F:$F,Synthèse!D$9)</f>
        <v>0</v>
      </c>
      <c r="E172" s="24">
        <f>SUMIFS(Donnees!$G:$G,Donnees!$E:$E,Synthèse!$A172,Donnees!$F:$F,Synthèse!E$9)</f>
        <v>0</v>
      </c>
      <c r="F172" s="24">
        <f>SUMIFS(Donnees!$G:$G,Donnees!$E:$E,Synthèse!$A172,Donnees!$F:$F,Synthèse!F$9)</f>
        <v>0</v>
      </c>
      <c r="G172" s="25" t="str">
        <f t="shared" si="7"/>
        <v>L</v>
      </c>
      <c r="H172" s="24">
        <f>SUMIFS(Donnees!$G:$G,Donnees!$E:$E,Synthèse!$A172,Donnees!$F:$F,Synthèse!H$9)</f>
        <v>0</v>
      </c>
      <c r="I172" s="24">
        <f>SUMIFS(Donnees!$G:$G,Donnees!$E:$E,Synthèse!$A172,Donnees!$F:$F,Synthèse!I$9)</f>
        <v>6</v>
      </c>
      <c r="J172" s="24">
        <f>SUMIFS(Donnees!$G:$G,Donnees!$E:$E,Synthèse!$A172,Donnees!$F:$F,Synthèse!J$9)</f>
        <v>0</v>
      </c>
      <c r="K172" s="24">
        <f>SUMIFS(Donnees!$G:$G,Donnees!$E:$E,Synthèse!$A172,Donnees!$F:$F,Synthèse!K$9)</f>
        <v>0</v>
      </c>
      <c r="L172" s="24">
        <f>SUMIFS(Donnees!$G:$G,Donnees!$E:$E,Synthèse!$A172,Donnees!$F:$F,Synthèse!L$9)</f>
        <v>0</v>
      </c>
      <c r="M172" s="25" t="str">
        <f t="shared" si="8"/>
        <v>L</v>
      </c>
      <c r="N172" s="26"/>
      <c r="O172" s="6" t="str">
        <f t="shared" si="6"/>
        <v/>
      </c>
    </row>
    <row r="173" spans="1:15" s="6" customFormat="1" ht="30" customHeight="1" x14ac:dyDescent="0.25">
      <c r="A173" s="8" t="s">
        <v>46</v>
      </c>
      <c r="B173" s="24">
        <f>SUMIFS(Donnees!$G:$G,Donnees!$E:$E,Synthèse!$A173,Donnees!$F:$F,Synthèse!B$9)</f>
        <v>0</v>
      </c>
      <c r="C173" s="24">
        <f>SUMIFS(Donnees!$G:$G,Donnees!$E:$E,Synthèse!$A173,Donnees!$F:$F,Synthèse!C$9)</f>
        <v>6</v>
      </c>
      <c r="D173" s="24">
        <f>SUMIFS(Donnees!$G:$G,Donnees!$E:$E,Synthèse!$A173,Donnees!$F:$F,Synthèse!D$9)</f>
        <v>0</v>
      </c>
      <c r="E173" s="24">
        <f>SUMIFS(Donnees!$G:$G,Donnees!$E:$E,Synthèse!$A173,Donnees!$F:$F,Synthèse!E$9)</f>
        <v>0</v>
      </c>
      <c r="F173" s="24">
        <f>SUMIFS(Donnees!$G:$G,Donnees!$E:$E,Synthèse!$A173,Donnees!$F:$F,Synthèse!F$9)</f>
        <v>0</v>
      </c>
      <c r="G173" s="25" t="str">
        <f t="shared" si="7"/>
        <v>L</v>
      </c>
      <c r="H173" s="24">
        <f>SUMIFS(Donnees!$G:$G,Donnees!$E:$E,Synthèse!$A173,Donnees!$F:$F,Synthèse!H$9)</f>
        <v>0</v>
      </c>
      <c r="I173" s="24">
        <f>SUMIFS(Donnees!$G:$G,Donnees!$E:$E,Synthèse!$A173,Donnees!$F:$F,Synthèse!I$9)</f>
        <v>0</v>
      </c>
      <c r="J173" s="24">
        <f>SUMIFS(Donnees!$G:$G,Donnees!$E:$E,Synthèse!$A173,Donnees!$F:$F,Synthèse!J$9)</f>
        <v>6</v>
      </c>
      <c r="K173" s="24">
        <f>SUMIFS(Donnees!$G:$G,Donnees!$E:$E,Synthèse!$A173,Donnees!$F:$F,Synthèse!K$9)</f>
        <v>0</v>
      </c>
      <c r="L173" s="24">
        <f>SUMIFS(Donnees!$G:$G,Donnees!$E:$E,Synthèse!$A173,Donnees!$F:$F,Synthèse!L$9)</f>
        <v>0</v>
      </c>
      <c r="M173" s="25" t="str">
        <f t="shared" si="8"/>
        <v>L</v>
      </c>
      <c r="N173" s="26"/>
      <c r="O173" s="6" t="str">
        <f t="shared" si="6"/>
        <v/>
      </c>
    </row>
    <row r="174" spans="1:15" s="6" customFormat="1" ht="30" customHeight="1" x14ac:dyDescent="0.25">
      <c r="A174" s="8" t="s">
        <v>47</v>
      </c>
      <c r="B174" s="24">
        <f>SUMIFS(Donnees!$G:$G,Donnees!$E:$E,Synthèse!$A174,Donnees!$F:$F,Synthèse!B$9)</f>
        <v>0</v>
      </c>
      <c r="C174" s="24">
        <f>SUMIFS(Donnees!$G:$G,Donnees!$E:$E,Synthèse!$A174,Donnees!$F:$F,Synthèse!C$9)</f>
        <v>6</v>
      </c>
      <c r="D174" s="24">
        <f>SUMIFS(Donnees!$G:$G,Donnees!$E:$E,Synthèse!$A174,Donnees!$F:$F,Synthèse!D$9)</f>
        <v>0</v>
      </c>
      <c r="E174" s="24">
        <f>SUMIFS(Donnees!$G:$G,Donnees!$E:$E,Synthèse!$A174,Donnees!$F:$F,Synthèse!E$9)</f>
        <v>0</v>
      </c>
      <c r="F174" s="24">
        <f>SUMIFS(Donnees!$G:$G,Donnees!$E:$E,Synthèse!$A174,Donnees!$F:$F,Synthèse!F$9)</f>
        <v>0</v>
      </c>
      <c r="G174" s="25" t="str">
        <f t="shared" si="7"/>
        <v>L</v>
      </c>
      <c r="H174" s="24">
        <f>SUMIFS(Donnees!$G:$G,Donnees!$E:$E,Synthèse!$A174,Donnees!$F:$F,Synthèse!H$9)</f>
        <v>0</v>
      </c>
      <c r="I174" s="24">
        <f>SUMIFS(Donnees!$G:$G,Donnees!$E:$E,Synthèse!$A174,Donnees!$F:$F,Synthèse!I$9)</f>
        <v>6</v>
      </c>
      <c r="J174" s="24">
        <f>SUMIFS(Donnees!$G:$G,Donnees!$E:$E,Synthèse!$A174,Donnees!$F:$F,Synthèse!J$9)</f>
        <v>0</v>
      </c>
      <c r="K174" s="24">
        <f>SUMIFS(Donnees!$G:$G,Donnees!$E:$E,Synthèse!$A174,Donnees!$F:$F,Synthèse!K$9)</f>
        <v>0</v>
      </c>
      <c r="L174" s="24">
        <f>SUMIFS(Donnees!$G:$G,Donnees!$E:$E,Synthèse!$A174,Donnees!$F:$F,Synthèse!L$9)</f>
        <v>0</v>
      </c>
      <c r="M174" s="25" t="str">
        <f t="shared" si="8"/>
        <v>L</v>
      </c>
      <c r="N174" s="26"/>
      <c r="O174" s="6" t="str">
        <f t="shared" si="6"/>
        <v/>
      </c>
    </row>
    <row r="175" spans="1:15" s="6" customFormat="1" ht="30" customHeight="1" x14ac:dyDescent="0.25">
      <c r="A175" s="9" t="s">
        <v>83</v>
      </c>
      <c r="B175" s="24">
        <f>SUMIFS(Donnees!$G:$G,Donnees!$E:$E,Synthèse!$A175,Donnees!$F:$F,Synthèse!B$9)</f>
        <v>0</v>
      </c>
      <c r="C175" s="24">
        <f>SUMIFS(Donnees!$G:$G,Donnees!$E:$E,Synthèse!$A175,Donnees!$F:$F,Synthèse!C$9)</f>
        <v>6</v>
      </c>
      <c r="D175" s="24">
        <f>SUMIFS(Donnees!$G:$G,Donnees!$E:$E,Synthèse!$A175,Donnees!$F:$F,Synthèse!D$9)</f>
        <v>0</v>
      </c>
      <c r="E175" s="24">
        <f>SUMIFS(Donnees!$G:$G,Donnees!$E:$E,Synthèse!$A175,Donnees!$F:$F,Synthèse!E$9)</f>
        <v>0</v>
      </c>
      <c r="F175" s="24">
        <f>SUMIFS(Donnees!$G:$G,Donnees!$E:$E,Synthèse!$A175,Donnees!$F:$F,Synthèse!F$9)</f>
        <v>0</v>
      </c>
      <c r="G175" s="25" t="str">
        <f t="shared" si="7"/>
        <v>L</v>
      </c>
      <c r="H175" s="24">
        <f>SUMIFS(Donnees!$G:$G,Donnees!$E:$E,Synthèse!$A175,Donnees!$F:$F,Synthèse!H$9)</f>
        <v>0</v>
      </c>
      <c r="I175" s="24">
        <f>SUMIFS(Donnees!$G:$G,Donnees!$E:$E,Synthèse!$A175,Donnees!$F:$F,Synthèse!I$9)</f>
        <v>6</v>
      </c>
      <c r="J175" s="24">
        <f>SUMIFS(Donnees!$G:$G,Donnees!$E:$E,Synthèse!$A175,Donnees!$F:$F,Synthèse!J$9)</f>
        <v>0</v>
      </c>
      <c r="K175" s="24">
        <f>SUMIFS(Donnees!$G:$G,Donnees!$E:$E,Synthèse!$A175,Donnees!$F:$F,Synthèse!K$9)</f>
        <v>0</v>
      </c>
      <c r="L175" s="24">
        <f>SUMIFS(Donnees!$G:$G,Donnees!$E:$E,Synthèse!$A175,Donnees!$F:$F,Synthèse!L$9)</f>
        <v>0</v>
      </c>
      <c r="M175" s="25" t="str">
        <f t="shared" si="8"/>
        <v>L</v>
      </c>
      <c r="N175" s="26"/>
      <c r="O175" s="6" t="str">
        <f t="shared" si="6"/>
        <v/>
      </c>
    </row>
    <row r="176" spans="1:15" s="6" customFormat="1" ht="30" customHeight="1" x14ac:dyDescent="0.25">
      <c r="A176" s="9" t="s">
        <v>48</v>
      </c>
      <c r="B176" s="24">
        <f>SUMIFS(Donnees!$G:$G,Donnees!$E:$E,Synthèse!$A176,Donnees!$F:$F,Synthèse!B$9)</f>
        <v>6</v>
      </c>
      <c r="C176" s="24">
        <f>SUMIFS(Donnees!$G:$G,Donnees!$E:$E,Synthèse!$A176,Donnees!$F:$F,Synthèse!C$9)</f>
        <v>0</v>
      </c>
      <c r="D176" s="24">
        <f>SUMIFS(Donnees!$G:$G,Donnees!$E:$E,Synthèse!$A176,Donnees!$F:$F,Synthèse!D$9)</f>
        <v>0</v>
      </c>
      <c r="E176" s="24">
        <f>SUMIFS(Donnees!$G:$G,Donnees!$E:$E,Synthèse!$A176,Donnees!$F:$F,Synthèse!E$9)</f>
        <v>0</v>
      </c>
      <c r="F176" s="24">
        <f>SUMIFS(Donnees!$G:$G,Donnees!$E:$E,Synthèse!$A176,Donnees!$F:$F,Synthèse!F$9)</f>
        <v>0</v>
      </c>
      <c r="G176" s="25" t="str">
        <f t="shared" si="7"/>
        <v>L</v>
      </c>
      <c r="H176" s="24">
        <f>SUMIFS(Donnees!$G:$G,Donnees!$E:$E,Synthèse!$A176,Donnees!$F:$F,Synthèse!H$9)</f>
        <v>0</v>
      </c>
      <c r="I176" s="24">
        <f>SUMIFS(Donnees!$G:$G,Donnees!$E:$E,Synthèse!$A176,Donnees!$F:$F,Synthèse!I$9)</f>
        <v>6</v>
      </c>
      <c r="J176" s="24">
        <f>SUMIFS(Donnees!$G:$G,Donnees!$E:$E,Synthèse!$A176,Donnees!$F:$F,Synthèse!J$9)</f>
        <v>0</v>
      </c>
      <c r="K176" s="24">
        <f>SUMIFS(Donnees!$G:$G,Donnees!$E:$E,Synthèse!$A176,Donnees!$F:$F,Synthèse!K$9)</f>
        <v>0</v>
      </c>
      <c r="L176" s="24">
        <f>SUMIFS(Donnees!$G:$G,Donnees!$E:$E,Synthèse!$A176,Donnees!$F:$F,Synthèse!L$9)</f>
        <v>0</v>
      </c>
      <c r="M176" s="25" t="str">
        <f t="shared" si="8"/>
        <v>L</v>
      </c>
      <c r="N176" s="26"/>
      <c r="O176" s="6" t="str">
        <f t="shared" si="6"/>
        <v/>
      </c>
    </row>
    <row r="177" spans="1:15" s="6" customFormat="1" ht="30" customHeight="1" x14ac:dyDescent="0.25">
      <c r="A177" s="9" t="s">
        <v>84</v>
      </c>
      <c r="B177" s="24">
        <f>SUMIFS(Donnees!$G:$G,Donnees!$E:$E,Synthèse!$A177,Donnees!$F:$F,Synthèse!B$9)</f>
        <v>0</v>
      </c>
      <c r="C177" s="24">
        <f>SUMIFS(Donnees!$G:$G,Donnees!$E:$E,Synthèse!$A177,Donnees!$F:$F,Synthèse!C$9)</f>
        <v>6</v>
      </c>
      <c r="D177" s="24">
        <f>SUMIFS(Donnees!$G:$G,Donnees!$E:$E,Synthèse!$A177,Donnees!$F:$F,Synthèse!D$9)</f>
        <v>0</v>
      </c>
      <c r="E177" s="24">
        <f>SUMIFS(Donnees!$G:$G,Donnees!$E:$E,Synthèse!$A177,Donnees!$F:$F,Synthèse!E$9)</f>
        <v>0</v>
      </c>
      <c r="F177" s="24">
        <f>SUMIFS(Donnees!$G:$G,Donnees!$E:$E,Synthèse!$A177,Donnees!$F:$F,Synthèse!F$9)</f>
        <v>0</v>
      </c>
      <c r="G177" s="25" t="str">
        <f t="shared" si="7"/>
        <v>L</v>
      </c>
      <c r="H177" s="24">
        <f>SUMIFS(Donnees!$G:$G,Donnees!$E:$E,Synthèse!$A177,Donnees!$F:$F,Synthèse!H$9)</f>
        <v>0</v>
      </c>
      <c r="I177" s="24">
        <f>SUMIFS(Donnees!$G:$G,Donnees!$E:$E,Synthèse!$A177,Donnees!$F:$F,Synthèse!I$9)</f>
        <v>6</v>
      </c>
      <c r="J177" s="24">
        <f>SUMIFS(Donnees!$G:$G,Donnees!$E:$E,Synthèse!$A177,Donnees!$F:$F,Synthèse!J$9)</f>
        <v>0</v>
      </c>
      <c r="K177" s="24">
        <f>SUMIFS(Donnees!$G:$G,Donnees!$E:$E,Synthèse!$A177,Donnees!$F:$F,Synthèse!K$9)</f>
        <v>0</v>
      </c>
      <c r="L177" s="24">
        <f>SUMIFS(Donnees!$G:$G,Donnees!$E:$E,Synthèse!$A177,Donnees!$F:$F,Synthèse!L$9)</f>
        <v>0</v>
      </c>
      <c r="M177" s="25" t="str">
        <f t="shared" si="8"/>
        <v>L</v>
      </c>
      <c r="N177" s="26"/>
      <c r="O177" s="6" t="str">
        <f t="shared" si="6"/>
        <v/>
      </c>
    </row>
    <row r="178" spans="1:15" s="6" customFormat="1" ht="30" customHeight="1" x14ac:dyDescent="0.25">
      <c r="A178" s="8" t="s">
        <v>49</v>
      </c>
      <c r="B178" s="24">
        <f>SUMIFS(Donnees!$G:$G,Donnees!$E:$E,Synthèse!$A178,Donnees!$F:$F,Synthèse!B$9)</f>
        <v>0</v>
      </c>
      <c r="C178" s="24">
        <f>SUMIFS(Donnees!$G:$G,Donnees!$E:$E,Synthèse!$A178,Donnees!$F:$F,Synthèse!C$9)</f>
        <v>6</v>
      </c>
      <c r="D178" s="24">
        <f>SUMIFS(Donnees!$G:$G,Donnees!$E:$E,Synthèse!$A178,Donnees!$F:$F,Synthèse!D$9)</f>
        <v>0</v>
      </c>
      <c r="E178" s="24">
        <f>SUMIFS(Donnees!$G:$G,Donnees!$E:$E,Synthèse!$A178,Donnees!$F:$F,Synthèse!E$9)</f>
        <v>0</v>
      </c>
      <c r="F178" s="24">
        <f>SUMIFS(Donnees!$G:$G,Donnees!$E:$E,Synthèse!$A178,Donnees!$F:$F,Synthèse!F$9)</f>
        <v>0</v>
      </c>
      <c r="G178" s="25" t="str">
        <f t="shared" si="7"/>
        <v>L</v>
      </c>
      <c r="H178" s="24">
        <f>SUMIFS(Donnees!$G:$G,Donnees!$E:$E,Synthèse!$A178,Donnees!$F:$F,Synthèse!H$9)</f>
        <v>0</v>
      </c>
      <c r="I178" s="24">
        <f>SUMIFS(Donnees!$G:$G,Donnees!$E:$E,Synthèse!$A178,Donnees!$F:$F,Synthèse!I$9)</f>
        <v>6</v>
      </c>
      <c r="J178" s="24">
        <f>SUMIFS(Donnees!$G:$G,Donnees!$E:$E,Synthèse!$A178,Donnees!$F:$F,Synthèse!J$9)</f>
        <v>0</v>
      </c>
      <c r="K178" s="24">
        <f>SUMIFS(Donnees!$G:$G,Donnees!$E:$E,Synthèse!$A178,Donnees!$F:$F,Synthèse!K$9)</f>
        <v>0</v>
      </c>
      <c r="L178" s="24">
        <f>SUMIFS(Donnees!$G:$G,Donnees!$E:$E,Synthèse!$A178,Donnees!$F:$F,Synthèse!L$9)</f>
        <v>0</v>
      </c>
      <c r="M178" s="25" t="str">
        <f t="shared" si="8"/>
        <v>L</v>
      </c>
      <c r="N178" s="26"/>
      <c r="O178" s="6" t="str">
        <f t="shared" si="6"/>
        <v/>
      </c>
    </row>
    <row r="179" spans="1:15" s="6" customFormat="1" ht="30" customHeight="1" x14ac:dyDescent="0.25">
      <c r="A179" s="9" t="s">
        <v>50</v>
      </c>
      <c r="B179" s="24">
        <f>SUMIFS(Donnees!$G:$G,Donnees!$E:$E,Synthèse!$A179,Donnees!$F:$F,Synthèse!B$9)</f>
        <v>6</v>
      </c>
      <c r="C179" s="24">
        <f>SUMIFS(Donnees!$G:$G,Donnees!$E:$E,Synthèse!$A179,Donnees!$F:$F,Synthèse!C$9)</f>
        <v>0</v>
      </c>
      <c r="D179" s="24">
        <f>SUMIFS(Donnees!$G:$G,Donnees!$E:$E,Synthèse!$A179,Donnees!$F:$F,Synthèse!D$9)</f>
        <v>0</v>
      </c>
      <c r="E179" s="24">
        <f>SUMIFS(Donnees!$G:$G,Donnees!$E:$E,Synthèse!$A179,Donnees!$F:$F,Synthèse!E$9)</f>
        <v>0</v>
      </c>
      <c r="F179" s="24">
        <f>SUMIFS(Donnees!$G:$G,Donnees!$E:$E,Synthèse!$A179,Donnees!$F:$F,Synthèse!F$9)</f>
        <v>0</v>
      </c>
      <c r="G179" s="25" t="str">
        <f t="shared" si="7"/>
        <v>L</v>
      </c>
      <c r="H179" s="24">
        <f>SUMIFS(Donnees!$G:$G,Donnees!$E:$E,Synthèse!$A179,Donnees!$F:$F,Synthèse!H$9)</f>
        <v>0</v>
      </c>
      <c r="I179" s="24">
        <f>SUMIFS(Donnees!$G:$G,Donnees!$E:$E,Synthèse!$A179,Donnees!$F:$F,Synthèse!I$9)</f>
        <v>6</v>
      </c>
      <c r="J179" s="24">
        <f>SUMIFS(Donnees!$G:$G,Donnees!$E:$E,Synthèse!$A179,Donnees!$F:$F,Synthèse!J$9)</f>
        <v>0</v>
      </c>
      <c r="K179" s="24">
        <f>SUMIFS(Donnees!$G:$G,Donnees!$E:$E,Synthèse!$A179,Donnees!$F:$F,Synthèse!K$9)</f>
        <v>0</v>
      </c>
      <c r="L179" s="24">
        <f>SUMIFS(Donnees!$G:$G,Donnees!$E:$E,Synthèse!$A179,Donnees!$F:$F,Synthèse!L$9)</f>
        <v>0</v>
      </c>
      <c r="M179" s="25" t="str">
        <f t="shared" si="8"/>
        <v>L</v>
      </c>
      <c r="N179" s="26"/>
      <c r="O179" s="6" t="str">
        <f t="shared" si="6"/>
        <v/>
      </c>
    </row>
    <row r="180" spans="1:15" s="6" customFormat="1" ht="30" hidden="1" customHeight="1" x14ac:dyDescent="0.25">
      <c r="A180" s="9"/>
      <c r="B180" s="28"/>
      <c r="C180" s="28"/>
      <c r="D180" s="28"/>
      <c r="E180" s="28"/>
      <c r="F180" s="28"/>
      <c r="G180" s="25" t="str">
        <f t="shared" si="7"/>
        <v>L</v>
      </c>
      <c r="H180" s="28"/>
      <c r="I180" s="28"/>
      <c r="J180" s="28"/>
      <c r="K180" s="28"/>
      <c r="L180" s="28"/>
      <c r="M180" s="25" t="str">
        <f t="shared" si="8"/>
        <v>L</v>
      </c>
      <c r="N180" s="26"/>
      <c r="O180" s="6" t="str">
        <f t="shared" si="6"/>
        <v>OK</v>
      </c>
    </row>
    <row r="181" spans="1:15" s="6" customFormat="1" ht="30" hidden="1" customHeight="1" x14ac:dyDescent="0.25">
      <c r="A181" s="9"/>
      <c r="B181" s="28"/>
      <c r="C181" s="28"/>
      <c r="D181" s="28"/>
      <c r="E181" s="28"/>
      <c r="F181" s="28"/>
      <c r="G181" s="25" t="str">
        <f t="shared" si="7"/>
        <v>L</v>
      </c>
      <c r="H181" s="28"/>
      <c r="I181" s="28"/>
      <c r="J181" s="28"/>
      <c r="K181" s="28"/>
      <c r="L181" s="28"/>
      <c r="M181" s="25" t="str">
        <f t="shared" si="8"/>
        <v>L</v>
      </c>
      <c r="N181" s="26"/>
      <c r="O181" s="6" t="str">
        <f t="shared" si="6"/>
        <v>OK</v>
      </c>
    </row>
    <row r="182" spans="1:15" s="6" customFormat="1" ht="30" hidden="1" customHeight="1" x14ac:dyDescent="0.25">
      <c r="A182" s="9"/>
      <c r="B182" s="28"/>
      <c r="C182" s="28"/>
      <c r="D182" s="28"/>
      <c r="E182" s="28"/>
      <c r="F182" s="28"/>
      <c r="G182" s="25" t="str">
        <f t="shared" si="7"/>
        <v>L</v>
      </c>
      <c r="H182" s="28"/>
      <c r="I182" s="28"/>
      <c r="J182" s="28"/>
      <c r="K182" s="28"/>
      <c r="L182" s="28"/>
      <c r="M182" s="25" t="str">
        <f t="shared" si="8"/>
        <v>L</v>
      </c>
      <c r="N182" s="26"/>
      <c r="O182" s="6" t="str">
        <f t="shared" si="6"/>
        <v>OK</v>
      </c>
    </row>
    <row r="183" spans="1:15" s="6" customFormat="1" ht="30" hidden="1" customHeight="1" x14ac:dyDescent="0.25">
      <c r="A183" s="9"/>
      <c r="B183" s="28"/>
      <c r="C183" s="28"/>
      <c r="D183" s="28"/>
      <c r="E183" s="28"/>
      <c r="F183" s="28"/>
      <c r="G183" s="25" t="str">
        <f t="shared" si="7"/>
        <v>L</v>
      </c>
      <c r="H183" s="28"/>
      <c r="I183" s="28"/>
      <c r="J183" s="28"/>
      <c r="K183" s="28"/>
      <c r="L183" s="28"/>
      <c r="M183" s="25" t="str">
        <f t="shared" si="8"/>
        <v>L</v>
      </c>
      <c r="N183" s="26"/>
      <c r="O183" s="6" t="str">
        <f t="shared" si="6"/>
        <v>OK</v>
      </c>
    </row>
    <row r="184" spans="1:15" s="6" customFormat="1" ht="30" hidden="1" customHeight="1" x14ac:dyDescent="0.25">
      <c r="A184" s="9"/>
      <c r="B184" s="28"/>
      <c r="C184" s="28"/>
      <c r="D184" s="28"/>
      <c r="E184" s="28"/>
      <c r="F184" s="28"/>
      <c r="G184" s="25" t="str">
        <f t="shared" si="7"/>
        <v>L</v>
      </c>
      <c r="H184" s="28"/>
      <c r="I184" s="28"/>
      <c r="J184" s="28"/>
      <c r="K184" s="28"/>
      <c r="L184" s="28"/>
      <c r="M184" s="25" t="str">
        <f t="shared" si="8"/>
        <v>L</v>
      </c>
      <c r="N184" s="26"/>
      <c r="O184" s="6" t="str">
        <f t="shared" si="6"/>
        <v>OK</v>
      </c>
    </row>
    <row r="185" spans="1:15" s="6" customFormat="1" ht="30" hidden="1" customHeight="1" x14ac:dyDescent="0.25">
      <c r="A185" s="9"/>
      <c r="B185" s="28"/>
      <c r="C185" s="28"/>
      <c r="D185" s="28"/>
      <c r="E185" s="28"/>
      <c r="F185" s="28"/>
      <c r="G185" s="25" t="str">
        <f t="shared" si="7"/>
        <v>L</v>
      </c>
      <c r="H185" s="28"/>
      <c r="I185" s="28"/>
      <c r="J185" s="28"/>
      <c r="K185" s="28"/>
      <c r="L185" s="28"/>
      <c r="M185" s="25" t="str">
        <f t="shared" si="8"/>
        <v>L</v>
      </c>
      <c r="N185" s="26"/>
      <c r="O185" s="6" t="str">
        <f t="shared" si="6"/>
        <v>OK</v>
      </c>
    </row>
    <row r="186" spans="1:15" s="6" customFormat="1" ht="30" customHeight="1" x14ac:dyDescent="0.25">
      <c r="A186" s="10" t="s">
        <v>58</v>
      </c>
      <c r="B186" s="29"/>
      <c r="C186" s="29"/>
      <c r="D186" s="29"/>
      <c r="E186" s="29"/>
      <c r="F186" s="29"/>
      <c r="G186" s="25"/>
      <c r="H186" s="29"/>
      <c r="I186" s="29"/>
      <c r="J186" s="29"/>
      <c r="K186" s="29"/>
      <c r="L186" s="29"/>
      <c r="M186" s="25"/>
      <c r="N186" s="26"/>
      <c r="O186" s="6" t="str">
        <f t="shared" si="6"/>
        <v/>
      </c>
    </row>
    <row r="187" spans="1:15" s="6" customFormat="1" ht="30" customHeight="1" x14ac:dyDescent="0.25">
      <c r="A187" s="31" t="s">
        <v>51</v>
      </c>
      <c r="B187" s="32">
        <f>SUMIFS(Donnees!$G:$G,Donnees!$D:$D,Synthèse!$A187,Donnees!$F:$F,Synthèse!B$9)/SUMIFS(Donnees!$G:$G,Donnees!$D:$D,Synthèse!$A187,Donnees!$H:$H,"P")</f>
        <v>0.33333333333333331</v>
      </c>
      <c r="C187" s="32">
        <f>SUMIFS(Donnees!$G:$G,Donnees!$D:$D,Synthèse!$A187,Donnees!$F:$F,Synthèse!C$9)/SUMIFS(Donnees!$G:$G,Donnees!$D:$D,Synthèse!$A187,Donnees!$H:$H,"P")</f>
        <v>0.66666666666666663</v>
      </c>
      <c r="D187" s="32">
        <f>SUMIFS(Donnees!$G:$G,Donnees!$D:$D,Synthèse!$A187,Donnees!$F:$F,Synthèse!D$9)/SUMIFS(Donnees!$G:$G,Donnees!$D:$D,Synthèse!$A187,Donnees!$H:$H,"P")</f>
        <v>0</v>
      </c>
      <c r="E187" s="32">
        <f>SUMIFS(Donnees!$G:$G,Donnees!$D:$D,Synthèse!$A187,Donnees!$F:$F,Synthèse!E$9)/SUMIFS(Donnees!$G:$G,Donnees!$D:$D,Synthèse!$A187,Donnees!$H:$H,"P")</f>
        <v>0</v>
      </c>
      <c r="F187" s="32">
        <f>SUMIFS(Donnees!$G:$G,Donnees!$D:$D,Synthèse!$A187,Donnees!$F:$F,Synthèse!F$9)/SUMIFS(Donnees!$G:$G,Donnees!$D:$D,Synthèse!$A187,Donnees!$H:$H,"P")</f>
        <v>0</v>
      </c>
      <c r="G187" s="33" t="str">
        <f>IF(SUM(B187:F187)&lt;&gt;100%,"D","C")</f>
        <v>C</v>
      </c>
      <c r="H187" s="32">
        <f>SUMIFS(Donnees!$G:$G,Donnees!$D:$D,Synthèse!$A187,Donnees!$F:$F,Synthèse!H$9)/SUMIFS(Donnees!$G:$G,Donnees!$D:$D,Synthèse!$A187,Donnees!$H:$H,"A")</f>
        <v>1</v>
      </c>
      <c r="I187" s="32">
        <f>SUMIFS(Donnees!$G:$G,Donnees!$D:$D,Synthèse!$A187,Donnees!$F:$F,Synthèse!I$9)/SUMIFS(Donnees!$G:$G,Donnees!$D:$D,Synthèse!$A187,Donnees!$H:$H,"A")</f>
        <v>0</v>
      </c>
      <c r="J187" s="32">
        <f>SUMIFS(Donnees!$G:$G,Donnees!$D:$D,Synthèse!$A187,Donnees!$F:$F,Synthèse!J$9)/SUMIFS(Donnees!$G:$G,Donnees!$D:$D,Synthèse!$A187,Donnees!$H:$H,"A")</f>
        <v>0</v>
      </c>
      <c r="K187" s="32">
        <f>SUMIFS(Donnees!$G:$G,Donnees!$D:$D,Synthèse!$A187,Donnees!$F:$F,Synthèse!K$9)/SUMIFS(Donnees!$G:$G,Donnees!$D:$D,Synthèse!$A187,Donnees!$H:$H,"A")</f>
        <v>0</v>
      </c>
      <c r="L187" s="32">
        <f>SUMIFS(Donnees!$G:$G,Donnees!$D:$D,Synthèse!$A187,Donnees!$F:$F,Synthèse!L$9)/SUMIFS(Donnees!$G:$G,Donnees!$D:$D,Synthèse!$A187,Donnees!$H:$H,"A")</f>
        <v>0</v>
      </c>
      <c r="M187" s="33" t="str">
        <f>IF(SUM(H187:L187)&lt;&gt;100%,"D","C")</f>
        <v>C</v>
      </c>
      <c r="N187" s="26"/>
      <c r="O187" s="6" t="str">
        <f t="shared" si="6"/>
        <v/>
      </c>
    </row>
    <row r="188" spans="1:15" s="6" customFormat="1" ht="30" customHeight="1" x14ac:dyDescent="0.25">
      <c r="A188" s="8" t="s">
        <v>52</v>
      </c>
      <c r="B188" s="24">
        <f>SUMIFS(Donnees!$G:$G,Donnees!$E:$E,Synthèse!$A188,Donnees!$F:$F,Synthèse!B$9)</f>
        <v>0</v>
      </c>
      <c r="C188" s="24">
        <f>SUMIFS(Donnees!$G:$G,Donnees!$E:$E,Synthèse!$A188,Donnees!$F:$F,Synthèse!C$9)</f>
        <v>6</v>
      </c>
      <c r="D188" s="24">
        <f>SUMIFS(Donnees!$G:$G,Donnees!$E:$E,Synthèse!$A188,Donnees!$F:$F,Synthèse!D$9)</f>
        <v>0</v>
      </c>
      <c r="E188" s="24">
        <f>SUMIFS(Donnees!$G:$G,Donnees!$E:$E,Synthèse!$A188,Donnees!$F:$F,Synthèse!E$9)</f>
        <v>0</v>
      </c>
      <c r="F188" s="24">
        <f>SUMIFS(Donnees!$G:$G,Donnees!$E:$E,Synthèse!$A188,Donnees!$F:$F,Synthèse!F$9)</f>
        <v>0</v>
      </c>
      <c r="G188" s="25" t="str">
        <f t="shared" si="7"/>
        <v>L</v>
      </c>
      <c r="H188" s="24">
        <f>SUMIFS(Donnees!$G:$G,Donnees!$E:$E,Synthèse!$A188,Donnees!$F:$F,Synthèse!H$9)</f>
        <v>6</v>
      </c>
      <c r="I188" s="24">
        <f>SUMIFS(Donnees!$G:$G,Donnees!$E:$E,Synthèse!$A188,Donnees!$F:$F,Synthèse!I$9)</f>
        <v>0</v>
      </c>
      <c r="J188" s="24">
        <f>SUMIFS(Donnees!$G:$G,Donnees!$E:$E,Synthèse!$A188,Donnees!$F:$F,Synthèse!J$9)</f>
        <v>0</v>
      </c>
      <c r="K188" s="24">
        <f>SUMIFS(Donnees!$G:$G,Donnees!$E:$E,Synthèse!$A188,Donnees!$F:$F,Synthèse!K$9)</f>
        <v>0</v>
      </c>
      <c r="L188" s="24">
        <f>SUMIFS(Donnees!$G:$G,Donnees!$E:$E,Synthèse!$A188,Donnees!$F:$F,Synthèse!L$9)</f>
        <v>0</v>
      </c>
      <c r="M188" s="25" t="str">
        <f t="shared" si="8"/>
        <v>L</v>
      </c>
      <c r="N188" s="26"/>
      <c r="O188" s="6" t="str">
        <f t="shared" si="6"/>
        <v/>
      </c>
    </row>
    <row r="189" spans="1:15" s="6" customFormat="1" ht="30" customHeight="1" x14ac:dyDescent="0.25">
      <c r="A189" s="9" t="s">
        <v>85</v>
      </c>
      <c r="B189" s="24">
        <f>SUMIFS(Donnees!$G:$G,Donnees!$E:$E,Synthèse!$A189,Donnees!$F:$F,Synthèse!B$9)</f>
        <v>0</v>
      </c>
      <c r="C189" s="24">
        <f>SUMIFS(Donnees!$G:$G,Donnees!$E:$E,Synthèse!$A189,Donnees!$F:$F,Synthèse!C$9)</f>
        <v>6</v>
      </c>
      <c r="D189" s="24">
        <f>SUMIFS(Donnees!$G:$G,Donnees!$E:$E,Synthèse!$A189,Donnees!$F:$F,Synthèse!D$9)</f>
        <v>0</v>
      </c>
      <c r="E189" s="24">
        <f>SUMIFS(Donnees!$G:$G,Donnees!$E:$E,Synthèse!$A189,Donnees!$F:$F,Synthèse!E$9)</f>
        <v>0</v>
      </c>
      <c r="F189" s="24">
        <f>SUMIFS(Donnees!$G:$G,Donnees!$E:$E,Synthèse!$A189,Donnees!$F:$F,Synthèse!F$9)</f>
        <v>0</v>
      </c>
      <c r="G189" s="25" t="str">
        <f t="shared" si="7"/>
        <v>L</v>
      </c>
      <c r="H189" s="24">
        <f>SUMIFS(Donnees!$G:$G,Donnees!$E:$E,Synthèse!$A189,Donnees!$F:$F,Synthèse!H$9)</f>
        <v>6</v>
      </c>
      <c r="I189" s="24">
        <f>SUMIFS(Donnees!$G:$G,Donnees!$E:$E,Synthèse!$A189,Donnees!$F:$F,Synthèse!I$9)</f>
        <v>0</v>
      </c>
      <c r="J189" s="24">
        <f>SUMIFS(Donnees!$G:$G,Donnees!$E:$E,Synthèse!$A189,Donnees!$F:$F,Synthèse!J$9)</f>
        <v>0</v>
      </c>
      <c r="K189" s="24">
        <f>SUMIFS(Donnees!$G:$G,Donnees!$E:$E,Synthèse!$A189,Donnees!$F:$F,Synthèse!K$9)</f>
        <v>0</v>
      </c>
      <c r="L189" s="24">
        <f>SUMIFS(Donnees!$G:$G,Donnees!$E:$E,Synthèse!$A189,Donnees!$F:$F,Synthèse!L$9)</f>
        <v>0</v>
      </c>
      <c r="M189" s="25" t="str">
        <f t="shared" si="8"/>
        <v>L</v>
      </c>
      <c r="N189" s="26"/>
      <c r="O189" s="6" t="str">
        <f t="shared" si="6"/>
        <v/>
      </c>
    </row>
    <row r="190" spans="1:15" s="6" customFormat="1" ht="30" customHeight="1" x14ac:dyDescent="0.25">
      <c r="A190" s="8" t="s">
        <v>53</v>
      </c>
      <c r="B190" s="24">
        <f>SUMIFS(Donnees!$G:$G,Donnees!$E:$E,Synthèse!$A190,Donnees!$F:$F,Synthèse!B$9)</f>
        <v>6</v>
      </c>
      <c r="C190" s="24">
        <f>SUMIFS(Donnees!$G:$G,Donnees!$E:$E,Synthèse!$A190,Donnees!$F:$F,Synthèse!C$9)</f>
        <v>0</v>
      </c>
      <c r="D190" s="24">
        <f>SUMIFS(Donnees!$G:$G,Donnees!$E:$E,Synthèse!$A190,Donnees!$F:$F,Synthèse!D$9)</f>
        <v>0</v>
      </c>
      <c r="E190" s="24">
        <f>SUMIFS(Donnees!$G:$G,Donnees!$E:$E,Synthèse!$A190,Donnees!$F:$F,Synthèse!E$9)</f>
        <v>0</v>
      </c>
      <c r="F190" s="24">
        <f>SUMIFS(Donnees!$G:$G,Donnees!$E:$E,Synthèse!$A190,Donnees!$F:$F,Synthèse!F$9)</f>
        <v>0</v>
      </c>
      <c r="G190" s="25" t="str">
        <f t="shared" si="7"/>
        <v>L</v>
      </c>
      <c r="H190" s="24">
        <f>SUMIFS(Donnees!$G:$G,Donnees!$E:$E,Synthèse!$A190,Donnees!$F:$F,Synthèse!H$9)</f>
        <v>6</v>
      </c>
      <c r="I190" s="24">
        <f>SUMIFS(Donnees!$G:$G,Donnees!$E:$E,Synthèse!$A190,Donnees!$F:$F,Synthèse!I$9)</f>
        <v>0</v>
      </c>
      <c r="J190" s="24">
        <f>SUMIFS(Donnees!$G:$G,Donnees!$E:$E,Synthèse!$A190,Donnees!$F:$F,Synthèse!J$9)</f>
        <v>0</v>
      </c>
      <c r="K190" s="24">
        <f>SUMIFS(Donnees!$G:$G,Donnees!$E:$E,Synthèse!$A190,Donnees!$F:$F,Synthèse!K$9)</f>
        <v>0</v>
      </c>
      <c r="L190" s="24">
        <f>SUMIFS(Donnees!$G:$G,Donnees!$E:$E,Synthèse!$A190,Donnees!$F:$F,Synthèse!L$9)</f>
        <v>0</v>
      </c>
      <c r="M190" s="25" t="str">
        <f t="shared" si="8"/>
        <v>L</v>
      </c>
      <c r="N190" s="26"/>
      <c r="O190" s="6" t="str">
        <f t="shared" si="6"/>
        <v/>
      </c>
    </row>
    <row r="191" spans="1:15" s="6" customFormat="1" ht="30" hidden="1" customHeight="1" x14ac:dyDescent="0.25">
      <c r="A191" s="8"/>
      <c r="B191" s="27"/>
      <c r="C191" s="27"/>
      <c r="D191" s="27"/>
      <c r="E191" s="27"/>
      <c r="F191" s="27"/>
      <c r="G191" s="25" t="str">
        <f t="shared" si="7"/>
        <v>L</v>
      </c>
      <c r="H191" s="27"/>
      <c r="I191" s="27"/>
      <c r="J191" s="27"/>
      <c r="K191" s="27"/>
      <c r="L191" s="27"/>
      <c r="M191" s="25" t="str">
        <f t="shared" si="8"/>
        <v>L</v>
      </c>
      <c r="N191" s="26"/>
      <c r="O191" s="6" t="str">
        <f t="shared" si="6"/>
        <v>OK</v>
      </c>
    </row>
    <row r="192" spans="1:15" s="6" customFormat="1" ht="30" hidden="1" customHeight="1" x14ac:dyDescent="0.25">
      <c r="A192" s="8"/>
      <c r="B192" s="27"/>
      <c r="C192" s="27"/>
      <c r="D192" s="27"/>
      <c r="E192" s="27"/>
      <c r="F192" s="27"/>
      <c r="G192" s="25" t="str">
        <f t="shared" si="7"/>
        <v>L</v>
      </c>
      <c r="H192" s="27"/>
      <c r="I192" s="27"/>
      <c r="J192" s="27"/>
      <c r="K192" s="27"/>
      <c r="L192" s="27"/>
      <c r="M192" s="25" t="str">
        <f t="shared" si="8"/>
        <v>L</v>
      </c>
      <c r="N192" s="26"/>
      <c r="O192" s="6" t="str">
        <f t="shared" si="6"/>
        <v>OK</v>
      </c>
    </row>
    <row r="193" spans="1:15" s="6" customFormat="1" ht="30" hidden="1" customHeight="1" x14ac:dyDescent="0.25">
      <c r="A193" s="8"/>
      <c r="B193" s="27"/>
      <c r="C193" s="27"/>
      <c r="D193" s="27"/>
      <c r="E193" s="27"/>
      <c r="F193" s="27"/>
      <c r="G193" s="25" t="str">
        <f t="shared" si="7"/>
        <v>L</v>
      </c>
      <c r="H193" s="27"/>
      <c r="I193" s="27"/>
      <c r="J193" s="27"/>
      <c r="K193" s="27"/>
      <c r="L193" s="27"/>
      <c r="M193" s="25" t="str">
        <f t="shared" si="8"/>
        <v>L</v>
      </c>
      <c r="N193" s="26"/>
      <c r="O193" s="6" t="str">
        <f t="shared" si="6"/>
        <v>OK</v>
      </c>
    </row>
    <row r="194" spans="1:15" s="6" customFormat="1" ht="30" hidden="1" customHeight="1" x14ac:dyDescent="0.25">
      <c r="A194" s="9"/>
      <c r="B194" s="28"/>
      <c r="C194" s="28"/>
      <c r="D194" s="28"/>
      <c r="E194" s="28"/>
      <c r="F194" s="28"/>
      <c r="G194" s="25" t="str">
        <f t="shared" si="7"/>
        <v>L</v>
      </c>
      <c r="H194" s="28"/>
      <c r="I194" s="28"/>
      <c r="J194" s="28"/>
      <c r="K194" s="28"/>
      <c r="L194" s="28"/>
      <c r="M194" s="25" t="str">
        <f t="shared" si="8"/>
        <v>L</v>
      </c>
      <c r="N194" s="26"/>
      <c r="O194" s="6" t="str">
        <f t="shared" si="6"/>
        <v>OK</v>
      </c>
    </row>
    <row r="195" spans="1:15" s="6" customFormat="1" ht="30" hidden="1" customHeight="1" x14ac:dyDescent="0.25">
      <c r="A195" s="8"/>
      <c r="B195" s="27"/>
      <c r="C195" s="27"/>
      <c r="D195" s="27"/>
      <c r="E195" s="27"/>
      <c r="F195" s="27"/>
      <c r="G195" s="25" t="str">
        <f t="shared" si="7"/>
        <v>L</v>
      </c>
      <c r="H195" s="27"/>
      <c r="I195" s="27"/>
      <c r="J195" s="27"/>
      <c r="K195" s="27"/>
      <c r="L195" s="27"/>
      <c r="M195" s="25" t="str">
        <f t="shared" si="8"/>
        <v>L</v>
      </c>
      <c r="N195" s="26"/>
      <c r="O195" s="6" t="str">
        <f t="shared" si="6"/>
        <v>OK</v>
      </c>
    </row>
    <row r="196" spans="1:15" s="6" customFormat="1" ht="30" hidden="1" customHeight="1" x14ac:dyDescent="0.25">
      <c r="A196" s="9"/>
      <c r="B196" s="28"/>
      <c r="C196" s="28"/>
      <c r="D196" s="28"/>
      <c r="E196" s="28"/>
      <c r="F196" s="28"/>
      <c r="G196" s="25" t="str">
        <f t="shared" si="7"/>
        <v>L</v>
      </c>
      <c r="H196" s="28"/>
      <c r="I196" s="28"/>
      <c r="J196" s="28"/>
      <c r="K196" s="28"/>
      <c r="L196" s="28"/>
      <c r="M196" s="25" t="str">
        <f t="shared" si="8"/>
        <v>L</v>
      </c>
      <c r="N196" s="26"/>
      <c r="O196" s="6" t="str">
        <f t="shared" si="6"/>
        <v>OK</v>
      </c>
    </row>
    <row r="197" spans="1:15" s="6" customFormat="1" ht="30" hidden="1" customHeight="1" x14ac:dyDescent="0.25">
      <c r="A197" s="9"/>
      <c r="B197" s="28"/>
      <c r="C197" s="28"/>
      <c r="D197" s="28"/>
      <c r="E197" s="28"/>
      <c r="F197" s="28"/>
      <c r="G197" s="25" t="str">
        <f t="shared" si="7"/>
        <v>L</v>
      </c>
      <c r="H197" s="28"/>
      <c r="I197" s="28"/>
      <c r="J197" s="28"/>
      <c r="K197" s="28"/>
      <c r="L197" s="28"/>
      <c r="M197" s="25" t="str">
        <f t="shared" si="8"/>
        <v>L</v>
      </c>
      <c r="N197" s="26"/>
      <c r="O197" s="6" t="str">
        <f t="shared" si="6"/>
        <v>OK</v>
      </c>
    </row>
    <row r="198" spans="1:15" s="6" customFormat="1" ht="30" hidden="1" customHeight="1" x14ac:dyDescent="0.25">
      <c r="A198" s="9"/>
      <c r="B198" s="28"/>
      <c r="C198" s="28"/>
      <c r="D198" s="28"/>
      <c r="E198" s="28"/>
      <c r="F198" s="28"/>
      <c r="G198" s="25" t="str">
        <f t="shared" si="7"/>
        <v>L</v>
      </c>
      <c r="H198" s="28"/>
      <c r="I198" s="28"/>
      <c r="J198" s="28"/>
      <c r="K198" s="28"/>
      <c r="L198" s="28"/>
      <c r="M198" s="25" t="str">
        <f t="shared" si="8"/>
        <v>L</v>
      </c>
      <c r="N198" s="26"/>
      <c r="O198" s="6" t="str">
        <f t="shared" si="6"/>
        <v>OK</v>
      </c>
    </row>
    <row r="199" spans="1:15" s="6" customFormat="1" ht="30" hidden="1" customHeight="1" x14ac:dyDescent="0.25">
      <c r="A199" s="8"/>
      <c r="B199" s="27"/>
      <c r="C199" s="27"/>
      <c r="D199" s="27"/>
      <c r="E199" s="27"/>
      <c r="F199" s="27"/>
      <c r="G199" s="25" t="str">
        <f t="shared" si="7"/>
        <v>L</v>
      </c>
      <c r="H199" s="27"/>
      <c r="I199" s="27"/>
      <c r="J199" s="27"/>
      <c r="K199" s="27"/>
      <c r="L199" s="27"/>
      <c r="M199" s="25" t="str">
        <f t="shared" si="8"/>
        <v>L</v>
      </c>
      <c r="N199" s="26"/>
      <c r="O199" s="6" t="str">
        <f t="shared" si="6"/>
        <v>OK</v>
      </c>
    </row>
    <row r="200" spans="1:15" s="6" customFormat="1" ht="30" hidden="1" customHeight="1" x14ac:dyDescent="0.25">
      <c r="A200" s="9"/>
      <c r="B200" s="28"/>
      <c r="C200" s="28"/>
      <c r="D200" s="28"/>
      <c r="E200" s="28"/>
      <c r="F200" s="28"/>
      <c r="G200" s="25" t="str">
        <f t="shared" si="7"/>
        <v>L</v>
      </c>
      <c r="H200" s="28"/>
      <c r="I200" s="28"/>
      <c r="J200" s="28"/>
      <c r="K200" s="28"/>
      <c r="L200" s="28"/>
      <c r="M200" s="25" t="str">
        <f t="shared" si="8"/>
        <v>L</v>
      </c>
      <c r="N200" s="26"/>
      <c r="O200" s="6" t="str">
        <f t="shared" si="6"/>
        <v>OK</v>
      </c>
    </row>
    <row r="201" spans="1:15" s="6" customFormat="1" ht="30" hidden="1" customHeight="1" x14ac:dyDescent="0.25">
      <c r="A201" s="9"/>
      <c r="B201" s="28"/>
      <c r="C201" s="28"/>
      <c r="D201" s="28"/>
      <c r="E201" s="28"/>
      <c r="F201" s="28"/>
      <c r="G201" s="25" t="str">
        <f t="shared" si="7"/>
        <v>L</v>
      </c>
      <c r="H201" s="28"/>
      <c r="I201" s="28"/>
      <c r="J201" s="28"/>
      <c r="K201" s="28"/>
      <c r="L201" s="28"/>
      <c r="M201" s="25" t="str">
        <f t="shared" si="8"/>
        <v>L</v>
      </c>
      <c r="N201" s="26"/>
      <c r="O201" s="6" t="str">
        <f t="shared" si="6"/>
        <v>OK</v>
      </c>
    </row>
    <row r="202" spans="1:15" s="6" customFormat="1" ht="30" hidden="1" customHeight="1" x14ac:dyDescent="0.25">
      <c r="A202" s="9"/>
      <c r="B202" s="28"/>
      <c r="C202" s="28"/>
      <c r="D202" s="28"/>
      <c r="E202" s="28"/>
      <c r="F202" s="28"/>
      <c r="G202" s="25" t="str">
        <f t="shared" si="7"/>
        <v>L</v>
      </c>
      <c r="H202" s="28"/>
      <c r="I202" s="28"/>
      <c r="J202" s="28"/>
      <c r="K202" s="28"/>
      <c r="L202" s="28"/>
      <c r="M202" s="25" t="str">
        <f t="shared" si="8"/>
        <v>L</v>
      </c>
      <c r="N202" s="26"/>
      <c r="O202" s="6" t="str">
        <f t="shared" si="6"/>
        <v>OK</v>
      </c>
    </row>
    <row r="203" spans="1:15" s="6" customFormat="1" ht="30" hidden="1" customHeight="1" x14ac:dyDescent="0.25">
      <c r="A203" s="9"/>
      <c r="B203" s="28"/>
      <c r="C203" s="28"/>
      <c r="D203" s="28"/>
      <c r="E203" s="28"/>
      <c r="F203" s="28"/>
      <c r="G203" s="25" t="str">
        <f t="shared" si="7"/>
        <v>L</v>
      </c>
      <c r="H203" s="28"/>
      <c r="I203" s="28"/>
      <c r="J203" s="28"/>
      <c r="K203" s="28"/>
      <c r="L203" s="28"/>
      <c r="M203" s="25" t="str">
        <f t="shared" si="8"/>
        <v>L</v>
      </c>
      <c r="N203" s="26"/>
      <c r="O203" s="6" t="str">
        <f t="shared" si="6"/>
        <v>OK</v>
      </c>
    </row>
    <row r="204" spans="1:15" s="6" customFormat="1" ht="30" hidden="1" customHeight="1" x14ac:dyDescent="0.25">
      <c r="A204" s="9"/>
      <c r="B204" s="28"/>
      <c r="C204" s="28"/>
      <c r="D204" s="28"/>
      <c r="E204" s="28"/>
      <c r="F204" s="28"/>
      <c r="G204" s="25" t="str">
        <f t="shared" si="7"/>
        <v>L</v>
      </c>
      <c r="H204" s="28"/>
      <c r="I204" s="28"/>
      <c r="J204" s="28"/>
      <c r="K204" s="28"/>
      <c r="L204" s="28"/>
      <c r="M204" s="25" t="str">
        <f t="shared" si="8"/>
        <v>L</v>
      </c>
      <c r="N204" s="26"/>
      <c r="O204" s="6" t="str">
        <f t="shared" si="6"/>
        <v>OK</v>
      </c>
    </row>
    <row r="205" spans="1:15" s="6" customFormat="1" ht="30" hidden="1" customHeight="1" x14ac:dyDescent="0.25">
      <c r="A205" s="9"/>
      <c r="B205" s="28"/>
      <c r="C205" s="28"/>
      <c r="D205" s="28"/>
      <c r="E205" s="28"/>
      <c r="F205" s="28"/>
      <c r="G205" s="25" t="str">
        <f t="shared" si="7"/>
        <v>L</v>
      </c>
      <c r="H205" s="28"/>
      <c r="I205" s="28"/>
      <c r="J205" s="28"/>
      <c r="K205" s="28"/>
      <c r="L205" s="28"/>
      <c r="M205" s="25" t="str">
        <f t="shared" si="8"/>
        <v>L</v>
      </c>
      <c r="N205" s="26"/>
      <c r="O205" s="6" t="str">
        <f t="shared" si="6"/>
        <v>OK</v>
      </c>
    </row>
    <row r="206" spans="1:15" s="6" customFormat="1" ht="30" hidden="1" customHeight="1" x14ac:dyDescent="0.25">
      <c r="A206" s="9"/>
      <c r="B206" s="28"/>
      <c r="C206" s="28"/>
      <c r="D206" s="28"/>
      <c r="E206" s="28"/>
      <c r="F206" s="28"/>
      <c r="G206" s="25" t="str">
        <f t="shared" ref="G206" si="9">IF(COUNTA(B206:F206)&lt;&gt;1,"L","J")</f>
        <v>L</v>
      </c>
      <c r="H206" s="28"/>
      <c r="I206" s="28"/>
      <c r="J206" s="28"/>
      <c r="K206" s="28"/>
      <c r="L206" s="28"/>
      <c r="M206" s="25" t="str">
        <f t="shared" ref="M206" si="10">IF(COUNTA(H206:L206)&lt;&gt;1,"L","J")</f>
        <v>L</v>
      </c>
      <c r="N206" s="26"/>
      <c r="O206" s="6" t="str">
        <f t="shared" si="6"/>
        <v>OK</v>
      </c>
    </row>
    <row r="207" spans="1:15" ht="30" customHeight="1" x14ac:dyDescent="0.25">
      <c r="A207" s="10" t="s">
        <v>58</v>
      </c>
      <c r="B207" s="29"/>
      <c r="C207" s="29"/>
      <c r="D207" s="29"/>
      <c r="E207" s="29"/>
      <c r="F207" s="29"/>
      <c r="G207" s="25"/>
      <c r="H207" s="29"/>
      <c r="I207" s="29"/>
      <c r="J207" s="29"/>
      <c r="K207" s="29"/>
      <c r="L207" s="29"/>
      <c r="M207" s="25"/>
      <c r="N207" s="30"/>
      <c r="O207" s="6" t="str">
        <f t="shared" si="6"/>
        <v/>
      </c>
    </row>
    <row r="230" spans="1:10" ht="18.75" x14ac:dyDescent="0.3">
      <c r="H230" s="16" t="str">
        <f>"items: "</f>
        <v xml:space="preserve">items: </v>
      </c>
      <c r="I230" s="38" t="s">
        <v>76</v>
      </c>
      <c r="J230" s="17"/>
    </row>
    <row r="233" spans="1:10" x14ac:dyDescent="0.25">
      <c r="A233" s="12"/>
    </row>
    <row r="234" spans="1:10" x14ac:dyDescent="0.25">
      <c r="A234" s="12"/>
    </row>
    <row r="235" spans="1:10" x14ac:dyDescent="0.25">
      <c r="A235" s="12"/>
    </row>
    <row r="251" spans="2:10" s="2" customFormat="1" ht="18.75" x14ac:dyDescent="0.3">
      <c r="B251" s="16" t="s">
        <v>72</v>
      </c>
      <c r="C251" s="40" t="s">
        <v>44</v>
      </c>
      <c r="D251" s="17"/>
      <c r="G251" s="1"/>
      <c r="H251" s="16" t="s">
        <v>72</v>
      </c>
      <c r="I251" s="40" t="s">
        <v>5</v>
      </c>
      <c r="J251" s="17"/>
    </row>
    <row r="305" spans="13:13" s="2" customFormat="1" ht="15" x14ac:dyDescent="0.25">
      <c r="M305" s="4"/>
    </row>
    <row r="418" spans="1:12" hidden="1" x14ac:dyDescent="0.25"/>
    <row r="419" spans="1:12" hidden="1" x14ac:dyDescent="0.25">
      <c r="B419" s="5" t="str">
        <f>B8</f>
        <v xml:space="preserve">Evaluation réalisée par Tous </v>
      </c>
      <c r="C419" s="5"/>
      <c r="D419" s="5"/>
      <c r="E419" s="5"/>
      <c r="F419" s="5"/>
      <c r="H419" s="5" t="str">
        <f>H8</f>
        <v xml:space="preserve">Evaluation réalisée par Tous </v>
      </c>
      <c r="I419" s="5"/>
      <c r="J419" s="5"/>
      <c r="K419" s="5"/>
      <c r="L419" s="5"/>
    </row>
    <row r="420" spans="1:12" hidden="1" x14ac:dyDescent="0.25">
      <c r="A420" s="11" t="s">
        <v>70</v>
      </c>
      <c r="B420" s="4" t="s">
        <v>65</v>
      </c>
      <c r="C420" s="4" t="s">
        <v>66</v>
      </c>
      <c r="D420" s="4" t="s">
        <v>67</v>
      </c>
      <c r="E420" s="4" t="s">
        <v>68</v>
      </c>
      <c r="F420" s="4" t="s">
        <v>69</v>
      </c>
      <c r="G420" s="39" t="s">
        <v>86</v>
      </c>
      <c r="H420" s="4" t="s">
        <v>0</v>
      </c>
      <c r="I420" s="4" t="s">
        <v>54</v>
      </c>
      <c r="J420" s="4" t="s">
        <v>56</v>
      </c>
      <c r="K420" s="4" t="s">
        <v>1</v>
      </c>
      <c r="L420" s="4" t="s">
        <v>55</v>
      </c>
    </row>
    <row r="421" spans="1:12" ht="18.75" hidden="1" x14ac:dyDescent="0.3">
      <c r="A421" s="13" t="str">
        <f t="shared" ref="A421" si="11">A10</f>
        <v>Logement</v>
      </c>
      <c r="B421" s="11">
        <f>IF(B10&lt;&gt;0,B10,NA())</f>
        <v>0.875</v>
      </c>
      <c r="C421" s="11">
        <f t="shared" ref="C421:L421" si="12">IF(C10&lt;&gt;0,C10,NA())</f>
        <v>4.1666666666666664E-2</v>
      </c>
      <c r="D421" s="11">
        <f t="shared" si="12"/>
        <v>4.1666666666666664E-2</v>
      </c>
      <c r="E421" s="11">
        <f t="shared" si="12"/>
        <v>4.1666666666666664E-2</v>
      </c>
      <c r="F421" s="11" t="e">
        <f t="shared" si="12"/>
        <v>#N/A</v>
      </c>
      <c r="G421" s="11"/>
      <c r="H421" s="11" t="e">
        <f t="shared" si="12"/>
        <v>#N/A</v>
      </c>
      <c r="I421" s="11">
        <f t="shared" si="12"/>
        <v>1</v>
      </c>
      <c r="J421" s="11" t="e">
        <f t="shared" si="12"/>
        <v>#N/A</v>
      </c>
      <c r="K421" s="11" t="e">
        <f t="shared" si="12"/>
        <v>#N/A</v>
      </c>
      <c r="L421" s="11" t="e">
        <f t="shared" si="12"/>
        <v>#N/A</v>
      </c>
    </row>
    <row r="422" spans="1:12" ht="18.75" hidden="1" x14ac:dyDescent="0.3">
      <c r="A422" s="13" t="str">
        <f t="shared" ref="A422" si="13">A27</f>
        <v>Alimentation</v>
      </c>
      <c r="B422" s="11">
        <f>IF(B27&lt;&gt;0,B27,NA())</f>
        <v>1</v>
      </c>
      <c r="C422" s="11" t="e">
        <f t="shared" ref="C422:L422" si="14">IF(C27&lt;&gt;0,C27,NA())</f>
        <v>#N/A</v>
      </c>
      <c r="D422" s="11" t="e">
        <f t="shared" si="14"/>
        <v>#N/A</v>
      </c>
      <c r="E422" s="11" t="e">
        <f t="shared" si="14"/>
        <v>#N/A</v>
      </c>
      <c r="F422" s="11" t="e">
        <f t="shared" si="14"/>
        <v>#N/A</v>
      </c>
      <c r="G422" s="11"/>
      <c r="H422" s="11">
        <f t="shared" si="14"/>
        <v>1</v>
      </c>
      <c r="I422" s="11" t="e">
        <f t="shared" si="14"/>
        <v>#N/A</v>
      </c>
      <c r="J422" s="11" t="e">
        <f t="shared" si="14"/>
        <v>#N/A</v>
      </c>
      <c r="K422" s="11" t="e">
        <f t="shared" si="14"/>
        <v>#N/A</v>
      </c>
      <c r="L422" s="11" t="e">
        <f t="shared" si="14"/>
        <v>#N/A</v>
      </c>
    </row>
    <row r="423" spans="1:12" ht="18.75" hidden="1" x14ac:dyDescent="0.3">
      <c r="A423" s="13" t="str">
        <f t="shared" ref="A423" si="15">A44</f>
        <v>Hygiène</v>
      </c>
      <c r="B423" s="11" t="e">
        <f>IF(B44&lt;&gt;0,B44,NA())</f>
        <v>#N/A</v>
      </c>
      <c r="C423" s="11">
        <f t="shared" ref="C423:L423" si="16">IF(C44&lt;&gt;0,C44,NA())</f>
        <v>1</v>
      </c>
      <c r="D423" s="11" t="e">
        <f t="shared" si="16"/>
        <v>#N/A</v>
      </c>
      <c r="E423" s="11" t="e">
        <f t="shared" si="16"/>
        <v>#N/A</v>
      </c>
      <c r="F423" s="11" t="e">
        <f t="shared" si="16"/>
        <v>#N/A</v>
      </c>
      <c r="G423" s="11"/>
      <c r="H423" s="11" t="e">
        <f t="shared" si="16"/>
        <v>#N/A</v>
      </c>
      <c r="I423" s="11">
        <f t="shared" si="16"/>
        <v>1</v>
      </c>
      <c r="J423" s="11" t="e">
        <f t="shared" si="16"/>
        <v>#N/A</v>
      </c>
      <c r="K423" s="11" t="e">
        <f t="shared" si="16"/>
        <v>#N/A</v>
      </c>
      <c r="L423" s="11" t="e">
        <f t="shared" si="16"/>
        <v>#N/A</v>
      </c>
    </row>
    <row r="424" spans="1:12" ht="18.75" hidden="1" x14ac:dyDescent="0.3">
      <c r="A424" s="13" t="str">
        <f>A61</f>
        <v>Santé</v>
      </c>
      <c r="B424" s="11" t="e">
        <f>IF(B61&lt;&gt;0,B61,NA())</f>
        <v>#N/A</v>
      </c>
      <c r="C424" s="11">
        <f t="shared" ref="C424:L424" si="17">IF(C61&lt;&gt;0,C61,NA())</f>
        <v>1</v>
      </c>
      <c r="D424" s="11" t="e">
        <f t="shared" si="17"/>
        <v>#N/A</v>
      </c>
      <c r="E424" s="11" t="e">
        <f t="shared" si="17"/>
        <v>#N/A</v>
      </c>
      <c r="F424" s="11" t="e">
        <f t="shared" si="17"/>
        <v>#N/A</v>
      </c>
      <c r="G424" s="11"/>
      <c r="H424" s="11">
        <f t="shared" si="17"/>
        <v>1</v>
      </c>
      <c r="I424" s="11" t="e">
        <f t="shared" si="17"/>
        <v>#N/A</v>
      </c>
      <c r="J424" s="11" t="e">
        <f t="shared" si="17"/>
        <v>#N/A</v>
      </c>
      <c r="K424" s="11" t="e">
        <f t="shared" si="17"/>
        <v>#N/A</v>
      </c>
      <c r="L424" s="11" t="e">
        <f t="shared" si="17"/>
        <v>#N/A</v>
      </c>
    </row>
    <row r="425" spans="1:12" ht="18.75" hidden="1" x14ac:dyDescent="0.3">
      <c r="A425" s="13" t="str">
        <f>A77</f>
        <v>Budget</v>
      </c>
      <c r="B425" s="11" t="e">
        <f>IF(B77&lt;&gt;0,B77,NA())</f>
        <v>#N/A</v>
      </c>
      <c r="C425" s="11">
        <f t="shared" ref="C425:L425" si="18">IF(C77&lt;&gt;0,C77,NA())</f>
        <v>0.90476190476190477</v>
      </c>
      <c r="D425" s="11">
        <f t="shared" si="18"/>
        <v>4.7619047619047616E-2</v>
      </c>
      <c r="E425" s="11" t="e">
        <f t="shared" si="18"/>
        <v>#N/A</v>
      </c>
      <c r="F425" s="11">
        <f t="shared" si="18"/>
        <v>4.7619047619047616E-2</v>
      </c>
      <c r="G425" s="11"/>
      <c r="H425" s="11">
        <f t="shared" si="18"/>
        <v>1</v>
      </c>
      <c r="I425" s="11" t="e">
        <f t="shared" si="18"/>
        <v>#N/A</v>
      </c>
      <c r="J425" s="11" t="e">
        <f t="shared" si="18"/>
        <v>#N/A</v>
      </c>
      <c r="K425" s="11" t="e">
        <f t="shared" si="18"/>
        <v>#N/A</v>
      </c>
      <c r="L425" s="11" t="e">
        <f t="shared" si="18"/>
        <v>#N/A</v>
      </c>
    </row>
    <row r="426" spans="1:12" ht="18.75" hidden="1" x14ac:dyDescent="0.3">
      <c r="A426" s="13" t="str">
        <f>A96</f>
        <v>Déplacement</v>
      </c>
      <c r="B426" s="11">
        <f>IF(B96&lt;&gt;0,B96,NA())</f>
        <v>1</v>
      </c>
      <c r="C426" s="11" t="e">
        <f t="shared" ref="C426:L426" si="19">IF(C96&lt;&gt;0,C96,NA())</f>
        <v>#N/A</v>
      </c>
      <c r="D426" s="11" t="e">
        <f t="shared" si="19"/>
        <v>#N/A</v>
      </c>
      <c r="E426" s="11" t="e">
        <f t="shared" si="19"/>
        <v>#N/A</v>
      </c>
      <c r="F426" s="11" t="e">
        <f t="shared" si="19"/>
        <v>#N/A</v>
      </c>
      <c r="G426" s="11"/>
      <c r="H426" s="11" t="e">
        <f t="shared" si="19"/>
        <v>#N/A</v>
      </c>
      <c r="I426" s="11">
        <f t="shared" si="19"/>
        <v>1</v>
      </c>
      <c r="J426" s="11" t="e">
        <f t="shared" si="19"/>
        <v>#N/A</v>
      </c>
      <c r="K426" s="11" t="e">
        <f t="shared" si="19"/>
        <v>#N/A</v>
      </c>
      <c r="L426" s="11" t="e">
        <f t="shared" si="19"/>
        <v>#N/A</v>
      </c>
    </row>
    <row r="427" spans="1:12" ht="18.75" hidden="1" x14ac:dyDescent="0.3">
      <c r="A427" s="13" t="str">
        <f>A114</f>
        <v>Gestion administrative</v>
      </c>
      <c r="B427" s="11" t="e">
        <f>IF(B114&lt;&gt;0,B114,NA())</f>
        <v>#N/A</v>
      </c>
      <c r="C427" s="11">
        <f t="shared" ref="C427:L427" si="20">IF(C114&lt;&gt;0,C114,NA())</f>
        <v>0.5</v>
      </c>
      <c r="D427" s="11">
        <f t="shared" si="20"/>
        <v>0.25</v>
      </c>
      <c r="E427" s="11">
        <f t="shared" si="20"/>
        <v>0.25</v>
      </c>
      <c r="F427" s="11" t="e">
        <f t="shared" si="20"/>
        <v>#N/A</v>
      </c>
      <c r="G427" s="11"/>
      <c r="H427" s="11" t="e">
        <f t="shared" si="20"/>
        <v>#N/A</v>
      </c>
      <c r="I427" s="11">
        <f t="shared" si="20"/>
        <v>0.75</v>
      </c>
      <c r="J427" s="11">
        <f t="shared" si="20"/>
        <v>0.25</v>
      </c>
      <c r="K427" s="11" t="e">
        <f t="shared" si="20"/>
        <v>#N/A</v>
      </c>
      <c r="L427" s="11" t="e">
        <f t="shared" si="20"/>
        <v>#N/A</v>
      </c>
    </row>
    <row r="428" spans="1:12" ht="18.75" hidden="1" x14ac:dyDescent="0.3">
      <c r="A428" s="13" t="str">
        <f t="shared" ref="A428" si="21">A130</f>
        <v>Vie Sociale</v>
      </c>
      <c r="B428" s="11" t="e">
        <f>IF(B130&lt;&gt;0,B130,NA())</f>
        <v>#N/A</v>
      </c>
      <c r="C428" s="11">
        <f t="shared" ref="C428:L428" si="22">IF(C130&lt;&gt;0,C130,NA())</f>
        <v>0.78787878787878785</v>
      </c>
      <c r="D428" s="11" t="e">
        <f t="shared" si="22"/>
        <v>#N/A</v>
      </c>
      <c r="E428" s="11">
        <f t="shared" si="22"/>
        <v>0.12121212121212122</v>
      </c>
      <c r="F428" s="11">
        <f t="shared" si="22"/>
        <v>9.0909090909090912E-2</v>
      </c>
      <c r="G428" s="11"/>
      <c r="H428" s="11">
        <f t="shared" si="22"/>
        <v>1</v>
      </c>
      <c r="I428" s="11" t="e">
        <f t="shared" si="22"/>
        <v>#N/A</v>
      </c>
      <c r="J428" s="11" t="e">
        <f t="shared" si="22"/>
        <v>#N/A</v>
      </c>
      <c r="K428" s="11" t="e">
        <f t="shared" si="22"/>
        <v>#N/A</v>
      </c>
      <c r="L428" s="11" t="e">
        <f t="shared" si="22"/>
        <v>#N/A</v>
      </c>
    </row>
    <row r="429" spans="1:12" ht="18.75" hidden="1" x14ac:dyDescent="0.3">
      <c r="A429" s="13" t="str">
        <f>A147</f>
        <v>Repère dans le temps</v>
      </c>
      <c r="B429" s="11" t="e">
        <f>IF(B147&lt;&gt;0,B147,NA())</f>
        <v>#N/A</v>
      </c>
      <c r="C429" s="11" t="e">
        <f t="shared" ref="C429:L429" si="23">IF(C147&lt;&gt;0,C147,NA())</f>
        <v>#N/A</v>
      </c>
      <c r="D429" s="11">
        <f t="shared" si="23"/>
        <v>1</v>
      </c>
      <c r="E429" s="11" t="e">
        <f t="shared" si="23"/>
        <v>#N/A</v>
      </c>
      <c r="F429" s="11" t="e">
        <f t="shared" si="23"/>
        <v>#N/A</v>
      </c>
      <c r="G429" s="11"/>
      <c r="H429" s="11">
        <f t="shared" si="23"/>
        <v>0.66666666666666663</v>
      </c>
      <c r="I429" s="11">
        <f t="shared" si="23"/>
        <v>0.33333333333333331</v>
      </c>
      <c r="J429" s="11" t="e">
        <f t="shared" si="23"/>
        <v>#N/A</v>
      </c>
      <c r="K429" s="11" t="e">
        <f t="shared" si="23"/>
        <v>#N/A</v>
      </c>
      <c r="L429" s="11" t="e">
        <f t="shared" si="23"/>
        <v>#N/A</v>
      </c>
    </row>
    <row r="430" spans="1:12" ht="18.75" hidden="1" x14ac:dyDescent="0.3">
      <c r="A430" s="13" t="str">
        <f>A171</f>
        <v>Communication</v>
      </c>
      <c r="B430" s="11">
        <f>IF(B171&lt;&gt;0,B171,NA())</f>
        <v>0.25</v>
      </c>
      <c r="C430" s="11">
        <f t="shared" ref="C430:L430" si="24">IF(C171&lt;&gt;0,C171,NA())</f>
        <v>0.75</v>
      </c>
      <c r="D430" s="11" t="e">
        <f t="shared" si="24"/>
        <v>#N/A</v>
      </c>
      <c r="E430" s="11" t="e">
        <f t="shared" si="24"/>
        <v>#N/A</v>
      </c>
      <c r="F430" s="11" t="e">
        <f t="shared" si="24"/>
        <v>#N/A</v>
      </c>
      <c r="G430" s="11"/>
      <c r="H430" s="11" t="e">
        <f t="shared" si="24"/>
        <v>#N/A</v>
      </c>
      <c r="I430" s="11">
        <f t="shared" si="24"/>
        <v>0.875</v>
      </c>
      <c r="J430" s="11">
        <f t="shared" si="24"/>
        <v>0.125</v>
      </c>
      <c r="K430" s="11" t="e">
        <f t="shared" si="24"/>
        <v>#N/A</v>
      </c>
      <c r="L430" s="11" t="e">
        <f t="shared" si="24"/>
        <v>#N/A</v>
      </c>
    </row>
    <row r="431" spans="1:12" ht="18.75" hidden="1" x14ac:dyDescent="0.3">
      <c r="A431" s="13" t="str">
        <f>A187</f>
        <v>Emploi</v>
      </c>
      <c r="B431" s="11">
        <f>IF(B187&lt;&gt;0,B187,NA())</f>
        <v>0.33333333333333331</v>
      </c>
      <c r="C431" s="11">
        <f t="shared" ref="C431:L431" si="25">IF(C187&lt;&gt;0,C187,NA())</f>
        <v>0.66666666666666663</v>
      </c>
      <c r="D431" s="11" t="e">
        <f t="shared" si="25"/>
        <v>#N/A</v>
      </c>
      <c r="E431" s="11" t="e">
        <f t="shared" si="25"/>
        <v>#N/A</v>
      </c>
      <c r="F431" s="11" t="e">
        <f t="shared" si="25"/>
        <v>#N/A</v>
      </c>
      <c r="G431" s="11"/>
      <c r="H431" s="11">
        <f t="shared" si="25"/>
        <v>1</v>
      </c>
      <c r="I431" s="11" t="e">
        <f t="shared" si="25"/>
        <v>#N/A</v>
      </c>
      <c r="J431" s="11" t="e">
        <f t="shared" si="25"/>
        <v>#N/A</v>
      </c>
      <c r="K431" s="11" t="e">
        <f t="shared" si="25"/>
        <v>#N/A</v>
      </c>
      <c r="L431" s="11" t="e">
        <f t="shared" si="25"/>
        <v>#N/A</v>
      </c>
    </row>
    <row r="432" spans="1:12" hidden="1" x14ac:dyDescent="0.25"/>
    <row r="433" spans="1:12" hidden="1" x14ac:dyDescent="0.25"/>
    <row r="434" spans="1:12" hidden="1" x14ac:dyDescent="0.25"/>
    <row r="435" spans="1:12" hidden="1" x14ac:dyDescent="0.25">
      <c r="B435" s="5" t="str">
        <f>B8</f>
        <v xml:space="preserve">Evaluation réalisée par Tous </v>
      </c>
      <c r="C435" s="5"/>
      <c r="D435" s="5"/>
      <c r="E435" s="5"/>
      <c r="F435" s="5"/>
      <c r="H435" s="5" t="str">
        <f>H8</f>
        <v xml:space="preserve">Evaluation réalisée par Tous </v>
      </c>
      <c r="I435" s="5"/>
      <c r="J435" s="5"/>
      <c r="K435" s="5"/>
      <c r="L435" s="5"/>
    </row>
    <row r="436" spans="1:12" hidden="1" x14ac:dyDescent="0.25">
      <c r="B436" s="2" t="str">
        <f>Tableau22[[#Headers],[je suis autonome]]</f>
        <v>je suis autonome</v>
      </c>
      <c r="C436" s="2" t="str">
        <f>Tableau22[[#Headers],[il faut juste me le rappeler]]</f>
        <v>il faut juste me le rappeler</v>
      </c>
      <c r="D436" s="2" t="str">
        <f>Tableau22[[#Headers],[j''ai besoin d''un coup de main]]</f>
        <v>j'ai besoin d'un coup de main</v>
      </c>
      <c r="E436" s="2" t="str">
        <f>Tableau22[[#Headers],[j''ai besoin d''une aide extérieure]]</f>
        <v>j'ai besoin d'une aide extérieure</v>
      </c>
      <c r="F436" s="2" t="str">
        <f>Tableau22[[#Headers],[Je ne suis pas concerné]]</f>
        <v>Je ne suis pas concerné</v>
      </c>
      <c r="G436" s="2"/>
      <c r="H436" s="2" t="str">
        <f>Tableau22[[#Headers],[Acquis]]</f>
        <v>Acquis</v>
      </c>
      <c r="I436" s="2" t="str">
        <f>Tableau22[[#Headers],[En cours d’acquis/stimulé ou soutenu]]</f>
        <v>En cours d’acquis/stimulé ou soutenu</v>
      </c>
      <c r="J436" s="2" t="str">
        <f>Tableau22[[#Headers],[Acquis mais fluctuant en fonction du moment]]</f>
        <v>Acquis mais fluctuant en fonction du moment</v>
      </c>
      <c r="K436" s="2" t="str">
        <f>Tableau22[[#Headers],[Non acquis/ compensé]]</f>
        <v>Non acquis/ compensé</v>
      </c>
      <c r="L436" s="2" t="str">
        <f>Tableau22[[#Headers],[Pas concerné / pas évaluable]]</f>
        <v>Pas concerné / pas évaluable</v>
      </c>
    </row>
    <row r="437" spans="1:12" ht="18.75" hidden="1" x14ac:dyDescent="0.3">
      <c r="A437" s="15" t="str">
        <f>IF(INDEX(Tableau22[Items],MATCH($I$230,$A$421:$A$431,0))&gt;0,INDEX(A421:A431,MATCH($I$230,$A$421:$A$431,0)),NA())</f>
        <v>Logement</v>
      </c>
      <c r="B437" s="15">
        <f>IF(INDEX(Tableau22[je suis autonome],MATCH($I$230,$A$421:$A$431,0))&gt;0,INDEX(B421:B431,MATCH($I$230,$A$421:$A$431,0)),NA())</f>
        <v>0.875</v>
      </c>
      <c r="C437" s="15">
        <f>IF(INDEX(Tableau22[il faut juste me le rappeler],MATCH($I$230,$A$421:$A$431,0))&gt;0,INDEX(C421:C431,MATCH($I$230,$A$421:$A$431,0)),NA())</f>
        <v>4.1666666666666664E-2</v>
      </c>
      <c r="D437" s="15">
        <f>IF(INDEX(Tableau22[j''ai besoin d''un coup de main],MATCH($I$230,$A$421:$A$431,0))&gt;0,INDEX(D421:D431,MATCH($I$230,$A$421:$A$431,0)),NA())</f>
        <v>4.1666666666666664E-2</v>
      </c>
      <c r="E437" s="15">
        <f>IF(INDEX(Tableau22[j''ai besoin d''une aide extérieure],MATCH($I$230,$A$421:$A$431,0))&gt;0,INDEX(E421:E431,MATCH($I$230,$A$421:$A$431,0)),NA())</f>
        <v>4.1666666666666664E-2</v>
      </c>
      <c r="F437" s="15" t="e">
        <f>IF(INDEX(Tableau22[Je ne suis pas concerné],MATCH($I$230,$A$421:$A$431,0))&gt;0,INDEX(F421:F431,MATCH($I$230,$A$421:$A$431,0)),NA())</f>
        <v>#N/A</v>
      </c>
      <c r="G437" s="15"/>
      <c r="H437" s="15" t="e">
        <f>IF(INDEX(Tableau22[Acquis],MATCH($I$230,$A$421:$A$431,0))&gt;0,INDEX(H421:H431,MATCH($I$230,$A$421:$A$431,0)),NA())</f>
        <v>#N/A</v>
      </c>
      <c r="I437" s="15">
        <f>IF(INDEX(Tableau22[En cours d’acquis/stimulé ou soutenu],MATCH($I$230,$A$421:$A$431,0))&gt;0,INDEX(I421:I431,MATCH($I$230,$A$421:$A$431,0)),NA())</f>
        <v>1</v>
      </c>
      <c r="J437" s="15" t="e">
        <f>IF(INDEX(Tableau22[Acquis mais fluctuant en fonction du moment],MATCH($I$230,$A$421:$A$431,0))&gt;0,INDEX(J421:J431,MATCH($I$230,$A$421:$A$431,0)),NA())</f>
        <v>#N/A</v>
      </c>
      <c r="K437" s="15" t="e">
        <f>IF(INDEX(Tableau22[Non acquis/ compensé],MATCH($I$230,$A$421:$A$431,0))&gt;0,INDEX(K421:K431,MATCH($I$230,$A$421:$A$431,0)),NA())</f>
        <v>#N/A</v>
      </c>
      <c r="L437" s="15" t="e">
        <f>IF(INDEX(Tableau22[Pas concerné / pas évaluable],MATCH($I$230,$A$421:$A$431,0))&gt;0,INDEX(L421:L431,MATCH($I$230,$A$421:$A$431,0)),NA())</f>
        <v>#N/A</v>
      </c>
    </row>
    <row r="438" spans="1:12" ht="18.75" hidden="1" x14ac:dyDescent="0.3">
      <c r="A438" s="15" t="str">
        <f>IF(INDEX(Tableau22[Items],MATCH($C$251,$A$421:$A$431,0))&gt;0,INDEX(A421:A431,MATCH($C$251,$A$421:$A$431,0)),NA())</f>
        <v>Communication</v>
      </c>
      <c r="B438" s="15">
        <f>IF(INDEX(Tableau22[je suis autonome],MATCH($C$251,$A$421:$A$431,0))&gt;0,INDEX(B421:B431,MATCH($C$251,$A$421:$A$431,0)),NA())</f>
        <v>0.25</v>
      </c>
      <c r="C438" s="15">
        <f>IF(INDEX(Tableau22[il faut juste me le rappeler],MATCH($C$251,$A$421:$A$431,0))&gt;0,INDEX(C421:C431,MATCH($C$251,$A$421:$A$431,0)),NA())</f>
        <v>0.75</v>
      </c>
      <c r="D438" s="15" t="e">
        <f>IF(INDEX(Tableau22[j''ai besoin d''un coup de main],MATCH($C$251,$A$421:$A$431,0))&gt;0,INDEX(D421:D431,MATCH($C$251,$A$421:$A$431,0)),NA())</f>
        <v>#N/A</v>
      </c>
      <c r="E438" s="15" t="e">
        <f>IF(INDEX(Tableau22[j''ai besoin d''une aide extérieure],MATCH($C$251,$A$421:$A$431,0))&gt;0,INDEX(E421:E431,MATCH($C$251,$A$421:$A$431,0)),NA())</f>
        <v>#N/A</v>
      </c>
      <c r="F438" s="15" t="e">
        <f>IF(INDEX(Tableau22[Je ne suis pas concerné],MATCH($C$251,$A$421:$A$431,0))&gt;0,INDEX(F421:F431,MATCH($C$251,$A$421:$A$431,0)),NA())</f>
        <v>#N/A</v>
      </c>
      <c r="G438" s="15"/>
      <c r="H438" s="15" t="e">
        <f>IF(INDEX(Tableau22[Acquis],MATCH($C$251,$A$421:$A$431,0))&gt;0,INDEX(H421:H431,MATCH($C$251,$A$421:$A$431,0)),NA())</f>
        <v>#N/A</v>
      </c>
      <c r="I438" s="15">
        <f>IF(INDEX(Tableau22[En cours d’acquis/stimulé ou soutenu],MATCH($C$251,$A$421:$A$431,0))&gt;0,INDEX(I421:I431,MATCH($C$251,$A$421:$A$431,0)),NA())</f>
        <v>0.875</v>
      </c>
      <c r="J438" s="15">
        <f>IF(INDEX(Tableau22[Acquis mais fluctuant en fonction du moment],MATCH($C$251,$A$421:$A$431,0))&gt;0,INDEX(J421:J431,MATCH($C$251,$A$421:$A$431,0)),NA())</f>
        <v>0.125</v>
      </c>
      <c r="K438" s="15" t="e">
        <f>IF(INDEX(Tableau22[Non acquis/ compensé],MATCH($C$251,$A$421:$A$431,0))&gt;0,INDEX(K421:K431,MATCH($C$251,$A$421:$A$431,0)),NA())</f>
        <v>#N/A</v>
      </c>
      <c r="L438" s="15" t="e">
        <f>IF(INDEX(Tableau22[Pas concerné / pas évaluable],MATCH($C$251,$A$421:$A$431,0))&gt;0,INDEX(L421:L431,MATCH($C$251,$A$421:$A$431,0)),NA())</f>
        <v>#N/A</v>
      </c>
    </row>
    <row r="439" spans="1:12" ht="18.75" hidden="1" x14ac:dyDescent="0.3">
      <c r="A439" s="15" t="str">
        <f>IF(INDEX(Tableau22[Items],MATCH($I$251,$A$421:$A$431,0))&gt;0,INDEX(A421:A431,MATCH($I$251,$A$421:$A$431,0)),NA())</f>
        <v>Alimentation</v>
      </c>
      <c r="B439" s="15">
        <f>IF(INDEX(Tableau22[je suis autonome],MATCH($I$251,$A$421:$A$431,0))&gt;0,INDEX(B421:B431,MATCH($I$251,$A$421:$A$431,0)),NA())</f>
        <v>1</v>
      </c>
      <c r="C439" s="15" t="e">
        <f>IF(INDEX(Tableau22[il faut juste me le rappeler],MATCH($I$251,$A$421:$A$431,0))&gt;0,INDEX(C421:C431,MATCH($I$251,$A$421:$A$431,0)),NA())</f>
        <v>#N/A</v>
      </c>
      <c r="D439" s="15" t="e">
        <f>IF(INDEX(Tableau22[j''ai besoin d''un coup de main],MATCH($I$251,$A$421:$A$431,0))&gt;0,INDEX(D421:D431,MATCH($I$251,$A$421:$A$431,0)),NA())</f>
        <v>#N/A</v>
      </c>
      <c r="E439" s="15" t="e">
        <f>IF(INDEX(Tableau22[j''ai besoin d''une aide extérieure],MATCH($I$251,$A$421:$A$431,0))&gt;0,INDEX(E421:E431,MATCH($I$251,$A$421:$A$431,0)),NA())</f>
        <v>#N/A</v>
      </c>
      <c r="F439" s="15" t="e">
        <f>IF(INDEX(Tableau22[Je ne suis pas concerné],MATCH($I$251,$A$421:$A$431,0))&gt;0,INDEX(F421:F431,MATCH($I$251,$A$421:$A$431,0)),NA())</f>
        <v>#N/A</v>
      </c>
      <c r="G439" s="15" t="e">
        <f>IF(INDEX(Tableau22[Colonne1],MATCH($I$251,$A$421:$A$431,0))&gt;0,INDEX(G421:G431,MATCH($I$251,$A$421:$A$431,0)),NA())</f>
        <v>#N/A</v>
      </c>
      <c r="H439" s="15">
        <f>IF(INDEX(Tableau22[Acquis],MATCH($I$251,$A$421:$A$431,0))&gt;0,INDEX(H421:H431,MATCH($I$251,$A$421:$A$431,0)),NA())</f>
        <v>1</v>
      </c>
      <c r="I439" s="15" t="e">
        <f>IF(INDEX(Tableau22[En cours d’acquis/stimulé ou soutenu],MATCH($I$251,$A$421:$A$431,0))&gt;0,INDEX(I421:I431,MATCH($I$251,$A$421:$A$431,0)),NA())</f>
        <v>#N/A</v>
      </c>
      <c r="J439" s="15" t="e">
        <f>IF(INDEX(Tableau22[Acquis mais fluctuant en fonction du moment],MATCH($I$251,$A$421:$A$431,0))&gt;0,INDEX(J421:J431,MATCH($I$251,$A$421:$A$431,0)),NA())</f>
        <v>#N/A</v>
      </c>
      <c r="K439" s="15" t="e">
        <f>IF(INDEX(Tableau22[Non acquis/ compensé],MATCH($I$251,$A$421:$A$431,0))&gt;0,INDEX(K421:K431,MATCH($I$251,$A$421:$A$431,0)),NA())</f>
        <v>#N/A</v>
      </c>
      <c r="L439" s="15" t="e">
        <f>IF(INDEX(Tableau22[Pas concerné / pas évaluable],MATCH($I$251,$A$421:$A$431,0))&gt;0,INDEX(L421:L431,MATCH($I$251,$A$421:$A$431,0)),NA())</f>
        <v>#N/A</v>
      </c>
    </row>
    <row r="440" spans="1:12" hidden="1" x14ac:dyDescent="0.25"/>
    <row r="441" spans="1:12" hidden="1" x14ac:dyDescent="0.25"/>
    <row r="442" spans="1:12" ht="15" hidden="1" x14ac:dyDescent="0.25">
      <c r="A442" s="14"/>
    </row>
  </sheetData>
  <sheetProtection selectLockedCells="1"/>
  <conditionalFormatting sqref="G10:G207">
    <cfRule type="cellIs" dxfId="177" priority="177" operator="equal">
      <formula>"J"</formula>
    </cfRule>
    <cfRule type="cellIs" dxfId="176" priority="178" operator="equal">
      <formula>"D"</formula>
    </cfRule>
  </conditionalFormatting>
  <conditionalFormatting sqref="G25">
    <cfRule type="cellIs" dxfId="175" priority="175" operator="equal">
      <formula>"J"</formula>
    </cfRule>
    <cfRule type="cellIs" dxfId="174" priority="176" operator="equal">
      <formula>"D"</formula>
    </cfRule>
  </conditionalFormatting>
  <conditionalFormatting sqref="G15:G17">
    <cfRule type="cellIs" dxfId="173" priority="173" operator="equal">
      <formula>"J"</formula>
    </cfRule>
    <cfRule type="cellIs" dxfId="172" priority="174" operator="equal">
      <formula>"D"</formula>
    </cfRule>
  </conditionalFormatting>
  <conditionalFormatting sqref="G18">
    <cfRule type="cellIs" dxfId="171" priority="171" operator="equal">
      <formula>"J"</formula>
    </cfRule>
    <cfRule type="cellIs" dxfId="170" priority="172" operator="equal">
      <formula>"D"</formula>
    </cfRule>
  </conditionalFormatting>
  <conditionalFormatting sqref="G36:G42">
    <cfRule type="cellIs" dxfId="169" priority="169" operator="equal">
      <formula>"J"</formula>
    </cfRule>
    <cfRule type="cellIs" dxfId="168" priority="170" operator="equal">
      <formula>"D"</formula>
    </cfRule>
  </conditionalFormatting>
  <conditionalFormatting sqref="G32:G34">
    <cfRule type="cellIs" dxfId="167" priority="167" operator="equal">
      <formula>"J"</formula>
    </cfRule>
    <cfRule type="cellIs" dxfId="166" priority="168" operator="equal">
      <formula>"D"</formula>
    </cfRule>
  </conditionalFormatting>
  <conditionalFormatting sqref="G35">
    <cfRule type="cellIs" dxfId="165" priority="165" operator="equal">
      <formula>"J"</formula>
    </cfRule>
    <cfRule type="cellIs" dxfId="164" priority="166" operator="equal">
      <formula>"D"</formula>
    </cfRule>
  </conditionalFormatting>
  <conditionalFormatting sqref="G53:G59">
    <cfRule type="cellIs" dxfId="163" priority="163" operator="equal">
      <formula>"J"</formula>
    </cfRule>
    <cfRule type="cellIs" dxfId="162" priority="164" operator="equal">
      <formula>"D"</formula>
    </cfRule>
  </conditionalFormatting>
  <conditionalFormatting sqref="G49:G51">
    <cfRule type="cellIs" dxfId="161" priority="161" operator="equal">
      <formula>"J"</formula>
    </cfRule>
    <cfRule type="cellIs" dxfId="160" priority="162" operator="equal">
      <formula>"D"</formula>
    </cfRule>
  </conditionalFormatting>
  <conditionalFormatting sqref="G52">
    <cfRule type="cellIs" dxfId="159" priority="159" operator="equal">
      <formula>"J"</formula>
    </cfRule>
    <cfRule type="cellIs" dxfId="158" priority="160" operator="equal">
      <formula>"D"</formula>
    </cfRule>
  </conditionalFormatting>
  <conditionalFormatting sqref="G69:G75">
    <cfRule type="cellIs" dxfId="157" priority="157" operator="equal">
      <formula>"J"</formula>
    </cfRule>
    <cfRule type="cellIs" dxfId="156" priority="158" operator="equal">
      <formula>"D"</formula>
    </cfRule>
  </conditionalFormatting>
  <conditionalFormatting sqref="G65:G67">
    <cfRule type="cellIs" dxfId="155" priority="155" operator="equal">
      <formula>"J"</formula>
    </cfRule>
    <cfRule type="cellIs" dxfId="154" priority="156" operator="equal">
      <formula>"D"</formula>
    </cfRule>
  </conditionalFormatting>
  <conditionalFormatting sqref="G68">
    <cfRule type="cellIs" dxfId="153" priority="153" operator="equal">
      <formula>"J"</formula>
    </cfRule>
    <cfRule type="cellIs" dxfId="152" priority="154" operator="equal">
      <formula>"D"</formula>
    </cfRule>
  </conditionalFormatting>
  <conditionalFormatting sqref="G88:G94">
    <cfRule type="cellIs" dxfId="151" priority="151" operator="equal">
      <formula>"J"</formula>
    </cfRule>
    <cfRule type="cellIs" dxfId="150" priority="152" operator="equal">
      <formula>"D"</formula>
    </cfRule>
  </conditionalFormatting>
  <conditionalFormatting sqref="G86">
    <cfRule type="cellIs" dxfId="149" priority="149" operator="equal">
      <formula>"J"</formula>
    </cfRule>
    <cfRule type="cellIs" dxfId="148" priority="150" operator="equal">
      <formula>"D"</formula>
    </cfRule>
  </conditionalFormatting>
  <conditionalFormatting sqref="G87">
    <cfRule type="cellIs" dxfId="147" priority="147" operator="equal">
      <formula>"J"</formula>
    </cfRule>
    <cfRule type="cellIs" dxfId="146" priority="148" operator="equal">
      <formula>"D"</formula>
    </cfRule>
  </conditionalFormatting>
  <conditionalFormatting sqref="G106:G112">
    <cfRule type="cellIs" dxfId="145" priority="145" operator="equal">
      <formula>"J"</formula>
    </cfRule>
    <cfRule type="cellIs" dxfId="144" priority="146" operator="equal">
      <formula>"D"</formula>
    </cfRule>
  </conditionalFormatting>
  <conditionalFormatting sqref="G104">
    <cfRule type="cellIs" dxfId="143" priority="143" operator="equal">
      <formula>"J"</formula>
    </cfRule>
    <cfRule type="cellIs" dxfId="142" priority="144" operator="equal">
      <formula>"D"</formula>
    </cfRule>
  </conditionalFormatting>
  <conditionalFormatting sqref="G105">
    <cfRule type="cellIs" dxfId="141" priority="141" operator="equal">
      <formula>"J"</formula>
    </cfRule>
    <cfRule type="cellIs" dxfId="140" priority="142" operator="equal">
      <formula>"D"</formula>
    </cfRule>
  </conditionalFormatting>
  <conditionalFormatting sqref="G122:G128">
    <cfRule type="cellIs" dxfId="139" priority="139" operator="equal">
      <formula>"J"</formula>
    </cfRule>
    <cfRule type="cellIs" dxfId="138" priority="140" operator="equal">
      <formula>"D"</formula>
    </cfRule>
  </conditionalFormatting>
  <conditionalFormatting sqref="G118:G120">
    <cfRule type="cellIs" dxfId="137" priority="137" operator="equal">
      <formula>"J"</formula>
    </cfRule>
    <cfRule type="cellIs" dxfId="136" priority="138" operator="equal">
      <formula>"D"</formula>
    </cfRule>
  </conditionalFormatting>
  <conditionalFormatting sqref="G121">
    <cfRule type="cellIs" dxfId="135" priority="135" operator="equal">
      <formula>"J"</formula>
    </cfRule>
    <cfRule type="cellIs" dxfId="134" priority="136" operator="equal">
      <formula>"D"</formula>
    </cfRule>
  </conditionalFormatting>
  <conditionalFormatting sqref="G139:G145">
    <cfRule type="cellIs" dxfId="133" priority="133" operator="equal">
      <formula>"J"</formula>
    </cfRule>
    <cfRule type="cellIs" dxfId="132" priority="134" operator="equal">
      <formula>"D"</formula>
    </cfRule>
  </conditionalFormatting>
  <conditionalFormatting sqref="G135:G137">
    <cfRule type="cellIs" dxfId="131" priority="131" operator="equal">
      <formula>"J"</formula>
    </cfRule>
    <cfRule type="cellIs" dxfId="130" priority="132" operator="equal">
      <formula>"D"</formula>
    </cfRule>
  </conditionalFormatting>
  <conditionalFormatting sqref="G138">
    <cfRule type="cellIs" dxfId="129" priority="129" operator="equal">
      <formula>"J"</formula>
    </cfRule>
    <cfRule type="cellIs" dxfId="128" priority="130" operator="equal">
      <formula>"D"</formula>
    </cfRule>
  </conditionalFormatting>
  <conditionalFormatting sqref="G163:G169">
    <cfRule type="cellIs" dxfId="127" priority="127" operator="equal">
      <formula>"J"</formula>
    </cfRule>
    <cfRule type="cellIs" dxfId="126" priority="128" operator="equal">
      <formula>"D"</formula>
    </cfRule>
  </conditionalFormatting>
  <conditionalFormatting sqref="G159:G161">
    <cfRule type="cellIs" dxfId="125" priority="125" operator="equal">
      <formula>"J"</formula>
    </cfRule>
    <cfRule type="cellIs" dxfId="124" priority="126" operator="equal">
      <formula>"D"</formula>
    </cfRule>
  </conditionalFormatting>
  <conditionalFormatting sqref="G162">
    <cfRule type="cellIs" dxfId="123" priority="123" operator="equal">
      <formula>"J"</formula>
    </cfRule>
    <cfRule type="cellIs" dxfId="122" priority="124" operator="equal">
      <formula>"D"</formula>
    </cfRule>
  </conditionalFormatting>
  <conditionalFormatting sqref="G179:G185">
    <cfRule type="cellIs" dxfId="121" priority="121" operator="equal">
      <formula>"J"</formula>
    </cfRule>
    <cfRule type="cellIs" dxfId="120" priority="122" operator="equal">
      <formula>"D"</formula>
    </cfRule>
  </conditionalFormatting>
  <conditionalFormatting sqref="G175:G177">
    <cfRule type="cellIs" dxfId="119" priority="119" operator="equal">
      <formula>"J"</formula>
    </cfRule>
    <cfRule type="cellIs" dxfId="118" priority="120" operator="equal">
      <formula>"D"</formula>
    </cfRule>
  </conditionalFormatting>
  <conditionalFormatting sqref="G178">
    <cfRule type="cellIs" dxfId="117" priority="117" operator="equal">
      <formula>"J"</formula>
    </cfRule>
    <cfRule type="cellIs" dxfId="116" priority="118" operator="equal">
      <formula>"D"</formula>
    </cfRule>
  </conditionalFormatting>
  <conditionalFormatting sqref="G200:G206">
    <cfRule type="cellIs" dxfId="115" priority="115" operator="equal">
      <formula>"J"</formula>
    </cfRule>
    <cfRule type="cellIs" dxfId="114" priority="116" operator="equal">
      <formula>"D"</formula>
    </cfRule>
  </conditionalFormatting>
  <conditionalFormatting sqref="G196:G198">
    <cfRule type="cellIs" dxfId="113" priority="113" operator="equal">
      <formula>"J"</formula>
    </cfRule>
    <cfRule type="cellIs" dxfId="112" priority="114" operator="equal">
      <formula>"D"</formula>
    </cfRule>
  </conditionalFormatting>
  <conditionalFormatting sqref="G199">
    <cfRule type="cellIs" dxfId="111" priority="111" operator="equal">
      <formula>"J"</formula>
    </cfRule>
    <cfRule type="cellIs" dxfId="110" priority="112" operator="equal">
      <formula>"D"</formula>
    </cfRule>
  </conditionalFormatting>
  <conditionalFormatting sqref="G27">
    <cfRule type="cellIs" dxfId="109" priority="109" operator="equal">
      <formula>"J"</formula>
    </cfRule>
    <cfRule type="cellIs" dxfId="108" priority="110" operator="equal">
      <formula>"D"</formula>
    </cfRule>
  </conditionalFormatting>
  <conditionalFormatting sqref="G61">
    <cfRule type="cellIs" dxfId="107" priority="107" operator="equal">
      <formula>"J"</formula>
    </cfRule>
    <cfRule type="cellIs" dxfId="106" priority="108" operator="equal">
      <formula>"D"</formula>
    </cfRule>
  </conditionalFormatting>
  <conditionalFormatting sqref="G77">
    <cfRule type="cellIs" dxfId="105" priority="105" operator="equal">
      <formula>"J"</formula>
    </cfRule>
    <cfRule type="cellIs" dxfId="104" priority="106" operator="equal">
      <formula>"D"</formula>
    </cfRule>
  </conditionalFormatting>
  <conditionalFormatting sqref="G96">
    <cfRule type="cellIs" dxfId="103" priority="103" operator="equal">
      <formula>"J"</formula>
    </cfRule>
    <cfRule type="cellIs" dxfId="102" priority="104" operator="equal">
      <formula>"D"</formula>
    </cfRule>
  </conditionalFormatting>
  <conditionalFormatting sqref="G114">
    <cfRule type="cellIs" dxfId="101" priority="101" operator="equal">
      <formula>"J"</formula>
    </cfRule>
    <cfRule type="cellIs" dxfId="100" priority="102" operator="equal">
      <formula>"D"</formula>
    </cfRule>
  </conditionalFormatting>
  <conditionalFormatting sqref="G130">
    <cfRule type="cellIs" dxfId="99" priority="99" operator="equal">
      <formula>"J"</formula>
    </cfRule>
    <cfRule type="cellIs" dxfId="98" priority="100" operator="equal">
      <formula>"D"</formula>
    </cfRule>
  </conditionalFormatting>
  <conditionalFormatting sqref="G147">
    <cfRule type="cellIs" dxfId="97" priority="97" operator="equal">
      <formula>"J"</formula>
    </cfRule>
    <cfRule type="cellIs" dxfId="96" priority="98" operator="equal">
      <formula>"D"</formula>
    </cfRule>
  </conditionalFormatting>
  <conditionalFormatting sqref="G171">
    <cfRule type="cellIs" dxfId="95" priority="95" operator="equal">
      <formula>"J"</formula>
    </cfRule>
    <cfRule type="cellIs" dxfId="94" priority="96" operator="equal">
      <formula>"D"</formula>
    </cfRule>
  </conditionalFormatting>
  <conditionalFormatting sqref="G10:G207">
    <cfRule type="cellIs" dxfId="93" priority="92" stopIfTrue="1" operator="equal">
      <formula>"L"</formula>
    </cfRule>
    <cfRule type="cellIs" dxfId="92" priority="93" stopIfTrue="1" operator="equal">
      <formula>"J"</formula>
    </cfRule>
    <cfRule type="cellIs" dxfId="91" priority="94" operator="equal">
      <formula>"D"</formula>
    </cfRule>
  </conditionalFormatting>
  <conditionalFormatting sqref="G10:G206">
    <cfRule type="cellIs" dxfId="90" priority="91" stopIfTrue="1" operator="equal">
      <formula>"C"</formula>
    </cfRule>
  </conditionalFormatting>
  <conditionalFormatting sqref="G44">
    <cfRule type="cellIs" dxfId="89" priority="90" stopIfTrue="1" operator="equal">
      <formula>"C"</formula>
    </cfRule>
  </conditionalFormatting>
  <conditionalFormatting sqref="M10:M207">
    <cfRule type="cellIs" dxfId="88" priority="88" operator="equal">
      <formula>"J"</formula>
    </cfRule>
    <cfRule type="cellIs" dxfId="87" priority="89" operator="equal">
      <formula>"D"</formula>
    </cfRule>
  </conditionalFormatting>
  <conditionalFormatting sqref="M25">
    <cfRule type="cellIs" dxfId="86" priority="86" operator="equal">
      <formula>"J"</formula>
    </cfRule>
    <cfRule type="cellIs" dxfId="85" priority="87" operator="equal">
      <formula>"D"</formula>
    </cfRule>
  </conditionalFormatting>
  <conditionalFormatting sqref="M15:M17">
    <cfRule type="cellIs" dxfId="84" priority="84" operator="equal">
      <formula>"J"</formula>
    </cfRule>
    <cfRule type="cellIs" dxfId="83" priority="85" operator="equal">
      <formula>"D"</formula>
    </cfRule>
  </conditionalFormatting>
  <conditionalFormatting sqref="M18">
    <cfRule type="cellIs" dxfId="82" priority="82" operator="equal">
      <formula>"J"</formula>
    </cfRule>
    <cfRule type="cellIs" dxfId="81" priority="83" operator="equal">
      <formula>"D"</formula>
    </cfRule>
  </conditionalFormatting>
  <conditionalFormatting sqref="M36:M42">
    <cfRule type="cellIs" dxfId="80" priority="80" operator="equal">
      <formula>"J"</formula>
    </cfRule>
    <cfRule type="cellIs" dxfId="79" priority="81" operator="equal">
      <formula>"D"</formula>
    </cfRule>
  </conditionalFormatting>
  <conditionalFormatting sqref="M32:M34">
    <cfRule type="cellIs" dxfId="78" priority="78" operator="equal">
      <formula>"J"</formula>
    </cfRule>
    <cfRule type="cellIs" dxfId="77" priority="79" operator="equal">
      <formula>"D"</formula>
    </cfRule>
  </conditionalFormatting>
  <conditionalFormatting sqref="M35">
    <cfRule type="cellIs" dxfId="76" priority="76" operator="equal">
      <formula>"J"</formula>
    </cfRule>
    <cfRule type="cellIs" dxfId="75" priority="77" operator="equal">
      <formula>"D"</formula>
    </cfRule>
  </conditionalFormatting>
  <conditionalFormatting sqref="M53:M59">
    <cfRule type="cellIs" dxfId="74" priority="74" operator="equal">
      <formula>"J"</formula>
    </cfRule>
    <cfRule type="cellIs" dxfId="73" priority="75" operator="equal">
      <formula>"D"</formula>
    </cfRule>
  </conditionalFormatting>
  <conditionalFormatting sqref="M49:M51">
    <cfRule type="cellIs" dxfId="72" priority="72" operator="equal">
      <formula>"J"</formula>
    </cfRule>
    <cfRule type="cellIs" dxfId="71" priority="73" operator="equal">
      <formula>"D"</formula>
    </cfRule>
  </conditionalFormatting>
  <conditionalFormatting sqref="M52">
    <cfRule type="cellIs" dxfId="70" priority="70" operator="equal">
      <formula>"J"</formula>
    </cfRule>
    <cfRule type="cellIs" dxfId="69" priority="71" operator="equal">
      <formula>"D"</formula>
    </cfRule>
  </conditionalFormatting>
  <conditionalFormatting sqref="M69:M75">
    <cfRule type="cellIs" dxfId="68" priority="68" operator="equal">
      <formula>"J"</formula>
    </cfRule>
    <cfRule type="cellIs" dxfId="67" priority="69" operator="equal">
      <formula>"D"</formula>
    </cfRule>
  </conditionalFormatting>
  <conditionalFormatting sqref="M65:M67">
    <cfRule type="cellIs" dxfId="66" priority="66" operator="equal">
      <formula>"J"</formula>
    </cfRule>
    <cfRule type="cellIs" dxfId="65" priority="67" operator="equal">
      <formula>"D"</formula>
    </cfRule>
  </conditionalFormatting>
  <conditionalFormatting sqref="M68">
    <cfRule type="cellIs" dxfId="64" priority="64" operator="equal">
      <formula>"J"</formula>
    </cfRule>
    <cfRule type="cellIs" dxfId="63" priority="65" operator="equal">
      <formula>"D"</formula>
    </cfRule>
  </conditionalFormatting>
  <conditionalFormatting sqref="M88:M94">
    <cfRule type="cellIs" dxfId="62" priority="62" operator="equal">
      <formula>"J"</formula>
    </cfRule>
    <cfRule type="cellIs" dxfId="61" priority="63" operator="equal">
      <formula>"D"</formula>
    </cfRule>
  </conditionalFormatting>
  <conditionalFormatting sqref="M86">
    <cfRule type="cellIs" dxfId="60" priority="60" operator="equal">
      <formula>"J"</formula>
    </cfRule>
    <cfRule type="cellIs" dxfId="59" priority="61" operator="equal">
      <formula>"D"</formula>
    </cfRule>
  </conditionalFormatting>
  <conditionalFormatting sqref="M87">
    <cfRule type="cellIs" dxfId="58" priority="58" operator="equal">
      <formula>"J"</formula>
    </cfRule>
    <cfRule type="cellIs" dxfId="57" priority="59" operator="equal">
      <formula>"D"</formula>
    </cfRule>
  </conditionalFormatting>
  <conditionalFormatting sqref="M106:M112">
    <cfRule type="cellIs" dxfId="56" priority="56" operator="equal">
      <formula>"J"</formula>
    </cfRule>
    <cfRule type="cellIs" dxfId="55" priority="57" operator="equal">
      <formula>"D"</formula>
    </cfRule>
  </conditionalFormatting>
  <conditionalFormatting sqref="M104">
    <cfRule type="cellIs" dxfId="54" priority="54" operator="equal">
      <formula>"J"</formula>
    </cfRule>
    <cfRule type="cellIs" dxfId="53" priority="55" operator="equal">
      <formula>"D"</formula>
    </cfRule>
  </conditionalFormatting>
  <conditionalFormatting sqref="M105">
    <cfRule type="cellIs" dxfId="52" priority="52" operator="equal">
      <formula>"J"</formula>
    </cfRule>
    <cfRule type="cellIs" dxfId="51" priority="53" operator="equal">
      <formula>"D"</formula>
    </cfRule>
  </conditionalFormatting>
  <conditionalFormatting sqref="M122:M128">
    <cfRule type="cellIs" dxfId="50" priority="50" operator="equal">
      <formula>"J"</formula>
    </cfRule>
    <cfRule type="cellIs" dxfId="49" priority="51" operator="equal">
      <formula>"D"</formula>
    </cfRule>
  </conditionalFormatting>
  <conditionalFormatting sqref="M118:M120">
    <cfRule type="cellIs" dxfId="48" priority="48" operator="equal">
      <formula>"J"</formula>
    </cfRule>
    <cfRule type="cellIs" dxfId="47" priority="49" operator="equal">
      <formula>"D"</formula>
    </cfRule>
  </conditionalFormatting>
  <conditionalFormatting sqref="M121">
    <cfRule type="cellIs" dxfId="46" priority="46" operator="equal">
      <formula>"J"</formula>
    </cfRule>
    <cfRule type="cellIs" dxfId="45" priority="47" operator="equal">
      <formula>"D"</formula>
    </cfRule>
  </conditionalFormatting>
  <conditionalFormatting sqref="M139:M145">
    <cfRule type="cellIs" dxfId="44" priority="44" operator="equal">
      <formula>"J"</formula>
    </cfRule>
    <cfRule type="cellIs" dxfId="43" priority="45" operator="equal">
      <formula>"D"</formula>
    </cfRule>
  </conditionalFormatting>
  <conditionalFormatting sqref="M135:M137">
    <cfRule type="cellIs" dxfId="42" priority="42" operator="equal">
      <formula>"J"</formula>
    </cfRule>
    <cfRule type="cellIs" dxfId="41" priority="43" operator="equal">
      <formula>"D"</formula>
    </cfRule>
  </conditionalFormatting>
  <conditionalFormatting sqref="M138">
    <cfRule type="cellIs" dxfId="40" priority="40" operator="equal">
      <formula>"J"</formula>
    </cfRule>
    <cfRule type="cellIs" dxfId="39" priority="41" operator="equal">
      <formula>"D"</formula>
    </cfRule>
  </conditionalFormatting>
  <conditionalFormatting sqref="M163:M169">
    <cfRule type="cellIs" dxfId="38" priority="38" operator="equal">
      <formula>"J"</formula>
    </cfRule>
    <cfRule type="cellIs" dxfId="37" priority="39" operator="equal">
      <formula>"D"</formula>
    </cfRule>
  </conditionalFormatting>
  <conditionalFormatting sqref="M159:M161">
    <cfRule type="cellIs" dxfId="36" priority="36" operator="equal">
      <formula>"J"</formula>
    </cfRule>
    <cfRule type="cellIs" dxfId="35" priority="37" operator="equal">
      <formula>"D"</formula>
    </cfRule>
  </conditionalFormatting>
  <conditionalFormatting sqref="M162">
    <cfRule type="cellIs" dxfId="34" priority="34" operator="equal">
      <formula>"J"</formula>
    </cfRule>
    <cfRule type="cellIs" dxfId="33" priority="35" operator="equal">
      <formula>"D"</formula>
    </cfRule>
  </conditionalFormatting>
  <conditionalFormatting sqref="M179:M185">
    <cfRule type="cellIs" dxfId="32" priority="32" operator="equal">
      <formula>"J"</formula>
    </cfRule>
    <cfRule type="cellIs" dxfId="31" priority="33" operator="equal">
      <formula>"D"</formula>
    </cfRule>
  </conditionalFormatting>
  <conditionalFormatting sqref="M175:M177">
    <cfRule type="cellIs" dxfId="30" priority="30" operator="equal">
      <formula>"J"</formula>
    </cfRule>
    <cfRule type="cellIs" dxfId="29" priority="31" operator="equal">
      <formula>"D"</formula>
    </cfRule>
  </conditionalFormatting>
  <conditionalFormatting sqref="M178">
    <cfRule type="cellIs" dxfId="28" priority="28" operator="equal">
      <formula>"J"</formula>
    </cfRule>
    <cfRule type="cellIs" dxfId="27" priority="29" operator="equal">
      <formula>"D"</formula>
    </cfRule>
  </conditionalFormatting>
  <conditionalFormatting sqref="M200:M206">
    <cfRule type="cellIs" dxfId="26" priority="26" operator="equal">
      <formula>"J"</formula>
    </cfRule>
    <cfRule type="cellIs" dxfId="25" priority="27" operator="equal">
      <formula>"D"</formula>
    </cfRule>
  </conditionalFormatting>
  <conditionalFormatting sqref="M196:M198">
    <cfRule type="cellIs" dxfId="24" priority="24" operator="equal">
      <formula>"J"</formula>
    </cfRule>
    <cfRule type="cellIs" dxfId="23" priority="25" operator="equal">
      <formula>"D"</formula>
    </cfRule>
  </conditionalFormatting>
  <conditionalFormatting sqref="M199">
    <cfRule type="cellIs" dxfId="22" priority="22" operator="equal">
      <formula>"J"</formula>
    </cfRule>
    <cfRule type="cellIs" dxfId="21" priority="23" operator="equal">
      <formula>"D"</formula>
    </cfRule>
  </conditionalFormatting>
  <conditionalFormatting sqref="M27">
    <cfRule type="cellIs" dxfId="20" priority="20" operator="equal">
      <formula>"J"</formula>
    </cfRule>
    <cfRule type="cellIs" dxfId="19" priority="21" operator="equal">
      <formula>"D"</formula>
    </cfRule>
  </conditionalFormatting>
  <conditionalFormatting sqref="M61">
    <cfRule type="cellIs" dxfId="18" priority="18" operator="equal">
      <formula>"J"</formula>
    </cfRule>
    <cfRule type="cellIs" dxfId="17" priority="19" operator="equal">
      <formula>"D"</formula>
    </cfRule>
  </conditionalFormatting>
  <conditionalFormatting sqref="M77">
    <cfRule type="cellIs" dxfId="16" priority="16" operator="equal">
      <formula>"J"</formula>
    </cfRule>
    <cfRule type="cellIs" dxfId="15" priority="17" operator="equal">
      <formula>"D"</formula>
    </cfRule>
  </conditionalFormatting>
  <conditionalFormatting sqref="M96">
    <cfRule type="cellIs" dxfId="14" priority="14" operator="equal">
      <formula>"J"</formula>
    </cfRule>
    <cfRule type="cellIs" dxfId="13" priority="15" operator="equal">
      <formula>"D"</formula>
    </cfRule>
  </conditionalFormatting>
  <conditionalFormatting sqref="M114">
    <cfRule type="cellIs" dxfId="12" priority="12" operator="equal">
      <formula>"J"</formula>
    </cfRule>
    <cfRule type="cellIs" dxfId="11" priority="13" operator="equal">
      <formula>"D"</formula>
    </cfRule>
  </conditionalFormatting>
  <conditionalFormatting sqref="M130">
    <cfRule type="cellIs" dxfId="10" priority="10" operator="equal">
      <formula>"J"</formula>
    </cfRule>
    <cfRule type="cellIs" dxfId="9" priority="11" operator="equal">
      <formula>"D"</formula>
    </cfRule>
  </conditionalFormatting>
  <conditionalFormatting sqref="M147">
    <cfRule type="cellIs" dxfId="8" priority="8" operator="equal">
      <formula>"J"</formula>
    </cfRule>
    <cfRule type="cellIs" dxfId="7" priority="9" operator="equal">
      <formula>"D"</formula>
    </cfRule>
  </conditionalFormatting>
  <conditionalFormatting sqref="M171">
    <cfRule type="cellIs" dxfId="6" priority="6" operator="equal">
      <formula>"J"</formula>
    </cfRule>
    <cfRule type="cellIs" dxfId="5" priority="7" operator="equal">
      <formula>"D"</formula>
    </cfRule>
  </conditionalFormatting>
  <conditionalFormatting sqref="M10:M207">
    <cfRule type="cellIs" dxfId="4" priority="3" stopIfTrue="1" operator="equal">
      <formula>"L"</formula>
    </cfRule>
    <cfRule type="cellIs" dxfId="3" priority="4" stopIfTrue="1" operator="equal">
      <formula>"J"</formula>
    </cfRule>
    <cfRule type="cellIs" dxfId="2" priority="5" operator="equal">
      <formula>"D"</formula>
    </cfRule>
  </conditionalFormatting>
  <conditionalFormatting sqref="M10:M206">
    <cfRule type="cellIs" dxfId="1" priority="2" stopIfTrue="1" operator="equal">
      <formula>"C"</formula>
    </cfRule>
  </conditionalFormatting>
  <conditionalFormatting sqref="M44">
    <cfRule type="cellIs" dxfId="0" priority="1" stopIfTrue="1" operator="equal">
      <formula>"C"</formula>
    </cfRule>
  </conditionalFormatting>
  <dataValidations disablePrompts="1" count="1">
    <dataValidation type="list" allowBlank="1" showInputMessage="1" showErrorMessage="1" sqref="I230 I251 C251">
      <formula1>$A$421:$A$431</formula1>
    </dataValidation>
  </dataValidations>
  <printOptions horizontalCentered="1" verticalCentered="1"/>
  <pageMargins left="0" right="0" top="0" bottom="0" header="0" footer="0"/>
  <pageSetup paperSize="9" scale="39" orientation="landscape" r:id="rId1"/>
  <headerFooter>
    <oddHeader>&amp;L&amp;"Tempus,Gras"&amp;18Fiche évaluation de &amp;A</oddHeader>
    <oddFooter xml:space="preserve">&amp;R&amp;12enregistré le  &amp;D </oddFooter>
  </headerFooter>
  <rowBreaks count="3" manualBreakCount="3">
    <brk id="113" max="13" man="1"/>
    <brk id="207" max="13" man="1"/>
    <brk id="269" max="13" man="1"/>
  </rowBreaks>
  <drawing r:id="rId2"/>
  <legacyDrawing r:id="rId3"/>
  <oleObjects>
    <mc:AlternateContent xmlns:mc="http://schemas.openxmlformats.org/markup-compatibility/2006">
      <mc:Choice Requires="x14">
        <oleObject progId="Word.Document.12" shapeId="6145" r:id="rId4">
          <objectPr defaultSize="0" r:id="rId5">
            <anchor moveWithCells="1">
              <from>
                <xdr:col>4</xdr:col>
                <xdr:colOff>276225</xdr:colOff>
                <xdr:row>7</xdr:row>
                <xdr:rowOff>323850</xdr:rowOff>
              </from>
              <to>
                <xdr:col>9</xdr:col>
                <xdr:colOff>638175</xdr:colOff>
                <xdr:row>63</xdr:row>
                <xdr:rowOff>38100</xdr:rowOff>
              </to>
            </anchor>
          </objectPr>
        </oleObject>
      </mc:Choice>
      <mc:Fallback>
        <oleObject progId="Word.Document.12" shapeId="6145" r:id="rId4"/>
      </mc:Fallback>
    </mc:AlternateContent>
  </oleObjects>
  <controls>
    <mc:AlternateContent xmlns:mc="http://schemas.openxmlformats.org/markup-compatibility/2006">
      <mc:Choice Requires="x14">
        <control shapeId="6159" r:id="rId6" name="Label1">
          <controlPr defaultSize="0" autoLine="0" autoPict="0" r:id="rId7">
            <anchor moveWithCells="1">
              <from>
                <xdr:col>0</xdr:col>
                <xdr:colOff>1323975</xdr:colOff>
                <xdr:row>7</xdr:row>
                <xdr:rowOff>76200</xdr:rowOff>
              </from>
              <to>
                <xdr:col>1</xdr:col>
                <xdr:colOff>647700</xdr:colOff>
                <xdr:row>8</xdr:row>
                <xdr:rowOff>9525</xdr:rowOff>
              </to>
            </anchor>
          </controlPr>
        </control>
      </mc:Choice>
      <mc:Fallback>
        <control shapeId="6159" r:id="rId6" name="Label1"/>
      </mc:Fallback>
    </mc:AlternateContent>
    <mc:AlternateContent xmlns:mc="http://schemas.openxmlformats.org/markup-compatibility/2006">
      <mc:Choice Requires="x14">
        <control shapeId="6153" r:id="rId8" name="ComboBox3">
          <controlPr locked="0" defaultSize="0" autoFill="0" autoLine="0" linkedCell="I251" listFillRange="A421:A431" r:id="rId9">
            <anchor moveWithCells="1">
              <from>
                <xdr:col>7</xdr:col>
                <xdr:colOff>1371600</xdr:colOff>
                <xdr:row>249</xdr:row>
                <xdr:rowOff>161925</xdr:rowOff>
              </from>
              <to>
                <xdr:col>9</xdr:col>
                <xdr:colOff>971550</xdr:colOff>
                <xdr:row>251</xdr:row>
                <xdr:rowOff>57150</xdr:rowOff>
              </to>
            </anchor>
          </controlPr>
        </control>
      </mc:Choice>
      <mc:Fallback>
        <control shapeId="6153" r:id="rId8" name="ComboBox3"/>
      </mc:Fallback>
    </mc:AlternateContent>
    <mc:AlternateContent xmlns:mc="http://schemas.openxmlformats.org/markup-compatibility/2006">
      <mc:Choice Requires="x14">
        <control shapeId="6152" r:id="rId10" name="ComboBox2">
          <controlPr locked="0" defaultSize="0" autoFill="0" autoLine="0" linkedCell="C251" listFillRange="A421:A431" r:id="rId11">
            <anchor moveWithCells="1">
              <from>
                <xdr:col>1</xdr:col>
                <xdr:colOff>1352550</xdr:colOff>
                <xdr:row>249</xdr:row>
                <xdr:rowOff>161925</xdr:rowOff>
              </from>
              <to>
                <xdr:col>3</xdr:col>
                <xdr:colOff>942975</xdr:colOff>
                <xdr:row>251</xdr:row>
                <xdr:rowOff>47625</xdr:rowOff>
              </to>
            </anchor>
          </controlPr>
        </control>
      </mc:Choice>
      <mc:Fallback>
        <control shapeId="6152" r:id="rId10" name="ComboBox2"/>
      </mc:Fallback>
    </mc:AlternateContent>
    <mc:AlternateContent xmlns:mc="http://schemas.openxmlformats.org/markup-compatibility/2006">
      <mc:Choice Requires="x14">
        <control shapeId="6146" r:id="rId12" name="ComboBox1">
          <controlPr locked="0" defaultSize="0" autoFill="0" autoLine="0" linkedCell="I230" listFillRange="A421:A431" r:id="rId13">
            <anchor moveWithCells="1">
              <from>
                <xdr:col>7</xdr:col>
                <xdr:colOff>1362075</xdr:colOff>
                <xdr:row>228</xdr:row>
                <xdr:rowOff>152400</xdr:rowOff>
              </from>
              <to>
                <xdr:col>9</xdr:col>
                <xdr:colOff>952500</xdr:colOff>
                <xdr:row>230</xdr:row>
                <xdr:rowOff>38100</xdr:rowOff>
              </to>
            </anchor>
          </controlPr>
        </control>
      </mc:Choice>
      <mc:Fallback>
        <control shapeId="6146" r:id="rId12" name="ComboBox1"/>
      </mc:Fallback>
    </mc:AlternateContent>
    <mc:AlternateContent xmlns:mc="http://schemas.openxmlformats.org/markup-compatibility/2006">
      <mc:Choice Requires="x14">
        <control shapeId="6158" r:id="rId14" name="Label 14">
          <controlPr defaultSize="0" autoFill="0" autoLine="0" autoPict="0">
            <anchor moveWithCells="1" sizeWithCells="1">
              <from>
                <xdr:col>0</xdr:col>
                <xdr:colOff>1905000</xdr:colOff>
                <xdr:row>7</xdr:row>
                <xdr:rowOff>114300</xdr:rowOff>
              </from>
              <to>
                <xdr:col>2</xdr:col>
                <xdr:colOff>342900</xdr:colOff>
                <xdr:row>7</xdr:row>
                <xdr:rowOff>428625</xdr:rowOff>
              </to>
            </anchor>
          </controlPr>
        </control>
      </mc:Choice>
    </mc:AlternateContent>
  </controls>
  <tableParts count="1"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8"/>
  <sheetViews>
    <sheetView workbookViewId="0">
      <pane ySplit="2" topLeftCell="A3" activePane="bottomLeft" state="frozenSplit"/>
      <selection pane="bottomLeft" activeCell="A32" sqref="A32"/>
    </sheetView>
  </sheetViews>
  <sheetFormatPr baseColWidth="10" defaultRowHeight="15" x14ac:dyDescent="0.25"/>
  <cols>
    <col min="2" max="2" width="25.42578125" bestFit="1" customWidth="1"/>
  </cols>
  <sheetData>
    <row r="1" spans="1:4" ht="15.75" thickBot="1" x14ac:dyDescent="0.3">
      <c r="C1" s="41"/>
      <c r="D1" s="41"/>
    </row>
    <row r="2" spans="1:4" ht="15.75" thickBot="1" x14ac:dyDescent="0.3">
      <c r="A2" s="46" t="s">
        <v>93</v>
      </c>
      <c r="B2" s="47" t="s">
        <v>87</v>
      </c>
      <c r="C2" s="47" t="s">
        <v>170</v>
      </c>
      <c r="D2" s="48" t="s">
        <v>159</v>
      </c>
    </row>
    <row r="3" spans="1:4" x14ac:dyDescent="0.25">
      <c r="A3" t="s">
        <v>160</v>
      </c>
      <c r="B3" t="s">
        <v>161</v>
      </c>
      <c r="C3" s="41">
        <v>40</v>
      </c>
      <c r="D3" s="41" t="s">
        <v>171</v>
      </c>
    </row>
    <row r="4" spans="1:4" x14ac:dyDescent="0.25">
      <c r="A4" t="s">
        <v>160</v>
      </c>
      <c r="B4" t="s">
        <v>163</v>
      </c>
      <c r="C4" s="41">
        <v>30</v>
      </c>
      <c r="D4" s="41" t="s">
        <v>171</v>
      </c>
    </row>
    <row r="5" spans="1:4" x14ac:dyDescent="0.25">
      <c r="A5" t="s">
        <v>164</v>
      </c>
      <c r="B5" t="s">
        <v>165</v>
      </c>
      <c r="C5" s="41"/>
      <c r="D5" s="41" t="s">
        <v>171</v>
      </c>
    </row>
    <row r="6" spans="1:4" x14ac:dyDescent="0.25">
      <c r="A6" t="s">
        <v>164</v>
      </c>
      <c r="B6" t="s">
        <v>166</v>
      </c>
      <c r="C6" s="41"/>
      <c r="D6" s="41" t="s">
        <v>171</v>
      </c>
    </row>
    <row r="7" spans="1:4" x14ac:dyDescent="0.25">
      <c r="A7" t="s">
        <v>94</v>
      </c>
      <c r="B7" t="s">
        <v>92</v>
      </c>
      <c r="C7" s="41"/>
      <c r="D7" s="41" t="s">
        <v>171</v>
      </c>
    </row>
    <row r="8" spans="1:4" x14ac:dyDescent="0.25">
      <c r="A8" t="s">
        <v>94</v>
      </c>
      <c r="B8" t="s">
        <v>92</v>
      </c>
      <c r="C8" s="41">
        <v>20</v>
      </c>
      <c r="D8" s="41" t="s">
        <v>171</v>
      </c>
    </row>
  </sheetData>
  <sheetProtection sheet="1" objects="1" scenarios="1"/>
  <autoFilter ref="A2:D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698"/>
  <sheetViews>
    <sheetView workbookViewId="0">
      <pane ySplit="2" topLeftCell="A221" activePane="bottomLeft" state="frozenSplit"/>
      <selection pane="bottomLeft" activeCell="C248" sqref="C248"/>
    </sheetView>
  </sheetViews>
  <sheetFormatPr baseColWidth="10" defaultRowHeight="15" x14ac:dyDescent="0.25"/>
  <cols>
    <col min="2" max="2" width="9.42578125" customWidth="1"/>
    <col min="3" max="3" width="15.85546875" bestFit="1" customWidth="1"/>
    <col min="7" max="9" width="11.42578125" style="41"/>
  </cols>
  <sheetData>
    <row r="1" spans="1:9" ht="15.75" thickBot="1" x14ac:dyDescent="0.3"/>
    <row r="2" spans="1:9" ht="15.75" thickBot="1" x14ac:dyDescent="0.3">
      <c r="A2" s="46" t="s">
        <v>93</v>
      </c>
      <c r="B2" s="47" t="s">
        <v>87</v>
      </c>
      <c r="C2" s="47" t="s">
        <v>74</v>
      </c>
      <c r="D2" s="47" t="s">
        <v>88</v>
      </c>
      <c r="E2" s="47" t="s">
        <v>89</v>
      </c>
      <c r="F2" s="47" t="s">
        <v>168</v>
      </c>
      <c r="G2" s="47" t="s">
        <v>90</v>
      </c>
      <c r="H2" s="47" t="s">
        <v>230</v>
      </c>
      <c r="I2" s="48" t="s">
        <v>159</v>
      </c>
    </row>
    <row r="3" spans="1:9" x14ac:dyDescent="0.25">
      <c r="A3" t="s">
        <v>160</v>
      </c>
      <c r="B3" t="s">
        <v>161</v>
      </c>
      <c r="C3" t="s">
        <v>162</v>
      </c>
      <c r="D3" t="s">
        <v>76</v>
      </c>
      <c r="E3" t="s">
        <v>2</v>
      </c>
      <c r="F3" t="s">
        <v>65</v>
      </c>
      <c r="G3" s="41">
        <v>1</v>
      </c>
      <c r="H3" s="41" t="s">
        <v>231</v>
      </c>
      <c r="I3" s="41" t="s">
        <v>95</v>
      </c>
    </row>
    <row r="4" spans="1:9" x14ac:dyDescent="0.25">
      <c r="A4" t="s">
        <v>160</v>
      </c>
      <c r="B4" t="s">
        <v>161</v>
      </c>
      <c r="C4" t="s">
        <v>162</v>
      </c>
      <c r="D4" t="s">
        <v>76</v>
      </c>
      <c r="E4" t="s">
        <v>2</v>
      </c>
      <c r="F4" t="s">
        <v>54</v>
      </c>
      <c r="G4" s="41">
        <v>1</v>
      </c>
      <c r="H4" s="41" t="s">
        <v>232</v>
      </c>
      <c r="I4" s="41" t="s">
        <v>172</v>
      </c>
    </row>
    <row r="5" spans="1:9" x14ac:dyDescent="0.25">
      <c r="A5" t="s">
        <v>160</v>
      </c>
      <c r="B5" t="s">
        <v>161</v>
      </c>
      <c r="C5" t="s">
        <v>162</v>
      </c>
      <c r="D5" t="s">
        <v>76</v>
      </c>
      <c r="E5" t="s">
        <v>3</v>
      </c>
      <c r="F5" t="s">
        <v>65</v>
      </c>
      <c r="G5" s="41">
        <v>1</v>
      </c>
      <c r="H5" s="41" t="s">
        <v>231</v>
      </c>
      <c r="I5" s="41" t="s">
        <v>98</v>
      </c>
    </row>
    <row r="6" spans="1:9" x14ac:dyDescent="0.25">
      <c r="A6" t="s">
        <v>160</v>
      </c>
      <c r="B6" t="s">
        <v>161</v>
      </c>
      <c r="C6" t="s">
        <v>162</v>
      </c>
      <c r="D6" t="s">
        <v>76</v>
      </c>
      <c r="E6" t="s">
        <v>3</v>
      </c>
      <c r="F6" t="s">
        <v>54</v>
      </c>
      <c r="G6" s="41">
        <v>1</v>
      </c>
      <c r="H6" s="41" t="s">
        <v>232</v>
      </c>
      <c r="I6" s="41" t="s">
        <v>173</v>
      </c>
    </row>
    <row r="7" spans="1:9" x14ac:dyDescent="0.25">
      <c r="A7" t="s">
        <v>160</v>
      </c>
      <c r="B7" t="s">
        <v>161</v>
      </c>
      <c r="C7" t="s">
        <v>162</v>
      </c>
      <c r="D7" t="s">
        <v>76</v>
      </c>
      <c r="E7" t="s">
        <v>75</v>
      </c>
      <c r="F7" t="s">
        <v>65</v>
      </c>
      <c r="G7" s="41">
        <v>1</v>
      </c>
      <c r="H7" s="41" t="s">
        <v>231</v>
      </c>
      <c r="I7" s="41" t="s">
        <v>99</v>
      </c>
    </row>
    <row r="8" spans="1:9" x14ac:dyDescent="0.25">
      <c r="A8" t="s">
        <v>160</v>
      </c>
      <c r="B8" t="s">
        <v>161</v>
      </c>
      <c r="C8" t="s">
        <v>162</v>
      </c>
      <c r="D8" t="s">
        <v>76</v>
      </c>
      <c r="E8" t="s">
        <v>75</v>
      </c>
      <c r="F8" t="s">
        <v>54</v>
      </c>
      <c r="G8" s="41">
        <v>1</v>
      </c>
      <c r="H8" s="41" t="s">
        <v>232</v>
      </c>
      <c r="I8" s="41" t="s">
        <v>174</v>
      </c>
    </row>
    <row r="9" spans="1:9" x14ac:dyDescent="0.25">
      <c r="A9" t="s">
        <v>160</v>
      </c>
      <c r="B9" t="s">
        <v>161</v>
      </c>
      <c r="C9" t="s">
        <v>162</v>
      </c>
      <c r="D9" t="s">
        <v>76</v>
      </c>
      <c r="E9" t="s">
        <v>4</v>
      </c>
      <c r="F9" t="s">
        <v>65</v>
      </c>
      <c r="G9" s="41">
        <v>1</v>
      </c>
      <c r="H9" s="41" t="s">
        <v>231</v>
      </c>
      <c r="I9" s="41" t="s">
        <v>101</v>
      </c>
    </row>
    <row r="10" spans="1:9" x14ac:dyDescent="0.25">
      <c r="A10" t="s">
        <v>160</v>
      </c>
      <c r="B10" t="s">
        <v>161</v>
      </c>
      <c r="C10" t="s">
        <v>162</v>
      </c>
      <c r="D10" t="s">
        <v>76</v>
      </c>
      <c r="E10" t="s">
        <v>4</v>
      </c>
      <c r="F10" t="s">
        <v>54</v>
      </c>
      <c r="G10" s="41">
        <v>1</v>
      </c>
      <c r="H10" s="41" t="s">
        <v>232</v>
      </c>
      <c r="I10" s="41" t="s">
        <v>175</v>
      </c>
    </row>
    <row r="11" spans="1:9" x14ac:dyDescent="0.25">
      <c r="A11" t="s">
        <v>160</v>
      </c>
      <c r="B11" t="s">
        <v>161</v>
      </c>
      <c r="C11" t="s">
        <v>162</v>
      </c>
      <c r="D11" t="s">
        <v>5</v>
      </c>
      <c r="E11" t="s">
        <v>64</v>
      </c>
      <c r="F11" t="s">
        <v>65</v>
      </c>
      <c r="G11" s="41">
        <v>1</v>
      </c>
      <c r="H11" s="41" t="s">
        <v>231</v>
      </c>
      <c r="I11" s="41" t="s">
        <v>102</v>
      </c>
    </row>
    <row r="12" spans="1:9" x14ac:dyDescent="0.25">
      <c r="A12" t="s">
        <v>160</v>
      </c>
      <c r="B12" t="s">
        <v>161</v>
      </c>
      <c r="C12" t="s">
        <v>162</v>
      </c>
      <c r="D12" t="s">
        <v>5</v>
      </c>
      <c r="E12" t="s">
        <v>64</v>
      </c>
      <c r="F12" t="s">
        <v>0</v>
      </c>
      <c r="G12" s="41">
        <v>1</v>
      </c>
      <c r="H12" s="41" t="s">
        <v>232</v>
      </c>
      <c r="I12" s="41" t="s">
        <v>176</v>
      </c>
    </row>
    <row r="13" spans="1:9" x14ac:dyDescent="0.25">
      <c r="A13" t="s">
        <v>160</v>
      </c>
      <c r="B13" t="s">
        <v>161</v>
      </c>
      <c r="C13" t="s">
        <v>162</v>
      </c>
      <c r="D13" t="s">
        <v>5</v>
      </c>
      <c r="E13" t="s">
        <v>77</v>
      </c>
      <c r="F13" t="s">
        <v>65</v>
      </c>
      <c r="G13" s="41">
        <v>1</v>
      </c>
      <c r="H13" s="41" t="s">
        <v>231</v>
      </c>
      <c r="I13" s="41" t="s">
        <v>103</v>
      </c>
    </row>
    <row r="14" spans="1:9" x14ac:dyDescent="0.25">
      <c r="A14" t="s">
        <v>160</v>
      </c>
      <c r="B14" t="s">
        <v>161</v>
      </c>
      <c r="C14" t="s">
        <v>162</v>
      </c>
      <c r="D14" t="s">
        <v>5</v>
      </c>
      <c r="E14" t="s">
        <v>77</v>
      </c>
      <c r="F14" t="s">
        <v>0</v>
      </c>
      <c r="G14" s="41">
        <v>1</v>
      </c>
      <c r="H14" s="41" t="s">
        <v>232</v>
      </c>
      <c r="I14" s="41" t="s">
        <v>177</v>
      </c>
    </row>
    <row r="15" spans="1:9" x14ac:dyDescent="0.25">
      <c r="A15" t="s">
        <v>160</v>
      </c>
      <c r="B15" t="s">
        <v>161</v>
      </c>
      <c r="C15" t="s">
        <v>162</v>
      </c>
      <c r="D15" t="s">
        <v>5</v>
      </c>
      <c r="E15" t="s">
        <v>6</v>
      </c>
      <c r="F15" t="s">
        <v>65</v>
      </c>
      <c r="G15" s="41">
        <v>1</v>
      </c>
      <c r="H15" s="41" t="s">
        <v>231</v>
      </c>
      <c r="I15" s="41" t="s">
        <v>104</v>
      </c>
    </row>
    <row r="16" spans="1:9" x14ac:dyDescent="0.25">
      <c r="A16" t="s">
        <v>160</v>
      </c>
      <c r="B16" t="s">
        <v>161</v>
      </c>
      <c r="C16" t="s">
        <v>162</v>
      </c>
      <c r="D16" t="s">
        <v>5</v>
      </c>
      <c r="E16" t="s">
        <v>6</v>
      </c>
      <c r="F16" t="s">
        <v>0</v>
      </c>
      <c r="G16" s="41">
        <v>1</v>
      </c>
      <c r="H16" s="41" t="s">
        <v>232</v>
      </c>
      <c r="I16" s="41" t="s">
        <v>178</v>
      </c>
    </row>
    <row r="17" spans="1:9" x14ac:dyDescent="0.25">
      <c r="A17" t="s">
        <v>160</v>
      </c>
      <c r="B17" t="s">
        <v>161</v>
      </c>
      <c r="C17" t="s">
        <v>162</v>
      </c>
      <c r="D17" t="s">
        <v>5</v>
      </c>
      <c r="E17" t="s">
        <v>62</v>
      </c>
      <c r="F17" t="s">
        <v>65</v>
      </c>
      <c r="G17" s="41">
        <v>1</v>
      </c>
      <c r="H17" s="41" t="s">
        <v>231</v>
      </c>
      <c r="I17" s="41" t="s">
        <v>105</v>
      </c>
    </row>
    <row r="18" spans="1:9" x14ac:dyDescent="0.25">
      <c r="A18" t="s">
        <v>160</v>
      </c>
      <c r="B18" t="s">
        <v>161</v>
      </c>
      <c r="C18" t="s">
        <v>162</v>
      </c>
      <c r="D18" t="s">
        <v>5</v>
      </c>
      <c r="E18" t="s">
        <v>62</v>
      </c>
      <c r="F18" t="s">
        <v>0</v>
      </c>
      <c r="G18" s="41">
        <v>1</v>
      </c>
      <c r="H18" s="41" t="s">
        <v>232</v>
      </c>
      <c r="I18" s="41" t="s">
        <v>179</v>
      </c>
    </row>
    <row r="19" spans="1:9" x14ac:dyDescent="0.25">
      <c r="A19" t="s">
        <v>160</v>
      </c>
      <c r="B19" t="s">
        <v>161</v>
      </c>
      <c r="C19" t="s">
        <v>162</v>
      </c>
      <c r="D19" t="s">
        <v>78</v>
      </c>
      <c r="E19" t="s">
        <v>59</v>
      </c>
      <c r="F19" t="s">
        <v>66</v>
      </c>
      <c r="G19" s="41">
        <v>1</v>
      </c>
      <c r="H19" s="41" t="s">
        <v>231</v>
      </c>
      <c r="I19" s="41" t="s">
        <v>106</v>
      </c>
    </row>
    <row r="20" spans="1:9" x14ac:dyDescent="0.25">
      <c r="A20" t="s">
        <v>160</v>
      </c>
      <c r="B20" t="s">
        <v>161</v>
      </c>
      <c r="C20" t="s">
        <v>162</v>
      </c>
      <c r="D20" t="s">
        <v>78</v>
      </c>
      <c r="E20" t="s">
        <v>59</v>
      </c>
      <c r="F20" t="s">
        <v>54</v>
      </c>
      <c r="G20" s="41">
        <v>1</v>
      </c>
      <c r="H20" s="41" t="s">
        <v>232</v>
      </c>
      <c r="I20" s="41" t="s">
        <v>180</v>
      </c>
    </row>
    <row r="21" spans="1:9" x14ac:dyDescent="0.25">
      <c r="A21" t="s">
        <v>160</v>
      </c>
      <c r="B21" t="s">
        <v>161</v>
      </c>
      <c r="C21" t="s">
        <v>162</v>
      </c>
      <c r="D21" t="s">
        <v>78</v>
      </c>
      <c r="E21" t="s">
        <v>60</v>
      </c>
      <c r="F21" t="s">
        <v>66</v>
      </c>
      <c r="G21" s="41">
        <v>1</v>
      </c>
      <c r="H21" s="41" t="s">
        <v>231</v>
      </c>
      <c r="I21" s="41" t="s">
        <v>107</v>
      </c>
    </row>
    <row r="22" spans="1:9" x14ac:dyDescent="0.25">
      <c r="A22" t="s">
        <v>160</v>
      </c>
      <c r="B22" t="s">
        <v>161</v>
      </c>
      <c r="C22" t="s">
        <v>162</v>
      </c>
      <c r="D22" t="s">
        <v>78</v>
      </c>
      <c r="E22" t="s">
        <v>60</v>
      </c>
      <c r="F22" t="s">
        <v>54</v>
      </c>
      <c r="G22" s="41">
        <v>1</v>
      </c>
      <c r="H22" s="41" t="s">
        <v>232</v>
      </c>
      <c r="I22" s="41" t="s">
        <v>181</v>
      </c>
    </row>
    <row r="23" spans="1:9" x14ac:dyDescent="0.25">
      <c r="A23" t="s">
        <v>160</v>
      </c>
      <c r="B23" t="s">
        <v>161</v>
      </c>
      <c r="C23" t="s">
        <v>162</v>
      </c>
      <c r="D23" t="s">
        <v>78</v>
      </c>
      <c r="E23" t="s">
        <v>61</v>
      </c>
      <c r="F23" t="s">
        <v>66</v>
      </c>
      <c r="G23" s="41">
        <v>1</v>
      </c>
      <c r="H23" s="41" t="s">
        <v>231</v>
      </c>
      <c r="I23" s="41" t="s">
        <v>108</v>
      </c>
    </row>
    <row r="24" spans="1:9" x14ac:dyDescent="0.25">
      <c r="A24" t="s">
        <v>160</v>
      </c>
      <c r="B24" t="s">
        <v>161</v>
      </c>
      <c r="C24" t="s">
        <v>162</v>
      </c>
      <c r="D24" t="s">
        <v>78</v>
      </c>
      <c r="E24" t="s">
        <v>61</v>
      </c>
      <c r="F24" t="s">
        <v>54</v>
      </c>
      <c r="G24" s="41">
        <v>1</v>
      </c>
      <c r="H24" s="41" t="s">
        <v>232</v>
      </c>
      <c r="I24" s="41" t="s">
        <v>182</v>
      </c>
    </row>
    <row r="25" spans="1:9" x14ac:dyDescent="0.25">
      <c r="A25" t="s">
        <v>160</v>
      </c>
      <c r="B25" t="s">
        <v>161</v>
      </c>
      <c r="C25" t="s">
        <v>162</v>
      </c>
      <c r="D25" t="s">
        <v>80</v>
      </c>
      <c r="E25" t="s">
        <v>7</v>
      </c>
      <c r="F25" t="s">
        <v>66</v>
      </c>
      <c r="G25" s="41">
        <v>1</v>
      </c>
      <c r="H25" s="41" t="s">
        <v>231</v>
      </c>
      <c r="I25" s="41" t="s">
        <v>109</v>
      </c>
    </row>
    <row r="26" spans="1:9" x14ac:dyDescent="0.25">
      <c r="A26" t="s">
        <v>160</v>
      </c>
      <c r="B26" t="s">
        <v>161</v>
      </c>
      <c r="C26" t="s">
        <v>162</v>
      </c>
      <c r="D26" t="s">
        <v>80</v>
      </c>
      <c r="E26" t="s">
        <v>7</v>
      </c>
      <c r="F26" t="s">
        <v>0</v>
      </c>
      <c r="G26" s="41">
        <v>1</v>
      </c>
      <c r="H26" s="41" t="s">
        <v>232</v>
      </c>
      <c r="I26" s="41" t="s">
        <v>183</v>
      </c>
    </row>
    <row r="27" spans="1:9" x14ac:dyDescent="0.25">
      <c r="A27" t="s">
        <v>160</v>
      </c>
      <c r="B27" t="s">
        <v>161</v>
      </c>
      <c r="C27" t="s">
        <v>162</v>
      </c>
      <c r="D27" t="s">
        <v>80</v>
      </c>
      <c r="E27" t="s">
        <v>8</v>
      </c>
      <c r="F27" t="s">
        <v>66</v>
      </c>
      <c r="G27" s="41">
        <v>1</v>
      </c>
      <c r="H27" s="41" t="s">
        <v>231</v>
      </c>
      <c r="I27" s="41" t="s">
        <v>110</v>
      </c>
    </row>
    <row r="28" spans="1:9" x14ac:dyDescent="0.25">
      <c r="A28" t="s">
        <v>160</v>
      </c>
      <c r="B28" t="s">
        <v>161</v>
      </c>
      <c r="C28" t="s">
        <v>162</v>
      </c>
      <c r="D28" t="s">
        <v>80</v>
      </c>
      <c r="E28" t="s">
        <v>8</v>
      </c>
      <c r="F28" t="s">
        <v>0</v>
      </c>
      <c r="G28" s="41">
        <v>1</v>
      </c>
      <c r="H28" s="41" t="s">
        <v>232</v>
      </c>
      <c r="I28" s="41" t="s">
        <v>184</v>
      </c>
    </row>
    <row r="29" spans="1:9" x14ac:dyDescent="0.25">
      <c r="A29" t="s">
        <v>160</v>
      </c>
      <c r="B29" t="s">
        <v>161</v>
      </c>
      <c r="C29" t="s">
        <v>162</v>
      </c>
      <c r="D29" t="s">
        <v>80</v>
      </c>
      <c r="E29" t="s">
        <v>9</v>
      </c>
      <c r="F29" t="s">
        <v>66</v>
      </c>
      <c r="G29" s="41">
        <v>1</v>
      </c>
      <c r="H29" s="41" t="s">
        <v>231</v>
      </c>
      <c r="I29" s="41" t="s">
        <v>111</v>
      </c>
    </row>
    <row r="30" spans="1:9" x14ac:dyDescent="0.25">
      <c r="A30" t="s">
        <v>160</v>
      </c>
      <c r="B30" t="s">
        <v>161</v>
      </c>
      <c r="C30" t="s">
        <v>162</v>
      </c>
      <c r="D30" t="s">
        <v>80</v>
      </c>
      <c r="E30" t="s">
        <v>9</v>
      </c>
      <c r="F30" t="s">
        <v>0</v>
      </c>
      <c r="G30" s="41">
        <v>1</v>
      </c>
      <c r="H30" s="41" t="s">
        <v>232</v>
      </c>
      <c r="I30" s="41" t="s">
        <v>185</v>
      </c>
    </row>
    <row r="31" spans="1:9" x14ac:dyDescent="0.25">
      <c r="A31" t="s">
        <v>160</v>
      </c>
      <c r="B31" t="s">
        <v>161</v>
      </c>
      <c r="C31" t="s">
        <v>162</v>
      </c>
      <c r="D31" t="s">
        <v>80</v>
      </c>
      <c r="E31" t="s">
        <v>79</v>
      </c>
      <c r="F31" t="s">
        <v>66</v>
      </c>
      <c r="G31" s="41">
        <v>1</v>
      </c>
      <c r="H31" s="41" t="s">
        <v>231</v>
      </c>
      <c r="I31" s="41" t="s">
        <v>112</v>
      </c>
    </row>
    <row r="32" spans="1:9" x14ac:dyDescent="0.25">
      <c r="A32" t="s">
        <v>160</v>
      </c>
      <c r="B32" t="s">
        <v>161</v>
      </c>
      <c r="C32" t="s">
        <v>162</v>
      </c>
      <c r="D32" t="s">
        <v>80</v>
      </c>
      <c r="E32" t="s">
        <v>79</v>
      </c>
      <c r="F32" t="s">
        <v>0</v>
      </c>
      <c r="G32" s="41">
        <v>1</v>
      </c>
      <c r="H32" s="41" t="s">
        <v>232</v>
      </c>
      <c r="I32" s="41" t="s">
        <v>186</v>
      </c>
    </row>
    <row r="33" spans="1:9" x14ac:dyDescent="0.25">
      <c r="A33" t="s">
        <v>160</v>
      </c>
      <c r="B33" t="s">
        <v>161</v>
      </c>
      <c r="C33" t="s">
        <v>162</v>
      </c>
      <c r="D33" t="s">
        <v>80</v>
      </c>
      <c r="E33" t="s">
        <v>10</v>
      </c>
      <c r="F33" t="s">
        <v>66</v>
      </c>
      <c r="G33" s="41">
        <v>1</v>
      </c>
      <c r="H33" s="41" t="s">
        <v>231</v>
      </c>
      <c r="I33" s="41" t="s">
        <v>113</v>
      </c>
    </row>
    <row r="34" spans="1:9" x14ac:dyDescent="0.25">
      <c r="A34" t="s">
        <v>160</v>
      </c>
      <c r="B34" t="s">
        <v>161</v>
      </c>
      <c r="C34" t="s">
        <v>162</v>
      </c>
      <c r="D34" t="s">
        <v>80</v>
      </c>
      <c r="E34" t="s">
        <v>10</v>
      </c>
      <c r="F34" t="s">
        <v>0</v>
      </c>
      <c r="G34" s="41">
        <v>1</v>
      </c>
      <c r="H34" s="41" t="s">
        <v>232</v>
      </c>
      <c r="I34" s="41" t="s">
        <v>187</v>
      </c>
    </row>
    <row r="35" spans="1:9" x14ac:dyDescent="0.25">
      <c r="A35" t="s">
        <v>160</v>
      </c>
      <c r="B35" t="s">
        <v>161</v>
      </c>
      <c r="C35" t="s">
        <v>162</v>
      </c>
      <c r="D35" t="s">
        <v>80</v>
      </c>
      <c r="E35" t="s">
        <v>11</v>
      </c>
      <c r="F35" t="s">
        <v>66</v>
      </c>
      <c r="G35" s="41">
        <v>1</v>
      </c>
      <c r="H35" s="41" t="s">
        <v>231</v>
      </c>
      <c r="I35" s="41" t="s">
        <v>114</v>
      </c>
    </row>
    <row r="36" spans="1:9" x14ac:dyDescent="0.25">
      <c r="A36" t="s">
        <v>160</v>
      </c>
      <c r="B36" t="s">
        <v>161</v>
      </c>
      <c r="C36" t="s">
        <v>162</v>
      </c>
      <c r="D36" t="s">
        <v>80</v>
      </c>
      <c r="E36" t="s">
        <v>11</v>
      </c>
      <c r="F36" t="s">
        <v>0</v>
      </c>
      <c r="G36" s="41">
        <v>1</v>
      </c>
      <c r="H36" s="41" t="s">
        <v>232</v>
      </c>
      <c r="I36" s="41" t="s">
        <v>188</v>
      </c>
    </row>
    <row r="37" spans="1:9" x14ac:dyDescent="0.25">
      <c r="A37" t="s">
        <v>160</v>
      </c>
      <c r="B37" t="s">
        <v>161</v>
      </c>
      <c r="C37" t="s">
        <v>162</v>
      </c>
      <c r="D37" t="s">
        <v>80</v>
      </c>
      <c r="E37" t="s">
        <v>12</v>
      </c>
      <c r="F37" t="s">
        <v>66</v>
      </c>
      <c r="G37" s="41">
        <v>1</v>
      </c>
      <c r="H37" s="41" t="s">
        <v>231</v>
      </c>
      <c r="I37" s="41" t="s">
        <v>115</v>
      </c>
    </row>
    <row r="38" spans="1:9" x14ac:dyDescent="0.25">
      <c r="A38" t="s">
        <v>160</v>
      </c>
      <c r="B38" t="s">
        <v>161</v>
      </c>
      <c r="C38" t="s">
        <v>162</v>
      </c>
      <c r="D38" t="s">
        <v>80</v>
      </c>
      <c r="E38" t="s">
        <v>12</v>
      </c>
      <c r="F38" t="s">
        <v>0</v>
      </c>
      <c r="G38" s="41">
        <v>1</v>
      </c>
      <c r="H38" s="41" t="s">
        <v>232</v>
      </c>
      <c r="I38" s="41" t="s">
        <v>189</v>
      </c>
    </row>
    <row r="39" spans="1:9" x14ac:dyDescent="0.25">
      <c r="A39" t="s">
        <v>160</v>
      </c>
      <c r="B39" t="s">
        <v>161</v>
      </c>
      <c r="C39" t="s">
        <v>162</v>
      </c>
      <c r="D39" t="s">
        <v>80</v>
      </c>
      <c r="E39" t="s">
        <v>13</v>
      </c>
      <c r="F39" t="s">
        <v>66</v>
      </c>
      <c r="G39" s="41">
        <v>1</v>
      </c>
      <c r="H39" s="41" t="s">
        <v>231</v>
      </c>
      <c r="I39" s="41" t="s">
        <v>116</v>
      </c>
    </row>
    <row r="40" spans="1:9" x14ac:dyDescent="0.25">
      <c r="A40" t="s">
        <v>160</v>
      </c>
      <c r="B40" t="s">
        <v>161</v>
      </c>
      <c r="C40" t="s">
        <v>162</v>
      </c>
      <c r="D40" t="s">
        <v>80</v>
      </c>
      <c r="E40" t="s">
        <v>13</v>
      </c>
      <c r="F40" t="s">
        <v>0</v>
      </c>
      <c r="G40" s="41">
        <v>1</v>
      </c>
      <c r="H40" s="41" t="s">
        <v>232</v>
      </c>
      <c r="I40" s="41" t="s">
        <v>190</v>
      </c>
    </row>
    <row r="41" spans="1:9" x14ac:dyDescent="0.25">
      <c r="A41" t="s">
        <v>160</v>
      </c>
      <c r="B41" t="s">
        <v>161</v>
      </c>
      <c r="C41" t="s">
        <v>162</v>
      </c>
      <c r="D41" t="s">
        <v>14</v>
      </c>
      <c r="E41" t="s">
        <v>15</v>
      </c>
      <c r="F41" t="s">
        <v>66</v>
      </c>
      <c r="G41" s="41">
        <v>1</v>
      </c>
      <c r="H41" s="41" t="s">
        <v>231</v>
      </c>
      <c r="I41" s="41" t="s">
        <v>117</v>
      </c>
    </row>
    <row r="42" spans="1:9" x14ac:dyDescent="0.25">
      <c r="A42" t="s">
        <v>160</v>
      </c>
      <c r="B42" t="s">
        <v>161</v>
      </c>
      <c r="C42" t="s">
        <v>162</v>
      </c>
      <c r="D42" t="s">
        <v>14</v>
      </c>
      <c r="E42" t="s">
        <v>15</v>
      </c>
      <c r="F42" t="s">
        <v>0</v>
      </c>
      <c r="G42" s="41">
        <v>1</v>
      </c>
      <c r="H42" s="41" t="s">
        <v>232</v>
      </c>
      <c r="I42" s="41" t="s">
        <v>191</v>
      </c>
    </row>
    <row r="43" spans="1:9" x14ac:dyDescent="0.25">
      <c r="A43" t="s">
        <v>160</v>
      </c>
      <c r="B43" t="s">
        <v>161</v>
      </c>
      <c r="C43" t="s">
        <v>162</v>
      </c>
      <c r="D43" t="s">
        <v>14</v>
      </c>
      <c r="E43" t="s">
        <v>16</v>
      </c>
      <c r="F43" t="s">
        <v>66</v>
      </c>
      <c r="G43" s="41">
        <v>1</v>
      </c>
      <c r="H43" s="41" t="s">
        <v>231</v>
      </c>
      <c r="I43" s="41" t="s">
        <v>118</v>
      </c>
    </row>
    <row r="44" spans="1:9" x14ac:dyDescent="0.25">
      <c r="A44" t="s">
        <v>160</v>
      </c>
      <c r="B44" t="s">
        <v>161</v>
      </c>
      <c r="C44" t="s">
        <v>162</v>
      </c>
      <c r="D44" t="s">
        <v>14</v>
      </c>
      <c r="E44" t="s">
        <v>16</v>
      </c>
      <c r="F44" t="s">
        <v>0</v>
      </c>
      <c r="G44" s="41">
        <v>1</v>
      </c>
      <c r="H44" s="41" t="s">
        <v>232</v>
      </c>
      <c r="I44" s="41" t="s">
        <v>192</v>
      </c>
    </row>
    <row r="45" spans="1:9" x14ac:dyDescent="0.25">
      <c r="A45" t="s">
        <v>160</v>
      </c>
      <c r="B45" t="s">
        <v>161</v>
      </c>
      <c r="C45" t="s">
        <v>162</v>
      </c>
      <c r="D45" t="s">
        <v>14</v>
      </c>
      <c r="E45" t="s">
        <v>17</v>
      </c>
      <c r="F45" t="s">
        <v>66</v>
      </c>
      <c r="G45" s="41">
        <v>1</v>
      </c>
      <c r="H45" s="41" t="s">
        <v>231</v>
      </c>
      <c r="I45" s="41" t="s">
        <v>119</v>
      </c>
    </row>
    <row r="46" spans="1:9" x14ac:dyDescent="0.25">
      <c r="A46" t="s">
        <v>160</v>
      </c>
      <c r="B46" t="s">
        <v>161</v>
      </c>
      <c r="C46" t="s">
        <v>162</v>
      </c>
      <c r="D46" t="s">
        <v>14</v>
      </c>
      <c r="E46" t="s">
        <v>17</v>
      </c>
      <c r="F46" t="s">
        <v>0</v>
      </c>
      <c r="G46" s="41">
        <v>1</v>
      </c>
      <c r="H46" s="41" t="s">
        <v>232</v>
      </c>
      <c r="I46" s="41" t="s">
        <v>193</v>
      </c>
    </row>
    <row r="47" spans="1:9" x14ac:dyDescent="0.25">
      <c r="A47" t="s">
        <v>160</v>
      </c>
      <c r="B47" t="s">
        <v>161</v>
      </c>
      <c r="C47" t="s">
        <v>162</v>
      </c>
      <c r="D47" t="s">
        <v>14</v>
      </c>
      <c r="E47" t="s">
        <v>18</v>
      </c>
      <c r="F47" t="s">
        <v>66</v>
      </c>
      <c r="G47" s="41">
        <v>1</v>
      </c>
      <c r="H47" s="41" t="s">
        <v>231</v>
      </c>
      <c r="I47" s="41" t="s">
        <v>120</v>
      </c>
    </row>
    <row r="48" spans="1:9" x14ac:dyDescent="0.25">
      <c r="A48" t="s">
        <v>160</v>
      </c>
      <c r="B48" t="s">
        <v>161</v>
      </c>
      <c r="C48" t="s">
        <v>162</v>
      </c>
      <c r="D48" t="s">
        <v>14</v>
      </c>
      <c r="E48" t="s">
        <v>18</v>
      </c>
      <c r="F48" t="s">
        <v>0</v>
      </c>
      <c r="G48" s="41">
        <v>1</v>
      </c>
      <c r="H48" s="41" t="s">
        <v>232</v>
      </c>
      <c r="I48" s="41" t="s">
        <v>194</v>
      </c>
    </row>
    <row r="49" spans="1:9" x14ac:dyDescent="0.25">
      <c r="A49" t="s">
        <v>160</v>
      </c>
      <c r="B49" t="s">
        <v>161</v>
      </c>
      <c r="C49" t="s">
        <v>162</v>
      </c>
      <c r="D49" t="s">
        <v>14</v>
      </c>
      <c r="E49" t="s">
        <v>19</v>
      </c>
      <c r="F49" t="s">
        <v>66</v>
      </c>
      <c r="G49" s="41">
        <v>1</v>
      </c>
      <c r="H49" s="41" t="s">
        <v>231</v>
      </c>
      <c r="I49" s="41" t="s">
        <v>121</v>
      </c>
    </row>
    <row r="50" spans="1:9" x14ac:dyDescent="0.25">
      <c r="A50" t="s">
        <v>160</v>
      </c>
      <c r="B50" t="s">
        <v>161</v>
      </c>
      <c r="C50" t="s">
        <v>162</v>
      </c>
      <c r="D50" t="s">
        <v>14</v>
      </c>
      <c r="E50" t="s">
        <v>19</v>
      </c>
      <c r="F50" t="s">
        <v>0</v>
      </c>
      <c r="G50" s="41">
        <v>1</v>
      </c>
      <c r="H50" s="41" t="s">
        <v>232</v>
      </c>
      <c r="I50" s="41" t="s">
        <v>195</v>
      </c>
    </row>
    <row r="51" spans="1:9" x14ac:dyDescent="0.25">
      <c r="A51" t="s">
        <v>160</v>
      </c>
      <c r="B51" t="s">
        <v>161</v>
      </c>
      <c r="C51" t="s">
        <v>162</v>
      </c>
      <c r="D51" t="s">
        <v>14</v>
      </c>
      <c r="E51" t="s">
        <v>20</v>
      </c>
      <c r="F51" t="s">
        <v>66</v>
      </c>
      <c r="G51" s="41">
        <v>1</v>
      </c>
      <c r="H51" s="41" t="s">
        <v>231</v>
      </c>
      <c r="I51" s="41" t="s">
        <v>122</v>
      </c>
    </row>
    <row r="52" spans="1:9" x14ac:dyDescent="0.25">
      <c r="A52" t="s">
        <v>160</v>
      </c>
      <c r="B52" t="s">
        <v>161</v>
      </c>
      <c r="C52" t="s">
        <v>162</v>
      </c>
      <c r="D52" t="s">
        <v>14</v>
      </c>
      <c r="E52" t="s">
        <v>20</v>
      </c>
      <c r="F52" t="s">
        <v>0</v>
      </c>
      <c r="G52" s="41">
        <v>1</v>
      </c>
      <c r="H52" s="41" t="s">
        <v>232</v>
      </c>
      <c r="I52" s="41" t="s">
        <v>196</v>
      </c>
    </row>
    <row r="53" spans="1:9" x14ac:dyDescent="0.25">
      <c r="A53" t="s">
        <v>160</v>
      </c>
      <c r="B53" t="s">
        <v>161</v>
      </c>
      <c r="C53" t="s">
        <v>162</v>
      </c>
      <c r="D53" t="s">
        <v>14</v>
      </c>
      <c r="E53" t="s">
        <v>21</v>
      </c>
      <c r="F53" t="s">
        <v>66</v>
      </c>
      <c r="G53" s="41">
        <v>1</v>
      </c>
      <c r="H53" s="41" t="s">
        <v>231</v>
      </c>
      <c r="I53" s="41" t="s">
        <v>124</v>
      </c>
    </row>
    <row r="54" spans="1:9" x14ac:dyDescent="0.25">
      <c r="A54" t="s">
        <v>160</v>
      </c>
      <c r="B54" t="s">
        <v>161</v>
      </c>
      <c r="C54" t="s">
        <v>162</v>
      </c>
      <c r="D54" t="s">
        <v>14</v>
      </c>
      <c r="E54" t="s">
        <v>21</v>
      </c>
      <c r="F54" t="s">
        <v>0</v>
      </c>
      <c r="G54" s="41">
        <v>1</v>
      </c>
      <c r="H54" s="41" t="s">
        <v>232</v>
      </c>
      <c r="I54" s="41" t="s">
        <v>197</v>
      </c>
    </row>
    <row r="55" spans="1:9" x14ac:dyDescent="0.25">
      <c r="A55" t="s">
        <v>160</v>
      </c>
      <c r="B55" t="s">
        <v>161</v>
      </c>
      <c r="C55" t="s">
        <v>162</v>
      </c>
      <c r="D55" t="s">
        <v>22</v>
      </c>
      <c r="E55" t="s">
        <v>23</v>
      </c>
      <c r="F55" t="s">
        <v>65</v>
      </c>
      <c r="G55" s="41">
        <v>1</v>
      </c>
      <c r="H55" s="41" t="s">
        <v>231</v>
      </c>
      <c r="I55" s="41" t="s">
        <v>126</v>
      </c>
    </row>
    <row r="56" spans="1:9" x14ac:dyDescent="0.25">
      <c r="A56" t="s">
        <v>160</v>
      </c>
      <c r="B56" t="s">
        <v>161</v>
      </c>
      <c r="C56" t="s">
        <v>162</v>
      </c>
      <c r="D56" t="s">
        <v>22</v>
      </c>
      <c r="E56" t="s">
        <v>23</v>
      </c>
      <c r="F56" t="s">
        <v>54</v>
      </c>
      <c r="G56" s="41">
        <v>1</v>
      </c>
      <c r="H56" s="41" t="s">
        <v>232</v>
      </c>
      <c r="I56" s="41" t="s">
        <v>198</v>
      </c>
    </row>
    <row r="57" spans="1:9" x14ac:dyDescent="0.25">
      <c r="A57" t="s">
        <v>160</v>
      </c>
      <c r="B57" t="s">
        <v>161</v>
      </c>
      <c r="C57" t="s">
        <v>162</v>
      </c>
      <c r="D57" t="s">
        <v>22</v>
      </c>
      <c r="E57" t="s">
        <v>24</v>
      </c>
      <c r="F57" t="s">
        <v>65</v>
      </c>
      <c r="G57" s="41">
        <v>1</v>
      </c>
      <c r="H57" s="41" t="s">
        <v>231</v>
      </c>
      <c r="I57" s="41" t="s">
        <v>127</v>
      </c>
    </row>
    <row r="58" spans="1:9" x14ac:dyDescent="0.25">
      <c r="A58" t="s">
        <v>160</v>
      </c>
      <c r="B58" t="s">
        <v>161</v>
      </c>
      <c r="C58" t="s">
        <v>162</v>
      </c>
      <c r="D58" t="s">
        <v>22</v>
      </c>
      <c r="E58" t="s">
        <v>24</v>
      </c>
      <c r="F58" t="s">
        <v>54</v>
      </c>
      <c r="G58" s="41">
        <v>1</v>
      </c>
      <c r="H58" s="41" t="s">
        <v>232</v>
      </c>
      <c r="I58" s="41" t="s">
        <v>199</v>
      </c>
    </row>
    <row r="59" spans="1:9" x14ac:dyDescent="0.25">
      <c r="A59" t="s">
        <v>160</v>
      </c>
      <c r="B59" t="s">
        <v>161</v>
      </c>
      <c r="C59" t="s">
        <v>162</v>
      </c>
      <c r="D59" t="s">
        <v>22</v>
      </c>
      <c r="E59" t="s">
        <v>25</v>
      </c>
      <c r="F59" t="s">
        <v>65</v>
      </c>
      <c r="G59" s="41">
        <v>1</v>
      </c>
      <c r="H59" s="41" t="s">
        <v>231</v>
      </c>
      <c r="I59" s="41" t="s">
        <v>128</v>
      </c>
    </row>
    <row r="60" spans="1:9" x14ac:dyDescent="0.25">
      <c r="A60" t="s">
        <v>160</v>
      </c>
      <c r="B60" t="s">
        <v>161</v>
      </c>
      <c r="C60" t="s">
        <v>162</v>
      </c>
      <c r="D60" t="s">
        <v>22</v>
      </c>
      <c r="E60" t="s">
        <v>25</v>
      </c>
      <c r="F60" t="s">
        <v>54</v>
      </c>
      <c r="G60" s="41">
        <v>1</v>
      </c>
      <c r="H60" s="41" t="s">
        <v>232</v>
      </c>
      <c r="I60" s="41" t="s">
        <v>200</v>
      </c>
    </row>
    <row r="61" spans="1:9" x14ac:dyDescent="0.25">
      <c r="A61" t="s">
        <v>160</v>
      </c>
      <c r="B61" t="s">
        <v>161</v>
      </c>
      <c r="C61" t="s">
        <v>162</v>
      </c>
      <c r="D61" t="s">
        <v>26</v>
      </c>
      <c r="E61" t="s">
        <v>27</v>
      </c>
      <c r="F61" t="s">
        <v>66</v>
      </c>
      <c r="G61" s="41">
        <v>1</v>
      </c>
      <c r="H61" s="41" t="s">
        <v>231</v>
      </c>
      <c r="I61" s="41" t="s">
        <v>129</v>
      </c>
    </row>
    <row r="62" spans="1:9" x14ac:dyDescent="0.25">
      <c r="A62" t="s">
        <v>160</v>
      </c>
      <c r="B62" t="s">
        <v>161</v>
      </c>
      <c r="C62" t="s">
        <v>162</v>
      </c>
      <c r="D62" t="s">
        <v>26</v>
      </c>
      <c r="E62" t="s">
        <v>27</v>
      </c>
      <c r="F62" t="s">
        <v>54</v>
      </c>
      <c r="G62" s="41">
        <v>1</v>
      </c>
      <c r="H62" s="41" t="s">
        <v>232</v>
      </c>
      <c r="I62" s="41" t="s">
        <v>201</v>
      </c>
    </row>
    <row r="63" spans="1:9" x14ac:dyDescent="0.25">
      <c r="A63" t="s">
        <v>160</v>
      </c>
      <c r="B63" t="s">
        <v>161</v>
      </c>
      <c r="C63" t="s">
        <v>162</v>
      </c>
      <c r="D63" t="s">
        <v>26</v>
      </c>
      <c r="E63" t="s">
        <v>28</v>
      </c>
      <c r="F63" t="s">
        <v>66</v>
      </c>
      <c r="G63" s="41">
        <v>1</v>
      </c>
      <c r="H63" s="41" t="s">
        <v>231</v>
      </c>
      <c r="I63" s="41" t="s">
        <v>130</v>
      </c>
    </row>
    <row r="64" spans="1:9" x14ac:dyDescent="0.25">
      <c r="A64" t="s">
        <v>160</v>
      </c>
      <c r="B64" t="s">
        <v>161</v>
      </c>
      <c r="C64" t="s">
        <v>162</v>
      </c>
      <c r="D64" t="s">
        <v>26</v>
      </c>
      <c r="E64" t="s">
        <v>28</v>
      </c>
      <c r="F64" t="s">
        <v>54</v>
      </c>
      <c r="G64" s="41">
        <v>1</v>
      </c>
      <c r="H64" s="41" t="s">
        <v>232</v>
      </c>
      <c r="I64" s="41" t="s">
        <v>202</v>
      </c>
    </row>
    <row r="65" spans="1:9" x14ac:dyDescent="0.25">
      <c r="A65" t="s">
        <v>160</v>
      </c>
      <c r="B65" t="s">
        <v>161</v>
      </c>
      <c r="C65" t="s">
        <v>162</v>
      </c>
      <c r="D65" t="s">
        <v>26</v>
      </c>
      <c r="E65" t="s">
        <v>29</v>
      </c>
      <c r="F65" t="s">
        <v>67</v>
      </c>
      <c r="G65" s="41">
        <v>1</v>
      </c>
      <c r="H65" s="41" t="s">
        <v>231</v>
      </c>
      <c r="I65" s="41" t="s">
        <v>131</v>
      </c>
    </row>
    <row r="66" spans="1:9" x14ac:dyDescent="0.25">
      <c r="A66" t="s">
        <v>160</v>
      </c>
      <c r="B66" t="s">
        <v>161</v>
      </c>
      <c r="C66" t="s">
        <v>162</v>
      </c>
      <c r="D66" t="s">
        <v>26</v>
      </c>
      <c r="E66" t="s">
        <v>29</v>
      </c>
      <c r="F66" t="s">
        <v>54</v>
      </c>
      <c r="G66" s="41">
        <v>1</v>
      </c>
      <c r="H66" s="41" t="s">
        <v>232</v>
      </c>
      <c r="I66" s="41" t="s">
        <v>203</v>
      </c>
    </row>
    <row r="67" spans="1:9" x14ac:dyDescent="0.25">
      <c r="A67" t="s">
        <v>160</v>
      </c>
      <c r="B67" t="s">
        <v>161</v>
      </c>
      <c r="C67" t="s">
        <v>162</v>
      </c>
      <c r="D67" t="s">
        <v>26</v>
      </c>
      <c r="E67" t="s">
        <v>30</v>
      </c>
      <c r="F67" t="s">
        <v>68</v>
      </c>
      <c r="G67" s="41">
        <v>1</v>
      </c>
      <c r="H67" s="41" t="s">
        <v>231</v>
      </c>
      <c r="I67" s="41" t="s">
        <v>132</v>
      </c>
    </row>
    <row r="68" spans="1:9" x14ac:dyDescent="0.25">
      <c r="A68" t="s">
        <v>160</v>
      </c>
      <c r="B68" t="s">
        <v>161</v>
      </c>
      <c r="C68" t="s">
        <v>162</v>
      </c>
      <c r="D68" t="s">
        <v>26</v>
      </c>
      <c r="E68" t="s">
        <v>30</v>
      </c>
      <c r="F68" t="s">
        <v>56</v>
      </c>
      <c r="G68" s="41">
        <v>1</v>
      </c>
      <c r="H68" s="41" t="s">
        <v>232</v>
      </c>
      <c r="I68" s="41" t="s">
        <v>204</v>
      </c>
    </row>
    <row r="69" spans="1:9" x14ac:dyDescent="0.25">
      <c r="A69" t="s">
        <v>160</v>
      </c>
      <c r="B69" t="s">
        <v>161</v>
      </c>
      <c r="C69" t="s">
        <v>162</v>
      </c>
      <c r="D69" t="s">
        <v>82</v>
      </c>
      <c r="E69" t="s">
        <v>31</v>
      </c>
      <c r="F69" t="s">
        <v>66</v>
      </c>
      <c r="G69" s="41">
        <v>1</v>
      </c>
      <c r="H69" s="41" t="s">
        <v>231</v>
      </c>
      <c r="I69" s="41" t="s">
        <v>133</v>
      </c>
    </row>
    <row r="70" spans="1:9" x14ac:dyDescent="0.25">
      <c r="A70" t="s">
        <v>160</v>
      </c>
      <c r="B70" t="s">
        <v>161</v>
      </c>
      <c r="C70" t="s">
        <v>162</v>
      </c>
      <c r="D70" t="s">
        <v>82</v>
      </c>
      <c r="E70" t="s">
        <v>31</v>
      </c>
      <c r="F70" t="s">
        <v>0</v>
      </c>
      <c r="G70" s="41">
        <v>1</v>
      </c>
      <c r="H70" s="41" t="s">
        <v>232</v>
      </c>
      <c r="I70" s="41" t="s">
        <v>205</v>
      </c>
    </row>
    <row r="71" spans="1:9" x14ac:dyDescent="0.25">
      <c r="A71" t="s">
        <v>160</v>
      </c>
      <c r="B71" t="s">
        <v>161</v>
      </c>
      <c r="C71" t="s">
        <v>162</v>
      </c>
      <c r="D71" t="s">
        <v>82</v>
      </c>
      <c r="E71" t="s">
        <v>32</v>
      </c>
      <c r="F71" t="s">
        <v>66</v>
      </c>
      <c r="G71" s="41">
        <v>1</v>
      </c>
      <c r="H71" s="41" t="s">
        <v>231</v>
      </c>
      <c r="I71" s="41" t="s">
        <v>135</v>
      </c>
    </row>
    <row r="72" spans="1:9" x14ac:dyDescent="0.25">
      <c r="A72" t="s">
        <v>160</v>
      </c>
      <c r="B72" t="s">
        <v>161</v>
      </c>
      <c r="C72" t="s">
        <v>162</v>
      </c>
      <c r="D72" t="s">
        <v>82</v>
      </c>
      <c r="E72" t="s">
        <v>32</v>
      </c>
      <c r="F72" t="s">
        <v>0</v>
      </c>
      <c r="G72" s="41">
        <v>1</v>
      </c>
      <c r="H72" s="41" t="s">
        <v>232</v>
      </c>
      <c r="I72" s="41" t="s">
        <v>206</v>
      </c>
    </row>
    <row r="73" spans="1:9" x14ac:dyDescent="0.25">
      <c r="A73" t="s">
        <v>160</v>
      </c>
      <c r="B73" t="s">
        <v>161</v>
      </c>
      <c r="C73" t="s">
        <v>162</v>
      </c>
      <c r="D73" t="s">
        <v>82</v>
      </c>
      <c r="E73" t="s">
        <v>33</v>
      </c>
      <c r="F73" t="s">
        <v>66</v>
      </c>
      <c r="G73" s="41">
        <v>1</v>
      </c>
      <c r="H73" s="41" t="s">
        <v>231</v>
      </c>
      <c r="I73" s="41" t="s">
        <v>136</v>
      </c>
    </row>
    <row r="74" spans="1:9" x14ac:dyDescent="0.25">
      <c r="A74" t="s">
        <v>160</v>
      </c>
      <c r="B74" t="s">
        <v>161</v>
      </c>
      <c r="C74" t="s">
        <v>162</v>
      </c>
      <c r="D74" t="s">
        <v>82</v>
      </c>
      <c r="E74" t="s">
        <v>33</v>
      </c>
      <c r="F74" t="s">
        <v>0</v>
      </c>
      <c r="G74" s="41">
        <v>1</v>
      </c>
      <c r="H74" s="41" t="s">
        <v>232</v>
      </c>
      <c r="I74" s="41" t="s">
        <v>207</v>
      </c>
    </row>
    <row r="75" spans="1:9" x14ac:dyDescent="0.25">
      <c r="A75" t="s">
        <v>160</v>
      </c>
      <c r="B75" t="s">
        <v>161</v>
      </c>
      <c r="C75" t="s">
        <v>162</v>
      </c>
      <c r="D75" t="s">
        <v>82</v>
      </c>
      <c r="E75" t="s">
        <v>34</v>
      </c>
      <c r="F75" t="s">
        <v>66</v>
      </c>
      <c r="G75" s="41">
        <v>1</v>
      </c>
      <c r="H75" s="41" t="s">
        <v>231</v>
      </c>
      <c r="I75" s="41" t="s">
        <v>137</v>
      </c>
    </row>
    <row r="76" spans="1:9" x14ac:dyDescent="0.25">
      <c r="A76" t="s">
        <v>160</v>
      </c>
      <c r="B76" t="s">
        <v>161</v>
      </c>
      <c r="C76" t="s">
        <v>162</v>
      </c>
      <c r="D76" t="s">
        <v>82</v>
      </c>
      <c r="E76" t="s">
        <v>34</v>
      </c>
      <c r="F76" t="s">
        <v>0</v>
      </c>
      <c r="G76" s="41">
        <v>1</v>
      </c>
      <c r="H76" s="41" t="s">
        <v>232</v>
      </c>
      <c r="I76" s="41" t="s">
        <v>208</v>
      </c>
    </row>
    <row r="77" spans="1:9" x14ac:dyDescent="0.25">
      <c r="A77" t="s">
        <v>160</v>
      </c>
      <c r="B77" t="s">
        <v>161</v>
      </c>
      <c r="C77" t="s">
        <v>162</v>
      </c>
      <c r="D77" t="s">
        <v>82</v>
      </c>
      <c r="E77" t="s">
        <v>81</v>
      </c>
      <c r="F77" t="s">
        <v>68</v>
      </c>
      <c r="G77" s="41">
        <v>1</v>
      </c>
      <c r="H77" s="41" t="s">
        <v>231</v>
      </c>
      <c r="I77" s="41" t="s">
        <v>138</v>
      </c>
    </row>
    <row r="78" spans="1:9" x14ac:dyDescent="0.25">
      <c r="A78" t="s">
        <v>160</v>
      </c>
      <c r="B78" t="s">
        <v>161</v>
      </c>
      <c r="C78" t="s">
        <v>162</v>
      </c>
      <c r="D78" t="s">
        <v>82</v>
      </c>
      <c r="E78" t="s">
        <v>81</v>
      </c>
      <c r="F78" t="s">
        <v>0</v>
      </c>
      <c r="G78" s="41">
        <v>1</v>
      </c>
      <c r="H78" s="41" t="s">
        <v>232</v>
      </c>
      <c r="I78" s="41" t="s">
        <v>209</v>
      </c>
    </row>
    <row r="79" spans="1:9" x14ac:dyDescent="0.25">
      <c r="A79" t="s">
        <v>160</v>
      </c>
      <c r="B79" t="s">
        <v>161</v>
      </c>
      <c r="C79" t="s">
        <v>162</v>
      </c>
      <c r="D79" t="s">
        <v>82</v>
      </c>
      <c r="E79" t="s">
        <v>63</v>
      </c>
      <c r="F79" t="s">
        <v>66</v>
      </c>
      <c r="G79" s="41">
        <v>1</v>
      </c>
      <c r="H79" s="41" t="s">
        <v>231</v>
      </c>
      <c r="I79" s="41" t="s">
        <v>139</v>
      </c>
    </row>
    <row r="80" spans="1:9" x14ac:dyDescent="0.25">
      <c r="A80" t="s">
        <v>160</v>
      </c>
      <c r="B80" t="s">
        <v>161</v>
      </c>
      <c r="C80" t="s">
        <v>162</v>
      </c>
      <c r="D80" t="s">
        <v>82</v>
      </c>
      <c r="E80" t="s">
        <v>63</v>
      </c>
      <c r="F80" t="s">
        <v>0</v>
      </c>
      <c r="G80" s="41">
        <v>1</v>
      </c>
      <c r="H80" s="41" t="s">
        <v>232</v>
      </c>
      <c r="I80" s="41" t="s">
        <v>210</v>
      </c>
    </row>
    <row r="81" spans="1:9" x14ac:dyDescent="0.25">
      <c r="A81" t="s">
        <v>160</v>
      </c>
      <c r="B81" t="s">
        <v>161</v>
      </c>
      <c r="C81" t="s">
        <v>162</v>
      </c>
      <c r="D81" t="s">
        <v>82</v>
      </c>
      <c r="E81" t="s">
        <v>35</v>
      </c>
      <c r="F81" t="s">
        <v>66</v>
      </c>
      <c r="G81" s="41">
        <v>1</v>
      </c>
      <c r="H81" s="41" t="s">
        <v>231</v>
      </c>
      <c r="I81" s="41" t="s">
        <v>140</v>
      </c>
    </row>
    <row r="82" spans="1:9" x14ac:dyDescent="0.25">
      <c r="A82" t="s">
        <v>160</v>
      </c>
      <c r="B82" t="s">
        <v>161</v>
      </c>
      <c r="C82" t="s">
        <v>162</v>
      </c>
      <c r="D82" t="s">
        <v>82</v>
      </c>
      <c r="E82" t="s">
        <v>35</v>
      </c>
      <c r="F82" t="s">
        <v>0</v>
      </c>
      <c r="G82" s="41">
        <v>1</v>
      </c>
      <c r="H82" s="41" t="s">
        <v>232</v>
      </c>
      <c r="I82" s="41" t="s">
        <v>211</v>
      </c>
    </row>
    <row r="83" spans="1:9" x14ac:dyDescent="0.25">
      <c r="A83" t="s">
        <v>160</v>
      </c>
      <c r="B83" t="s">
        <v>161</v>
      </c>
      <c r="C83" t="s">
        <v>162</v>
      </c>
      <c r="D83" t="s">
        <v>82</v>
      </c>
      <c r="E83" t="s">
        <v>36</v>
      </c>
      <c r="F83" t="s">
        <v>66</v>
      </c>
      <c r="G83" s="41">
        <v>1</v>
      </c>
      <c r="H83" s="41" t="s">
        <v>231</v>
      </c>
      <c r="I83" s="41" t="s">
        <v>141</v>
      </c>
    </row>
    <row r="84" spans="1:9" x14ac:dyDescent="0.25">
      <c r="A84" t="s">
        <v>160</v>
      </c>
      <c r="B84" t="s">
        <v>161</v>
      </c>
      <c r="C84" t="s">
        <v>162</v>
      </c>
      <c r="D84" t="s">
        <v>82</v>
      </c>
      <c r="E84" t="s">
        <v>36</v>
      </c>
      <c r="F84" t="s">
        <v>0</v>
      </c>
      <c r="G84" s="41">
        <v>1</v>
      </c>
      <c r="H84" s="41" t="s">
        <v>232</v>
      </c>
      <c r="I84" s="41" t="s">
        <v>212</v>
      </c>
    </row>
    <row r="85" spans="1:9" x14ac:dyDescent="0.25">
      <c r="A85" t="s">
        <v>160</v>
      </c>
      <c r="B85" t="s">
        <v>161</v>
      </c>
      <c r="C85" t="s">
        <v>162</v>
      </c>
      <c r="D85" t="s">
        <v>82</v>
      </c>
      <c r="E85" t="s">
        <v>37</v>
      </c>
      <c r="F85" t="s">
        <v>69</v>
      </c>
      <c r="G85" s="41">
        <v>1</v>
      </c>
      <c r="H85" s="41" t="s">
        <v>231</v>
      </c>
      <c r="I85" s="41" t="s">
        <v>142</v>
      </c>
    </row>
    <row r="86" spans="1:9" x14ac:dyDescent="0.25">
      <c r="A86" t="s">
        <v>160</v>
      </c>
      <c r="B86" t="s">
        <v>161</v>
      </c>
      <c r="C86" t="s">
        <v>162</v>
      </c>
      <c r="D86" t="s">
        <v>82</v>
      </c>
      <c r="E86" t="s">
        <v>37</v>
      </c>
      <c r="F86" t="s">
        <v>0</v>
      </c>
      <c r="G86" s="41">
        <v>1</v>
      </c>
      <c r="H86" s="41" t="s">
        <v>232</v>
      </c>
      <c r="I86" s="41" t="s">
        <v>213</v>
      </c>
    </row>
    <row r="87" spans="1:9" x14ac:dyDescent="0.25">
      <c r="A87" t="s">
        <v>160</v>
      </c>
      <c r="B87" t="s">
        <v>161</v>
      </c>
      <c r="C87" t="s">
        <v>162</v>
      </c>
      <c r="D87" t="s">
        <v>82</v>
      </c>
      <c r="E87" t="s">
        <v>38</v>
      </c>
      <c r="F87" t="s">
        <v>66</v>
      </c>
      <c r="G87" s="41">
        <v>1</v>
      </c>
      <c r="H87" s="41" t="s">
        <v>231</v>
      </c>
      <c r="I87" s="41" t="s">
        <v>143</v>
      </c>
    </row>
    <row r="88" spans="1:9" x14ac:dyDescent="0.25">
      <c r="A88" t="s">
        <v>160</v>
      </c>
      <c r="B88" t="s">
        <v>161</v>
      </c>
      <c r="C88" t="s">
        <v>162</v>
      </c>
      <c r="D88" t="s">
        <v>82</v>
      </c>
      <c r="E88" t="s">
        <v>38</v>
      </c>
      <c r="F88" t="s">
        <v>0</v>
      </c>
      <c r="G88" s="41">
        <v>1</v>
      </c>
      <c r="H88" s="41" t="s">
        <v>232</v>
      </c>
      <c r="I88" s="41" t="s">
        <v>214</v>
      </c>
    </row>
    <row r="89" spans="1:9" x14ac:dyDescent="0.25">
      <c r="A89" t="s">
        <v>160</v>
      </c>
      <c r="B89" t="s">
        <v>161</v>
      </c>
      <c r="C89" t="s">
        <v>162</v>
      </c>
      <c r="D89" t="s">
        <v>82</v>
      </c>
      <c r="E89" t="s">
        <v>39</v>
      </c>
      <c r="F89" t="s">
        <v>66</v>
      </c>
      <c r="G89" s="41">
        <v>1</v>
      </c>
      <c r="H89" s="41" t="s">
        <v>231</v>
      </c>
      <c r="I89" s="41" t="s">
        <v>144</v>
      </c>
    </row>
    <row r="90" spans="1:9" x14ac:dyDescent="0.25">
      <c r="A90" t="s">
        <v>160</v>
      </c>
      <c r="B90" t="s">
        <v>161</v>
      </c>
      <c r="C90" t="s">
        <v>162</v>
      </c>
      <c r="D90" t="s">
        <v>82</v>
      </c>
      <c r="E90" t="s">
        <v>39</v>
      </c>
      <c r="F90" t="s">
        <v>0</v>
      </c>
      <c r="G90" s="41">
        <v>1</v>
      </c>
      <c r="H90" s="41" t="s">
        <v>232</v>
      </c>
      <c r="I90" s="41" t="s">
        <v>215</v>
      </c>
    </row>
    <row r="91" spans="1:9" x14ac:dyDescent="0.25">
      <c r="A91" t="s">
        <v>160</v>
      </c>
      <c r="B91" t="s">
        <v>161</v>
      </c>
      <c r="C91" t="s">
        <v>162</v>
      </c>
      <c r="D91" t="s">
        <v>40</v>
      </c>
      <c r="E91" t="s">
        <v>41</v>
      </c>
      <c r="F91" t="s">
        <v>67</v>
      </c>
      <c r="G91" s="41">
        <v>1</v>
      </c>
      <c r="H91" s="41" t="s">
        <v>231</v>
      </c>
      <c r="I91" s="41" t="s">
        <v>145</v>
      </c>
    </row>
    <row r="92" spans="1:9" x14ac:dyDescent="0.25">
      <c r="A92" t="s">
        <v>160</v>
      </c>
      <c r="B92" t="s">
        <v>161</v>
      </c>
      <c r="C92" t="s">
        <v>162</v>
      </c>
      <c r="D92" t="s">
        <v>40</v>
      </c>
      <c r="E92" t="s">
        <v>41</v>
      </c>
      <c r="F92" t="s">
        <v>0</v>
      </c>
      <c r="G92" s="41">
        <v>1</v>
      </c>
      <c r="H92" s="41" t="s">
        <v>232</v>
      </c>
      <c r="I92" s="41" t="s">
        <v>216</v>
      </c>
    </row>
    <row r="93" spans="1:9" x14ac:dyDescent="0.25">
      <c r="A93" t="s">
        <v>160</v>
      </c>
      <c r="B93" t="s">
        <v>161</v>
      </c>
      <c r="C93" t="s">
        <v>162</v>
      </c>
      <c r="D93" t="s">
        <v>40</v>
      </c>
      <c r="E93" t="s">
        <v>42</v>
      </c>
      <c r="F93" t="s">
        <v>67</v>
      </c>
      <c r="G93" s="41">
        <v>1</v>
      </c>
      <c r="H93" s="41" t="s">
        <v>231</v>
      </c>
      <c r="I93" s="41" t="s">
        <v>146</v>
      </c>
    </row>
    <row r="94" spans="1:9" x14ac:dyDescent="0.25">
      <c r="A94" t="s">
        <v>160</v>
      </c>
      <c r="B94" t="s">
        <v>161</v>
      </c>
      <c r="C94" t="s">
        <v>162</v>
      </c>
      <c r="D94" t="s">
        <v>40</v>
      </c>
      <c r="E94" t="s">
        <v>42</v>
      </c>
      <c r="F94" t="s">
        <v>0</v>
      </c>
      <c r="G94" s="41">
        <v>1</v>
      </c>
      <c r="H94" s="41" t="s">
        <v>232</v>
      </c>
      <c r="I94" s="41" t="s">
        <v>217</v>
      </c>
    </row>
    <row r="95" spans="1:9" x14ac:dyDescent="0.25">
      <c r="A95" t="s">
        <v>160</v>
      </c>
      <c r="B95" t="s">
        <v>161</v>
      </c>
      <c r="C95" t="s">
        <v>162</v>
      </c>
      <c r="D95" t="s">
        <v>40</v>
      </c>
      <c r="E95" t="s">
        <v>43</v>
      </c>
      <c r="F95" t="s">
        <v>67</v>
      </c>
      <c r="G95" s="41">
        <v>1</v>
      </c>
      <c r="H95" s="41" t="s">
        <v>231</v>
      </c>
      <c r="I95" s="41" t="s">
        <v>147</v>
      </c>
    </row>
    <row r="96" spans="1:9" x14ac:dyDescent="0.25">
      <c r="A96" t="s">
        <v>160</v>
      </c>
      <c r="B96" t="s">
        <v>161</v>
      </c>
      <c r="C96" t="s">
        <v>162</v>
      </c>
      <c r="D96" t="s">
        <v>40</v>
      </c>
      <c r="E96" t="s">
        <v>43</v>
      </c>
      <c r="F96" t="s">
        <v>54</v>
      </c>
      <c r="G96" s="41">
        <v>1</v>
      </c>
      <c r="H96" s="41" t="s">
        <v>232</v>
      </c>
      <c r="I96" s="41" t="s">
        <v>218</v>
      </c>
    </row>
    <row r="97" spans="1:9" x14ac:dyDescent="0.25">
      <c r="A97" t="s">
        <v>160</v>
      </c>
      <c r="B97" t="s">
        <v>161</v>
      </c>
      <c r="C97" t="s">
        <v>162</v>
      </c>
      <c r="D97" t="s">
        <v>44</v>
      </c>
      <c r="E97" t="s">
        <v>45</v>
      </c>
      <c r="F97" t="s">
        <v>66</v>
      </c>
      <c r="G97" s="41">
        <v>1</v>
      </c>
      <c r="H97" s="41" t="s">
        <v>231</v>
      </c>
      <c r="I97" s="41" t="s">
        <v>148</v>
      </c>
    </row>
    <row r="98" spans="1:9" x14ac:dyDescent="0.25">
      <c r="A98" t="s">
        <v>160</v>
      </c>
      <c r="B98" t="s">
        <v>161</v>
      </c>
      <c r="C98" t="s">
        <v>162</v>
      </c>
      <c r="D98" t="s">
        <v>44</v>
      </c>
      <c r="E98" t="s">
        <v>45</v>
      </c>
      <c r="F98" t="s">
        <v>54</v>
      </c>
      <c r="G98" s="41">
        <v>1</v>
      </c>
      <c r="H98" s="41" t="s">
        <v>232</v>
      </c>
      <c r="I98" s="41" t="s">
        <v>219</v>
      </c>
    </row>
    <row r="99" spans="1:9" x14ac:dyDescent="0.25">
      <c r="A99" t="s">
        <v>160</v>
      </c>
      <c r="B99" t="s">
        <v>161</v>
      </c>
      <c r="C99" t="s">
        <v>162</v>
      </c>
      <c r="D99" t="s">
        <v>44</v>
      </c>
      <c r="E99" t="s">
        <v>46</v>
      </c>
      <c r="F99" t="s">
        <v>66</v>
      </c>
      <c r="G99" s="41">
        <v>1</v>
      </c>
      <c r="H99" s="41" t="s">
        <v>231</v>
      </c>
      <c r="I99" s="41" t="s">
        <v>149</v>
      </c>
    </row>
    <row r="100" spans="1:9" x14ac:dyDescent="0.25">
      <c r="A100" t="s">
        <v>160</v>
      </c>
      <c r="B100" t="s">
        <v>161</v>
      </c>
      <c r="C100" t="s">
        <v>162</v>
      </c>
      <c r="D100" t="s">
        <v>44</v>
      </c>
      <c r="E100" t="s">
        <v>46</v>
      </c>
      <c r="F100" t="s">
        <v>56</v>
      </c>
      <c r="G100" s="41">
        <v>1</v>
      </c>
      <c r="H100" s="41" t="s">
        <v>232</v>
      </c>
      <c r="I100" s="41" t="s">
        <v>220</v>
      </c>
    </row>
    <row r="101" spans="1:9" x14ac:dyDescent="0.25">
      <c r="A101" t="s">
        <v>160</v>
      </c>
      <c r="B101" t="s">
        <v>161</v>
      </c>
      <c r="C101" t="s">
        <v>162</v>
      </c>
      <c r="D101" t="s">
        <v>44</v>
      </c>
      <c r="E101" t="s">
        <v>47</v>
      </c>
      <c r="F101" t="s">
        <v>66</v>
      </c>
      <c r="G101" s="41">
        <v>1</v>
      </c>
      <c r="H101" s="41" t="s">
        <v>231</v>
      </c>
      <c r="I101" s="41" t="s">
        <v>150</v>
      </c>
    </row>
    <row r="102" spans="1:9" x14ac:dyDescent="0.25">
      <c r="A102" t="s">
        <v>160</v>
      </c>
      <c r="B102" t="s">
        <v>161</v>
      </c>
      <c r="C102" t="s">
        <v>162</v>
      </c>
      <c r="D102" t="s">
        <v>44</v>
      </c>
      <c r="E102" t="s">
        <v>47</v>
      </c>
      <c r="F102" t="s">
        <v>54</v>
      </c>
      <c r="G102" s="41">
        <v>1</v>
      </c>
      <c r="H102" s="41" t="s">
        <v>232</v>
      </c>
      <c r="I102" s="41" t="s">
        <v>221</v>
      </c>
    </row>
    <row r="103" spans="1:9" x14ac:dyDescent="0.25">
      <c r="A103" t="s">
        <v>160</v>
      </c>
      <c r="B103" t="s">
        <v>161</v>
      </c>
      <c r="C103" t="s">
        <v>162</v>
      </c>
      <c r="D103" t="s">
        <v>44</v>
      </c>
      <c r="E103" t="s">
        <v>83</v>
      </c>
      <c r="F103" t="s">
        <v>66</v>
      </c>
      <c r="G103" s="41">
        <v>1</v>
      </c>
      <c r="H103" s="41" t="s">
        <v>231</v>
      </c>
      <c r="I103" s="41" t="s">
        <v>151</v>
      </c>
    </row>
    <row r="104" spans="1:9" x14ac:dyDescent="0.25">
      <c r="A104" t="s">
        <v>160</v>
      </c>
      <c r="B104" t="s">
        <v>161</v>
      </c>
      <c r="C104" t="s">
        <v>162</v>
      </c>
      <c r="D104" t="s">
        <v>44</v>
      </c>
      <c r="E104" t="s">
        <v>83</v>
      </c>
      <c r="F104" t="s">
        <v>54</v>
      </c>
      <c r="G104" s="41">
        <v>1</v>
      </c>
      <c r="H104" s="41" t="s">
        <v>232</v>
      </c>
      <c r="I104" s="41" t="s">
        <v>222</v>
      </c>
    </row>
    <row r="105" spans="1:9" x14ac:dyDescent="0.25">
      <c r="A105" t="s">
        <v>160</v>
      </c>
      <c r="B105" t="s">
        <v>161</v>
      </c>
      <c r="C105" t="s">
        <v>162</v>
      </c>
      <c r="D105" t="s">
        <v>44</v>
      </c>
      <c r="E105" t="s">
        <v>48</v>
      </c>
      <c r="F105" t="s">
        <v>65</v>
      </c>
      <c r="G105" s="41">
        <v>1</v>
      </c>
      <c r="H105" s="41" t="s">
        <v>231</v>
      </c>
      <c r="I105" s="41" t="s">
        <v>152</v>
      </c>
    </row>
    <row r="106" spans="1:9" x14ac:dyDescent="0.25">
      <c r="A106" t="s">
        <v>160</v>
      </c>
      <c r="B106" t="s">
        <v>161</v>
      </c>
      <c r="C106" t="s">
        <v>162</v>
      </c>
      <c r="D106" t="s">
        <v>44</v>
      </c>
      <c r="E106" t="s">
        <v>48</v>
      </c>
      <c r="F106" t="s">
        <v>54</v>
      </c>
      <c r="G106" s="41">
        <v>1</v>
      </c>
      <c r="H106" s="41" t="s">
        <v>232</v>
      </c>
      <c r="I106" s="41" t="s">
        <v>223</v>
      </c>
    </row>
    <row r="107" spans="1:9" x14ac:dyDescent="0.25">
      <c r="A107" t="s">
        <v>160</v>
      </c>
      <c r="B107" t="s">
        <v>161</v>
      </c>
      <c r="C107" t="s">
        <v>162</v>
      </c>
      <c r="D107" t="s">
        <v>44</v>
      </c>
      <c r="E107" t="s">
        <v>84</v>
      </c>
      <c r="F107" t="s">
        <v>66</v>
      </c>
      <c r="G107" s="41">
        <v>1</v>
      </c>
      <c r="H107" s="41" t="s">
        <v>231</v>
      </c>
      <c r="I107" s="41" t="s">
        <v>153</v>
      </c>
    </row>
    <row r="108" spans="1:9" x14ac:dyDescent="0.25">
      <c r="A108" t="s">
        <v>160</v>
      </c>
      <c r="B108" t="s">
        <v>161</v>
      </c>
      <c r="C108" t="s">
        <v>162</v>
      </c>
      <c r="D108" t="s">
        <v>44</v>
      </c>
      <c r="E108" t="s">
        <v>84</v>
      </c>
      <c r="F108" t="s">
        <v>54</v>
      </c>
      <c r="G108" s="41">
        <v>1</v>
      </c>
      <c r="H108" s="41" t="s">
        <v>232</v>
      </c>
      <c r="I108" s="41" t="s">
        <v>224</v>
      </c>
    </row>
    <row r="109" spans="1:9" x14ac:dyDescent="0.25">
      <c r="A109" t="s">
        <v>160</v>
      </c>
      <c r="B109" t="s">
        <v>161</v>
      </c>
      <c r="C109" t="s">
        <v>162</v>
      </c>
      <c r="D109" t="s">
        <v>44</v>
      </c>
      <c r="E109" t="s">
        <v>49</v>
      </c>
      <c r="F109" t="s">
        <v>66</v>
      </c>
      <c r="G109" s="41">
        <v>1</v>
      </c>
      <c r="H109" s="41" t="s">
        <v>231</v>
      </c>
      <c r="I109" s="41" t="s">
        <v>154</v>
      </c>
    </row>
    <row r="110" spans="1:9" x14ac:dyDescent="0.25">
      <c r="A110" t="s">
        <v>160</v>
      </c>
      <c r="B110" t="s">
        <v>161</v>
      </c>
      <c r="C110" t="s">
        <v>162</v>
      </c>
      <c r="D110" t="s">
        <v>44</v>
      </c>
      <c r="E110" t="s">
        <v>49</v>
      </c>
      <c r="F110" t="s">
        <v>54</v>
      </c>
      <c r="G110" s="41">
        <v>1</v>
      </c>
      <c r="H110" s="41" t="s">
        <v>232</v>
      </c>
      <c r="I110" s="41" t="s">
        <v>225</v>
      </c>
    </row>
    <row r="111" spans="1:9" x14ac:dyDescent="0.25">
      <c r="A111" t="s">
        <v>160</v>
      </c>
      <c r="B111" t="s">
        <v>161</v>
      </c>
      <c r="C111" t="s">
        <v>162</v>
      </c>
      <c r="D111" t="s">
        <v>44</v>
      </c>
      <c r="E111" t="s">
        <v>50</v>
      </c>
      <c r="F111" t="s">
        <v>65</v>
      </c>
      <c r="G111" s="41">
        <v>1</v>
      </c>
      <c r="H111" s="41" t="s">
        <v>231</v>
      </c>
      <c r="I111" s="41" t="s">
        <v>155</v>
      </c>
    </row>
    <row r="112" spans="1:9" x14ac:dyDescent="0.25">
      <c r="A112" t="s">
        <v>160</v>
      </c>
      <c r="B112" t="s">
        <v>161</v>
      </c>
      <c r="C112" t="s">
        <v>162</v>
      </c>
      <c r="D112" t="s">
        <v>44</v>
      </c>
      <c r="E112" t="s">
        <v>50</v>
      </c>
      <c r="F112" t="s">
        <v>54</v>
      </c>
      <c r="G112" s="41">
        <v>1</v>
      </c>
      <c r="H112" s="41" t="s">
        <v>232</v>
      </c>
      <c r="I112" s="41" t="s">
        <v>226</v>
      </c>
    </row>
    <row r="113" spans="1:9" x14ac:dyDescent="0.25">
      <c r="A113" t="s">
        <v>160</v>
      </c>
      <c r="B113" t="s">
        <v>161</v>
      </c>
      <c r="C113" t="s">
        <v>162</v>
      </c>
      <c r="D113" t="s">
        <v>51</v>
      </c>
      <c r="E113" t="s">
        <v>52</v>
      </c>
      <c r="F113" t="s">
        <v>66</v>
      </c>
      <c r="G113" s="41">
        <v>1</v>
      </c>
      <c r="H113" s="41" t="s">
        <v>231</v>
      </c>
      <c r="I113" s="41" t="s">
        <v>156</v>
      </c>
    </row>
    <row r="114" spans="1:9" x14ac:dyDescent="0.25">
      <c r="A114" t="s">
        <v>160</v>
      </c>
      <c r="B114" t="s">
        <v>161</v>
      </c>
      <c r="C114" t="s">
        <v>162</v>
      </c>
      <c r="D114" t="s">
        <v>51</v>
      </c>
      <c r="E114" t="s">
        <v>52</v>
      </c>
      <c r="F114" t="s">
        <v>0</v>
      </c>
      <c r="G114" s="41">
        <v>1</v>
      </c>
      <c r="H114" s="41" t="s">
        <v>232</v>
      </c>
      <c r="I114" s="41" t="s">
        <v>227</v>
      </c>
    </row>
    <row r="115" spans="1:9" x14ac:dyDescent="0.25">
      <c r="A115" t="s">
        <v>160</v>
      </c>
      <c r="B115" t="s">
        <v>161</v>
      </c>
      <c r="C115" t="s">
        <v>162</v>
      </c>
      <c r="D115" t="s">
        <v>51</v>
      </c>
      <c r="E115" t="s">
        <v>85</v>
      </c>
      <c r="F115" t="s">
        <v>66</v>
      </c>
      <c r="G115" s="41">
        <v>1</v>
      </c>
      <c r="H115" s="41" t="s">
        <v>231</v>
      </c>
      <c r="I115" s="41" t="s">
        <v>157</v>
      </c>
    </row>
    <row r="116" spans="1:9" x14ac:dyDescent="0.25">
      <c r="A116" t="s">
        <v>160</v>
      </c>
      <c r="B116" t="s">
        <v>161</v>
      </c>
      <c r="C116" t="s">
        <v>162</v>
      </c>
      <c r="D116" t="s">
        <v>51</v>
      </c>
      <c r="E116" t="s">
        <v>85</v>
      </c>
      <c r="F116" t="s">
        <v>0</v>
      </c>
      <c r="G116" s="41">
        <v>1</v>
      </c>
      <c r="H116" s="41" t="s">
        <v>232</v>
      </c>
      <c r="I116" s="41" t="s">
        <v>228</v>
      </c>
    </row>
    <row r="117" spans="1:9" x14ac:dyDescent="0.25">
      <c r="A117" t="s">
        <v>160</v>
      </c>
      <c r="B117" t="s">
        <v>161</v>
      </c>
      <c r="C117" t="s">
        <v>162</v>
      </c>
      <c r="D117" t="s">
        <v>51</v>
      </c>
      <c r="E117" t="s">
        <v>53</v>
      </c>
      <c r="F117" t="s">
        <v>65</v>
      </c>
      <c r="G117" s="41">
        <v>1</v>
      </c>
      <c r="H117" s="41" t="s">
        <v>231</v>
      </c>
      <c r="I117" s="41" t="s">
        <v>158</v>
      </c>
    </row>
    <row r="118" spans="1:9" x14ac:dyDescent="0.25">
      <c r="A118" t="s">
        <v>160</v>
      </c>
      <c r="B118" t="s">
        <v>161</v>
      </c>
      <c r="C118" t="s">
        <v>162</v>
      </c>
      <c r="D118" t="s">
        <v>51</v>
      </c>
      <c r="E118" t="s">
        <v>53</v>
      </c>
      <c r="F118" t="s">
        <v>0</v>
      </c>
      <c r="G118" s="41">
        <v>1</v>
      </c>
      <c r="H118" s="41" t="s">
        <v>232</v>
      </c>
      <c r="I118" s="41" t="s">
        <v>229</v>
      </c>
    </row>
    <row r="119" spans="1:9" x14ac:dyDescent="0.25">
      <c r="A119" t="s">
        <v>160</v>
      </c>
      <c r="B119" t="s">
        <v>163</v>
      </c>
      <c r="C119" t="s">
        <v>162</v>
      </c>
      <c r="D119" t="s">
        <v>76</v>
      </c>
      <c r="E119" t="s">
        <v>2</v>
      </c>
      <c r="F119" t="s">
        <v>65</v>
      </c>
      <c r="G119" s="41">
        <v>1</v>
      </c>
      <c r="H119" s="41" t="s">
        <v>231</v>
      </c>
      <c r="I119" s="41" t="s">
        <v>95</v>
      </c>
    </row>
    <row r="120" spans="1:9" x14ac:dyDescent="0.25">
      <c r="A120" t="s">
        <v>160</v>
      </c>
      <c r="B120" t="s">
        <v>163</v>
      </c>
      <c r="C120" t="s">
        <v>162</v>
      </c>
      <c r="D120" t="s">
        <v>76</v>
      </c>
      <c r="E120" t="s">
        <v>2</v>
      </c>
      <c r="F120" t="s">
        <v>54</v>
      </c>
      <c r="G120" s="41">
        <v>1</v>
      </c>
      <c r="H120" s="41" t="s">
        <v>232</v>
      </c>
      <c r="I120" s="41" t="s">
        <v>172</v>
      </c>
    </row>
    <row r="121" spans="1:9" x14ac:dyDescent="0.25">
      <c r="A121" t="s">
        <v>160</v>
      </c>
      <c r="B121" t="s">
        <v>163</v>
      </c>
      <c r="C121" t="s">
        <v>162</v>
      </c>
      <c r="D121" t="s">
        <v>76</v>
      </c>
      <c r="E121" t="s">
        <v>3</v>
      </c>
      <c r="F121" t="s">
        <v>65</v>
      </c>
      <c r="G121" s="41">
        <v>1</v>
      </c>
      <c r="H121" s="41" t="s">
        <v>231</v>
      </c>
      <c r="I121" s="41" t="s">
        <v>98</v>
      </c>
    </row>
    <row r="122" spans="1:9" x14ac:dyDescent="0.25">
      <c r="A122" t="s">
        <v>160</v>
      </c>
      <c r="B122" t="s">
        <v>163</v>
      </c>
      <c r="C122" t="s">
        <v>162</v>
      </c>
      <c r="D122" t="s">
        <v>76</v>
      </c>
      <c r="E122" t="s">
        <v>3</v>
      </c>
      <c r="F122" t="s">
        <v>54</v>
      </c>
      <c r="G122" s="41">
        <v>1</v>
      </c>
      <c r="H122" s="41" t="s">
        <v>232</v>
      </c>
      <c r="I122" s="41" t="s">
        <v>173</v>
      </c>
    </row>
    <row r="123" spans="1:9" x14ac:dyDescent="0.25">
      <c r="A123" t="s">
        <v>160</v>
      </c>
      <c r="B123" t="s">
        <v>163</v>
      </c>
      <c r="C123" t="s">
        <v>162</v>
      </c>
      <c r="D123" t="s">
        <v>76</v>
      </c>
      <c r="E123" t="s">
        <v>75</v>
      </c>
      <c r="F123" t="s">
        <v>65</v>
      </c>
      <c r="G123" s="41">
        <v>1</v>
      </c>
      <c r="H123" s="41" t="s">
        <v>231</v>
      </c>
      <c r="I123" s="41" t="s">
        <v>99</v>
      </c>
    </row>
    <row r="124" spans="1:9" x14ac:dyDescent="0.25">
      <c r="A124" t="s">
        <v>160</v>
      </c>
      <c r="B124" t="s">
        <v>163</v>
      </c>
      <c r="C124" t="s">
        <v>162</v>
      </c>
      <c r="D124" t="s">
        <v>76</v>
      </c>
      <c r="E124" t="s">
        <v>75</v>
      </c>
      <c r="F124" t="s">
        <v>54</v>
      </c>
      <c r="G124" s="41">
        <v>1</v>
      </c>
      <c r="H124" s="41" t="s">
        <v>232</v>
      </c>
      <c r="I124" s="41" t="s">
        <v>174</v>
      </c>
    </row>
    <row r="125" spans="1:9" x14ac:dyDescent="0.25">
      <c r="A125" t="s">
        <v>160</v>
      </c>
      <c r="B125" t="s">
        <v>163</v>
      </c>
      <c r="C125" t="s">
        <v>162</v>
      </c>
      <c r="D125" t="s">
        <v>76</v>
      </c>
      <c r="E125" t="s">
        <v>4</v>
      </c>
      <c r="F125" t="s">
        <v>65</v>
      </c>
      <c r="G125" s="41">
        <v>1</v>
      </c>
      <c r="H125" s="41" t="s">
        <v>231</v>
      </c>
      <c r="I125" s="41" t="s">
        <v>101</v>
      </c>
    </row>
    <row r="126" spans="1:9" x14ac:dyDescent="0.25">
      <c r="A126" t="s">
        <v>160</v>
      </c>
      <c r="B126" t="s">
        <v>163</v>
      </c>
      <c r="C126" t="s">
        <v>162</v>
      </c>
      <c r="D126" t="s">
        <v>76</v>
      </c>
      <c r="E126" t="s">
        <v>4</v>
      </c>
      <c r="F126" t="s">
        <v>54</v>
      </c>
      <c r="G126" s="41">
        <v>1</v>
      </c>
      <c r="H126" s="41" t="s">
        <v>232</v>
      </c>
      <c r="I126" s="41" t="s">
        <v>175</v>
      </c>
    </row>
    <row r="127" spans="1:9" x14ac:dyDescent="0.25">
      <c r="A127" t="s">
        <v>160</v>
      </c>
      <c r="B127" t="s">
        <v>163</v>
      </c>
      <c r="C127" t="s">
        <v>162</v>
      </c>
      <c r="D127" t="s">
        <v>5</v>
      </c>
      <c r="E127" t="s">
        <v>64</v>
      </c>
      <c r="F127" t="s">
        <v>65</v>
      </c>
      <c r="G127" s="41">
        <v>1</v>
      </c>
      <c r="H127" s="41" t="s">
        <v>231</v>
      </c>
      <c r="I127" s="41" t="s">
        <v>102</v>
      </c>
    </row>
    <row r="128" spans="1:9" x14ac:dyDescent="0.25">
      <c r="A128" t="s">
        <v>160</v>
      </c>
      <c r="B128" t="s">
        <v>163</v>
      </c>
      <c r="C128" t="s">
        <v>162</v>
      </c>
      <c r="D128" t="s">
        <v>5</v>
      </c>
      <c r="E128" t="s">
        <v>64</v>
      </c>
      <c r="F128" t="s">
        <v>0</v>
      </c>
      <c r="G128" s="41">
        <v>1</v>
      </c>
      <c r="H128" s="41" t="s">
        <v>232</v>
      </c>
      <c r="I128" s="41" t="s">
        <v>176</v>
      </c>
    </row>
    <row r="129" spans="1:9" x14ac:dyDescent="0.25">
      <c r="A129" t="s">
        <v>160</v>
      </c>
      <c r="B129" t="s">
        <v>163</v>
      </c>
      <c r="C129" t="s">
        <v>162</v>
      </c>
      <c r="D129" t="s">
        <v>5</v>
      </c>
      <c r="E129" t="s">
        <v>77</v>
      </c>
      <c r="F129" t="s">
        <v>65</v>
      </c>
      <c r="G129" s="41">
        <v>1</v>
      </c>
      <c r="H129" s="41" t="s">
        <v>231</v>
      </c>
      <c r="I129" s="41" t="s">
        <v>103</v>
      </c>
    </row>
    <row r="130" spans="1:9" x14ac:dyDescent="0.25">
      <c r="A130" t="s">
        <v>160</v>
      </c>
      <c r="B130" t="s">
        <v>163</v>
      </c>
      <c r="C130" t="s">
        <v>162</v>
      </c>
      <c r="D130" t="s">
        <v>5</v>
      </c>
      <c r="E130" t="s">
        <v>77</v>
      </c>
      <c r="F130" t="s">
        <v>0</v>
      </c>
      <c r="G130" s="41">
        <v>1</v>
      </c>
      <c r="H130" s="41" t="s">
        <v>232</v>
      </c>
      <c r="I130" s="41" t="s">
        <v>177</v>
      </c>
    </row>
    <row r="131" spans="1:9" x14ac:dyDescent="0.25">
      <c r="A131" t="s">
        <v>160</v>
      </c>
      <c r="B131" t="s">
        <v>163</v>
      </c>
      <c r="C131" t="s">
        <v>162</v>
      </c>
      <c r="D131" t="s">
        <v>5</v>
      </c>
      <c r="E131" t="s">
        <v>6</v>
      </c>
      <c r="F131" t="s">
        <v>65</v>
      </c>
      <c r="G131" s="41">
        <v>1</v>
      </c>
      <c r="H131" s="41" t="s">
        <v>231</v>
      </c>
      <c r="I131" s="41" t="s">
        <v>104</v>
      </c>
    </row>
    <row r="132" spans="1:9" x14ac:dyDescent="0.25">
      <c r="A132" t="s">
        <v>160</v>
      </c>
      <c r="B132" t="s">
        <v>163</v>
      </c>
      <c r="C132" t="s">
        <v>162</v>
      </c>
      <c r="D132" t="s">
        <v>5</v>
      </c>
      <c r="E132" t="s">
        <v>6</v>
      </c>
      <c r="F132" t="s">
        <v>0</v>
      </c>
      <c r="G132" s="41">
        <v>1</v>
      </c>
      <c r="H132" s="41" t="s">
        <v>232</v>
      </c>
      <c r="I132" s="41" t="s">
        <v>178</v>
      </c>
    </row>
    <row r="133" spans="1:9" x14ac:dyDescent="0.25">
      <c r="A133" t="s">
        <v>160</v>
      </c>
      <c r="B133" t="s">
        <v>163</v>
      </c>
      <c r="C133" t="s">
        <v>162</v>
      </c>
      <c r="D133" t="s">
        <v>5</v>
      </c>
      <c r="E133" t="s">
        <v>62</v>
      </c>
      <c r="F133" t="s">
        <v>65</v>
      </c>
      <c r="G133" s="41">
        <v>1</v>
      </c>
      <c r="H133" s="41" t="s">
        <v>231</v>
      </c>
      <c r="I133" s="41" t="s">
        <v>105</v>
      </c>
    </row>
    <row r="134" spans="1:9" x14ac:dyDescent="0.25">
      <c r="A134" t="s">
        <v>160</v>
      </c>
      <c r="B134" t="s">
        <v>163</v>
      </c>
      <c r="C134" t="s">
        <v>162</v>
      </c>
      <c r="D134" t="s">
        <v>5</v>
      </c>
      <c r="E134" t="s">
        <v>62</v>
      </c>
      <c r="F134" t="s">
        <v>0</v>
      </c>
      <c r="G134" s="41">
        <v>1</v>
      </c>
      <c r="H134" s="41" t="s">
        <v>232</v>
      </c>
      <c r="I134" s="41" t="s">
        <v>179</v>
      </c>
    </row>
    <row r="135" spans="1:9" x14ac:dyDescent="0.25">
      <c r="A135" t="s">
        <v>160</v>
      </c>
      <c r="B135" t="s">
        <v>163</v>
      </c>
      <c r="C135" t="s">
        <v>162</v>
      </c>
      <c r="D135" t="s">
        <v>78</v>
      </c>
      <c r="E135" t="s">
        <v>59</v>
      </c>
      <c r="F135" t="s">
        <v>66</v>
      </c>
      <c r="G135" s="41">
        <v>1</v>
      </c>
      <c r="H135" s="41" t="s">
        <v>231</v>
      </c>
      <c r="I135" s="41" t="s">
        <v>106</v>
      </c>
    </row>
    <row r="136" spans="1:9" x14ac:dyDescent="0.25">
      <c r="A136" t="s">
        <v>160</v>
      </c>
      <c r="B136" t="s">
        <v>163</v>
      </c>
      <c r="C136" t="s">
        <v>162</v>
      </c>
      <c r="D136" t="s">
        <v>78</v>
      </c>
      <c r="E136" t="s">
        <v>59</v>
      </c>
      <c r="F136" t="s">
        <v>54</v>
      </c>
      <c r="G136" s="41">
        <v>1</v>
      </c>
      <c r="H136" s="41" t="s">
        <v>232</v>
      </c>
      <c r="I136" s="41" t="s">
        <v>180</v>
      </c>
    </row>
    <row r="137" spans="1:9" x14ac:dyDescent="0.25">
      <c r="A137" t="s">
        <v>160</v>
      </c>
      <c r="B137" t="s">
        <v>163</v>
      </c>
      <c r="C137" t="s">
        <v>162</v>
      </c>
      <c r="D137" t="s">
        <v>78</v>
      </c>
      <c r="E137" t="s">
        <v>60</v>
      </c>
      <c r="F137" t="s">
        <v>66</v>
      </c>
      <c r="G137" s="41">
        <v>1</v>
      </c>
      <c r="H137" s="41" t="s">
        <v>231</v>
      </c>
      <c r="I137" s="41" t="s">
        <v>107</v>
      </c>
    </row>
    <row r="138" spans="1:9" x14ac:dyDescent="0.25">
      <c r="A138" t="s">
        <v>160</v>
      </c>
      <c r="B138" t="s">
        <v>163</v>
      </c>
      <c r="C138" t="s">
        <v>162</v>
      </c>
      <c r="D138" t="s">
        <v>78</v>
      </c>
      <c r="E138" t="s">
        <v>60</v>
      </c>
      <c r="F138" t="s">
        <v>54</v>
      </c>
      <c r="G138" s="41">
        <v>1</v>
      </c>
      <c r="H138" s="41" t="s">
        <v>232</v>
      </c>
      <c r="I138" s="41" t="s">
        <v>181</v>
      </c>
    </row>
    <row r="139" spans="1:9" x14ac:dyDescent="0.25">
      <c r="A139" t="s">
        <v>160</v>
      </c>
      <c r="B139" t="s">
        <v>163</v>
      </c>
      <c r="C139" t="s">
        <v>162</v>
      </c>
      <c r="D139" t="s">
        <v>78</v>
      </c>
      <c r="E139" t="s">
        <v>61</v>
      </c>
      <c r="F139" t="s">
        <v>66</v>
      </c>
      <c r="G139" s="41">
        <v>1</v>
      </c>
      <c r="H139" s="41" t="s">
        <v>231</v>
      </c>
      <c r="I139" s="41" t="s">
        <v>108</v>
      </c>
    </row>
    <row r="140" spans="1:9" x14ac:dyDescent="0.25">
      <c r="A140" t="s">
        <v>160</v>
      </c>
      <c r="B140" t="s">
        <v>163</v>
      </c>
      <c r="C140" t="s">
        <v>162</v>
      </c>
      <c r="D140" t="s">
        <v>78</v>
      </c>
      <c r="E140" t="s">
        <v>61</v>
      </c>
      <c r="F140" t="s">
        <v>54</v>
      </c>
      <c r="G140" s="41">
        <v>1</v>
      </c>
      <c r="H140" s="41" t="s">
        <v>232</v>
      </c>
      <c r="I140" s="41" t="s">
        <v>182</v>
      </c>
    </row>
    <row r="141" spans="1:9" x14ac:dyDescent="0.25">
      <c r="A141" t="s">
        <v>160</v>
      </c>
      <c r="B141" t="s">
        <v>163</v>
      </c>
      <c r="C141" t="s">
        <v>162</v>
      </c>
      <c r="D141" t="s">
        <v>80</v>
      </c>
      <c r="E141" t="s">
        <v>7</v>
      </c>
      <c r="F141" t="s">
        <v>66</v>
      </c>
      <c r="G141" s="41">
        <v>1</v>
      </c>
      <c r="H141" s="41" t="s">
        <v>231</v>
      </c>
      <c r="I141" s="41" t="s">
        <v>109</v>
      </c>
    </row>
    <row r="142" spans="1:9" x14ac:dyDescent="0.25">
      <c r="A142" t="s">
        <v>160</v>
      </c>
      <c r="B142" t="s">
        <v>163</v>
      </c>
      <c r="C142" t="s">
        <v>162</v>
      </c>
      <c r="D142" t="s">
        <v>80</v>
      </c>
      <c r="E142" t="s">
        <v>7</v>
      </c>
      <c r="F142" t="s">
        <v>0</v>
      </c>
      <c r="G142" s="41">
        <v>1</v>
      </c>
      <c r="H142" s="41" t="s">
        <v>232</v>
      </c>
      <c r="I142" s="41" t="s">
        <v>183</v>
      </c>
    </row>
    <row r="143" spans="1:9" x14ac:dyDescent="0.25">
      <c r="A143" t="s">
        <v>160</v>
      </c>
      <c r="B143" t="s">
        <v>163</v>
      </c>
      <c r="C143" t="s">
        <v>162</v>
      </c>
      <c r="D143" t="s">
        <v>80</v>
      </c>
      <c r="E143" t="s">
        <v>8</v>
      </c>
      <c r="F143" t="s">
        <v>66</v>
      </c>
      <c r="G143" s="41">
        <v>1</v>
      </c>
      <c r="H143" s="41" t="s">
        <v>231</v>
      </c>
      <c r="I143" s="41" t="s">
        <v>110</v>
      </c>
    </row>
    <row r="144" spans="1:9" x14ac:dyDescent="0.25">
      <c r="A144" t="s">
        <v>160</v>
      </c>
      <c r="B144" t="s">
        <v>163</v>
      </c>
      <c r="C144" t="s">
        <v>162</v>
      </c>
      <c r="D144" t="s">
        <v>80</v>
      </c>
      <c r="E144" t="s">
        <v>8</v>
      </c>
      <c r="F144" t="s">
        <v>0</v>
      </c>
      <c r="G144" s="41">
        <v>1</v>
      </c>
      <c r="H144" s="41" t="s">
        <v>232</v>
      </c>
      <c r="I144" s="41" t="s">
        <v>184</v>
      </c>
    </row>
    <row r="145" spans="1:9" x14ac:dyDescent="0.25">
      <c r="A145" t="s">
        <v>160</v>
      </c>
      <c r="B145" t="s">
        <v>163</v>
      </c>
      <c r="C145" t="s">
        <v>162</v>
      </c>
      <c r="D145" t="s">
        <v>80</v>
      </c>
      <c r="E145" t="s">
        <v>9</v>
      </c>
      <c r="F145" t="s">
        <v>66</v>
      </c>
      <c r="G145" s="41">
        <v>1</v>
      </c>
      <c r="H145" s="41" t="s">
        <v>231</v>
      </c>
      <c r="I145" s="41" t="s">
        <v>111</v>
      </c>
    </row>
    <row r="146" spans="1:9" x14ac:dyDescent="0.25">
      <c r="A146" t="s">
        <v>160</v>
      </c>
      <c r="B146" t="s">
        <v>163</v>
      </c>
      <c r="C146" t="s">
        <v>162</v>
      </c>
      <c r="D146" t="s">
        <v>80</v>
      </c>
      <c r="E146" t="s">
        <v>9</v>
      </c>
      <c r="F146" t="s">
        <v>0</v>
      </c>
      <c r="G146" s="41">
        <v>1</v>
      </c>
      <c r="H146" s="41" t="s">
        <v>232</v>
      </c>
      <c r="I146" s="41" t="s">
        <v>185</v>
      </c>
    </row>
    <row r="147" spans="1:9" x14ac:dyDescent="0.25">
      <c r="A147" t="s">
        <v>160</v>
      </c>
      <c r="B147" t="s">
        <v>163</v>
      </c>
      <c r="C147" t="s">
        <v>162</v>
      </c>
      <c r="D147" t="s">
        <v>80</v>
      </c>
      <c r="E147" t="s">
        <v>79</v>
      </c>
      <c r="F147" t="s">
        <v>66</v>
      </c>
      <c r="G147" s="41">
        <v>1</v>
      </c>
      <c r="H147" s="41" t="s">
        <v>231</v>
      </c>
      <c r="I147" s="41" t="s">
        <v>112</v>
      </c>
    </row>
    <row r="148" spans="1:9" x14ac:dyDescent="0.25">
      <c r="A148" t="s">
        <v>160</v>
      </c>
      <c r="B148" t="s">
        <v>163</v>
      </c>
      <c r="C148" t="s">
        <v>162</v>
      </c>
      <c r="D148" t="s">
        <v>80</v>
      </c>
      <c r="E148" t="s">
        <v>79</v>
      </c>
      <c r="F148" t="s">
        <v>0</v>
      </c>
      <c r="G148" s="41">
        <v>1</v>
      </c>
      <c r="H148" s="41" t="s">
        <v>232</v>
      </c>
      <c r="I148" s="41" t="s">
        <v>186</v>
      </c>
    </row>
    <row r="149" spans="1:9" x14ac:dyDescent="0.25">
      <c r="A149" t="s">
        <v>160</v>
      </c>
      <c r="B149" t="s">
        <v>163</v>
      </c>
      <c r="C149" t="s">
        <v>162</v>
      </c>
      <c r="D149" t="s">
        <v>80</v>
      </c>
      <c r="E149" t="s">
        <v>10</v>
      </c>
      <c r="F149" t="s">
        <v>66</v>
      </c>
      <c r="G149" s="41">
        <v>1</v>
      </c>
      <c r="H149" s="41" t="s">
        <v>231</v>
      </c>
      <c r="I149" s="41" t="s">
        <v>113</v>
      </c>
    </row>
    <row r="150" spans="1:9" x14ac:dyDescent="0.25">
      <c r="A150" t="s">
        <v>160</v>
      </c>
      <c r="B150" t="s">
        <v>163</v>
      </c>
      <c r="C150" t="s">
        <v>162</v>
      </c>
      <c r="D150" t="s">
        <v>80</v>
      </c>
      <c r="E150" t="s">
        <v>10</v>
      </c>
      <c r="F150" t="s">
        <v>0</v>
      </c>
      <c r="G150" s="41">
        <v>1</v>
      </c>
      <c r="H150" s="41" t="s">
        <v>232</v>
      </c>
      <c r="I150" s="41" t="s">
        <v>187</v>
      </c>
    </row>
    <row r="151" spans="1:9" x14ac:dyDescent="0.25">
      <c r="A151" t="s">
        <v>160</v>
      </c>
      <c r="B151" t="s">
        <v>163</v>
      </c>
      <c r="C151" t="s">
        <v>162</v>
      </c>
      <c r="D151" t="s">
        <v>80</v>
      </c>
      <c r="E151" t="s">
        <v>11</v>
      </c>
      <c r="F151" t="s">
        <v>66</v>
      </c>
      <c r="G151" s="41">
        <v>1</v>
      </c>
      <c r="H151" s="41" t="s">
        <v>231</v>
      </c>
      <c r="I151" s="41" t="s">
        <v>114</v>
      </c>
    </row>
    <row r="152" spans="1:9" x14ac:dyDescent="0.25">
      <c r="A152" t="s">
        <v>160</v>
      </c>
      <c r="B152" t="s">
        <v>163</v>
      </c>
      <c r="C152" t="s">
        <v>162</v>
      </c>
      <c r="D152" t="s">
        <v>80</v>
      </c>
      <c r="E152" t="s">
        <v>11</v>
      </c>
      <c r="F152" t="s">
        <v>0</v>
      </c>
      <c r="G152" s="41">
        <v>1</v>
      </c>
      <c r="H152" s="41" t="s">
        <v>232</v>
      </c>
      <c r="I152" s="41" t="s">
        <v>188</v>
      </c>
    </row>
    <row r="153" spans="1:9" x14ac:dyDescent="0.25">
      <c r="A153" t="s">
        <v>160</v>
      </c>
      <c r="B153" t="s">
        <v>163</v>
      </c>
      <c r="C153" t="s">
        <v>162</v>
      </c>
      <c r="D153" t="s">
        <v>80</v>
      </c>
      <c r="E153" t="s">
        <v>12</v>
      </c>
      <c r="F153" t="s">
        <v>66</v>
      </c>
      <c r="G153" s="41">
        <v>1</v>
      </c>
      <c r="H153" s="41" t="s">
        <v>231</v>
      </c>
      <c r="I153" s="41" t="s">
        <v>115</v>
      </c>
    </row>
    <row r="154" spans="1:9" x14ac:dyDescent="0.25">
      <c r="A154" t="s">
        <v>160</v>
      </c>
      <c r="B154" t="s">
        <v>163</v>
      </c>
      <c r="C154" t="s">
        <v>162</v>
      </c>
      <c r="D154" t="s">
        <v>80</v>
      </c>
      <c r="E154" t="s">
        <v>12</v>
      </c>
      <c r="F154" t="s">
        <v>0</v>
      </c>
      <c r="G154" s="41">
        <v>1</v>
      </c>
      <c r="H154" s="41" t="s">
        <v>232</v>
      </c>
      <c r="I154" s="41" t="s">
        <v>189</v>
      </c>
    </row>
    <row r="155" spans="1:9" x14ac:dyDescent="0.25">
      <c r="A155" t="s">
        <v>160</v>
      </c>
      <c r="B155" t="s">
        <v>163</v>
      </c>
      <c r="C155" t="s">
        <v>162</v>
      </c>
      <c r="D155" t="s">
        <v>80</v>
      </c>
      <c r="E155" t="s">
        <v>13</v>
      </c>
      <c r="F155" t="s">
        <v>66</v>
      </c>
      <c r="G155" s="41">
        <v>1</v>
      </c>
      <c r="H155" s="41" t="s">
        <v>231</v>
      </c>
      <c r="I155" s="41" t="s">
        <v>116</v>
      </c>
    </row>
    <row r="156" spans="1:9" x14ac:dyDescent="0.25">
      <c r="A156" t="s">
        <v>160</v>
      </c>
      <c r="B156" t="s">
        <v>163</v>
      </c>
      <c r="C156" t="s">
        <v>162</v>
      </c>
      <c r="D156" t="s">
        <v>80</v>
      </c>
      <c r="E156" t="s">
        <v>13</v>
      </c>
      <c r="F156" t="s">
        <v>0</v>
      </c>
      <c r="G156" s="41">
        <v>1</v>
      </c>
      <c r="H156" s="41" t="s">
        <v>232</v>
      </c>
      <c r="I156" s="41" t="s">
        <v>190</v>
      </c>
    </row>
    <row r="157" spans="1:9" x14ac:dyDescent="0.25">
      <c r="A157" t="s">
        <v>160</v>
      </c>
      <c r="B157" t="s">
        <v>163</v>
      </c>
      <c r="C157" t="s">
        <v>162</v>
      </c>
      <c r="D157" t="s">
        <v>14</v>
      </c>
      <c r="E157" t="s">
        <v>15</v>
      </c>
      <c r="F157" t="s">
        <v>66</v>
      </c>
      <c r="G157" s="41">
        <v>1</v>
      </c>
      <c r="H157" s="41" t="s">
        <v>231</v>
      </c>
      <c r="I157" s="41" t="s">
        <v>117</v>
      </c>
    </row>
    <row r="158" spans="1:9" x14ac:dyDescent="0.25">
      <c r="A158" t="s">
        <v>160</v>
      </c>
      <c r="B158" t="s">
        <v>163</v>
      </c>
      <c r="C158" t="s">
        <v>162</v>
      </c>
      <c r="D158" t="s">
        <v>14</v>
      </c>
      <c r="E158" t="s">
        <v>15</v>
      </c>
      <c r="F158" t="s">
        <v>0</v>
      </c>
      <c r="G158" s="41">
        <v>1</v>
      </c>
      <c r="H158" s="41" t="s">
        <v>232</v>
      </c>
      <c r="I158" s="41" t="s">
        <v>191</v>
      </c>
    </row>
    <row r="159" spans="1:9" x14ac:dyDescent="0.25">
      <c r="A159" t="s">
        <v>160</v>
      </c>
      <c r="B159" t="s">
        <v>163</v>
      </c>
      <c r="C159" t="s">
        <v>162</v>
      </c>
      <c r="D159" t="s">
        <v>14</v>
      </c>
      <c r="E159" t="s">
        <v>16</v>
      </c>
      <c r="F159" t="s">
        <v>66</v>
      </c>
      <c r="G159" s="41">
        <v>1</v>
      </c>
      <c r="H159" s="41" t="s">
        <v>231</v>
      </c>
      <c r="I159" s="41" t="s">
        <v>118</v>
      </c>
    </row>
    <row r="160" spans="1:9" x14ac:dyDescent="0.25">
      <c r="A160" t="s">
        <v>160</v>
      </c>
      <c r="B160" t="s">
        <v>163</v>
      </c>
      <c r="C160" t="s">
        <v>162</v>
      </c>
      <c r="D160" t="s">
        <v>14</v>
      </c>
      <c r="E160" t="s">
        <v>16</v>
      </c>
      <c r="F160" t="s">
        <v>0</v>
      </c>
      <c r="G160" s="41">
        <v>1</v>
      </c>
      <c r="H160" s="41" t="s">
        <v>232</v>
      </c>
      <c r="I160" s="41" t="s">
        <v>192</v>
      </c>
    </row>
    <row r="161" spans="1:9" x14ac:dyDescent="0.25">
      <c r="A161" t="s">
        <v>160</v>
      </c>
      <c r="B161" t="s">
        <v>163</v>
      </c>
      <c r="C161" t="s">
        <v>162</v>
      </c>
      <c r="D161" t="s">
        <v>14</v>
      </c>
      <c r="E161" t="s">
        <v>17</v>
      </c>
      <c r="F161" t="s">
        <v>66</v>
      </c>
      <c r="G161" s="41">
        <v>1</v>
      </c>
      <c r="H161" s="41" t="s">
        <v>231</v>
      </c>
      <c r="I161" s="41" t="s">
        <v>119</v>
      </c>
    </row>
    <row r="162" spans="1:9" x14ac:dyDescent="0.25">
      <c r="A162" t="s">
        <v>160</v>
      </c>
      <c r="B162" t="s">
        <v>163</v>
      </c>
      <c r="C162" t="s">
        <v>162</v>
      </c>
      <c r="D162" t="s">
        <v>14</v>
      </c>
      <c r="E162" t="s">
        <v>17</v>
      </c>
      <c r="F162" t="s">
        <v>0</v>
      </c>
      <c r="G162" s="41">
        <v>1</v>
      </c>
      <c r="H162" s="41" t="s">
        <v>232</v>
      </c>
      <c r="I162" s="41" t="s">
        <v>193</v>
      </c>
    </row>
    <row r="163" spans="1:9" x14ac:dyDescent="0.25">
      <c r="A163" t="s">
        <v>160</v>
      </c>
      <c r="B163" t="s">
        <v>163</v>
      </c>
      <c r="C163" t="s">
        <v>162</v>
      </c>
      <c r="D163" t="s">
        <v>14</v>
      </c>
      <c r="E163" t="s">
        <v>18</v>
      </c>
      <c r="F163" t="s">
        <v>66</v>
      </c>
      <c r="G163" s="41">
        <v>1</v>
      </c>
      <c r="H163" s="41" t="s">
        <v>231</v>
      </c>
      <c r="I163" s="41" t="s">
        <v>120</v>
      </c>
    </row>
    <row r="164" spans="1:9" x14ac:dyDescent="0.25">
      <c r="A164" t="s">
        <v>160</v>
      </c>
      <c r="B164" t="s">
        <v>163</v>
      </c>
      <c r="C164" t="s">
        <v>162</v>
      </c>
      <c r="D164" t="s">
        <v>14</v>
      </c>
      <c r="E164" t="s">
        <v>18</v>
      </c>
      <c r="F164" t="s">
        <v>0</v>
      </c>
      <c r="G164" s="41">
        <v>1</v>
      </c>
      <c r="H164" s="41" t="s">
        <v>232</v>
      </c>
      <c r="I164" s="41" t="s">
        <v>194</v>
      </c>
    </row>
    <row r="165" spans="1:9" x14ac:dyDescent="0.25">
      <c r="A165" t="s">
        <v>160</v>
      </c>
      <c r="B165" t="s">
        <v>163</v>
      </c>
      <c r="C165" t="s">
        <v>162</v>
      </c>
      <c r="D165" t="s">
        <v>14</v>
      </c>
      <c r="E165" t="s">
        <v>19</v>
      </c>
      <c r="F165" t="s">
        <v>66</v>
      </c>
      <c r="G165" s="41">
        <v>1</v>
      </c>
      <c r="H165" s="41" t="s">
        <v>231</v>
      </c>
      <c r="I165" s="41" t="s">
        <v>121</v>
      </c>
    </row>
    <row r="166" spans="1:9" x14ac:dyDescent="0.25">
      <c r="A166" t="s">
        <v>160</v>
      </c>
      <c r="B166" t="s">
        <v>163</v>
      </c>
      <c r="C166" t="s">
        <v>162</v>
      </c>
      <c r="D166" t="s">
        <v>14</v>
      </c>
      <c r="E166" t="s">
        <v>19</v>
      </c>
      <c r="F166" t="s">
        <v>0</v>
      </c>
      <c r="G166" s="41">
        <v>1</v>
      </c>
      <c r="H166" s="41" t="s">
        <v>232</v>
      </c>
      <c r="I166" s="41" t="s">
        <v>195</v>
      </c>
    </row>
    <row r="167" spans="1:9" x14ac:dyDescent="0.25">
      <c r="A167" t="s">
        <v>160</v>
      </c>
      <c r="B167" t="s">
        <v>163</v>
      </c>
      <c r="C167" t="s">
        <v>162</v>
      </c>
      <c r="D167" t="s">
        <v>14</v>
      </c>
      <c r="E167" t="s">
        <v>20</v>
      </c>
      <c r="F167" t="s">
        <v>67</v>
      </c>
      <c r="G167" s="41">
        <v>1</v>
      </c>
      <c r="H167" s="41" t="s">
        <v>231</v>
      </c>
      <c r="I167" s="41" t="s">
        <v>123</v>
      </c>
    </row>
    <row r="168" spans="1:9" x14ac:dyDescent="0.25">
      <c r="A168" t="s">
        <v>160</v>
      </c>
      <c r="B168" t="s">
        <v>163</v>
      </c>
      <c r="C168" t="s">
        <v>162</v>
      </c>
      <c r="D168" t="s">
        <v>14</v>
      </c>
      <c r="E168" t="s">
        <v>20</v>
      </c>
      <c r="F168" t="s">
        <v>0</v>
      </c>
      <c r="G168" s="41">
        <v>1</v>
      </c>
      <c r="H168" s="41" t="s">
        <v>232</v>
      </c>
      <c r="I168" s="41" t="s">
        <v>196</v>
      </c>
    </row>
    <row r="169" spans="1:9" x14ac:dyDescent="0.25">
      <c r="A169" t="s">
        <v>160</v>
      </c>
      <c r="B169" t="s">
        <v>163</v>
      </c>
      <c r="C169" t="s">
        <v>162</v>
      </c>
      <c r="D169" t="s">
        <v>14</v>
      </c>
      <c r="E169" t="s">
        <v>21</v>
      </c>
      <c r="F169" t="s">
        <v>69</v>
      </c>
      <c r="G169" s="41">
        <v>1</v>
      </c>
      <c r="H169" s="41" t="s">
        <v>231</v>
      </c>
      <c r="I169" s="41" t="s">
        <v>125</v>
      </c>
    </row>
    <row r="170" spans="1:9" x14ac:dyDescent="0.25">
      <c r="A170" t="s">
        <v>160</v>
      </c>
      <c r="B170" t="s">
        <v>163</v>
      </c>
      <c r="C170" t="s">
        <v>162</v>
      </c>
      <c r="D170" t="s">
        <v>14</v>
      </c>
      <c r="E170" t="s">
        <v>21</v>
      </c>
      <c r="F170" t="s">
        <v>0</v>
      </c>
      <c r="G170" s="41">
        <v>1</v>
      </c>
      <c r="H170" s="41" t="s">
        <v>232</v>
      </c>
      <c r="I170" s="41" t="s">
        <v>197</v>
      </c>
    </row>
    <row r="171" spans="1:9" x14ac:dyDescent="0.25">
      <c r="A171" t="s">
        <v>160</v>
      </c>
      <c r="B171" t="s">
        <v>163</v>
      </c>
      <c r="C171" t="s">
        <v>162</v>
      </c>
      <c r="D171" t="s">
        <v>22</v>
      </c>
      <c r="E171" t="s">
        <v>23</v>
      </c>
      <c r="F171" t="s">
        <v>65</v>
      </c>
      <c r="G171" s="41">
        <v>1</v>
      </c>
      <c r="H171" s="41" t="s">
        <v>231</v>
      </c>
      <c r="I171" s="41" t="s">
        <v>126</v>
      </c>
    </row>
    <row r="172" spans="1:9" x14ac:dyDescent="0.25">
      <c r="A172" t="s">
        <v>160</v>
      </c>
      <c r="B172" t="s">
        <v>163</v>
      </c>
      <c r="C172" t="s">
        <v>162</v>
      </c>
      <c r="D172" t="s">
        <v>22</v>
      </c>
      <c r="E172" t="s">
        <v>23</v>
      </c>
      <c r="F172" t="s">
        <v>54</v>
      </c>
      <c r="G172" s="41">
        <v>1</v>
      </c>
      <c r="H172" s="41" t="s">
        <v>232</v>
      </c>
      <c r="I172" s="41" t="s">
        <v>198</v>
      </c>
    </row>
    <row r="173" spans="1:9" x14ac:dyDescent="0.25">
      <c r="A173" t="s">
        <v>160</v>
      </c>
      <c r="B173" t="s">
        <v>163</v>
      </c>
      <c r="C173" t="s">
        <v>162</v>
      </c>
      <c r="D173" t="s">
        <v>22</v>
      </c>
      <c r="E173" t="s">
        <v>24</v>
      </c>
      <c r="F173" t="s">
        <v>65</v>
      </c>
      <c r="G173" s="41">
        <v>1</v>
      </c>
      <c r="H173" s="41" t="s">
        <v>231</v>
      </c>
      <c r="I173" s="41" t="s">
        <v>127</v>
      </c>
    </row>
    <row r="174" spans="1:9" x14ac:dyDescent="0.25">
      <c r="A174" t="s">
        <v>160</v>
      </c>
      <c r="B174" t="s">
        <v>163</v>
      </c>
      <c r="C174" t="s">
        <v>162</v>
      </c>
      <c r="D174" t="s">
        <v>22</v>
      </c>
      <c r="E174" t="s">
        <v>24</v>
      </c>
      <c r="F174" t="s">
        <v>54</v>
      </c>
      <c r="G174" s="41">
        <v>1</v>
      </c>
      <c r="H174" s="41" t="s">
        <v>232</v>
      </c>
      <c r="I174" s="41" t="s">
        <v>199</v>
      </c>
    </row>
    <row r="175" spans="1:9" x14ac:dyDescent="0.25">
      <c r="A175" t="s">
        <v>160</v>
      </c>
      <c r="B175" t="s">
        <v>163</v>
      </c>
      <c r="C175" t="s">
        <v>162</v>
      </c>
      <c r="D175" t="s">
        <v>22</v>
      </c>
      <c r="E175" t="s">
        <v>25</v>
      </c>
      <c r="F175" t="s">
        <v>65</v>
      </c>
      <c r="G175" s="41">
        <v>1</v>
      </c>
      <c r="H175" s="41" t="s">
        <v>231</v>
      </c>
      <c r="I175" s="41" t="s">
        <v>128</v>
      </c>
    </row>
    <row r="176" spans="1:9" x14ac:dyDescent="0.25">
      <c r="A176" t="s">
        <v>160</v>
      </c>
      <c r="B176" t="s">
        <v>163</v>
      </c>
      <c r="C176" t="s">
        <v>162</v>
      </c>
      <c r="D176" t="s">
        <v>22</v>
      </c>
      <c r="E176" t="s">
        <v>25</v>
      </c>
      <c r="F176" t="s">
        <v>54</v>
      </c>
      <c r="G176" s="41">
        <v>1</v>
      </c>
      <c r="H176" s="41" t="s">
        <v>232</v>
      </c>
      <c r="I176" s="41" t="s">
        <v>200</v>
      </c>
    </row>
    <row r="177" spans="1:9" x14ac:dyDescent="0.25">
      <c r="A177" t="s">
        <v>160</v>
      </c>
      <c r="B177" t="s">
        <v>163</v>
      </c>
      <c r="C177" t="s">
        <v>162</v>
      </c>
      <c r="D177" t="s">
        <v>26</v>
      </c>
      <c r="E177" t="s">
        <v>27</v>
      </c>
      <c r="F177" t="s">
        <v>66</v>
      </c>
      <c r="G177" s="41">
        <v>1</v>
      </c>
      <c r="H177" s="41" t="s">
        <v>231</v>
      </c>
      <c r="I177" s="41" t="s">
        <v>129</v>
      </c>
    </row>
    <row r="178" spans="1:9" x14ac:dyDescent="0.25">
      <c r="A178" t="s">
        <v>160</v>
      </c>
      <c r="B178" t="s">
        <v>163</v>
      </c>
      <c r="C178" t="s">
        <v>162</v>
      </c>
      <c r="D178" t="s">
        <v>26</v>
      </c>
      <c r="E178" t="s">
        <v>27</v>
      </c>
      <c r="F178" t="s">
        <v>54</v>
      </c>
      <c r="G178" s="41">
        <v>1</v>
      </c>
      <c r="H178" s="41" t="s">
        <v>232</v>
      </c>
      <c r="I178" s="41" t="s">
        <v>201</v>
      </c>
    </row>
    <row r="179" spans="1:9" x14ac:dyDescent="0.25">
      <c r="A179" t="s">
        <v>160</v>
      </c>
      <c r="B179" t="s">
        <v>163</v>
      </c>
      <c r="C179" t="s">
        <v>162</v>
      </c>
      <c r="D179" t="s">
        <v>26</v>
      </c>
      <c r="E179" t="s">
        <v>28</v>
      </c>
      <c r="F179" t="s">
        <v>66</v>
      </c>
      <c r="G179" s="41">
        <v>1</v>
      </c>
      <c r="H179" s="41" t="s">
        <v>231</v>
      </c>
      <c r="I179" s="41" t="s">
        <v>130</v>
      </c>
    </row>
    <row r="180" spans="1:9" x14ac:dyDescent="0.25">
      <c r="A180" t="s">
        <v>160</v>
      </c>
      <c r="B180" t="s">
        <v>163</v>
      </c>
      <c r="C180" t="s">
        <v>162</v>
      </c>
      <c r="D180" t="s">
        <v>26</v>
      </c>
      <c r="E180" t="s">
        <v>28</v>
      </c>
      <c r="F180" t="s">
        <v>54</v>
      </c>
      <c r="G180" s="41">
        <v>1</v>
      </c>
      <c r="H180" s="41" t="s">
        <v>232</v>
      </c>
      <c r="I180" s="41" t="s">
        <v>202</v>
      </c>
    </row>
    <row r="181" spans="1:9" x14ac:dyDescent="0.25">
      <c r="A181" t="s">
        <v>160</v>
      </c>
      <c r="B181" t="s">
        <v>163</v>
      </c>
      <c r="C181" t="s">
        <v>162</v>
      </c>
      <c r="D181" t="s">
        <v>26</v>
      </c>
      <c r="E181" t="s">
        <v>29</v>
      </c>
      <c r="F181" t="s">
        <v>67</v>
      </c>
      <c r="G181" s="41">
        <v>1</v>
      </c>
      <c r="H181" s="41" t="s">
        <v>231</v>
      </c>
      <c r="I181" s="41" t="s">
        <v>131</v>
      </c>
    </row>
    <row r="182" spans="1:9" x14ac:dyDescent="0.25">
      <c r="A182" t="s">
        <v>160</v>
      </c>
      <c r="B182" t="s">
        <v>163</v>
      </c>
      <c r="C182" t="s">
        <v>162</v>
      </c>
      <c r="D182" t="s">
        <v>26</v>
      </c>
      <c r="E182" t="s">
        <v>29</v>
      </c>
      <c r="F182" t="s">
        <v>54</v>
      </c>
      <c r="G182" s="41">
        <v>1</v>
      </c>
      <c r="H182" s="41" t="s">
        <v>232</v>
      </c>
      <c r="I182" s="41" t="s">
        <v>203</v>
      </c>
    </row>
    <row r="183" spans="1:9" x14ac:dyDescent="0.25">
      <c r="A183" t="s">
        <v>160</v>
      </c>
      <c r="B183" t="s">
        <v>163</v>
      </c>
      <c r="C183" t="s">
        <v>162</v>
      </c>
      <c r="D183" t="s">
        <v>26</v>
      </c>
      <c r="E183" t="s">
        <v>30</v>
      </c>
      <c r="F183" t="s">
        <v>68</v>
      </c>
      <c r="G183" s="41">
        <v>1</v>
      </c>
      <c r="H183" s="41" t="s">
        <v>231</v>
      </c>
      <c r="I183" s="41" t="s">
        <v>132</v>
      </c>
    </row>
    <row r="184" spans="1:9" x14ac:dyDescent="0.25">
      <c r="A184" t="s">
        <v>160</v>
      </c>
      <c r="B184" t="s">
        <v>163</v>
      </c>
      <c r="C184" t="s">
        <v>162</v>
      </c>
      <c r="D184" t="s">
        <v>26</v>
      </c>
      <c r="E184" t="s">
        <v>30</v>
      </c>
      <c r="F184" t="s">
        <v>56</v>
      </c>
      <c r="G184" s="41">
        <v>1</v>
      </c>
      <c r="H184" s="41" t="s">
        <v>232</v>
      </c>
      <c r="I184" s="41" t="s">
        <v>204</v>
      </c>
    </row>
    <row r="185" spans="1:9" x14ac:dyDescent="0.25">
      <c r="A185" t="s">
        <v>160</v>
      </c>
      <c r="B185" t="s">
        <v>163</v>
      </c>
      <c r="C185" t="s">
        <v>162</v>
      </c>
      <c r="D185" t="s">
        <v>82</v>
      </c>
      <c r="E185" t="s">
        <v>31</v>
      </c>
      <c r="F185" t="s">
        <v>68</v>
      </c>
      <c r="G185" s="41">
        <v>1</v>
      </c>
      <c r="H185" s="41" t="s">
        <v>231</v>
      </c>
      <c r="I185" s="41" t="s">
        <v>134</v>
      </c>
    </row>
    <row r="186" spans="1:9" x14ac:dyDescent="0.25">
      <c r="A186" t="s">
        <v>160</v>
      </c>
      <c r="B186" t="s">
        <v>163</v>
      </c>
      <c r="C186" t="s">
        <v>162</v>
      </c>
      <c r="D186" t="s">
        <v>82</v>
      </c>
      <c r="E186" t="s">
        <v>31</v>
      </c>
      <c r="F186" t="s">
        <v>0</v>
      </c>
      <c r="G186" s="41">
        <v>1</v>
      </c>
      <c r="H186" s="41" t="s">
        <v>232</v>
      </c>
      <c r="I186" s="41" t="s">
        <v>205</v>
      </c>
    </row>
    <row r="187" spans="1:9" x14ac:dyDescent="0.25">
      <c r="A187" t="s">
        <v>160</v>
      </c>
      <c r="B187" t="s">
        <v>163</v>
      </c>
      <c r="C187" t="s">
        <v>162</v>
      </c>
      <c r="D187" t="s">
        <v>82</v>
      </c>
      <c r="E187" t="s">
        <v>32</v>
      </c>
      <c r="F187" t="s">
        <v>66</v>
      </c>
      <c r="G187" s="41">
        <v>1</v>
      </c>
      <c r="H187" s="41" t="s">
        <v>231</v>
      </c>
      <c r="I187" s="41" t="s">
        <v>135</v>
      </c>
    </row>
    <row r="188" spans="1:9" x14ac:dyDescent="0.25">
      <c r="A188" t="s">
        <v>160</v>
      </c>
      <c r="B188" t="s">
        <v>163</v>
      </c>
      <c r="C188" t="s">
        <v>162</v>
      </c>
      <c r="D188" t="s">
        <v>82</v>
      </c>
      <c r="E188" t="s">
        <v>32</v>
      </c>
      <c r="F188" t="s">
        <v>0</v>
      </c>
      <c r="G188" s="41">
        <v>1</v>
      </c>
      <c r="H188" s="41" t="s">
        <v>232</v>
      </c>
      <c r="I188" s="41" t="s">
        <v>206</v>
      </c>
    </row>
    <row r="189" spans="1:9" x14ac:dyDescent="0.25">
      <c r="A189" t="s">
        <v>160</v>
      </c>
      <c r="B189" t="s">
        <v>163</v>
      </c>
      <c r="C189" t="s">
        <v>162</v>
      </c>
      <c r="D189" t="s">
        <v>82</v>
      </c>
      <c r="E189" t="s">
        <v>33</v>
      </c>
      <c r="F189" t="s">
        <v>66</v>
      </c>
      <c r="G189" s="41">
        <v>1</v>
      </c>
      <c r="H189" s="41" t="s">
        <v>231</v>
      </c>
      <c r="I189" s="41" t="s">
        <v>136</v>
      </c>
    </row>
    <row r="190" spans="1:9" x14ac:dyDescent="0.25">
      <c r="A190" t="s">
        <v>160</v>
      </c>
      <c r="B190" t="s">
        <v>163</v>
      </c>
      <c r="C190" t="s">
        <v>162</v>
      </c>
      <c r="D190" t="s">
        <v>82</v>
      </c>
      <c r="E190" t="s">
        <v>33</v>
      </c>
      <c r="F190" t="s">
        <v>0</v>
      </c>
      <c r="G190" s="41">
        <v>1</v>
      </c>
      <c r="H190" s="41" t="s">
        <v>232</v>
      </c>
      <c r="I190" s="41" t="s">
        <v>207</v>
      </c>
    </row>
    <row r="191" spans="1:9" x14ac:dyDescent="0.25">
      <c r="A191" t="s">
        <v>160</v>
      </c>
      <c r="B191" t="s">
        <v>163</v>
      </c>
      <c r="C191" t="s">
        <v>162</v>
      </c>
      <c r="D191" t="s">
        <v>82</v>
      </c>
      <c r="E191" t="s">
        <v>34</v>
      </c>
      <c r="F191" t="s">
        <v>66</v>
      </c>
      <c r="G191" s="41">
        <v>1</v>
      </c>
      <c r="H191" s="41" t="s">
        <v>231</v>
      </c>
      <c r="I191" s="41" t="s">
        <v>137</v>
      </c>
    </row>
    <row r="192" spans="1:9" x14ac:dyDescent="0.25">
      <c r="A192" t="s">
        <v>160</v>
      </c>
      <c r="B192" t="s">
        <v>163</v>
      </c>
      <c r="C192" t="s">
        <v>162</v>
      </c>
      <c r="D192" t="s">
        <v>82</v>
      </c>
      <c r="E192" t="s">
        <v>34</v>
      </c>
      <c r="F192" t="s">
        <v>0</v>
      </c>
      <c r="G192" s="41">
        <v>1</v>
      </c>
      <c r="H192" s="41" t="s">
        <v>232</v>
      </c>
      <c r="I192" s="41" t="s">
        <v>208</v>
      </c>
    </row>
    <row r="193" spans="1:9" x14ac:dyDescent="0.25">
      <c r="A193" t="s">
        <v>160</v>
      </c>
      <c r="B193" t="s">
        <v>163</v>
      </c>
      <c r="C193" t="s">
        <v>162</v>
      </c>
      <c r="D193" t="s">
        <v>82</v>
      </c>
      <c r="E193" t="s">
        <v>81</v>
      </c>
      <c r="F193" t="s">
        <v>68</v>
      </c>
      <c r="G193" s="41">
        <v>1</v>
      </c>
      <c r="H193" s="41" t="s">
        <v>231</v>
      </c>
      <c r="I193" s="41" t="s">
        <v>138</v>
      </c>
    </row>
    <row r="194" spans="1:9" x14ac:dyDescent="0.25">
      <c r="A194" t="s">
        <v>160</v>
      </c>
      <c r="B194" t="s">
        <v>163</v>
      </c>
      <c r="C194" t="s">
        <v>162</v>
      </c>
      <c r="D194" t="s">
        <v>82</v>
      </c>
      <c r="E194" t="s">
        <v>81</v>
      </c>
      <c r="F194" t="s">
        <v>0</v>
      </c>
      <c r="G194" s="41">
        <v>1</v>
      </c>
      <c r="H194" s="41" t="s">
        <v>232</v>
      </c>
      <c r="I194" s="41" t="s">
        <v>209</v>
      </c>
    </row>
    <row r="195" spans="1:9" x14ac:dyDescent="0.25">
      <c r="A195" t="s">
        <v>160</v>
      </c>
      <c r="B195" t="s">
        <v>163</v>
      </c>
      <c r="C195" t="s">
        <v>162</v>
      </c>
      <c r="D195" t="s">
        <v>82</v>
      </c>
      <c r="E195" t="s">
        <v>63</v>
      </c>
      <c r="F195" t="s">
        <v>66</v>
      </c>
      <c r="G195" s="41">
        <v>1</v>
      </c>
      <c r="H195" s="41" t="s">
        <v>231</v>
      </c>
      <c r="I195" s="41" t="s">
        <v>139</v>
      </c>
    </row>
    <row r="196" spans="1:9" x14ac:dyDescent="0.25">
      <c r="A196" t="s">
        <v>160</v>
      </c>
      <c r="B196" t="s">
        <v>163</v>
      </c>
      <c r="C196" t="s">
        <v>162</v>
      </c>
      <c r="D196" t="s">
        <v>82</v>
      </c>
      <c r="E196" t="s">
        <v>63</v>
      </c>
      <c r="F196" t="s">
        <v>0</v>
      </c>
      <c r="G196" s="41">
        <v>1</v>
      </c>
      <c r="H196" s="41" t="s">
        <v>232</v>
      </c>
      <c r="I196" s="41" t="s">
        <v>210</v>
      </c>
    </row>
    <row r="197" spans="1:9" x14ac:dyDescent="0.25">
      <c r="A197" t="s">
        <v>160</v>
      </c>
      <c r="B197" t="s">
        <v>163</v>
      </c>
      <c r="C197" t="s">
        <v>162</v>
      </c>
      <c r="D197" t="s">
        <v>82</v>
      </c>
      <c r="E197" t="s">
        <v>35</v>
      </c>
      <c r="F197" t="s">
        <v>66</v>
      </c>
      <c r="G197" s="41">
        <v>1</v>
      </c>
      <c r="H197" s="41" t="s">
        <v>231</v>
      </c>
      <c r="I197" s="41" t="s">
        <v>140</v>
      </c>
    </row>
    <row r="198" spans="1:9" x14ac:dyDescent="0.25">
      <c r="A198" t="s">
        <v>160</v>
      </c>
      <c r="B198" t="s">
        <v>163</v>
      </c>
      <c r="C198" t="s">
        <v>162</v>
      </c>
      <c r="D198" t="s">
        <v>82</v>
      </c>
      <c r="E198" t="s">
        <v>35</v>
      </c>
      <c r="F198" t="s">
        <v>0</v>
      </c>
      <c r="G198" s="41">
        <v>1</v>
      </c>
      <c r="H198" s="41" t="s">
        <v>232</v>
      </c>
      <c r="I198" s="41" t="s">
        <v>211</v>
      </c>
    </row>
    <row r="199" spans="1:9" x14ac:dyDescent="0.25">
      <c r="A199" t="s">
        <v>160</v>
      </c>
      <c r="B199" t="s">
        <v>163</v>
      </c>
      <c r="C199" t="s">
        <v>162</v>
      </c>
      <c r="D199" t="s">
        <v>82</v>
      </c>
      <c r="E199" t="s">
        <v>36</v>
      </c>
      <c r="F199" t="s">
        <v>66</v>
      </c>
      <c r="G199" s="41">
        <v>1</v>
      </c>
      <c r="H199" s="41" t="s">
        <v>231</v>
      </c>
      <c r="I199" s="41" t="s">
        <v>141</v>
      </c>
    </row>
    <row r="200" spans="1:9" x14ac:dyDescent="0.25">
      <c r="A200" t="s">
        <v>160</v>
      </c>
      <c r="B200" t="s">
        <v>163</v>
      </c>
      <c r="C200" t="s">
        <v>162</v>
      </c>
      <c r="D200" t="s">
        <v>82</v>
      </c>
      <c r="E200" t="s">
        <v>36</v>
      </c>
      <c r="F200" t="s">
        <v>0</v>
      </c>
      <c r="G200" s="41">
        <v>1</v>
      </c>
      <c r="H200" s="41" t="s">
        <v>232</v>
      </c>
      <c r="I200" s="41" t="s">
        <v>212</v>
      </c>
    </row>
    <row r="201" spans="1:9" x14ac:dyDescent="0.25">
      <c r="A201" t="s">
        <v>160</v>
      </c>
      <c r="B201" t="s">
        <v>163</v>
      </c>
      <c r="C201" t="s">
        <v>162</v>
      </c>
      <c r="D201" t="s">
        <v>82</v>
      </c>
      <c r="E201" t="s">
        <v>37</v>
      </c>
      <c r="F201" t="s">
        <v>69</v>
      </c>
      <c r="G201" s="41">
        <v>1</v>
      </c>
      <c r="H201" s="41" t="s">
        <v>231</v>
      </c>
      <c r="I201" s="41" t="s">
        <v>142</v>
      </c>
    </row>
    <row r="202" spans="1:9" x14ac:dyDescent="0.25">
      <c r="A202" t="s">
        <v>160</v>
      </c>
      <c r="B202" t="s">
        <v>163</v>
      </c>
      <c r="C202" t="s">
        <v>162</v>
      </c>
      <c r="D202" t="s">
        <v>82</v>
      </c>
      <c r="E202" t="s">
        <v>37</v>
      </c>
      <c r="F202" t="s">
        <v>0</v>
      </c>
      <c r="G202" s="41">
        <v>1</v>
      </c>
      <c r="H202" s="41" t="s">
        <v>232</v>
      </c>
      <c r="I202" s="41" t="s">
        <v>213</v>
      </c>
    </row>
    <row r="203" spans="1:9" x14ac:dyDescent="0.25">
      <c r="A203" t="s">
        <v>160</v>
      </c>
      <c r="B203" t="s">
        <v>163</v>
      </c>
      <c r="C203" t="s">
        <v>162</v>
      </c>
      <c r="D203" t="s">
        <v>82</v>
      </c>
      <c r="E203" t="s">
        <v>38</v>
      </c>
      <c r="F203" t="s">
        <v>66</v>
      </c>
      <c r="G203" s="41">
        <v>1</v>
      </c>
      <c r="H203" s="41" t="s">
        <v>231</v>
      </c>
      <c r="I203" s="41" t="s">
        <v>143</v>
      </c>
    </row>
    <row r="204" spans="1:9" x14ac:dyDescent="0.25">
      <c r="A204" t="s">
        <v>160</v>
      </c>
      <c r="B204" t="s">
        <v>163</v>
      </c>
      <c r="C204" t="s">
        <v>162</v>
      </c>
      <c r="D204" t="s">
        <v>82</v>
      </c>
      <c r="E204" t="s">
        <v>38</v>
      </c>
      <c r="F204" t="s">
        <v>0</v>
      </c>
      <c r="G204" s="41">
        <v>1</v>
      </c>
      <c r="H204" s="41" t="s">
        <v>232</v>
      </c>
      <c r="I204" s="41" t="s">
        <v>214</v>
      </c>
    </row>
    <row r="205" spans="1:9" x14ac:dyDescent="0.25">
      <c r="A205" t="s">
        <v>160</v>
      </c>
      <c r="B205" t="s">
        <v>163</v>
      </c>
      <c r="C205" t="s">
        <v>162</v>
      </c>
      <c r="D205" t="s">
        <v>82</v>
      </c>
      <c r="E205" t="s">
        <v>39</v>
      </c>
      <c r="F205" t="s">
        <v>66</v>
      </c>
      <c r="G205" s="41">
        <v>1</v>
      </c>
      <c r="H205" s="41" t="s">
        <v>231</v>
      </c>
      <c r="I205" s="41" t="s">
        <v>144</v>
      </c>
    </row>
    <row r="206" spans="1:9" x14ac:dyDescent="0.25">
      <c r="A206" t="s">
        <v>160</v>
      </c>
      <c r="B206" t="s">
        <v>163</v>
      </c>
      <c r="C206" t="s">
        <v>162</v>
      </c>
      <c r="D206" t="s">
        <v>82</v>
      </c>
      <c r="E206" t="s">
        <v>39</v>
      </c>
      <c r="F206" t="s">
        <v>0</v>
      </c>
      <c r="G206" s="41">
        <v>1</v>
      </c>
      <c r="H206" s="41" t="s">
        <v>232</v>
      </c>
      <c r="I206" s="41" t="s">
        <v>215</v>
      </c>
    </row>
    <row r="207" spans="1:9" x14ac:dyDescent="0.25">
      <c r="A207" t="s">
        <v>160</v>
      </c>
      <c r="B207" t="s">
        <v>163</v>
      </c>
      <c r="C207" t="s">
        <v>162</v>
      </c>
      <c r="D207" t="s">
        <v>40</v>
      </c>
      <c r="E207" t="s">
        <v>41</v>
      </c>
      <c r="F207" t="s">
        <v>67</v>
      </c>
      <c r="G207" s="41">
        <v>1</v>
      </c>
      <c r="H207" s="41" t="s">
        <v>231</v>
      </c>
      <c r="I207" s="41" t="s">
        <v>145</v>
      </c>
    </row>
    <row r="208" spans="1:9" x14ac:dyDescent="0.25">
      <c r="A208" t="s">
        <v>160</v>
      </c>
      <c r="B208" t="s">
        <v>163</v>
      </c>
      <c r="C208" t="s">
        <v>162</v>
      </c>
      <c r="D208" t="s">
        <v>40</v>
      </c>
      <c r="E208" t="s">
        <v>41</v>
      </c>
      <c r="F208" t="s">
        <v>0</v>
      </c>
      <c r="G208" s="41">
        <v>1</v>
      </c>
      <c r="H208" s="41" t="s">
        <v>232</v>
      </c>
      <c r="I208" s="41" t="s">
        <v>216</v>
      </c>
    </row>
    <row r="209" spans="1:9" x14ac:dyDescent="0.25">
      <c r="A209" t="s">
        <v>160</v>
      </c>
      <c r="B209" t="s">
        <v>163</v>
      </c>
      <c r="C209" t="s">
        <v>162</v>
      </c>
      <c r="D209" t="s">
        <v>40</v>
      </c>
      <c r="E209" t="s">
        <v>42</v>
      </c>
      <c r="F209" t="s">
        <v>67</v>
      </c>
      <c r="G209" s="41">
        <v>1</v>
      </c>
      <c r="H209" s="41" t="s">
        <v>231</v>
      </c>
      <c r="I209" s="41" t="s">
        <v>146</v>
      </c>
    </row>
    <row r="210" spans="1:9" x14ac:dyDescent="0.25">
      <c r="A210" t="s">
        <v>160</v>
      </c>
      <c r="B210" t="s">
        <v>163</v>
      </c>
      <c r="C210" t="s">
        <v>162</v>
      </c>
      <c r="D210" t="s">
        <v>40</v>
      </c>
      <c r="E210" t="s">
        <v>42</v>
      </c>
      <c r="F210" t="s">
        <v>0</v>
      </c>
      <c r="G210" s="41">
        <v>1</v>
      </c>
      <c r="H210" s="41" t="s">
        <v>232</v>
      </c>
      <c r="I210" s="41" t="s">
        <v>217</v>
      </c>
    </row>
    <row r="211" spans="1:9" x14ac:dyDescent="0.25">
      <c r="A211" t="s">
        <v>160</v>
      </c>
      <c r="B211" t="s">
        <v>163</v>
      </c>
      <c r="C211" t="s">
        <v>162</v>
      </c>
      <c r="D211" t="s">
        <v>40</v>
      </c>
      <c r="E211" t="s">
        <v>43</v>
      </c>
      <c r="F211" t="s">
        <v>67</v>
      </c>
      <c r="G211" s="41">
        <v>1</v>
      </c>
      <c r="H211" s="41" t="s">
        <v>231</v>
      </c>
      <c r="I211" s="41" t="s">
        <v>147</v>
      </c>
    </row>
    <row r="212" spans="1:9" x14ac:dyDescent="0.25">
      <c r="A212" t="s">
        <v>160</v>
      </c>
      <c r="B212" t="s">
        <v>163</v>
      </c>
      <c r="C212" t="s">
        <v>162</v>
      </c>
      <c r="D212" t="s">
        <v>40</v>
      </c>
      <c r="E212" t="s">
        <v>43</v>
      </c>
      <c r="F212" t="s">
        <v>54</v>
      </c>
      <c r="G212" s="41">
        <v>1</v>
      </c>
      <c r="H212" s="41" t="s">
        <v>232</v>
      </c>
      <c r="I212" s="41" t="s">
        <v>218</v>
      </c>
    </row>
    <row r="213" spans="1:9" x14ac:dyDescent="0.25">
      <c r="A213" t="s">
        <v>160</v>
      </c>
      <c r="B213" t="s">
        <v>163</v>
      </c>
      <c r="C213" t="s">
        <v>162</v>
      </c>
      <c r="D213" t="s">
        <v>44</v>
      </c>
      <c r="E213" t="s">
        <v>45</v>
      </c>
      <c r="F213" t="s">
        <v>66</v>
      </c>
      <c r="G213" s="41">
        <v>1</v>
      </c>
      <c r="H213" s="41" t="s">
        <v>231</v>
      </c>
      <c r="I213" s="41" t="s">
        <v>148</v>
      </c>
    </row>
    <row r="214" spans="1:9" x14ac:dyDescent="0.25">
      <c r="A214" t="s">
        <v>160</v>
      </c>
      <c r="B214" t="s">
        <v>163</v>
      </c>
      <c r="C214" t="s">
        <v>162</v>
      </c>
      <c r="D214" t="s">
        <v>44</v>
      </c>
      <c r="E214" t="s">
        <v>45</v>
      </c>
      <c r="F214" t="s">
        <v>54</v>
      </c>
      <c r="G214" s="41">
        <v>1</v>
      </c>
      <c r="H214" s="41" t="s">
        <v>232</v>
      </c>
      <c r="I214" s="41" t="s">
        <v>219</v>
      </c>
    </row>
    <row r="215" spans="1:9" x14ac:dyDescent="0.25">
      <c r="A215" t="s">
        <v>160</v>
      </c>
      <c r="B215" t="s">
        <v>163</v>
      </c>
      <c r="C215" t="s">
        <v>162</v>
      </c>
      <c r="D215" t="s">
        <v>44</v>
      </c>
      <c r="E215" t="s">
        <v>46</v>
      </c>
      <c r="F215" t="s">
        <v>66</v>
      </c>
      <c r="G215" s="41">
        <v>1</v>
      </c>
      <c r="H215" s="41" t="s">
        <v>231</v>
      </c>
      <c r="I215" s="41" t="s">
        <v>149</v>
      </c>
    </row>
    <row r="216" spans="1:9" x14ac:dyDescent="0.25">
      <c r="A216" t="s">
        <v>160</v>
      </c>
      <c r="B216" t="s">
        <v>163</v>
      </c>
      <c r="C216" t="s">
        <v>162</v>
      </c>
      <c r="D216" t="s">
        <v>44</v>
      </c>
      <c r="E216" t="s">
        <v>46</v>
      </c>
      <c r="F216" t="s">
        <v>56</v>
      </c>
      <c r="G216" s="41">
        <v>1</v>
      </c>
      <c r="H216" s="41" t="s">
        <v>232</v>
      </c>
      <c r="I216" s="41" t="s">
        <v>220</v>
      </c>
    </row>
    <row r="217" spans="1:9" x14ac:dyDescent="0.25">
      <c r="A217" t="s">
        <v>160</v>
      </c>
      <c r="B217" t="s">
        <v>163</v>
      </c>
      <c r="C217" t="s">
        <v>162</v>
      </c>
      <c r="D217" t="s">
        <v>44</v>
      </c>
      <c r="E217" t="s">
        <v>47</v>
      </c>
      <c r="F217" t="s">
        <v>66</v>
      </c>
      <c r="G217" s="41">
        <v>1</v>
      </c>
      <c r="H217" s="41" t="s">
        <v>231</v>
      </c>
      <c r="I217" s="41" t="s">
        <v>150</v>
      </c>
    </row>
    <row r="218" spans="1:9" x14ac:dyDescent="0.25">
      <c r="A218" t="s">
        <v>160</v>
      </c>
      <c r="B218" t="s">
        <v>163</v>
      </c>
      <c r="C218" t="s">
        <v>162</v>
      </c>
      <c r="D218" t="s">
        <v>44</v>
      </c>
      <c r="E218" t="s">
        <v>47</v>
      </c>
      <c r="F218" t="s">
        <v>54</v>
      </c>
      <c r="G218" s="41">
        <v>1</v>
      </c>
      <c r="H218" s="41" t="s">
        <v>232</v>
      </c>
      <c r="I218" s="41" t="s">
        <v>221</v>
      </c>
    </row>
    <row r="219" spans="1:9" x14ac:dyDescent="0.25">
      <c r="A219" t="s">
        <v>160</v>
      </c>
      <c r="B219" t="s">
        <v>163</v>
      </c>
      <c r="C219" t="s">
        <v>162</v>
      </c>
      <c r="D219" t="s">
        <v>44</v>
      </c>
      <c r="E219" t="s">
        <v>83</v>
      </c>
      <c r="F219" t="s">
        <v>66</v>
      </c>
      <c r="G219" s="41">
        <v>1</v>
      </c>
      <c r="H219" s="41" t="s">
        <v>231</v>
      </c>
      <c r="I219" s="41" t="s">
        <v>151</v>
      </c>
    </row>
    <row r="220" spans="1:9" x14ac:dyDescent="0.25">
      <c r="A220" t="s">
        <v>160</v>
      </c>
      <c r="B220" t="s">
        <v>163</v>
      </c>
      <c r="C220" t="s">
        <v>162</v>
      </c>
      <c r="D220" t="s">
        <v>44</v>
      </c>
      <c r="E220" t="s">
        <v>83</v>
      </c>
      <c r="F220" t="s">
        <v>54</v>
      </c>
      <c r="G220" s="41">
        <v>1</v>
      </c>
      <c r="H220" s="41" t="s">
        <v>232</v>
      </c>
      <c r="I220" s="41" t="s">
        <v>222</v>
      </c>
    </row>
    <row r="221" spans="1:9" x14ac:dyDescent="0.25">
      <c r="A221" t="s">
        <v>160</v>
      </c>
      <c r="B221" t="s">
        <v>163</v>
      </c>
      <c r="C221" t="s">
        <v>162</v>
      </c>
      <c r="D221" t="s">
        <v>44</v>
      </c>
      <c r="E221" t="s">
        <v>48</v>
      </c>
      <c r="F221" t="s">
        <v>65</v>
      </c>
      <c r="G221" s="41">
        <v>1</v>
      </c>
      <c r="H221" s="41" t="s">
        <v>231</v>
      </c>
      <c r="I221" s="41" t="s">
        <v>152</v>
      </c>
    </row>
    <row r="222" spans="1:9" x14ac:dyDescent="0.25">
      <c r="A222" t="s">
        <v>160</v>
      </c>
      <c r="B222" t="s">
        <v>163</v>
      </c>
      <c r="C222" t="s">
        <v>162</v>
      </c>
      <c r="D222" t="s">
        <v>44</v>
      </c>
      <c r="E222" t="s">
        <v>48</v>
      </c>
      <c r="F222" t="s">
        <v>54</v>
      </c>
      <c r="G222" s="41">
        <v>1</v>
      </c>
      <c r="H222" s="41" t="s">
        <v>232</v>
      </c>
      <c r="I222" s="41" t="s">
        <v>223</v>
      </c>
    </row>
    <row r="223" spans="1:9" x14ac:dyDescent="0.25">
      <c r="A223" t="s">
        <v>160</v>
      </c>
      <c r="B223" t="s">
        <v>163</v>
      </c>
      <c r="C223" t="s">
        <v>162</v>
      </c>
      <c r="D223" t="s">
        <v>44</v>
      </c>
      <c r="E223" t="s">
        <v>84</v>
      </c>
      <c r="F223" t="s">
        <v>66</v>
      </c>
      <c r="G223" s="41">
        <v>1</v>
      </c>
      <c r="H223" s="41" t="s">
        <v>231</v>
      </c>
      <c r="I223" s="41" t="s">
        <v>153</v>
      </c>
    </row>
    <row r="224" spans="1:9" x14ac:dyDescent="0.25">
      <c r="A224" t="s">
        <v>160</v>
      </c>
      <c r="B224" t="s">
        <v>163</v>
      </c>
      <c r="C224" t="s">
        <v>162</v>
      </c>
      <c r="D224" t="s">
        <v>44</v>
      </c>
      <c r="E224" t="s">
        <v>84</v>
      </c>
      <c r="F224" t="s">
        <v>54</v>
      </c>
      <c r="G224" s="41">
        <v>1</v>
      </c>
      <c r="H224" s="41" t="s">
        <v>232</v>
      </c>
      <c r="I224" s="41" t="s">
        <v>224</v>
      </c>
    </row>
    <row r="225" spans="1:9" x14ac:dyDescent="0.25">
      <c r="A225" t="s">
        <v>160</v>
      </c>
      <c r="B225" t="s">
        <v>163</v>
      </c>
      <c r="C225" t="s">
        <v>162</v>
      </c>
      <c r="D225" t="s">
        <v>44</v>
      </c>
      <c r="E225" t="s">
        <v>49</v>
      </c>
      <c r="F225" t="s">
        <v>66</v>
      </c>
      <c r="G225" s="41">
        <v>1</v>
      </c>
      <c r="H225" s="41" t="s">
        <v>231</v>
      </c>
      <c r="I225" s="41" t="s">
        <v>154</v>
      </c>
    </row>
    <row r="226" spans="1:9" x14ac:dyDescent="0.25">
      <c r="A226" t="s">
        <v>160</v>
      </c>
      <c r="B226" t="s">
        <v>163</v>
      </c>
      <c r="C226" t="s">
        <v>162</v>
      </c>
      <c r="D226" t="s">
        <v>44</v>
      </c>
      <c r="E226" t="s">
        <v>49</v>
      </c>
      <c r="F226" t="s">
        <v>54</v>
      </c>
      <c r="G226" s="41">
        <v>1</v>
      </c>
      <c r="H226" s="41" t="s">
        <v>232</v>
      </c>
      <c r="I226" s="41" t="s">
        <v>225</v>
      </c>
    </row>
    <row r="227" spans="1:9" x14ac:dyDescent="0.25">
      <c r="A227" t="s">
        <v>160</v>
      </c>
      <c r="B227" t="s">
        <v>163</v>
      </c>
      <c r="C227" t="s">
        <v>162</v>
      </c>
      <c r="D227" t="s">
        <v>44</v>
      </c>
      <c r="E227" t="s">
        <v>50</v>
      </c>
      <c r="F227" t="s">
        <v>65</v>
      </c>
      <c r="G227" s="41">
        <v>1</v>
      </c>
      <c r="H227" s="41" t="s">
        <v>231</v>
      </c>
      <c r="I227" s="41" t="s">
        <v>155</v>
      </c>
    </row>
    <row r="228" spans="1:9" x14ac:dyDescent="0.25">
      <c r="A228" t="s">
        <v>160</v>
      </c>
      <c r="B228" t="s">
        <v>163</v>
      </c>
      <c r="C228" t="s">
        <v>162</v>
      </c>
      <c r="D228" t="s">
        <v>44</v>
      </c>
      <c r="E228" t="s">
        <v>50</v>
      </c>
      <c r="F228" t="s">
        <v>54</v>
      </c>
      <c r="G228" s="41">
        <v>1</v>
      </c>
      <c r="H228" s="41" t="s">
        <v>232</v>
      </c>
      <c r="I228" s="41" t="s">
        <v>226</v>
      </c>
    </row>
    <row r="229" spans="1:9" x14ac:dyDescent="0.25">
      <c r="A229" t="s">
        <v>160</v>
      </c>
      <c r="B229" t="s">
        <v>163</v>
      </c>
      <c r="C229" t="s">
        <v>162</v>
      </c>
      <c r="D229" t="s">
        <v>51</v>
      </c>
      <c r="E229" t="s">
        <v>52</v>
      </c>
      <c r="F229" t="s">
        <v>66</v>
      </c>
      <c r="G229" s="41">
        <v>1</v>
      </c>
      <c r="H229" s="41" t="s">
        <v>231</v>
      </c>
      <c r="I229" s="41" t="s">
        <v>156</v>
      </c>
    </row>
    <row r="230" spans="1:9" x14ac:dyDescent="0.25">
      <c r="A230" t="s">
        <v>160</v>
      </c>
      <c r="B230" t="s">
        <v>163</v>
      </c>
      <c r="C230" t="s">
        <v>162</v>
      </c>
      <c r="D230" t="s">
        <v>51</v>
      </c>
      <c r="E230" t="s">
        <v>52</v>
      </c>
      <c r="F230" t="s">
        <v>0</v>
      </c>
      <c r="G230" s="41">
        <v>1</v>
      </c>
      <c r="H230" s="41" t="s">
        <v>232</v>
      </c>
      <c r="I230" s="41" t="s">
        <v>227</v>
      </c>
    </row>
    <row r="231" spans="1:9" x14ac:dyDescent="0.25">
      <c r="A231" t="s">
        <v>160</v>
      </c>
      <c r="B231" t="s">
        <v>163</v>
      </c>
      <c r="C231" t="s">
        <v>162</v>
      </c>
      <c r="D231" t="s">
        <v>51</v>
      </c>
      <c r="E231" t="s">
        <v>85</v>
      </c>
      <c r="F231" t="s">
        <v>66</v>
      </c>
      <c r="G231" s="41">
        <v>1</v>
      </c>
      <c r="H231" s="41" t="s">
        <v>231</v>
      </c>
      <c r="I231" s="41" t="s">
        <v>157</v>
      </c>
    </row>
    <row r="232" spans="1:9" x14ac:dyDescent="0.25">
      <c r="A232" t="s">
        <v>160</v>
      </c>
      <c r="B232" t="s">
        <v>163</v>
      </c>
      <c r="C232" t="s">
        <v>162</v>
      </c>
      <c r="D232" t="s">
        <v>51</v>
      </c>
      <c r="E232" t="s">
        <v>85</v>
      </c>
      <c r="F232" t="s">
        <v>0</v>
      </c>
      <c r="G232" s="41">
        <v>1</v>
      </c>
      <c r="H232" s="41" t="s">
        <v>232</v>
      </c>
      <c r="I232" s="41" t="s">
        <v>228</v>
      </c>
    </row>
    <row r="233" spans="1:9" x14ac:dyDescent="0.25">
      <c r="A233" t="s">
        <v>160</v>
      </c>
      <c r="B233" t="s">
        <v>163</v>
      </c>
      <c r="C233" t="s">
        <v>162</v>
      </c>
      <c r="D233" t="s">
        <v>51</v>
      </c>
      <c r="E233" t="s">
        <v>53</v>
      </c>
      <c r="F233" t="s">
        <v>65</v>
      </c>
      <c r="G233" s="41">
        <v>1</v>
      </c>
      <c r="H233" s="41" t="s">
        <v>231</v>
      </c>
      <c r="I233" s="41" t="s">
        <v>158</v>
      </c>
    </row>
    <row r="234" spans="1:9" x14ac:dyDescent="0.25">
      <c r="A234" t="s">
        <v>160</v>
      </c>
      <c r="B234" t="s">
        <v>163</v>
      </c>
      <c r="C234" t="s">
        <v>162</v>
      </c>
      <c r="D234" t="s">
        <v>51</v>
      </c>
      <c r="E234" t="s">
        <v>53</v>
      </c>
      <c r="F234" t="s">
        <v>0</v>
      </c>
      <c r="G234" s="41">
        <v>1</v>
      </c>
      <c r="H234" s="41" t="s">
        <v>232</v>
      </c>
      <c r="I234" s="41" t="s">
        <v>229</v>
      </c>
    </row>
    <row r="235" spans="1:9" x14ac:dyDescent="0.25">
      <c r="A235" t="s">
        <v>164</v>
      </c>
      <c r="B235" t="s">
        <v>165</v>
      </c>
      <c r="C235" t="s">
        <v>162</v>
      </c>
      <c r="D235" t="s">
        <v>76</v>
      </c>
      <c r="E235" t="s">
        <v>2</v>
      </c>
      <c r="F235" t="s">
        <v>65</v>
      </c>
      <c r="G235" s="41">
        <v>1</v>
      </c>
      <c r="H235" s="41" t="s">
        <v>231</v>
      </c>
      <c r="I235" s="41" t="s">
        <v>95</v>
      </c>
    </row>
    <row r="236" spans="1:9" x14ac:dyDescent="0.25">
      <c r="A236" t="s">
        <v>164</v>
      </c>
      <c r="B236" t="s">
        <v>165</v>
      </c>
      <c r="C236" t="s">
        <v>162</v>
      </c>
      <c r="D236" t="s">
        <v>76</v>
      </c>
      <c r="E236" t="s">
        <v>2</v>
      </c>
      <c r="F236" t="s">
        <v>54</v>
      </c>
      <c r="G236" s="41">
        <v>1</v>
      </c>
      <c r="H236" s="41" t="s">
        <v>232</v>
      </c>
      <c r="I236" s="41" t="s">
        <v>172</v>
      </c>
    </row>
    <row r="237" spans="1:9" x14ac:dyDescent="0.25">
      <c r="A237" t="s">
        <v>164</v>
      </c>
      <c r="B237" t="s">
        <v>165</v>
      </c>
      <c r="C237" t="s">
        <v>162</v>
      </c>
      <c r="D237" t="s">
        <v>76</v>
      </c>
      <c r="E237" t="s">
        <v>3</v>
      </c>
      <c r="F237" t="s">
        <v>65</v>
      </c>
      <c r="G237" s="41">
        <v>1</v>
      </c>
      <c r="H237" s="41" t="s">
        <v>231</v>
      </c>
      <c r="I237" s="41" t="s">
        <v>98</v>
      </c>
    </row>
    <row r="238" spans="1:9" x14ac:dyDescent="0.25">
      <c r="A238" t="s">
        <v>164</v>
      </c>
      <c r="B238" t="s">
        <v>165</v>
      </c>
      <c r="C238" t="s">
        <v>162</v>
      </c>
      <c r="D238" t="s">
        <v>76</v>
      </c>
      <c r="E238" t="s">
        <v>3</v>
      </c>
      <c r="F238" t="s">
        <v>54</v>
      </c>
      <c r="G238" s="41">
        <v>1</v>
      </c>
      <c r="H238" s="41" t="s">
        <v>232</v>
      </c>
      <c r="I238" s="41" t="s">
        <v>173</v>
      </c>
    </row>
    <row r="239" spans="1:9" x14ac:dyDescent="0.25">
      <c r="A239" t="s">
        <v>164</v>
      </c>
      <c r="B239" t="s">
        <v>165</v>
      </c>
      <c r="C239" t="s">
        <v>162</v>
      </c>
      <c r="D239" t="s">
        <v>76</v>
      </c>
      <c r="E239" t="s">
        <v>75</v>
      </c>
      <c r="F239" t="s">
        <v>65</v>
      </c>
      <c r="G239" s="41">
        <v>1</v>
      </c>
      <c r="H239" s="41" t="s">
        <v>231</v>
      </c>
      <c r="I239" s="41" t="s">
        <v>99</v>
      </c>
    </row>
    <row r="240" spans="1:9" x14ac:dyDescent="0.25">
      <c r="A240" t="s">
        <v>164</v>
      </c>
      <c r="B240" t="s">
        <v>165</v>
      </c>
      <c r="C240" t="s">
        <v>162</v>
      </c>
      <c r="D240" t="s">
        <v>76</v>
      </c>
      <c r="E240" t="s">
        <v>75</v>
      </c>
      <c r="F240" t="s">
        <v>54</v>
      </c>
      <c r="G240" s="41">
        <v>1</v>
      </c>
      <c r="H240" s="41" t="s">
        <v>232</v>
      </c>
      <c r="I240" s="41" t="s">
        <v>174</v>
      </c>
    </row>
    <row r="241" spans="1:9" x14ac:dyDescent="0.25">
      <c r="A241" t="s">
        <v>164</v>
      </c>
      <c r="B241" t="s">
        <v>165</v>
      </c>
      <c r="C241" t="s">
        <v>162</v>
      </c>
      <c r="D241" t="s">
        <v>76</v>
      </c>
      <c r="E241" t="s">
        <v>4</v>
      </c>
      <c r="F241" t="s">
        <v>65</v>
      </c>
      <c r="G241" s="41">
        <v>1</v>
      </c>
      <c r="H241" s="41" t="s">
        <v>231</v>
      </c>
      <c r="I241" s="41" t="s">
        <v>101</v>
      </c>
    </row>
    <row r="242" spans="1:9" x14ac:dyDescent="0.25">
      <c r="A242" t="s">
        <v>164</v>
      </c>
      <c r="B242" t="s">
        <v>165</v>
      </c>
      <c r="C242" t="s">
        <v>162</v>
      </c>
      <c r="D242" t="s">
        <v>76</v>
      </c>
      <c r="E242" t="s">
        <v>4</v>
      </c>
      <c r="F242" t="s">
        <v>54</v>
      </c>
      <c r="G242" s="41">
        <v>1</v>
      </c>
      <c r="H242" s="41" t="s">
        <v>232</v>
      </c>
      <c r="I242" s="41" t="s">
        <v>175</v>
      </c>
    </row>
    <row r="243" spans="1:9" x14ac:dyDescent="0.25">
      <c r="A243" t="s">
        <v>164</v>
      </c>
      <c r="B243" t="s">
        <v>165</v>
      </c>
      <c r="C243" t="s">
        <v>162</v>
      </c>
      <c r="D243" t="s">
        <v>5</v>
      </c>
      <c r="E243" t="s">
        <v>64</v>
      </c>
      <c r="F243" t="s">
        <v>65</v>
      </c>
      <c r="G243" s="41">
        <v>1</v>
      </c>
      <c r="H243" s="41" t="s">
        <v>231</v>
      </c>
      <c r="I243" s="41" t="s">
        <v>102</v>
      </c>
    </row>
    <row r="244" spans="1:9" x14ac:dyDescent="0.25">
      <c r="A244" t="s">
        <v>164</v>
      </c>
      <c r="B244" t="s">
        <v>165</v>
      </c>
      <c r="C244" t="s">
        <v>162</v>
      </c>
      <c r="D244" t="s">
        <v>5</v>
      </c>
      <c r="E244" t="s">
        <v>64</v>
      </c>
      <c r="F244" t="s">
        <v>0</v>
      </c>
      <c r="G244" s="41">
        <v>1</v>
      </c>
      <c r="H244" s="41" t="s">
        <v>232</v>
      </c>
      <c r="I244" s="41" t="s">
        <v>176</v>
      </c>
    </row>
    <row r="245" spans="1:9" x14ac:dyDescent="0.25">
      <c r="A245" t="s">
        <v>164</v>
      </c>
      <c r="B245" t="s">
        <v>165</v>
      </c>
      <c r="C245" t="s">
        <v>162</v>
      </c>
      <c r="D245" t="s">
        <v>5</v>
      </c>
      <c r="E245" t="s">
        <v>77</v>
      </c>
      <c r="F245" t="s">
        <v>65</v>
      </c>
      <c r="G245" s="41">
        <v>1</v>
      </c>
      <c r="H245" s="41" t="s">
        <v>231</v>
      </c>
      <c r="I245" s="41" t="s">
        <v>103</v>
      </c>
    </row>
    <row r="246" spans="1:9" x14ac:dyDescent="0.25">
      <c r="A246" t="s">
        <v>164</v>
      </c>
      <c r="B246" t="s">
        <v>165</v>
      </c>
      <c r="C246" t="s">
        <v>162</v>
      </c>
      <c r="D246" t="s">
        <v>5</v>
      </c>
      <c r="E246" t="s">
        <v>77</v>
      </c>
      <c r="F246" t="s">
        <v>0</v>
      </c>
      <c r="G246" s="41">
        <v>1</v>
      </c>
      <c r="H246" s="41" t="s">
        <v>232</v>
      </c>
      <c r="I246" s="41" t="s">
        <v>177</v>
      </c>
    </row>
    <row r="247" spans="1:9" x14ac:dyDescent="0.25">
      <c r="A247" t="s">
        <v>164</v>
      </c>
      <c r="B247" t="s">
        <v>165</v>
      </c>
      <c r="C247" t="s">
        <v>162</v>
      </c>
      <c r="D247" t="s">
        <v>5</v>
      </c>
      <c r="E247" t="s">
        <v>6</v>
      </c>
      <c r="F247" t="s">
        <v>65</v>
      </c>
      <c r="G247" s="41">
        <v>1</v>
      </c>
      <c r="H247" s="41" t="s">
        <v>231</v>
      </c>
      <c r="I247" s="41" t="s">
        <v>104</v>
      </c>
    </row>
    <row r="248" spans="1:9" x14ac:dyDescent="0.25">
      <c r="A248" t="s">
        <v>164</v>
      </c>
      <c r="B248" t="s">
        <v>165</v>
      </c>
      <c r="C248" t="s">
        <v>162</v>
      </c>
      <c r="D248" t="s">
        <v>5</v>
      </c>
      <c r="E248" t="s">
        <v>6</v>
      </c>
      <c r="F248" t="s">
        <v>0</v>
      </c>
      <c r="G248" s="41">
        <v>1</v>
      </c>
      <c r="H248" s="41" t="s">
        <v>232</v>
      </c>
      <c r="I248" s="41" t="s">
        <v>178</v>
      </c>
    </row>
    <row r="249" spans="1:9" x14ac:dyDescent="0.25">
      <c r="A249" t="s">
        <v>164</v>
      </c>
      <c r="B249" t="s">
        <v>165</v>
      </c>
      <c r="C249" t="s">
        <v>162</v>
      </c>
      <c r="D249" t="s">
        <v>5</v>
      </c>
      <c r="E249" t="s">
        <v>62</v>
      </c>
      <c r="F249" t="s">
        <v>65</v>
      </c>
      <c r="G249" s="41">
        <v>1</v>
      </c>
      <c r="H249" s="41" t="s">
        <v>231</v>
      </c>
      <c r="I249" s="41" t="s">
        <v>105</v>
      </c>
    </row>
    <row r="250" spans="1:9" x14ac:dyDescent="0.25">
      <c r="A250" t="s">
        <v>164</v>
      </c>
      <c r="B250" t="s">
        <v>165</v>
      </c>
      <c r="C250" t="s">
        <v>162</v>
      </c>
      <c r="D250" t="s">
        <v>5</v>
      </c>
      <c r="E250" t="s">
        <v>62</v>
      </c>
      <c r="F250" t="s">
        <v>0</v>
      </c>
      <c r="G250" s="41">
        <v>1</v>
      </c>
      <c r="H250" s="41" t="s">
        <v>232</v>
      </c>
      <c r="I250" s="41" t="s">
        <v>179</v>
      </c>
    </row>
    <row r="251" spans="1:9" x14ac:dyDescent="0.25">
      <c r="A251" t="s">
        <v>164</v>
      </c>
      <c r="B251" t="s">
        <v>165</v>
      </c>
      <c r="C251" t="s">
        <v>162</v>
      </c>
      <c r="D251" t="s">
        <v>78</v>
      </c>
      <c r="E251" t="s">
        <v>59</v>
      </c>
      <c r="F251" t="s">
        <v>66</v>
      </c>
      <c r="G251" s="41">
        <v>1</v>
      </c>
      <c r="H251" s="41" t="s">
        <v>231</v>
      </c>
      <c r="I251" s="41" t="s">
        <v>106</v>
      </c>
    </row>
    <row r="252" spans="1:9" x14ac:dyDescent="0.25">
      <c r="A252" t="s">
        <v>164</v>
      </c>
      <c r="B252" t="s">
        <v>165</v>
      </c>
      <c r="C252" t="s">
        <v>162</v>
      </c>
      <c r="D252" t="s">
        <v>78</v>
      </c>
      <c r="E252" t="s">
        <v>59</v>
      </c>
      <c r="F252" t="s">
        <v>54</v>
      </c>
      <c r="G252" s="41">
        <v>1</v>
      </c>
      <c r="H252" s="41" t="s">
        <v>232</v>
      </c>
      <c r="I252" s="41" t="s">
        <v>180</v>
      </c>
    </row>
    <row r="253" spans="1:9" x14ac:dyDescent="0.25">
      <c r="A253" t="s">
        <v>164</v>
      </c>
      <c r="B253" t="s">
        <v>165</v>
      </c>
      <c r="C253" t="s">
        <v>162</v>
      </c>
      <c r="D253" t="s">
        <v>78</v>
      </c>
      <c r="E253" t="s">
        <v>60</v>
      </c>
      <c r="F253" t="s">
        <v>66</v>
      </c>
      <c r="G253" s="41">
        <v>1</v>
      </c>
      <c r="H253" s="41" t="s">
        <v>231</v>
      </c>
      <c r="I253" s="41" t="s">
        <v>107</v>
      </c>
    </row>
    <row r="254" spans="1:9" x14ac:dyDescent="0.25">
      <c r="A254" t="s">
        <v>164</v>
      </c>
      <c r="B254" t="s">
        <v>165</v>
      </c>
      <c r="C254" t="s">
        <v>162</v>
      </c>
      <c r="D254" t="s">
        <v>78</v>
      </c>
      <c r="E254" t="s">
        <v>60</v>
      </c>
      <c r="F254" t="s">
        <v>54</v>
      </c>
      <c r="G254" s="41">
        <v>1</v>
      </c>
      <c r="H254" s="41" t="s">
        <v>232</v>
      </c>
      <c r="I254" s="41" t="s">
        <v>181</v>
      </c>
    </row>
    <row r="255" spans="1:9" x14ac:dyDescent="0.25">
      <c r="A255" t="s">
        <v>164</v>
      </c>
      <c r="B255" t="s">
        <v>165</v>
      </c>
      <c r="C255" t="s">
        <v>162</v>
      </c>
      <c r="D255" t="s">
        <v>78</v>
      </c>
      <c r="E255" t="s">
        <v>61</v>
      </c>
      <c r="F255" t="s">
        <v>66</v>
      </c>
      <c r="G255" s="41">
        <v>1</v>
      </c>
      <c r="H255" s="41" t="s">
        <v>231</v>
      </c>
      <c r="I255" s="41" t="s">
        <v>108</v>
      </c>
    </row>
    <row r="256" spans="1:9" x14ac:dyDescent="0.25">
      <c r="A256" t="s">
        <v>164</v>
      </c>
      <c r="B256" t="s">
        <v>165</v>
      </c>
      <c r="C256" t="s">
        <v>162</v>
      </c>
      <c r="D256" t="s">
        <v>78</v>
      </c>
      <c r="E256" t="s">
        <v>61</v>
      </c>
      <c r="F256" t="s">
        <v>54</v>
      </c>
      <c r="G256" s="41">
        <v>1</v>
      </c>
      <c r="H256" s="41" t="s">
        <v>232</v>
      </c>
      <c r="I256" s="41" t="s">
        <v>182</v>
      </c>
    </row>
    <row r="257" spans="1:9" x14ac:dyDescent="0.25">
      <c r="A257" t="s">
        <v>164</v>
      </c>
      <c r="B257" t="s">
        <v>165</v>
      </c>
      <c r="C257" t="s">
        <v>162</v>
      </c>
      <c r="D257" t="s">
        <v>80</v>
      </c>
      <c r="E257" t="s">
        <v>7</v>
      </c>
      <c r="F257" t="s">
        <v>66</v>
      </c>
      <c r="G257" s="41">
        <v>1</v>
      </c>
      <c r="H257" s="41" t="s">
        <v>231</v>
      </c>
      <c r="I257" s="41" t="s">
        <v>109</v>
      </c>
    </row>
    <row r="258" spans="1:9" x14ac:dyDescent="0.25">
      <c r="A258" t="s">
        <v>164</v>
      </c>
      <c r="B258" t="s">
        <v>165</v>
      </c>
      <c r="C258" t="s">
        <v>162</v>
      </c>
      <c r="D258" t="s">
        <v>80</v>
      </c>
      <c r="E258" t="s">
        <v>7</v>
      </c>
      <c r="F258" t="s">
        <v>0</v>
      </c>
      <c r="G258" s="41">
        <v>1</v>
      </c>
      <c r="H258" s="41" t="s">
        <v>232</v>
      </c>
      <c r="I258" s="41" t="s">
        <v>183</v>
      </c>
    </row>
    <row r="259" spans="1:9" x14ac:dyDescent="0.25">
      <c r="A259" t="s">
        <v>164</v>
      </c>
      <c r="B259" t="s">
        <v>165</v>
      </c>
      <c r="C259" t="s">
        <v>162</v>
      </c>
      <c r="D259" t="s">
        <v>80</v>
      </c>
      <c r="E259" t="s">
        <v>8</v>
      </c>
      <c r="F259" t="s">
        <v>66</v>
      </c>
      <c r="G259" s="41">
        <v>1</v>
      </c>
      <c r="H259" s="41" t="s">
        <v>231</v>
      </c>
      <c r="I259" s="41" t="s">
        <v>110</v>
      </c>
    </row>
    <row r="260" spans="1:9" x14ac:dyDescent="0.25">
      <c r="A260" t="s">
        <v>164</v>
      </c>
      <c r="B260" t="s">
        <v>165</v>
      </c>
      <c r="C260" t="s">
        <v>162</v>
      </c>
      <c r="D260" t="s">
        <v>80</v>
      </c>
      <c r="E260" t="s">
        <v>8</v>
      </c>
      <c r="F260" t="s">
        <v>0</v>
      </c>
      <c r="G260" s="41">
        <v>1</v>
      </c>
      <c r="H260" s="41" t="s">
        <v>232</v>
      </c>
      <c r="I260" s="41" t="s">
        <v>184</v>
      </c>
    </row>
    <row r="261" spans="1:9" x14ac:dyDescent="0.25">
      <c r="A261" t="s">
        <v>164</v>
      </c>
      <c r="B261" t="s">
        <v>165</v>
      </c>
      <c r="C261" t="s">
        <v>162</v>
      </c>
      <c r="D261" t="s">
        <v>80</v>
      </c>
      <c r="E261" t="s">
        <v>9</v>
      </c>
      <c r="F261" t="s">
        <v>66</v>
      </c>
      <c r="G261" s="41">
        <v>1</v>
      </c>
      <c r="H261" s="41" t="s">
        <v>231</v>
      </c>
      <c r="I261" s="41" t="s">
        <v>111</v>
      </c>
    </row>
    <row r="262" spans="1:9" x14ac:dyDescent="0.25">
      <c r="A262" t="s">
        <v>164</v>
      </c>
      <c r="B262" t="s">
        <v>165</v>
      </c>
      <c r="C262" t="s">
        <v>162</v>
      </c>
      <c r="D262" t="s">
        <v>80</v>
      </c>
      <c r="E262" t="s">
        <v>9</v>
      </c>
      <c r="F262" t="s">
        <v>0</v>
      </c>
      <c r="G262" s="41">
        <v>1</v>
      </c>
      <c r="H262" s="41" t="s">
        <v>232</v>
      </c>
      <c r="I262" s="41" t="s">
        <v>185</v>
      </c>
    </row>
    <row r="263" spans="1:9" x14ac:dyDescent="0.25">
      <c r="A263" t="s">
        <v>164</v>
      </c>
      <c r="B263" t="s">
        <v>165</v>
      </c>
      <c r="C263" t="s">
        <v>162</v>
      </c>
      <c r="D263" t="s">
        <v>80</v>
      </c>
      <c r="E263" t="s">
        <v>79</v>
      </c>
      <c r="F263" t="s">
        <v>66</v>
      </c>
      <c r="G263" s="41">
        <v>1</v>
      </c>
      <c r="H263" s="41" t="s">
        <v>231</v>
      </c>
      <c r="I263" s="41" t="s">
        <v>112</v>
      </c>
    </row>
    <row r="264" spans="1:9" x14ac:dyDescent="0.25">
      <c r="A264" t="s">
        <v>164</v>
      </c>
      <c r="B264" t="s">
        <v>165</v>
      </c>
      <c r="C264" t="s">
        <v>162</v>
      </c>
      <c r="D264" t="s">
        <v>80</v>
      </c>
      <c r="E264" t="s">
        <v>79</v>
      </c>
      <c r="F264" t="s">
        <v>0</v>
      </c>
      <c r="G264" s="41">
        <v>1</v>
      </c>
      <c r="H264" s="41" t="s">
        <v>232</v>
      </c>
      <c r="I264" s="41" t="s">
        <v>186</v>
      </c>
    </row>
    <row r="265" spans="1:9" x14ac:dyDescent="0.25">
      <c r="A265" t="s">
        <v>164</v>
      </c>
      <c r="B265" t="s">
        <v>165</v>
      </c>
      <c r="C265" t="s">
        <v>162</v>
      </c>
      <c r="D265" t="s">
        <v>80</v>
      </c>
      <c r="E265" t="s">
        <v>10</v>
      </c>
      <c r="F265" t="s">
        <v>66</v>
      </c>
      <c r="G265" s="41">
        <v>1</v>
      </c>
      <c r="H265" s="41" t="s">
        <v>231</v>
      </c>
      <c r="I265" s="41" t="s">
        <v>113</v>
      </c>
    </row>
    <row r="266" spans="1:9" x14ac:dyDescent="0.25">
      <c r="A266" t="s">
        <v>164</v>
      </c>
      <c r="B266" t="s">
        <v>165</v>
      </c>
      <c r="C266" t="s">
        <v>162</v>
      </c>
      <c r="D266" t="s">
        <v>80</v>
      </c>
      <c r="E266" t="s">
        <v>10</v>
      </c>
      <c r="F266" t="s">
        <v>0</v>
      </c>
      <c r="G266" s="41">
        <v>1</v>
      </c>
      <c r="H266" s="41" t="s">
        <v>232</v>
      </c>
      <c r="I266" s="41" t="s">
        <v>187</v>
      </c>
    </row>
    <row r="267" spans="1:9" x14ac:dyDescent="0.25">
      <c r="A267" t="s">
        <v>164</v>
      </c>
      <c r="B267" t="s">
        <v>165</v>
      </c>
      <c r="C267" t="s">
        <v>162</v>
      </c>
      <c r="D267" t="s">
        <v>80</v>
      </c>
      <c r="E267" t="s">
        <v>11</v>
      </c>
      <c r="F267" t="s">
        <v>66</v>
      </c>
      <c r="G267" s="41">
        <v>1</v>
      </c>
      <c r="H267" s="41" t="s">
        <v>231</v>
      </c>
      <c r="I267" s="41" t="s">
        <v>114</v>
      </c>
    </row>
    <row r="268" spans="1:9" x14ac:dyDescent="0.25">
      <c r="A268" t="s">
        <v>164</v>
      </c>
      <c r="B268" t="s">
        <v>165</v>
      </c>
      <c r="C268" t="s">
        <v>162</v>
      </c>
      <c r="D268" t="s">
        <v>80</v>
      </c>
      <c r="E268" t="s">
        <v>11</v>
      </c>
      <c r="F268" t="s">
        <v>0</v>
      </c>
      <c r="G268" s="41">
        <v>1</v>
      </c>
      <c r="H268" s="41" t="s">
        <v>232</v>
      </c>
      <c r="I268" s="41" t="s">
        <v>188</v>
      </c>
    </row>
    <row r="269" spans="1:9" x14ac:dyDescent="0.25">
      <c r="A269" t="s">
        <v>164</v>
      </c>
      <c r="B269" t="s">
        <v>165</v>
      </c>
      <c r="C269" t="s">
        <v>162</v>
      </c>
      <c r="D269" t="s">
        <v>80</v>
      </c>
      <c r="E269" t="s">
        <v>12</v>
      </c>
      <c r="F269" t="s">
        <v>66</v>
      </c>
      <c r="G269" s="41">
        <v>1</v>
      </c>
      <c r="H269" s="41" t="s">
        <v>231</v>
      </c>
      <c r="I269" s="41" t="s">
        <v>115</v>
      </c>
    </row>
    <row r="270" spans="1:9" x14ac:dyDescent="0.25">
      <c r="A270" t="s">
        <v>164</v>
      </c>
      <c r="B270" t="s">
        <v>165</v>
      </c>
      <c r="C270" t="s">
        <v>162</v>
      </c>
      <c r="D270" t="s">
        <v>80</v>
      </c>
      <c r="E270" t="s">
        <v>12</v>
      </c>
      <c r="F270" t="s">
        <v>0</v>
      </c>
      <c r="G270" s="41">
        <v>1</v>
      </c>
      <c r="H270" s="41" t="s">
        <v>232</v>
      </c>
      <c r="I270" s="41" t="s">
        <v>189</v>
      </c>
    </row>
    <row r="271" spans="1:9" x14ac:dyDescent="0.25">
      <c r="A271" t="s">
        <v>164</v>
      </c>
      <c r="B271" t="s">
        <v>165</v>
      </c>
      <c r="C271" t="s">
        <v>162</v>
      </c>
      <c r="D271" t="s">
        <v>80</v>
      </c>
      <c r="E271" t="s">
        <v>13</v>
      </c>
      <c r="F271" t="s">
        <v>66</v>
      </c>
      <c r="G271" s="41">
        <v>1</v>
      </c>
      <c r="H271" s="41" t="s">
        <v>231</v>
      </c>
      <c r="I271" s="41" t="s">
        <v>116</v>
      </c>
    </row>
    <row r="272" spans="1:9" x14ac:dyDescent="0.25">
      <c r="A272" t="s">
        <v>164</v>
      </c>
      <c r="B272" t="s">
        <v>165</v>
      </c>
      <c r="C272" t="s">
        <v>162</v>
      </c>
      <c r="D272" t="s">
        <v>80</v>
      </c>
      <c r="E272" t="s">
        <v>13</v>
      </c>
      <c r="F272" t="s">
        <v>0</v>
      </c>
      <c r="G272" s="41">
        <v>1</v>
      </c>
      <c r="H272" s="41" t="s">
        <v>232</v>
      </c>
      <c r="I272" s="41" t="s">
        <v>190</v>
      </c>
    </row>
    <row r="273" spans="1:9" x14ac:dyDescent="0.25">
      <c r="A273" t="s">
        <v>164</v>
      </c>
      <c r="B273" t="s">
        <v>165</v>
      </c>
      <c r="C273" t="s">
        <v>162</v>
      </c>
      <c r="D273" t="s">
        <v>14</v>
      </c>
      <c r="E273" t="s">
        <v>15</v>
      </c>
      <c r="F273" t="s">
        <v>66</v>
      </c>
      <c r="G273" s="41">
        <v>1</v>
      </c>
      <c r="H273" s="41" t="s">
        <v>231</v>
      </c>
      <c r="I273" s="41" t="s">
        <v>117</v>
      </c>
    </row>
    <row r="274" spans="1:9" x14ac:dyDescent="0.25">
      <c r="A274" t="s">
        <v>164</v>
      </c>
      <c r="B274" t="s">
        <v>165</v>
      </c>
      <c r="C274" t="s">
        <v>162</v>
      </c>
      <c r="D274" t="s">
        <v>14</v>
      </c>
      <c r="E274" t="s">
        <v>15</v>
      </c>
      <c r="F274" t="s">
        <v>0</v>
      </c>
      <c r="G274" s="41">
        <v>1</v>
      </c>
      <c r="H274" s="41" t="s">
        <v>232</v>
      </c>
      <c r="I274" s="41" t="s">
        <v>191</v>
      </c>
    </row>
    <row r="275" spans="1:9" x14ac:dyDescent="0.25">
      <c r="A275" t="s">
        <v>164</v>
      </c>
      <c r="B275" t="s">
        <v>165</v>
      </c>
      <c r="C275" t="s">
        <v>162</v>
      </c>
      <c r="D275" t="s">
        <v>14</v>
      </c>
      <c r="E275" t="s">
        <v>16</v>
      </c>
      <c r="F275" t="s">
        <v>66</v>
      </c>
      <c r="G275" s="41">
        <v>1</v>
      </c>
      <c r="H275" s="41" t="s">
        <v>231</v>
      </c>
      <c r="I275" s="41" t="s">
        <v>118</v>
      </c>
    </row>
    <row r="276" spans="1:9" x14ac:dyDescent="0.25">
      <c r="A276" t="s">
        <v>164</v>
      </c>
      <c r="B276" t="s">
        <v>165</v>
      </c>
      <c r="C276" t="s">
        <v>162</v>
      </c>
      <c r="D276" t="s">
        <v>14</v>
      </c>
      <c r="E276" t="s">
        <v>16</v>
      </c>
      <c r="F276" t="s">
        <v>0</v>
      </c>
      <c r="G276" s="41">
        <v>1</v>
      </c>
      <c r="H276" s="41" t="s">
        <v>232</v>
      </c>
      <c r="I276" s="41" t="s">
        <v>192</v>
      </c>
    </row>
    <row r="277" spans="1:9" x14ac:dyDescent="0.25">
      <c r="A277" t="s">
        <v>164</v>
      </c>
      <c r="B277" t="s">
        <v>165</v>
      </c>
      <c r="C277" t="s">
        <v>162</v>
      </c>
      <c r="D277" t="s">
        <v>14</v>
      </c>
      <c r="E277" t="s">
        <v>17</v>
      </c>
      <c r="F277" t="s">
        <v>66</v>
      </c>
      <c r="G277" s="41">
        <v>1</v>
      </c>
      <c r="H277" s="41" t="s">
        <v>231</v>
      </c>
      <c r="I277" s="41" t="s">
        <v>119</v>
      </c>
    </row>
    <row r="278" spans="1:9" x14ac:dyDescent="0.25">
      <c r="A278" t="s">
        <v>164</v>
      </c>
      <c r="B278" t="s">
        <v>165</v>
      </c>
      <c r="C278" t="s">
        <v>162</v>
      </c>
      <c r="D278" t="s">
        <v>14</v>
      </c>
      <c r="E278" t="s">
        <v>17</v>
      </c>
      <c r="F278" t="s">
        <v>0</v>
      </c>
      <c r="G278" s="41">
        <v>1</v>
      </c>
      <c r="H278" s="41" t="s">
        <v>232</v>
      </c>
      <c r="I278" s="41" t="s">
        <v>193</v>
      </c>
    </row>
    <row r="279" spans="1:9" x14ac:dyDescent="0.25">
      <c r="A279" t="s">
        <v>164</v>
      </c>
      <c r="B279" t="s">
        <v>165</v>
      </c>
      <c r="C279" t="s">
        <v>162</v>
      </c>
      <c r="D279" t="s">
        <v>14</v>
      </c>
      <c r="E279" t="s">
        <v>18</v>
      </c>
      <c r="F279" t="s">
        <v>66</v>
      </c>
      <c r="G279" s="41">
        <v>1</v>
      </c>
      <c r="H279" s="41" t="s">
        <v>231</v>
      </c>
      <c r="I279" s="41" t="s">
        <v>120</v>
      </c>
    </row>
    <row r="280" spans="1:9" x14ac:dyDescent="0.25">
      <c r="A280" t="s">
        <v>164</v>
      </c>
      <c r="B280" t="s">
        <v>165</v>
      </c>
      <c r="C280" t="s">
        <v>162</v>
      </c>
      <c r="D280" t="s">
        <v>14</v>
      </c>
      <c r="E280" t="s">
        <v>18</v>
      </c>
      <c r="F280" t="s">
        <v>0</v>
      </c>
      <c r="G280" s="41">
        <v>1</v>
      </c>
      <c r="H280" s="41" t="s">
        <v>232</v>
      </c>
      <c r="I280" s="41" t="s">
        <v>194</v>
      </c>
    </row>
    <row r="281" spans="1:9" x14ac:dyDescent="0.25">
      <c r="A281" t="s">
        <v>164</v>
      </c>
      <c r="B281" t="s">
        <v>165</v>
      </c>
      <c r="C281" t="s">
        <v>162</v>
      </c>
      <c r="D281" t="s">
        <v>14</v>
      </c>
      <c r="E281" t="s">
        <v>19</v>
      </c>
      <c r="F281" t="s">
        <v>66</v>
      </c>
      <c r="G281" s="41">
        <v>1</v>
      </c>
      <c r="H281" s="41" t="s">
        <v>231</v>
      </c>
      <c r="I281" s="41" t="s">
        <v>121</v>
      </c>
    </row>
    <row r="282" spans="1:9" x14ac:dyDescent="0.25">
      <c r="A282" t="s">
        <v>164</v>
      </c>
      <c r="B282" t="s">
        <v>165</v>
      </c>
      <c r="C282" t="s">
        <v>162</v>
      </c>
      <c r="D282" t="s">
        <v>14</v>
      </c>
      <c r="E282" t="s">
        <v>19</v>
      </c>
      <c r="F282" t="s">
        <v>0</v>
      </c>
      <c r="G282" s="41">
        <v>1</v>
      </c>
      <c r="H282" s="41" t="s">
        <v>232</v>
      </c>
      <c r="I282" s="41" t="s">
        <v>195</v>
      </c>
    </row>
    <row r="283" spans="1:9" x14ac:dyDescent="0.25">
      <c r="A283" t="s">
        <v>164</v>
      </c>
      <c r="B283" t="s">
        <v>165</v>
      </c>
      <c r="C283" t="s">
        <v>162</v>
      </c>
      <c r="D283" t="s">
        <v>14</v>
      </c>
      <c r="E283" t="s">
        <v>20</v>
      </c>
      <c r="F283" t="s">
        <v>66</v>
      </c>
      <c r="G283" s="41">
        <v>1</v>
      </c>
      <c r="H283" s="41" t="s">
        <v>231</v>
      </c>
      <c r="I283" s="41" t="s">
        <v>122</v>
      </c>
    </row>
    <row r="284" spans="1:9" x14ac:dyDescent="0.25">
      <c r="A284" t="s">
        <v>164</v>
      </c>
      <c r="B284" t="s">
        <v>165</v>
      </c>
      <c r="C284" t="s">
        <v>162</v>
      </c>
      <c r="D284" t="s">
        <v>14</v>
      </c>
      <c r="E284" t="s">
        <v>20</v>
      </c>
      <c r="F284" t="s">
        <v>0</v>
      </c>
      <c r="G284" s="41">
        <v>1</v>
      </c>
      <c r="H284" s="41" t="s">
        <v>232</v>
      </c>
      <c r="I284" s="41" t="s">
        <v>196</v>
      </c>
    </row>
    <row r="285" spans="1:9" x14ac:dyDescent="0.25">
      <c r="A285" t="s">
        <v>164</v>
      </c>
      <c r="B285" t="s">
        <v>165</v>
      </c>
      <c r="C285" t="s">
        <v>162</v>
      </c>
      <c r="D285" t="s">
        <v>14</v>
      </c>
      <c r="E285" t="s">
        <v>21</v>
      </c>
      <c r="F285" t="s">
        <v>66</v>
      </c>
      <c r="G285" s="41">
        <v>1</v>
      </c>
      <c r="H285" s="41" t="s">
        <v>231</v>
      </c>
      <c r="I285" s="41" t="s">
        <v>124</v>
      </c>
    </row>
    <row r="286" spans="1:9" x14ac:dyDescent="0.25">
      <c r="A286" t="s">
        <v>164</v>
      </c>
      <c r="B286" t="s">
        <v>165</v>
      </c>
      <c r="C286" t="s">
        <v>162</v>
      </c>
      <c r="D286" t="s">
        <v>14</v>
      </c>
      <c r="E286" t="s">
        <v>21</v>
      </c>
      <c r="F286" t="s">
        <v>0</v>
      </c>
      <c r="G286" s="41">
        <v>1</v>
      </c>
      <c r="H286" s="41" t="s">
        <v>232</v>
      </c>
      <c r="I286" s="41" t="s">
        <v>197</v>
      </c>
    </row>
    <row r="287" spans="1:9" x14ac:dyDescent="0.25">
      <c r="A287" t="s">
        <v>164</v>
      </c>
      <c r="B287" t="s">
        <v>165</v>
      </c>
      <c r="C287" t="s">
        <v>162</v>
      </c>
      <c r="D287" t="s">
        <v>22</v>
      </c>
      <c r="E287" t="s">
        <v>23</v>
      </c>
      <c r="F287" t="s">
        <v>65</v>
      </c>
      <c r="G287" s="41">
        <v>1</v>
      </c>
      <c r="H287" s="41" t="s">
        <v>231</v>
      </c>
      <c r="I287" s="41" t="s">
        <v>126</v>
      </c>
    </row>
    <row r="288" spans="1:9" x14ac:dyDescent="0.25">
      <c r="A288" t="s">
        <v>164</v>
      </c>
      <c r="B288" t="s">
        <v>165</v>
      </c>
      <c r="C288" t="s">
        <v>162</v>
      </c>
      <c r="D288" t="s">
        <v>22</v>
      </c>
      <c r="E288" t="s">
        <v>23</v>
      </c>
      <c r="F288" t="s">
        <v>54</v>
      </c>
      <c r="G288" s="41">
        <v>1</v>
      </c>
      <c r="H288" s="41" t="s">
        <v>232</v>
      </c>
      <c r="I288" s="41" t="s">
        <v>198</v>
      </c>
    </row>
    <row r="289" spans="1:9" x14ac:dyDescent="0.25">
      <c r="A289" t="s">
        <v>164</v>
      </c>
      <c r="B289" t="s">
        <v>165</v>
      </c>
      <c r="C289" t="s">
        <v>162</v>
      </c>
      <c r="D289" t="s">
        <v>22</v>
      </c>
      <c r="E289" t="s">
        <v>24</v>
      </c>
      <c r="F289" t="s">
        <v>65</v>
      </c>
      <c r="G289" s="41">
        <v>1</v>
      </c>
      <c r="H289" s="41" t="s">
        <v>231</v>
      </c>
      <c r="I289" s="41" t="s">
        <v>127</v>
      </c>
    </row>
    <row r="290" spans="1:9" x14ac:dyDescent="0.25">
      <c r="A290" t="s">
        <v>164</v>
      </c>
      <c r="B290" t="s">
        <v>165</v>
      </c>
      <c r="C290" t="s">
        <v>162</v>
      </c>
      <c r="D290" t="s">
        <v>22</v>
      </c>
      <c r="E290" t="s">
        <v>24</v>
      </c>
      <c r="F290" t="s">
        <v>54</v>
      </c>
      <c r="G290" s="41">
        <v>1</v>
      </c>
      <c r="H290" s="41" t="s">
        <v>232</v>
      </c>
      <c r="I290" s="41" t="s">
        <v>199</v>
      </c>
    </row>
    <row r="291" spans="1:9" x14ac:dyDescent="0.25">
      <c r="A291" t="s">
        <v>164</v>
      </c>
      <c r="B291" t="s">
        <v>165</v>
      </c>
      <c r="C291" t="s">
        <v>162</v>
      </c>
      <c r="D291" t="s">
        <v>22</v>
      </c>
      <c r="E291" t="s">
        <v>25</v>
      </c>
      <c r="F291" t="s">
        <v>65</v>
      </c>
      <c r="G291" s="41">
        <v>1</v>
      </c>
      <c r="H291" s="41" t="s">
        <v>231</v>
      </c>
      <c r="I291" s="41" t="s">
        <v>128</v>
      </c>
    </row>
    <row r="292" spans="1:9" x14ac:dyDescent="0.25">
      <c r="A292" t="s">
        <v>164</v>
      </c>
      <c r="B292" t="s">
        <v>165</v>
      </c>
      <c r="C292" t="s">
        <v>162</v>
      </c>
      <c r="D292" t="s">
        <v>22</v>
      </c>
      <c r="E292" t="s">
        <v>25</v>
      </c>
      <c r="F292" t="s">
        <v>54</v>
      </c>
      <c r="G292" s="41">
        <v>1</v>
      </c>
      <c r="H292" s="41" t="s">
        <v>232</v>
      </c>
      <c r="I292" s="41" t="s">
        <v>200</v>
      </c>
    </row>
    <row r="293" spans="1:9" x14ac:dyDescent="0.25">
      <c r="A293" t="s">
        <v>164</v>
      </c>
      <c r="B293" t="s">
        <v>165</v>
      </c>
      <c r="C293" t="s">
        <v>162</v>
      </c>
      <c r="D293" t="s">
        <v>26</v>
      </c>
      <c r="E293" t="s">
        <v>27</v>
      </c>
      <c r="F293" t="s">
        <v>66</v>
      </c>
      <c r="G293" s="41">
        <v>1</v>
      </c>
      <c r="H293" s="41" t="s">
        <v>231</v>
      </c>
      <c r="I293" s="41" t="s">
        <v>129</v>
      </c>
    </row>
    <row r="294" spans="1:9" x14ac:dyDescent="0.25">
      <c r="A294" t="s">
        <v>164</v>
      </c>
      <c r="B294" t="s">
        <v>165</v>
      </c>
      <c r="C294" t="s">
        <v>162</v>
      </c>
      <c r="D294" t="s">
        <v>26</v>
      </c>
      <c r="E294" t="s">
        <v>27</v>
      </c>
      <c r="F294" t="s">
        <v>54</v>
      </c>
      <c r="G294" s="41">
        <v>1</v>
      </c>
      <c r="H294" s="41" t="s">
        <v>232</v>
      </c>
      <c r="I294" s="41" t="s">
        <v>201</v>
      </c>
    </row>
    <row r="295" spans="1:9" x14ac:dyDescent="0.25">
      <c r="A295" t="s">
        <v>164</v>
      </c>
      <c r="B295" t="s">
        <v>165</v>
      </c>
      <c r="C295" t="s">
        <v>162</v>
      </c>
      <c r="D295" t="s">
        <v>26</v>
      </c>
      <c r="E295" t="s">
        <v>28</v>
      </c>
      <c r="F295" t="s">
        <v>66</v>
      </c>
      <c r="G295" s="41">
        <v>1</v>
      </c>
      <c r="H295" s="41" t="s">
        <v>231</v>
      </c>
      <c r="I295" s="41" t="s">
        <v>130</v>
      </c>
    </row>
    <row r="296" spans="1:9" x14ac:dyDescent="0.25">
      <c r="A296" t="s">
        <v>164</v>
      </c>
      <c r="B296" t="s">
        <v>165</v>
      </c>
      <c r="C296" t="s">
        <v>162</v>
      </c>
      <c r="D296" t="s">
        <v>26</v>
      </c>
      <c r="E296" t="s">
        <v>28</v>
      </c>
      <c r="F296" t="s">
        <v>54</v>
      </c>
      <c r="G296" s="41">
        <v>1</v>
      </c>
      <c r="H296" s="41" t="s">
        <v>232</v>
      </c>
      <c r="I296" s="41" t="s">
        <v>202</v>
      </c>
    </row>
    <row r="297" spans="1:9" x14ac:dyDescent="0.25">
      <c r="A297" t="s">
        <v>164</v>
      </c>
      <c r="B297" t="s">
        <v>165</v>
      </c>
      <c r="C297" t="s">
        <v>162</v>
      </c>
      <c r="D297" t="s">
        <v>26</v>
      </c>
      <c r="E297" t="s">
        <v>29</v>
      </c>
      <c r="F297" t="s">
        <v>67</v>
      </c>
      <c r="G297" s="41">
        <v>1</v>
      </c>
      <c r="H297" s="41" t="s">
        <v>231</v>
      </c>
      <c r="I297" s="41" t="s">
        <v>131</v>
      </c>
    </row>
    <row r="298" spans="1:9" x14ac:dyDescent="0.25">
      <c r="A298" t="s">
        <v>164</v>
      </c>
      <c r="B298" t="s">
        <v>165</v>
      </c>
      <c r="C298" t="s">
        <v>162</v>
      </c>
      <c r="D298" t="s">
        <v>26</v>
      </c>
      <c r="E298" t="s">
        <v>29</v>
      </c>
      <c r="F298" t="s">
        <v>54</v>
      </c>
      <c r="G298" s="41">
        <v>1</v>
      </c>
      <c r="H298" s="41" t="s">
        <v>232</v>
      </c>
      <c r="I298" s="41" t="s">
        <v>203</v>
      </c>
    </row>
    <row r="299" spans="1:9" x14ac:dyDescent="0.25">
      <c r="A299" t="s">
        <v>164</v>
      </c>
      <c r="B299" t="s">
        <v>165</v>
      </c>
      <c r="C299" t="s">
        <v>162</v>
      </c>
      <c r="D299" t="s">
        <v>26</v>
      </c>
      <c r="E299" t="s">
        <v>30</v>
      </c>
      <c r="F299" t="s">
        <v>68</v>
      </c>
      <c r="G299" s="41">
        <v>1</v>
      </c>
      <c r="H299" s="41" t="s">
        <v>231</v>
      </c>
      <c r="I299" s="41" t="s">
        <v>132</v>
      </c>
    </row>
    <row r="300" spans="1:9" x14ac:dyDescent="0.25">
      <c r="A300" t="s">
        <v>164</v>
      </c>
      <c r="B300" t="s">
        <v>165</v>
      </c>
      <c r="C300" t="s">
        <v>162</v>
      </c>
      <c r="D300" t="s">
        <v>26</v>
      </c>
      <c r="E300" t="s">
        <v>30</v>
      </c>
      <c r="F300" t="s">
        <v>56</v>
      </c>
      <c r="G300" s="41">
        <v>1</v>
      </c>
      <c r="H300" s="41" t="s">
        <v>232</v>
      </c>
      <c r="I300" s="41" t="s">
        <v>204</v>
      </c>
    </row>
    <row r="301" spans="1:9" x14ac:dyDescent="0.25">
      <c r="A301" t="s">
        <v>164</v>
      </c>
      <c r="B301" t="s">
        <v>165</v>
      </c>
      <c r="C301" t="s">
        <v>162</v>
      </c>
      <c r="D301" t="s">
        <v>82</v>
      </c>
      <c r="E301" t="s">
        <v>31</v>
      </c>
      <c r="F301" t="s">
        <v>66</v>
      </c>
      <c r="G301" s="41">
        <v>1</v>
      </c>
      <c r="H301" s="41" t="s">
        <v>231</v>
      </c>
      <c r="I301" s="41" t="s">
        <v>133</v>
      </c>
    </row>
    <row r="302" spans="1:9" x14ac:dyDescent="0.25">
      <c r="A302" t="s">
        <v>164</v>
      </c>
      <c r="B302" t="s">
        <v>165</v>
      </c>
      <c r="C302" t="s">
        <v>162</v>
      </c>
      <c r="D302" t="s">
        <v>82</v>
      </c>
      <c r="E302" t="s">
        <v>31</v>
      </c>
      <c r="F302" t="s">
        <v>0</v>
      </c>
      <c r="G302" s="41">
        <v>1</v>
      </c>
      <c r="H302" s="41" t="s">
        <v>232</v>
      </c>
      <c r="I302" s="41" t="s">
        <v>205</v>
      </c>
    </row>
    <row r="303" spans="1:9" x14ac:dyDescent="0.25">
      <c r="A303" t="s">
        <v>164</v>
      </c>
      <c r="B303" t="s">
        <v>165</v>
      </c>
      <c r="C303" t="s">
        <v>162</v>
      </c>
      <c r="D303" t="s">
        <v>82</v>
      </c>
      <c r="E303" t="s">
        <v>32</v>
      </c>
      <c r="F303" t="s">
        <v>66</v>
      </c>
      <c r="G303" s="41">
        <v>1</v>
      </c>
      <c r="H303" s="41" t="s">
        <v>231</v>
      </c>
      <c r="I303" s="41" t="s">
        <v>135</v>
      </c>
    </row>
    <row r="304" spans="1:9" x14ac:dyDescent="0.25">
      <c r="A304" t="s">
        <v>164</v>
      </c>
      <c r="B304" t="s">
        <v>165</v>
      </c>
      <c r="C304" t="s">
        <v>162</v>
      </c>
      <c r="D304" t="s">
        <v>82</v>
      </c>
      <c r="E304" t="s">
        <v>32</v>
      </c>
      <c r="F304" t="s">
        <v>0</v>
      </c>
      <c r="G304" s="41">
        <v>1</v>
      </c>
      <c r="H304" s="41" t="s">
        <v>232</v>
      </c>
      <c r="I304" s="41" t="s">
        <v>206</v>
      </c>
    </row>
    <row r="305" spans="1:9" x14ac:dyDescent="0.25">
      <c r="A305" t="s">
        <v>164</v>
      </c>
      <c r="B305" t="s">
        <v>165</v>
      </c>
      <c r="C305" t="s">
        <v>162</v>
      </c>
      <c r="D305" t="s">
        <v>82</v>
      </c>
      <c r="E305" t="s">
        <v>33</v>
      </c>
      <c r="F305" t="s">
        <v>66</v>
      </c>
      <c r="G305" s="41">
        <v>1</v>
      </c>
      <c r="H305" s="41" t="s">
        <v>231</v>
      </c>
      <c r="I305" s="41" t="s">
        <v>136</v>
      </c>
    </row>
    <row r="306" spans="1:9" x14ac:dyDescent="0.25">
      <c r="A306" t="s">
        <v>164</v>
      </c>
      <c r="B306" t="s">
        <v>165</v>
      </c>
      <c r="C306" t="s">
        <v>162</v>
      </c>
      <c r="D306" t="s">
        <v>82</v>
      </c>
      <c r="E306" t="s">
        <v>33</v>
      </c>
      <c r="F306" t="s">
        <v>0</v>
      </c>
      <c r="G306" s="41">
        <v>1</v>
      </c>
      <c r="H306" s="41" t="s">
        <v>232</v>
      </c>
      <c r="I306" s="41" t="s">
        <v>207</v>
      </c>
    </row>
    <row r="307" spans="1:9" x14ac:dyDescent="0.25">
      <c r="A307" t="s">
        <v>164</v>
      </c>
      <c r="B307" t="s">
        <v>165</v>
      </c>
      <c r="C307" t="s">
        <v>162</v>
      </c>
      <c r="D307" t="s">
        <v>82</v>
      </c>
      <c r="E307" t="s">
        <v>34</v>
      </c>
      <c r="F307" t="s">
        <v>66</v>
      </c>
      <c r="G307" s="41">
        <v>1</v>
      </c>
      <c r="H307" s="41" t="s">
        <v>231</v>
      </c>
      <c r="I307" s="41" t="s">
        <v>137</v>
      </c>
    </row>
    <row r="308" spans="1:9" x14ac:dyDescent="0.25">
      <c r="A308" t="s">
        <v>164</v>
      </c>
      <c r="B308" t="s">
        <v>165</v>
      </c>
      <c r="C308" t="s">
        <v>162</v>
      </c>
      <c r="D308" t="s">
        <v>82</v>
      </c>
      <c r="E308" t="s">
        <v>34</v>
      </c>
      <c r="F308" t="s">
        <v>0</v>
      </c>
      <c r="G308" s="41">
        <v>1</v>
      </c>
      <c r="H308" s="41" t="s">
        <v>232</v>
      </c>
      <c r="I308" s="41" t="s">
        <v>208</v>
      </c>
    </row>
    <row r="309" spans="1:9" x14ac:dyDescent="0.25">
      <c r="A309" t="s">
        <v>164</v>
      </c>
      <c r="B309" t="s">
        <v>165</v>
      </c>
      <c r="C309" t="s">
        <v>162</v>
      </c>
      <c r="D309" t="s">
        <v>82</v>
      </c>
      <c r="E309" t="s">
        <v>81</v>
      </c>
      <c r="F309" t="s">
        <v>68</v>
      </c>
      <c r="G309" s="41">
        <v>1</v>
      </c>
      <c r="H309" s="41" t="s">
        <v>231</v>
      </c>
      <c r="I309" s="41" t="s">
        <v>138</v>
      </c>
    </row>
    <row r="310" spans="1:9" x14ac:dyDescent="0.25">
      <c r="A310" t="s">
        <v>164</v>
      </c>
      <c r="B310" t="s">
        <v>165</v>
      </c>
      <c r="C310" t="s">
        <v>162</v>
      </c>
      <c r="D310" t="s">
        <v>82</v>
      </c>
      <c r="E310" t="s">
        <v>81</v>
      </c>
      <c r="F310" t="s">
        <v>0</v>
      </c>
      <c r="G310" s="41">
        <v>1</v>
      </c>
      <c r="H310" s="41" t="s">
        <v>232</v>
      </c>
      <c r="I310" s="41" t="s">
        <v>209</v>
      </c>
    </row>
    <row r="311" spans="1:9" x14ac:dyDescent="0.25">
      <c r="A311" t="s">
        <v>164</v>
      </c>
      <c r="B311" t="s">
        <v>165</v>
      </c>
      <c r="C311" t="s">
        <v>162</v>
      </c>
      <c r="D311" t="s">
        <v>82</v>
      </c>
      <c r="E311" t="s">
        <v>63</v>
      </c>
      <c r="F311" t="s">
        <v>66</v>
      </c>
      <c r="G311" s="41">
        <v>1</v>
      </c>
      <c r="H311" s="41" t="s">
        <v>231</v>
      </c>
      <c r="I311" s="41" t="s">
        <v>139</v>
      </c>
    </row>
    <row r="312" spans="1:9" x14ac:dyDescent="0.25">
      <c r="A312" t="s">
        <v>164</v>
      </c>
      <c r="B312" t="s">
        <v>165</v>
      </c>
      <c r="C312" t="s">
        <v>162</v>
      </c>
      <c r="D312" t="s">
        <v>82</v>
      </c>
      <c r="E312" t="s">
        <v>63</v>
      </c>
      <c r="F312" t="s">
        <v>0</v>
      </c>
      <c r="G312" s="41">
        <v>1</v>
      </c>
      <c r="H312" s="41" t="s">
        <v>232</v>
      </c>
      <c r="I312" s="41" t="s">
        <v>210</v>
      </c>
    </row>
    <row r="313" spans="1:9" x14ac:dyDescent="0.25">
      <c r="A313" t="s">
        <v>164</v>
      </c>
      <c r="B313" t="s">
        <v>165</v>
      </c>
      <c r="C313" t="s">
        <v>162</v>
      </c>
      <c r="D313" t="s">
        <v>82</v>
      </c>
      <c r="E313" t="s">
        <v>35</v>
      </c>
      <c r="F313" t="s">
        <v>66</v>
      </c>
      <c r="G313" s="41">
        <v>1</v>
      </c>
      <c r="H313" s="41" t="s">
        <v>231</v>
      </c>
      <c r="I313" s="41" t="s">
        <v>140</v>
      </c>
    </row>
    <row r="314" spans="1:9" x14ac:dyDescent="0.25">
      <c r="A314" t="s">
        <v>164</v>
      </c>
      <c r="B314" t="s">
        <v>165</v>
      </c>
      <c r="C314" t="s">
        <v>162</v>
      </c>
      <c r="D314" t="s">
        <v>82</v>
      </c>
      <c r="E314" t="s">
        <v>35</v>
      </c>
      <c r="F314" t="s">
        <v>0</v>
      </c>
      <c r="G314" s="41">
        <v>1</v>
      </c>
      <c r="H314" s="41" t="s">
        <v>232</v>
      </c>
      <c r="I314" s="41" t="s">
        <v>211</v>
      </c>
    </row>
    <row r="315" spans="1:9" x14ac:dyDescent="0.25">
      <c r="A315" t="s">
        <v>164</v>
      </c>
      <c r="B315" t="s">
        <v>165</v>
      </c>
      <c r="C315" t="s">
        <v>162</v>
      </c>
      <c r="D315" t="s">
        <v>82</v>
      </c>
      <c r="E315" t="s">
        <v>36</v>
      </c>
      <c r="F315" t="s">
        <v>66</v>
      </c>
      <c r="G315" s="41">
        <v>1</v>
      </c>
      <c r="H315" s="41" t="s">
        <v>231</v>
      </c>
      <c r="I315" s="41" t="s">
        <v>141</v>
      </c>
    </row>
    <row r="316" spans="1:9" x14ac:dyDescent="0.25">
      <c r="A316" t="s">
        <v>164</v>
      </c>
      <c r="B316" t="s">
        <v>165</v>
      </c>
      <c r="C316" t="s">
        <v>162</v>
      </c>
      <c r="D316" t="s">
        <v>82</v>
      </c>
      <c r="E316" t="s">
        <v>36</v>
      </c>
      <c r="F316" t="s">
        <v>0</v>
      </c>
      <c r="G316" s="41">
        <v>1</v>
      </c>
      <c r="H316" s="41" t="s">
        <v>232</v>
      </c>
      <c r="I316" s="41" t="s">
        <v>212</v>
      </c>
    </row>
    <row r="317" spans="1:9" x14ac:dyDescent="0.25">
      <c r="A317" t="s">
        <v>164</v>
      </c>
      <c r="B317" t="s">
        <v>165</v>
      </c>
      <c r="C317" t="s">
        <v>162</v>
      </c>
      <c r="D317" t="s">
        <v>82</v>
      </c>
      <c r="E317" t="s">
        <v>37</v>
      </c>
      <c r="F317" t="s">
        <v>69</v>
      </c>
      <c r="G317" s="41">
        <v>1</v>
      </c>
      <c r="H317" s="41" t="s">
        <v>231</v>
      </c>
      <c r="I317" s="41" t="s">
        <v>142</v>
      </c>
    </row>
    <row r="318" spans="1:9" x14ac:dyDescent="0.25">
      <c r="A318" t="s">
        <v>164</v>
      </c>
      <c r="B318" t="s">
        <v>165</v>
      </c>
      <c r="C318" t="s">
        <v>162</v>
      </c>
      <c r="D318" t="s">
        <v>82</v>
      </c>
      <c r="E318" t="s">
        <v>37</v>
      </c>
      <c r="F318" t="s">
        <v>0</v>
      </c>
      <c r="G318" s="41">
        <v>1</v>
      </c>
      <c r="H318" s="41" t="s">
        <v>232</v>
      </c>
      <c r="I318" s="41" t="s">
        <v>213</v>
      </c>
    </row>
    <row r="319" spans="1:9" x14ac:dyDescent="0.25">
      <c r="A319" t="s">
        <v>164</v>
      </c>
      <c r="B319" t="s">
        <v>165</v>
      </c>
      <c r="C319" t="s">
        <v>162</v>
      </c>
      <c r="D319" t="s">
        <v>82</v>
      </c>
      <c r="E319" t="s">
        <v>38</v>
      </c>
      <c r="F319" t="s">
        <v>66</v>
      </c>
      <c r="G319" s="41">
        <v>1</v>
      </c>
      <c r="H319" s="41" t="s">
        <v>231</v>
      </c>
      <c r="I319" s="41" t="s">
        <v>143</v>
      </c>
    </row>
    <row r="320" spans="1:9" x14ac:dyDescent="0.25">
      <c r="A320" t="s">
        <v>164</v>
      </c>
      <c r="B320" t="s">
        <v>165</v>
      </c>
      <c r="C320" t="s">
        <v>162</v>
      </c>
      <c r="D320" t="s">
        <v>82</v>
      </c>
      <c r="E320" t="s">
        <v>38</v>
      </c>
      <c r="F320" t="s">
        <v>0</v>
      </c>
      <c r="G320" s="41">
        <v>1</v>
      </c>
      <c r="H320" s="41" t="s">
        <v>232</v>
      </c>
      <c r="I320" s="41" t="s">
        <v>214</v>
      </c>
    </row>
    <row r="321" spans="1:9" x14ac:dyDescent="0.25">
      <c r="A321" t="s">
        <v>164</v>
      </c>
      <c r="B321" t="s">
        <v>165</v>
      </c>
      <c r="C321" t="s">
        <v>162</v>
      </c>
      <c r="D321" t="s">
        <v>82</v>
      </c>
      <c r="E321" t="s">
        <v>39</v>
      </c>
      <c r="F321" t="s">
        <v>66</v>
      </c>
      <c r="G321" s="41">
        <v>1</v>
      </c>
      <c r="H321" s="41" t="s">
        <v>231</v>
      </c>
      <c r="I321" s="41" t="s">
        <v>144</v>
      </c>
    </row>
    <row r="322" spans="1:9" x14ac:dyDescent="0.25">
      <c r="A322" t="s">
        <v>164</v>
      </c>
      <c r="B322" t="s">
        <v>165</v>
      </c>
      <c r="C322" t="s">
        <v>162</v>
      </c>
      <c r="D322" t="s">
        <v>82</v>
      </c>
      <c r="E322" t="s">
        <v>39</v>
      </c>
      <c r="F322" t="s">
        <v>0</v>
      </c>
      <c r="G322" s="41">
        <v>1</v>
      </c>
      <c r="H322" s="41" t="s">
        <v>232</v>
      </c>
      <c r="I322" s="41" t="s">
        <v>215</v>
      </c>
    </row>
    <row r="323" spans="1:9" x14ac:dyDescent="0.25">
      <c r="A323" t="s">
        <v>164</v>
      </c>
      <c r="B323" t="s">
        <v>165</v>
      </c>
      <c r="C323" t="s">
        <v>162</v>
      </c>
      <c r="D323" t="s">
        <v>40</v>
      </c>
      <c r="E323" t="s">
        <v>41</v>
      </c>
      <c r="F323" t="s">
        <v>67</v>
      </c>
      <c r="G323" s="41">
        <v>1</v>
      </c>
      <c r="H323" s="41" t="s">
        <v>231</v>
      </c>
      <c r="I323" s="41" t="s">
        <v>145</v>
      </c>
    </row>
    <row r="324" spans="1:9" x14ac:dyDescent="0.25">
      <c r="A324" t="s">
        <v>164</v>
      </c>
      <c r="B324" t="s">
        <v>165</v>
      </c>
      <c r="C324" t="s">
        <v>162</v>
      </c>
      <c r="D324" t="s">
        <v>40</v>
      </c>
      <c r="E324" t="s">
        <v>41</v>
      </c>
      <c r="F324" t="s">
        <v>0</v>
      </c>
      <c r="G324" s="41">
        <v>1</v>
      </c>
      <c r="H324" s="41" t="s">
        <v>232</v>
      </c>
      <c r="I324" s="41" t="s">
        <v>216</v>
      </c>
    </row>
    <row r="325" spans="1:9" x14ac:dyDescent="0.25">
      <c r="A325" t="s">
        <v>164</v>
      </c>
      <c r="B325" t="s">
        <v>165</v>
      </c>
      <c r="C325" t="s">
        <v>162</v>
      </c>
      <c r="D325" t="s">
        <v>40</v>
      </c>
      <c r="E325" t="s">
        <v>42</v>
      </c>
      <c r="F325" t="s">
        <v>67</v>
      </c>
      <c r="G325" s="41">
        <v>1</v>
      </c>
      <c r="H325" s="41" t="s">
        <v>231</v>
      </c>
      <c r="I325" s="41" t="s">
        <v>146</v>
      </c>
    </row>
    <row r="326" spans="1:9" x14ac:dyDescent="0.25">
      <c r="A326" t="s">
        <v>164</v>
      </c>
      <c r="B326" t="s">
        <v>165</v>
      </c>
      <c r="C326" t="s">
        <v>162</v>
      </c>
      <c r="D326" t="s">
        <v>40</v>
      </c>
      <c r="E326" t="s">
        <v>42</v>
      </c>
      <c r="F326" t="s">
        <v>0</v>
      </c>
      <c r="G326" s="41">
        <v>1</v>
      </c>
      <c r="H326" s="41" t="s">
        <v>232</v>
      </c>
      <c r="I326" s="41" t="s">
        <v>217</v>
      </c>
    </row>
    <row r="327" spans="1:9" x14ac:dyDescent="0.25">
      <c r="A327" t="s">
        <v>164</v>
      </c>
      <c r="B327" t="s">
        <v>165</v>
      </c>
      <c r="C327" t="s">
        <v>162</v>
      </c>
      <c r="D327" t="s">
        <v>40</v>
      </c>
      <c r="E327" t="s">
        <v>43</v>
      </c>
      <c r="F327" t="s">
        <v>67</v>
      </c>
      <c r="G327" s="41">
        <v>1</v>
      </c>
      <c r="H327" s="41" t="s">
        <v>231</v>
      </c>
      <c r="I327" s="41" t="s">
        <v>147</v>
      </c>
    </row>
    <row r="328" spans="1:9" x14ac:dyDescent="0.25">
      <c r="A328" t="s">
        <v>164</v>
      </c>
      <c r="B328" t="s">
        <v>165</v>
      </c>
      <c r="C328" t="s">
        <v>162</v>
      </c>
      <c r="D328" t="s">
        <v>40</v>
      </c>
      <c r="E328" t="s">
        <v>43</v>
      </c>
      <c r="F328" t="s">
        <v>54</v>
      </c>
      <c r="G328" s="41">
        <v>1</v>
      </c>
      <c r="H328" s="41" t="s">
        <v>232</v>
      </c>
      <c r="I328" s="41" t="s">
        <v>218</v>
      </c>
    </row>
    <row r="329" spans="1:9" x14ac:dyDescent="0.25">
      <c r="A329" t="s">
        <v>164</v>
      </c>
      <c r="B329" t="s">
        <v>165</v>
      </c>
      <c r="C329" t="s">
        <v>162</v>
      </c>
      <c r="D329" t="s">
        <v>44</v>
      </c>
      <c r="E329" t="s">
        <v>45</v>
      </c>
      <c r="F329" t="s">
        <v>66</v>
      </c>
      <c r="G329" s="41">
        <v>1</v>
      </c>
      <c r="H329" s="41" t="s">
        <v>231</v>
      </c>
      <c r="I329" s="41" t="s">
        <v>148</v>
      </c>
    </row>
    <row r="330" spans="1:9" x14ac:dyDescent="0.25">
      <c r="A330" t="s">
        <v>164</v>
      </c>
      <c r="B330" t="s">
        <v>165</v>
      </c>
      <c r="C330" t="s">
        <v>162</v>
      </c>
      <c r="D330" t="s">
        <v>44</v>
      </c>
      <c r="E330" t="s">
        <v>45</v>
      </c>
      <c r="F330" t="s">
        <v>54</v>
      </c>
      <c r="G330" s="41">
        <v>1</v>
      </c>
      <c r="H330" s="41" t="s">
        <v>232</v>
      </c>
      <c r="I330" s="41" t="s">
        <v>219</v>
      </c>
    </row>
    <row r="331" spans="1:9" x14ac:dyDescent="0.25">
      <c r="A331" t="s">
        <v>164</v>
      </c>
      <c r="B331" t="s">
        <v>165</v>
      </c>
      <c r="C331" t="s">
        <v>162</v>
      </c>
      <c r="D331" t="s">
        <v>44</v>
      </c>
      <c r="E331" t="s">
        <v>46</v>
      </c>
      <c r="F331" t="s">
        <v>66</v>
      </c>
      <c r="G331" s="41">
        <v>1</v>
      </c>
      <c r="H331" s="41" t="s">
        <v>231</v>
      </c>
      <c r="I331" s="41" t="s">
        <v>149</v>
      </c>
    </row>
    <row r="332" spans="1:9" x14ac:dyDescent="0.25">
      <c r="A332" t="s">
        <v>164</v>
      </c>
      <c r="B332" t="s">
        <v>165</v>
      </c>
      <c r="C332" t="s">
        <v>162</v>
      </c>
      <c r="D332" t="s">
        <v>44</v>
      </c>
      <c r="E332" t="s">
        <v>46</v>
      </c>
      <c r="F332" t="s">
        <v>56</v>
      </c>
      <c r="G332" s="41">
        <v>1</v>
      </c>
      <c r="H332" s="41" t="s">
        <v>232</v>
      </c>
      <c r="I332" s="41" t="s">
        <v>220</v>
      </c>
    </row>
    <row r="333" spans="1:9" x14ac:dyDescent="0.25">
      <c r="A333" t="s">
        <v>164</v>
      </c>
      <c r="B333" t="s">
        <v>165</v>
      </c>
      <c r="C333" t="s">
        <v>162</v>
      </c>
      <c r="D333" t="s">
        <v>44</v>
      </c>
      <c r="E333" t="s">
        <v>47</v>
      </c>
      <c r="F333" t="s">
        <v>66</v>
      </c>
      <c r="G333" s="41">
        <v>1</v>
      </c>
      <c r="H333" s="41" t="s">
        <v>231</v>
      </c>
      <c r="I333" s="41" t="s">
        <v>150</v>
      </c>
    </row>
    <row r="334" spans="1:9" x14ac:dyDescent="0.25">
      <c r="A334" t="s">
        <v>164</v>
      </c>
      <c r="B334" t="s">
        <v>165</v>
      </c>
      <c r="C334" t="s">
        <v>162</v>
      </c>
      <c r="D334" t="s">
        <v>44</v>
      </c>
      <c r="E334" t="s">
        <v>47</v>
      </c>
      <c r="F334" t="s">
        <v>54</v>
      </c>
      <c r="G334" s="41">
        <v>1</v>
      </c>
      <c r="H334" s="41" t="s">
        <v>232</v>
      </c>
      <c r="I334" s="41" t="s">
        <v>221</v>
      </c>
    </row>
    <row r="335" spans="1:9" x14ac:dyDescent="0.25">
      <c r="A335" t="s">
        <v>164</v>
      </c>
      <c r="B335" t="s">
        <v>165</v>
      </c>
      <c r="C335" t="s">
        <v>162</v>
      </c>
      <c r="D335" t="s">
        <v>44</v>
      </c>
      <c r="E335" t="s">
        <v>83</v>
      </c>
      <c r="F335" t="s">
        <v>66</v>
      </c>
      <c r="G335" s="41">
        <v>1</v>
      </c>
      <c r="H335" s="41" t="s">
        <v>231</v>
      </c>
      <c r="I335" s="41" t="s">
        <v>151</v>
      </c>
    </row>
    <row r="336" spans="1:9" x14ac:dyDescent="0.25">
      <c r="A336" t="s">
        <v>164</v>
      </c>
      <c r="B336" t="s">
        <v>165</v>
      </c>
      <c r="C336" t="s">
        <v>162</v>
      </c>
      <c r="D336" t="s">
        <v>44</v>
      </c>
      <c r="E336" t="s">
        <v>83</v>
      </c>
      <c r="F336" t="s">
        <v>54</v>
      </c>
      <c r="G336" s="41">
        <v>1</v>
      </c>
      <c r="H336" s="41" t="s">
        <v>232</v>
      </c>
      <c r="I336" s="41" t="s">
        <v>222</v>
      </c>
    </row>
    <row r="337" spans="1:9" x14ac:dyDescent="0.25">
      <c r="A337" t="s">
        <v>164</v>
      </c>
      <c r="B337" t="s">
        <v>165</v>
      </c>
      <c r="C337" t="s">
        <v>162</v>
      </c>
      <c r="D337" t="s">
        <v>44</v>
      </c>
      <c r="E337" t="s">
        <v>48</v>
      </c>
      <c r="F337" t="s">
        <v>65</v>
      </c>
      <c r="G337" s="41">
        <v>1</v>
      </c>
      <c r="H337" s="41" t="s">
        <v>231</v>
      </c>
      <c r="I337" s="41" t="s">
        <v>152</v>
      </c>
    </row>
    <row r="338" spans="1:9" x14ac:dyDescent="0.25">
      <c r="A338" t="s">
        <v>164</v>
      </c>
      <c r="B338" t="s">
        <v>165</v>
      </c>
      <c r="C338" t="s">
        <v>162</v>
      </c>
      <c r="D338" t="s">
        <v>44</v>
      </c>
      <c r="E338" t="s">
        <v>48</v>
      </c>
      <c r="F338" t="s">
        <v>54</v>
      </c>
      <c r="G338" s="41">
        <v>1</v>
      </c>
      <c r="H338" s="41" t="s">
        <v>232</v>
      </c>
      <c r="I338" s="41" t="s">
        <v>223</v>
      </c>
    </row>
    <row r="339" spans="1:9" x14ac:dyDescent="0.25">
      <c r="A339" t="s">
        <v>164</v>
      </c>
      <c r="B339" t="s">
        <v>165</v>
      </c>
      <c r="C339" t="s">
        <v>162</v>
      </c>
      <c r="D339" t="s">
        <v>44</v>
      </c>
      <c r="E339" t="s">
        <v>84</v>
      </c>
      <c r="F339" t="s">
        <v>66</v>
      </c>
      <c r="G339" s="41">
        <v>1</v>
      </c>
      <c r="H339" s="41" t="s">
        <v>231</v>
      </c>
      <c r="I339" s="41" t="s">
        <v>153</v>
      </c>
    </row>
    <row r="340" spans="1:9" x14ac:dyDescent="0.25">
      <c r="A340" t="s">
        <v>164</v>
      </c>
      <c r="B340" t="s">
        <v>165</v>
      </c>
      <c r="C340" t="s">
        <v>162</v>
      </c>
      <c r="D340" t="s">
        <v>44</v>
      </c>
      <c r="E340" t="s">
        <v>84</v>
      </c>
      <c r="F340" t="s">
        <v>54</v>
      </c>
      <c r="G340" s="41">
        <v>1</v>
      </c>
      <c r="H340" s="41" t="s">
        <v>232</v>
      </c>
      <c r="I340" s="41" t="s">
        <v>224</v>
      </c>
    </row>
    <row r="341" spans="1:9" x14ac:dyDescent="0.25">
      <c r="A341" t="s">
        <v>164</v>
      </c>
      <c r="B341" t="s">
        <v>165</v>
      </c>
      <c r="C341" t="s">
        <v>162</v>
      </c>
      <c r="D341" t="s">
        <v>44</v>
      </c>
      <c r="E341" t="s">
        <v>49</v>
      </c>
      <c r="F341" t="s">
        <v>66</v>
      </c>
      <c r="G341" s="41">
        <v>1</v>
      </c>
      <c r="H341" s="41" t="s">
        <v>231</v>
      </c>
      <c r="I341" s="41" t="s">
        <v>154</v>
      </c>
    </row>
    <row r="342" spans="1:9" x14ac:dyDescent="0.25">
      <c r="A342" t="s">
        <v>164</v>
      </c>
      <c r="B342" t="s">
        <v>165</v>
      </c>
      <c r="C342" t="s">
        <v>162</v>
      </c>
      <c r="D342" t="s">
        <v>44</v>
      </c>
      <c r="E342" t="s">
        <v>49</v>
      </c>
      <c r="F342" t="s">
        <v>54</v>
      </c>
      <c r="G342" s="41">
        <v>1</v>
      </c>
      <c r="H342" s="41" t="s">
        <v>232</v>
      </c>
      <c r="I342" s="41" t="s">
        <v>225</v>
      </c>
    </row>
    <row r="343" spans="1:9" x14ac:dyDescent="0.25">
      <c r="A343" t="s">
        <v>164</v>
      </c>
      <c r="B343" t="s">
        <v>165</v>
      </c>
      <c r="C343" t="s">
        <v>162</v>
      </c>
      <c r="D343" t="s">
        <v>44</v>
      </c>
      <c r="E343" t="s">
        <v>50</v>
      </c>
      <c r="F343" t="s">
        <v>65</v>
      </c>
      <c r="G343" s="41">
        <v>1</v>
      </c>
      <c r="H343" s="41" t="s">
        <v>231</v>
      </c>
      <c r="I343" s="41" t="s">
        <v>155</v>
      </c>
    </row>
    <row r="344" spans="1:9" x14ac:dyDescent="0.25">
      <c r="A344" t="s">
        <v>164</v>
      </c>
      <c r="B344" t="s">
        <v>165</v>
      </c>
      <c r="C344" t="s">
        <v>162</v>
      </c>
      <c r="D344" t="s">
        <v>44</v>
      </c>
      <c r="E344" t="s">
        <v>50</v>
      </c>
      <c r="F344" t="s">
        <v>54</v>
      </c>
      <c r="G344" s="41">
        <v>1</v>
      </c>
      <c r="H344" s="41" t="s">
        <v>232</v>
      </c>
      <c r="I344" s="41" t="s">
        <v>226</v>
      </c>
    </row>
    <row r="345" spans="1:9" x14ac:dyDescent="0.25">
      <c r="A345" t="s">
        <v>164</v>
      </c>
      <c r="B345" t="s">
        <v>165</v>
      </c>
      <c r="C345" t="s">
        <v>162</v>
      </c>
      <c r="D345" t="s">
        <v>51</v>
      </c>
      <c r="E345" t="s">
        <v>52</v>
      </c>
      <c r="F345" t="s">
        <v>66</v>
      </c>
      <c r="G345" s="41">
        <v>1</v>
      </c>
      <c r="H345" s="41" t="s">
        <v>231</v>
      </c>
      <c r="I345" s="41" t="s">
        <v>156</v>
      </c>
    </row>
    <row r="346" spans="1:9" x14ac:dyDescent="0.25">
      <c r="A346" t="s">
        <v>164</v>
      </c>
      <c r="B346" t="s">
        <v>165</v>
      </c>
      <c r="C346" t="s">
        <v>162</v>
      </c>
      <c r="D346" t="s">
        <v>51</v>
      </c>
      <c r="E346" t="s">
        <v>52</v>
      </c>
      <c r="F346" t="s">
        <v>0</v>
      </c>
      <c r="G346" s="41">
        <v>1</v>
      </c>
      <c r="H346" s="41" t="s">
        <v>232</v>
      </c>
      <c r="I346" s="41" t="s">
        <v>227</v>
      </c>
    </row>
    <row r="347" spans="1:9" x14ac:dyDescent="0.25">
      <c r="A347" t="s">
        <v>164</v>
      </c>
      <c r="B347" t="s">
        <v>165</v>
      </c>
      <c r="C347" t="s">
        <v>162</v>
      </c>
      <c r="D347" t="s">
        <v>51</v>
      </c>
      <c r="E347" t="s">
        <v>85</v>
      </c>
      <c r="F347" t="s">
        <v>66</v>
      </c>
      <c r="G347" s="41">
        <v>1</v>
      </c>
      <c r="H347" s="41" t="s">
        <v>231</v>
      </c>
      <c r="I347" s="41" t="s">
        <v>157</v>
      </c>
    </row>
    <row r="348" spans="1:9" x14ac:dyDescent="0.25">
      <c r="A348" t="s">
        <v>164</v>
      </c>
      <c r="B348" t="s">
        <v>165</v>
      </c>
      <c r="C348" t="s">
        <v>162</v>
      </c>
      <c r="D348" t="s">
        <v>51</v>
      </c>
      <c r="E348" t="s">
        <v>85</v>
      </c>
      <c r="F348" t="s">
        <v>0</v>
      </c>
      <c r="G348" s="41">
        <v>1</v>
      </c>
      <c r="H348" s="41" t="s">
        <v>232</v>
      </c>
      <c r="I348" s="41" t="s">
        <v>228</v>
      </c>
    </row>
    <row r="349" spans="1:9" x14ac:dyDescent="0.25">
      <c r="A349" t="s">
        <v>164</v>
      </c>
      <c r="B349" t="s">
        <v>165</v>
      </c>
      <c r="C349" t="s">
        <v>162</v>
      </c>
      <c r="D349" t="s">
        <v>51</v>
      </c>
      <c r="E349" t="s">
        <v>53</v>
      </c>
      <c r="F349" t="s">
        <v>65</v>
      </c>
      <c r="G349" s="41">
        <v>1</v>
      </c>
      <c r="H349" s="41" t="s">
        <v>231</v>
      </c>
      <c r="I349" s="41" t="s">
        <v>158</v>
      </c>
    </row>
    <row r="350" spans="1:9" x14ac:dyDescent="0.25">
      <c r="A350" t="s">
        <v>164</v>
      </c>
      <c r="B350" t="s">
        <v>165</v>
      </c>
      <c r="C350" t="s">
        <v>162</v>
      </c>
      <c r="D350" t="s">
        <v>51</v>
      </c>
      <c r="E350" t="s">
        <v>53</v>
      </c>
      <c r="F350" t="s">
        <v>0</v>
      </c>
      <c r="G350" s="41">
        <v>1</v>
      </c>
      <c r="H350" s="41" t="s">
        <v>232</v>
      </c>
      <c r="I350" s="41" t="s">
        <v>229</v>
      </c>
    </row>
    <row r="351" spans="1:9" x14ac:dyDescent="0.25">
      <c r="A351" t="s">
        <v>164</v>
      </c>
      <c r="B351" t="s">
        <v>166</v>
      </c>
      <c r="C351" t="s">
        <v>167</v>
      </c>
      <c r="D351" t="s">
        <v>76</v>
      </c>
      <c r="E351" t="s">
        <v>2</v>
      </c>
      <c r="F351" t="s">
        <v>65</v>
      </c>
      <c r="G351" s="41">
        <v>1</v>
      </c>
      <c r="H351" s="41" t="s">
        <v>231</v>
      </c>
      <c r="I351" s="41" t="s">
        <v>95</v>
      </c>
    </row>
    <row r="352" spans="1:9" x14ac:dyDescent="0.25">
      <c r="A352" t="s">
        <v>164</v>
      </c>
      <c r="B352" t="s">
        <v>166</v>
      </c>
      <c r="C352" t="s">
        <v>167</v>
      </c>
      <c r="D352" t="s">
        <v>76</v>
      </c>
      <c r="E352" t="s">
        <v>2</v>
      </c>
      <c r="F352" t="s">
        <v>54</v>
      </c>
      <c r="G352" s="41">
        <v>1</v>
      </c>
      <c r="H352" s="41" t="s">
        <v>232</v>
      </c>
      <c r="I352" s="41" t="s">
        <v>172</v>
      </c>
    </row>
    <row r="353" spans="1:9" x14ac:dyDescent="0.25">
      <c r="A353" t="s">
        <v>164</v>
      </c>
      <c r="B353" t="s">
        <v>166</v>
      </c>
      <c r="C353" t="s">
        <v>167</v>
      </c>
      <c r="D353" t="s">
        <v>76</v>
      </c>
      <c r="E353" t="s">
        <v>3</v>
      </c>
      <c r="F353" t="s">
        <v>65</v>
      </c>
      <c r="G353" s="41">
        <v>1</v>
      </c>
      <c r="H353" s="41" t="s">
        <v>231</v>
      </c>
      <c r="I353" s="41" t="s">
        <v>98</v>
      </c>
    </row>
    <row r="354" spans="1:9" x14ac:dyDescent="0.25">
      <c r="A354" t="s">
        <v>164</v>
      </c>
      <c r="B354" t="s">
        <v>166</v>
      </c>
      <c r="C354" t="s">
        <v>167</v>
      </c>
      <c r="D354" t="s">
        <v>76</v>
      </c>
      <c r="E354" t="s">
        <v>3</v>
      </c>
      <c r="F354" t="s">
        <v>54</v>
      </c>
      <c r="G354" s="41">
        <v>1</v>
      </c>
      <c r="H354" s="41" t="s">
        <v>232</v>
      </c>
      <c r="I354" s="41" t="s">
        <v>173</v>
      </c>
    </row>
    <row r="355" spans="1:9" x14ac:dyDescent="0.25">
      <c r="A355" t="s">
        <v>164</v>
      </c>
      <c r="B355" t="s">
        <v>166</v>
      </c>
      <c r="C355" t="s">
        <v>167</v>
      </c>
      <c r="D355" t="s">
        <v>76</v>
      </c>
      <c r="E355" t="s">
        <v>75</v>
      </c>
      <c r="F355" t="s">
        <v>65</v>
      </c>
      <c r="G355" s="41">
        <v>1</v>
      </c>
      <c r="H355" s="41" t="s">
        <v>231</v>
      </c>
      <c r="I355" s="41" t="s">
        <v>99</v>
      </c>
    </row>
    <row r="356" spans="1:9" x14ac:dyDescent="0.25">
      <c r="A356" t="s">
        <v>164</v>
      </c>
      <c r="B356" t="s">
        <v>166</v>
      </c>
      <c r="C356" t="s">
        <v>167</v>
      </c>
      <c r="D356" t="s">
        <v>76</v>
      </c>
      <c r="E356" t="s">
        <v>75</v>
      </c>
      <c r="F356" t="s">
        <v>54</v>
      </c>
      <c r="G356" s="41">
        <v>1</v>
      </c>
      <c r="H356" s="41" t="s">
        <v>232</v>
      </c>
      <c r="I356" s="41" t="s">
        <v>174</v>
      </c>
    </row>
    <row r="357" spans="1:9" x14ac:dyDescent="0.25">
      <c r="A357" t="s">
        <v>164</v>
      </c>
      <c r="B357" t="s">
        <v>166</v>
      </c>
      <c r="C357" t="s">
        <v>167</v>
      </c>
      <c r="D357" t="s">
        <v>76</v>
      </c>
      <c r="E357" t="s">
        <v>4</v>
      </c>
      <c r="F357" t="s">
        <v>65</v>
      </c>
      <c r="G357" s="41">
        <v>1</v>
      </c>
      <c r="H357" s="41" t="s">
        <v>231</v>
      </c>
      <c r="I357" s="41" t="s">
        <v>101</v>
      </c>
    </row>
    <row r="358" spans="1:9" x14ac:dyDescent="0.25">
      <c r="A358" t="s">
        <v>164</v>
      </c>
      <c r="B358" t="s">
        <v>166</v>
      </c>
      <c r="C358" t="s">
        <v>167</v>
      </c>
      <c r="D358" t="s">
        <v>76</v>
      </c>
      <c r="E358" t="s">
        <v>4</v>
      </c>
      <c r="F358" t="s">
        <v>54</v>
      </c>
      <c r="G358" s="41">
        <v>1</v>
      </c>
      <c r="H358" s="41" t="s">
        <v>232</v>
      </c>
      <c r="I358" s="41" t="s">
        <v>175</v>
      </c>
    </row>
    <row r="359" spans="1:9" x14ac:dyDescent="0.25">
      <c r="A359" t="s">
        <v>164</v>
      </c>
      <c r="B359" t="s">
        <v>166</v>
      </c>
      <c r="C359" t="s">
        <v>167</v>
      </c>
      <c r="D359" t="s">
        <v>5</v>
      </c>
      <c r="E359" t="s">
        <v>64</v>
      </c>
      <c r="F359" t="s">
        <v>65</v>
      </c>
      <c r="G359" s="41">
        <v>1</v>
      </c>
      <c r="H359" s="41" t="s">
        <v>231</v>
      </c>
      <c r="I359" s="41" t="s">
        <v>102</v>
      </c>
    </row>
    <row r="360" spans="1:9" x14ac:dyDescent="0.25">
      <c r="A360" t="s">
        <v>164</v>
      </c>
      <c r="B360" t="s">
        <v>166</v>
      </c>
      <c r="C360" t="s">
        <v>167</v>
      </c>
      <c r="D360" t="s">
        <v>5</v>
      </c>
      <c r="E360" t="s">
        <v>64</v>
      </c>
      <c r="F360" t="s">
        <v>0</v>
      </c>
      <c r="G360" s="41">
        <v>1</v>
      </c>
      <c r="H360" s="41" t="s">
        <v>232</v>
      </c>
      <c r="I360" s="41" t="s">
        <v>176</v>
      </c>
    </row>
    <row r="361" spans="1:9" x14ac:dyDescent="0.25">
      <c r="A361" t="s">
        <v>164</v>
      </c>
      <c r="B361" t="s">
        <v>166</v>
      </c>
      <c r="C361" t="s">
        <v>167</v>
      </c>
      <c r="D361" t="s">
        <v>5</v>
      </c>
      <c r="E361" t="s">
        <v>77</v>
      </c>
      <c r="F361" t="s">
        <v>65</v>
      </c>
      <c r="G361" s="41">
        <v>1</v>
      </c>
      <c r="H361" s="41" t="s">
        <v>231</v>
      </c>
      <c r="I361" s="41" t="s">
        <v>103</v>
      </c>
    </row>
    <row r="362" spans="1:9" x14ac:dyDescent="0.25">
      <c r="A362" t="s">
        <v>164</v>
      </c>
      <c r="B362" t="s">
        <v>166</v>
      </c>
      <c r="C362" t="s">
        <v>167</v>
      </c>
      <c r="D362" t="s">
        <v>5</v>
      </c>
      <c r="E362" t="s">
        <v>77</v>
      </c>
      <c r="F362" t="s">
        <v>0</v>
      </c>
      <c r="G362" s="41">
        <v>1</v>
      </c>
      <c r="H362" s="41" t="s">
        <v>232</v>
      </c>
      <c r="I362" s="41" t="s">
        <v>177</v>
      </c>
    </row>
    <row r="363" spans="1:9" x14ac:dyDescent="0.25">
      <c r="A363" t="s">
        <v>164</v>
      </c>
      <c r="B363" t="s">
        <v>166</v>
      </c>
      <c r="C363" t="s">
        <v>167</v>
      </c>
      <c r="D363" t="s">
        <v>5</v>
      </c>
      <c r="E363" t="s">
        <v>6</v>
      </c>
      <c r="F363" t="s">
        <v>65</v>
      </c>
      <c r="G363" s="41">
        <v>1</v>
      </c>
      <c r="H363" s="41" t="s">
        <v>231</v>
      </c>
      <c r="I363" s="41" t="s">
        <v>104</v>
      </c>
    </row>
    <row r="364" spans="1:9" x14ac:dyDescent="0.25">
      <c r="A364" t="s">
        <v>164</v>
      </c>
      <c r="B364" t="s">
        <v>166</v>
      </c>
      <c r="C364" t="s">
        <v>167</v>
      </c>
      <c r="D364" t="s">
        <v>5</v>
      </c>
      <c r="E364" t="s">
        <v>6</v>
      </c>
      <c r="F364" t="s">
        <v>0</v>
      </c>
      <c r="G364" s="41">
        <v>1</v>
      </c>
      <c r="H364" s="41" t="s">
        <v>232</v>
      </c>
      <c r="I364" s="41" t="s">
        <v>178</v>
      </c>
    </row>
    <row r="365" spans="1:9" x14ac:dyDescent="0.25">
      <c r="A365" t="s">
        <v>164</v>
      </c>
      <c r="B365" t="s">
        <v>166</v>
      </c>
      <c r="C365" t="s">
        <v>167</v>
      </c>
      <c r="D365" t="s">
        <v>5</v>
      </c>
      <c r="E365" t="s">
        <v>62</v>
      </c>
      <c r="F365" t="s">
        <v>65</v>
      </c>
      <c r="G365" s="41">
        <v>1</v>
      </c>
      <c r="H365" s="41" t="s">
        <v>231</v>
      </c>
      <c r="I365" s="41" t="s">
        <v>105</v>
      </c>
    </row>
    <row r="366" spans="1:9" x14ac:dyDescent="0.25">
      <c r="A366" t="s">
        <v>164</v>
      </c>
      <c r="B366" t="s">
        <v>166</v>
      </c>
      <c r="C366" t="s">
        <v>167</v>
      </c>
      <c r="D366" t="s">
        <v>5</v>
      </c>
      <c r="E366" t="s">
        <v>62</v>
      </c>
      <c r="F366" t="s">
        <v>0</v>
      </c>
      <c r="G366" s="41">
        <v>1</v>
      </c>
      <c r="H366" s="41" t="s">
        <v>232</v>
      </c>
      <c r="I366" s="41" t="s">
        <v>179</v>
      </c>
    </row>
    <row r="367" spans="1:9" x14ac:dyDescent="0.25">
      <c r="A367" t="s">
        <v>164</v>
      </c>
      <c r="B367" t="s">
        <v>166</v>
      </c>
      <c r="C367" t="s">
        <v>167</v>
      </c>
      <c r="D367" t="s">
        <v>78</v>
      </c>
      <c r="E367" t="s">
        <v>59</v>
      </c>
      <c r="F367" t="s">
        <v>66</v>
      </c>
      <c r="G367" s="41">
        <v>1</v>
      </c>
      <c r="H367" s="41" t="s">
        <v>231</v>
      </c>
      <c r="I367" s="41" t="s">
        <v>106</v>
      </c>
    </row>
    <row r="368" spans="1:9" x14ac:dyDescent="0.25">
      <c r="A368" t="s">
        <v>164</v>
      </c>
      <c r="B368" t="s">
        <v>166</v>
      </c>
      <c r="C368" t="s">
        <v>167</v>
      </c>
      <c r="D368" t="s">
        <v>78</v>
      </c>
      <c r="E368" t="s">
        <v>59</v>
      </c>
      <c r="F368" t="s">
        <v>54</v>
      </c>
      <c r="G368" s="41">
        <v>1</v>
      </c>
      <c r="H368" s="41" t="s">
        <v>232</v>
      </c>
      <c r="I368" s="41" t="s">
        <v>180</v>
      </c>
    </row>
    <row r="369" spans="1:9" x14ac:dyDescent="0.25">
      <c r="A369" t="s">
        <v>164</v>
      </c>
      <c r="B369" t="s">
        <v>166</v>
      </c>
      <c r="C369" t="s">
        <v>167</v>
      </c>
      <c r="D369" t="s">
        <v>78</v>
      </c>
      <c r="E369" t="s">
        <v>60</v>
      </c>
      <c r="F369" t="s">
        <v>66</v>
      </c>
      <c r="G369" s="41">
        <v>1</v>
      </c>
      <c r="H369" s="41" t="s">
        <v>231</v>
      </c>
      <c r="I369" s="41" t="s">
        <v>107</v>
      </c>
    </row>
    <row r="370" spans="1:9" x14ac:dyDescent="0.25">
      <c r="A370" t="s">
        <v>164</v>
      </c>
      <c r="B370" t="s">
        <v>166</v>
      </c>
      <c r="C370" t="s">
        <v>167</v>
      </c>
      <c r="D370" t="s">
        <v>78</v>
      </c>
      <c r="E370" t="s">
        <v>60</v>
      </c>
      <c r="F370" t="s">
        <v>54</v>
      </c>
      <c r="G370" s="41">
        <v>1</v>
      </c>
      <c r="H370" s="41" t="s">
        <v>232</v>
      </c>
      <c r="I370" s="41" t="s">
        <v>181</v>
      </c>
    </row>
    <row r="371" spans="1:9" x14ac:dyDescent="0.25">
      <c r="A371" t="s">
        <v>164</v>
      </c>
      <c r="B371" t="s">
        <v>166</v>
      </c>
      <c r="C371" t="s">
        <v>167</v>
      </c>
      <c r="D371" t="s">
        <v>78</v>
      </c>
      <c r="E371" t="s">
        <v>61</v>
      </c>
      <c r="F371" t="s">
        <v>66</v>
      </c>
      <c r="G371" s="41">
        <v>1</v>
      </c>
      <c r="H371" s="41" t="s">
        <v>231</v>
      </c>
      <c r="I371" s="41" t="s">
        <v>108</v>
      </c>
    </row>
    <row r="372" spans="1:9" x14ac:dyDescent="0.25">
      <c r="A372" t="s">
        <v>164</v>
      </c>
      <c r="B372" t="s">
        <v>166</v>
      </c>
      <c r="C372" t="s">
        <v>167</v>
      </c>
      <c r="D372" t="s">
        <v>78</v>
      </c>
      <c r="E372" t="s">
        <v>61</v>
      </c>
      <c r="F372" t="s">
        <v>54</v>
      </c>
      <c r="G372" s="41">
        <v>1</v>
      </c>
      <c r="H372" s="41" t="s">
        <v>232</v>
      </c>
      <c r="I372" s="41" t="s">
        <v>182</v>
      </c>
    </row>
    <row r="373" spans="1:9" x14ac:dyDescent="0.25">
      <c r="A373" t="s">
        <v>164</v>
      </c>
      <c r="B373" t="s">
        <v>166</v>
      </c>
      <c r="C373" t="s">
        <v>167</v>
      </c>
      <c r="D373" t="s">
        <v>80</v>
      </c>
      <c r="E373" t="s">
        <v>7</v>
      </c>
      <c r="F373" t="s">
        <v>66</v>
      </c>
      <c r="G373" s="41">
        <v>1</v>
      </c>
      <c r="H373" s="41" t="s">
        <v>231</v>
      </c>
      <c r="I373" s="41" t="s">
        <v>109</v>
      </c>
    </row>
    <row r="374" spans="1:9" x14ac:dyDescent="0.25">
      <c r="A374" t="s">
        <v>164</v>
      </c>
      <c r="B374" t="s">
        <v>166</v>
      </c>
      <c r="C374" t="s">
        <v>167</v>
      </c>
      <c r="D374" t="s">
        <v>80</v>
      </c>
      <c r="E374" t="s">
        <v>7</v>
      </c>
      <c r="F374" t="s">
        <v>0</v>
      </c>
      <c r="G374" s="41">
        <v>1</v>
      </c>
      <c r="H374" s="41" t="s">
        <v>232</v>
      </c>
      <c r="I374" s="41" t="s">
        <v>183</v>
      </c>
    </row>
    <row r="375" spans="1:9" x14ac:dyDescent="0.25">
      <c r="A375" t="s">
        <v>164</v>
      </c>
      <c r="B375" t="s">
        <v>166</v>
      </c>
      <c r="C375" t="s">
        <v>167</v>
      </c>
      <c r="D375" t="s">
        <v>80</v>
      </c>
      <c r="E375" t="s">
        <v>8</v>
      </c>
      <c r="F375" t="s">
        <v>66</v>
      </c>
      <c r="G375" s="41">
        <v>1</v>
      </c>
      <c r="H375" s="41" t="s">
        <v>231</v>
      </c>
      <c r="I375" s="41" t="s">
        <v>110</v>
      </c>
    </row>
    <row r="376" spans="1:9" x14ac:dyDescent="0.25">
      <c r="A376" t="s">
        <v>164</v>
      </c>
      <c r="B376" t="s">
        <v>166</v>
      </c>
      <c r="C376" t="s">
        <v>167</v>
      </c>
      <c r="D376" t="s">
        <v>80</v>
      </c>
      <c r="E376" t="s">
        <v>8</v>
      </c>
      <c r="F376" t="s">
        <v>0</v>
      </c>
      <c r="G376" s="41">
        <v>1</v>
      </c>
      <c r="H376" s="41" t="s">
        <v>232</v>
      </c>
      <c r="I376" s="41" t="s">
        <v>184</v>
      </c>
    </row>
    <row r="377" spans="1:9" x14ac:dyDescent="0.25">
      <c r="A377" t="s">
        <v>164</v>
      </c>
      <c r="B377" t="s">
        <v>166</v>
      </c>
      <c r="C377" t="s">
        <v>167</v>
      </c>
      <c r="D377" t="s">
        <v>80</v>
      </c>
      <c r="E377" t="s">
        <v>9</v>
      </c>
      <c r="F377" t="s">
        <v>66</v>
      </c>
      <c r="G377" s="41">
        <v>1</v>
      </c>
      <c r="H377" s="41" t="s">
        <v>231</v>
      </c>
      <c r="I377" s="41" t="s">
        <v>111</v>
      </c>
    </row>
    <row r="378" spans="1:9" x14ac:dyDescent="0.25">
      <c r="A378" t="s">
        <v>164</v>
      </c>
      <c r="B378" t="s">
        <v>166</v>
      </c>
      <c r="C378" t="s">
        <v>167</v>
      </c>
      <c r="D378" t="s">
        <v>80</v>
      </c>
      <c r="E378" t="s">
        <v>9</v>
      </c>
      <c r="F378" t="s">
        <v>0</v>
      </c>
      <c r="G378" s="41">
        <v>1</v>
      </c>
      <c r="H378" s="41" t="s">
        <v>232</v>
      </c>
      <c r="I378" s="41" t="s">
        <v>185</v>
      </c>
    </row>
    <row r="379" spans="1:9" x14ac:dyDescent="0.25">
      <c r="A379" t="s">
        <v>164</v>
      </c>
      <c r="B379" t="s">
        <v>166</v>
      </c>
      <c r="C379" t="s">
        <v>167</v>
      </c>
      <c r="D379" t="s">
        <v>80</v>
      </c>
      <c r="E379" t="s">
        <v>79</v>
      </c>
      <c r="F379" t="s">
        <v>66</v>
      </c>
      <c r="G379" s="41">
        <v>1</v>
      </c>
      <c r="H379" s="41" t="s">
        <v>231</v>
      </c>
      <c r="I379" s="41" t="s">
        <v>112</v>
      </c>
    </row>
    <row r="380" spans="1:9" x14ac:dyDescent="0.25">
      <c r="A380" t="s">
        <v>164</v>
      </c>
      <c r="B380" t="s">
        <v>166</v>
      </c>
      <c r="C380" t="s">
        <v>167</v>
      </c>
      <c r="D380" t="s">
        <v>80</v>
      </c>
      <c r="E380" t="s">
        <v>79</v>
      </c>
      <c r="F380" t="s">
        <v>0</v>
      </c>
      <c r="G380" s="41">
        <v>1</v>
      </c>
      <c r="H380" s="41" t="s">
        <v>232</v>
      </c>
      <c r="I380" s="41" t="s">
        <v>186</v>
      </c>
    </row>
    <row r="381" spans="1:9" x14ac:dyDescent="0.25">
      <c r="A381" t="s">
        <v>164</v>
      </c>
      <c r="B381" t="s">
        <v>166</v>
      </c>
      <c r="C381" t="s">
        <v>167</v>
      </c>
      <c r="D381" t="s">
        <v>80</v>
      </c>
      <c r="E381" t="s">
        <v>10</v>
      </c>
      <c r="F381" t="s">
        <v>66</v>
      </c>
      <c r="G381" s="41">
        <v>1</v>
      </c>
      <c r="H381" s="41" t="s">
        <v>231</v>
      </c>
      <c r="I381" s="41" t="s">
        <v>113</v>
      </c>
    </row>
    <row r="382" spans="1:9" x14ac:dyDescent="0.25">
      <c r="A382" t="s">
        <v>164</v>
      </c>
      <c r="B382" t="s">
        <v>166</v>
      </c>
      <c r="C382" t="s">
        <v>167</v>
      </c>
      <c r="D382" t="s">
        <v>80</v>
      </c>
      <c r="E382" t="s">
        <v>10</v>
      </c>
      <c r="F382" t="s">
        <v>0</v>
      </c>
      <c r="G382" s="41">
        <v>1</v>
      </c>
      <c r="H382" s="41" t="s">
        <v>232</v>
      </c>
      <c r="I382" s="41" t="s">
        <v>187</v>
      </c>
    </row>
    <row r="383" spans="1:9" x14ac:dyDescent="0.25">
      <c r="A383" t="s">
        <v>164</v>
      </c>
      <c r="B383" t="s">
        <v>166</v>
      </c>
      <c r="C383" t="s">
        <v>167</v>
      </c>
      <c r="D383" t="s">
        <v>80</v>
      </c>
      <c r="E383" t="s">
        <v>11</v>
      </c>
      <c r="F383" t="s">
        <v>66</v>
      </c>
      <c r="G383" s="41">
        <v>1</v>
      </c>
      <c r="H383" s="41" t="s">
        <v>231</v>
      </c>
      <c r="I383" s="41" t="s">
        <v>114</v>
      </c>
    </row>
    <row r="384" spans="1:9" x14ac:dyDescent="0.25">
      <c r="A384" t="s">
        <v>164</v>
      </c>
      <c r="B384" t="s">
        <v>166</v>
      </c>
      <c r="C384" t="s">
        <v>167</v>
      </c>
      <c r="D384" t="s">
        <v>80</v>
      </c>
      <c r="E384" t="s">
        <v>11</v>
      </c>
      <c r="F384" t="s">
        <v>0</v>
      </c>
      <c r="G384" s="41">
        <v>1</v>
      </c>
      <c r="H384" s="41" t="s">
        <v>232</v>
      </c>
      <c r="I384" s="41" t="s">
        <v>188</v>
      </c>
    </row>
    <row r="385" spans="1:9" x14ac:dyDescent="0.25">
      <c r="A385" t="s">
        <v>164</v>
      </c>
      <c r="B385" t="s">
        <v>166</v>
      </c>
      <c r="C385" t="s">
        <v>167</v>
      </c>
      <c r="D385" t="s">
        <v>80</v>
      </c>
      <c r="E385" t="s">
        <v>12</v>
      </c>
      <c r="F385" t="s">
        <v>66</v>
      </c>
      <c r="G385" s="41">
        <v>1</v>
      </c>
      <c r="H385" s="41" t="s">
        <v>231</v>
      </c>
      <c r="I385" s="41" t="s">
        <v>115</v>
      </c>
    </row>
    <row r="386" spans="1:9" x14ac:dyDescent="0.25">
      <c r="A386" t="s">
        <v>164</v>
      </c>
      <c r="B386" t="s">
        <v>166</v>
      </c>
      <c r="C386" t="s">
        <v>167</v>
      </c>
      <c r="D386" t="s">
        <v>80</v>
      </c>
      <c r="E386" t="s">
        <v>12</v>
      </c>
      <c r="F386" t="s">
        <v>0</v>
      </c>
      <c r="G386" s="41">
        <v>1</v>
      </c>
      <c r="H386" s="41" t="s">
        <v>232</v>
      </c>
      <c r="I386" s="41" t="s">
        <v>189</v>
      </c>
    </row>
    <row r="387" spans="1:9" x14ac:dyDescent="0.25">
      <c r="A387" t="s">
        <v>164</v>
      </c>
      <c r="B387" t="s">
        <v>166</v>
      </c>
      <c r="C387" t="s">
        <v>167</v>
      </c>
      <c r="D387" t="s">
        <v>80</v>
      </c>
      <c r="E387" t="s">
        <v>13</v>
      </c>
      <c r="F387" t="s">
        <v>66</v>
      </c>
      <c r="G387" s="41">
        <v>1</v>
      </c>
      <c r="H387" s="41" t="s">
        <v>231</v>
      </c>
      <c r="I387" s="41" t="s">
        <v>116</v>
      </c>
    </row>
    <row r="388" spans="1:9" x14ac:dyDescent="0.25">
      <c r="A388" t="s">
        <v>164</v>
      </c>
      <c r="B388" t="s">
        <v>166</v>
      </c>
      <c r="C388" t="s">
        <v>167</v>
      </c>
      <c r="D388" t="s">
        <v>80</v>
      </c>
      <c r="E388" t="s">
        <v>13</v>
      </c>
      <c r="F388" t="s">
        <v>0</v>
      </c>
      <c r="G388" s="41">
        <v>1</v>
      </c>
      <c r="H388" s="41" t="s">
        <v>232</v>
      </c>
      <c r="I388" s="41" t="s">
        <v>190</v>
      </c>
    </row>
    <row r="389" spans="1:9" x14ac:dyDescent="0.25">
      <c r="A389" t="s">
        <v>164</v>
      </c>
      <c r="B389" t="s">
        <v>166</v>
      </c>
      <c r="C389" t="s">
        <v>167</v>
      </c>
      <c r="D389" t="s">
        <v>14</v>
      </c>
      <c r="E389" t="s">
        <v>15</v>
      </c>
      <c r="F389" t="s">
        <v>66</v>
      </c>
      <c r="G389" s="41">
        <v>1</v>
      </c>
      <c r="H389" s="41" t="s">
        <v>231</v>
      </c>
      <c r="I389" s="41" t="s">
        <v>117</v>
      </c>
    </row>
    <row r="390" spans="1:9" x14ac:dyDescent="0.25">
      <c r="A390" t="s">
        <v>164</v>
      </c>
      <c r="B390" t="s">
        <v>166</v>
      </c>
      <c r="C390" t="s">
        <v>167</v>
      </c>
      <c r="D390" t="s">
        <v>14</v>
      </c>
      <c r="E390" t="s">
        <v>15</v>
      </c>
      <c r="F390" t="s">
        <v>0</v>
      </c>
      <c r="G390" s="41">
        <v>1</v>
      </c>
      <c r="H390" s="41" t="s">
        <v>232</v>
      </c>
      <c r="I390" s="41" t="s">
        <v>191</v>
      </c>
    </row>
    <row r="391" spans="1:9" x14ac:dyDescent="0.25">
      <c r="A391" t="s">
        <v>164</v>
      </c>
      <c r="B391" t="s">
        <v>166</v>
      </c>
      <c r="C391" t="s">
        <v>167</v>
      </c>
      <c r="D391" t="s">
        <v>14</v>
      </c>
      <c r="E391" t="s">
        <v>16</v>
      </c>
      <c r="F391" t="s">
        <v>66</v>
      </c>
      <c r="G391" s="41">
        <v>1</v>
      </c>
      <c r="H391" s="41" t="s">
        <v>231</v>
      </c>
      <c r="I391" s="41" t="s">
        <v>118</v>
      </c>
    </row>
    <row r="392" spans="1:9" x14ac:dyDescent="0.25">
      <c r="A392" t="s">
        <v>164</v>
      </c>
      <c r="B392" t="s">
        <v>166</v>
      </c>
      <c r="C392" t="s">
        <v>167</v>
      </c>
      <c r="D392" t="s">
        <v>14</v>
      </c>
      <c r="E392" t="s">
        <v>16</v>
      </c>
      <c r="F392" t="s">
        <v>0</v>
      </c>
      <c r="G392" s="41">
        <v>1</v>
      </c>
      <c r="H392" s="41" t="s">
        <v>232</v>
      </c>
      <c r="I392" s="41" t="s">
        <v>192</v>
      </c>
    </row>
    <row r="393" spans="1:9" x14ac:dyDescent="0.25">
      <c r="A393" t="s">
        <v>164</v>
      </c>
      <c r="B393" t="s">
        <v>166</v>
      </c>
      <c r="C393" t="s">
        <v>167</v>
      </c>
      <c r="D393" t="s">
        <v>14</v>
      </c>
      <c r="E393" t="s">
        <v>17</v>
      </c>
      <c r="F393" t="s">
        <v>66</v>
      </c>
      <c r="G393" s="41">
        <v>1</v>
      </c>
      <c r="H393" s="41" t="s">
        <v>231</v>
      </c>
      <c r="I393" s="41" t="s">
        <v>119</v>
      </c>
    </row>
    <row r="394" spans="1:9" x14ac:dyDescent="0.25">
      <c r="A394" t="s">
        <v>164</v>
      </c>
      <c r="B394" t="s">
        <v>166</v>
      </c>
      <c r="C394" t="s">
        <v>167</v>
      </c>
      <c r="D394" t="s">
        <v>14</v>
      </c>
      <c r="E394" t="s">
        <v>17</v>
      </c>
      <c r="F394" t="s">
        <v>0</v>
      </c>
      <c r="G394" s="41">
        <v>1</v>
      </c>
      <c r="H394" s="41" t="s">
        <v>232</v>
      </c>
      <c r="I394" s="41" t="s">
        <v>193</v>
      </c>
    </row>
    <row r="395" spans="1:9" x14ac:dyDescent="0.25">
      <c r="A395" t="s">
        <v>164</v>
      </c>
      <c r="B395" t="s">
        <v>166</v>
      </c>
      <c r="C395" t="s">
        <v>167</v>
      </c>
      <c r="D395" t="s">
        <v>14</v>
      </c>
      <c r="E395" t="s">
        <v>18</v>
      </c>
      <c r="F395" t="s">
        <v>66</v>
      </c>
      <c r="G395" s="41">
        <v>1</v>
      </c>
      <c r="H395" s="41" t="s">
        <v>231</v>
      </c>
      <c r="I395" s="41" t="s">
        <v>120</v>
      </c>
    </row>
    <row r="396" spans="1:9" x14ac:dyDescent="0.25">
      <c r="A396" t="s">
        <v>164</v>
      </c>
      <c r="B396" t="s">
        <v>166</v>
      </c>
      <c r="C396" t="s">
        <v>167</v>
      </c>
      <c r="D396" t="s">
        <v>14</v>
      </c>
      <c r="E396" t="s">
        <v>18</v>
      </c>
      <c r="F396" t="s">
        <v>0</v>
      </c>
      <c r="G396" s="41">
        <v>1</v>
      </c>
      <c r="H396" s="41" t="s">
        <v>232</v>
      </c>
      <c r="I396" s="41" t="s">
        <v>194</v>
      </c>
    </row>
    <row r="397" spans="1:9" x14ac:dyDescent="0.25">
      <c r="A397" t="s">
        <v>164</v>
      </c>
      <c r="B397" t="s">
        <v>166</v>
      </c>
      <c r="C397" t="s">
        <v>167</v>
      </c>
      <c r="D397" t="s">
        <v>14</v>
      </c>
      <c r="E397" t="s">
        <v>19</v>
      </c>
      <c r="F397" t="s">
        <v>66</v>
      </c>
      <c r="G397" s="41">
        <v>1</v>
      </c>
      <c r="H397" s="41" t="s">
        <v>231</v>
      </c>
      <c r="I397" s="41" t="s">
        <v>121</v>
      </c>
    </row>
    <row r="398" spans="1:9" x14ac:dyDescent="0.25">
      <c r="A398" t="s">
        <v>164</v>
      </c>
      <c r="B398" t="s">
        <v>166</v>
      </c>
      <c r="C398" t="s">
        <v>167</v>
      </c>
      <c r="D398" t="s">
        <v>14</v>
      </c>
      <c r="E398" t="s">
        <v>19</v>
      </c>
      <c r="F398" t="s">
        <v>0</v>
      </c>
      <c r="G398" s="41">
        <v>1</v>
      </c>
      <c r="H398" s="41" t="s">
        <v>232</v>
      </c>
      <c r="I398" s="41" t="s">
        <v>195</v>
      </c>
    </row>
    <row r="399" spans="1:9" x14ac:dyDescent="0.25">
      <c r="A399" t="s">
        <v>164</v>
      </c>
      <c r="B399" t="s">
        <v>166</v>
      </c>
      <c r="C399" t="s">
        <v>167</v>
      </c>
      <c r="D399" t="s">
        <v>14</v>
      </c>
      <c r="E399" t="s">
        <v>20</v>
      </c>
      <c r="F399" t="s">
        <v>67</v>
      </c>
      <c r="G399" s="41">
        <v>1</v>
      </c>
      <c r="H399" s="41" t="s">
        <v>231</v>
      </c>
      <c r="I399" s="41" t="s">
        <v>123</v>
      </c>
    </row>
    <row r="400" spans="1:9" x14ac:dyDescent="0.25">
      <c r="A400" t="s">
        <v>164</v>
      </c>
      <c r="B400" t="s">
        <v>166</v>
      </c>
      <c r="C400" t="s">
        <v>167</v>
      </c>
      <c r="D400" t="s">
        <v>14</v>
      </c>
      <c r="E400" t="s">
        <v>20</v>
      </c>
      <c r="F400" t="s">
        <v>0</v>
      </c>
      <c r="G400" s="41">
        <v>1</v>
      </c>
      <c r="H400" s="41" t="s">
        <v>232</v>
      </c>
      <c r="I400" s="41" t="s">
        <v>196</v>
      </c>
    </row>
    <row r="401" spans="1:9" x14ac:dyDescent="0.25">
      <c r="A401" t="s">
        <v>164</v>
      </c>
      <c r="B401" t="s">
        <v>166</v>
      </c>
      <c r="C401" t="s">
        <v>167</v>
      </c>
      <c r="D401" t="s">
        <v>14</v>
      </c>
      <c r="E401" t="s">
        <v>21</v>
      </c>
      <c r="F401" t="s">
        <v>69</v>
      </c>
      <c r="G401" s="41">
        <v>1</v>
      </c>
      <c r="H401" s="41" t="s">
        <v>231</v>
      </c>
      <c r="I401" s="41" t="s">
        <v>125</v>
      </c>
    </row>
    <row r="402" spans="1:9" x14ac:dyDescent="0.25">
      <c r="A402" t="s">
        <v>164</v>
      </c>
      <c r="B402" t="s">
        <v>166</v>
      </c>
      <c r="C402" t="s">
        <v>167</v>
      </c>
      <c r="D402" t="s">
        <v>14</v>
      </c>
      <c r="E402" t="s">
        <v>21</v>
      </c>
      <c r="F402" t="s">
        <v>0</v>
      </c>
      <c r="G402" s="41">
        <v>1</v>
      </c>
      <c r="H402" s="41" t="s">
        <v>232</v>
      </c>
      <c r="I402" s="41" t="s">
        <v>197</v>
      </c>
    </row>
    <row r="403" spans="1:9" x14ac:dyDescent="0.25">
      <c r="A403" t="s">
        <v>164</v>
      </c>
      <c r="B403" t="s">
        <v>166</v>
      </c>
      <c r="C403" t="s">
        <v>167</v>
      </c>
      <c r="D403" t="s">
        <v>22</v>
      </c>
      <c r="E403" t="s">
        <v>23</v>
      </c>
      <c r="F403" t="s">
        <v>65</v>
      </c>
      <c r="G403" s="41">
        <v>1</v>
      </c>
      <c r="H403" s="41" t="s">
        <v>231</v>
      </c>
      <c r="I403" s="41" t="s">
        <v>126</v>
      </c>
    </row>
    <row r="404" spans="1:9" x14ac:dyDescent="0.25">
      <c r="A404" t="s">
        <v>164</v>
      </c>
      <c r="B404" t="s">
        <v>166</v>
      </c>
      <c r="C404" t="s">
        <v>167</v>
      </c>
      <c r="D404" t="s">
        <v>22</v>
      </c>
      <c r="E404" t="s">
        <v>23</v>
      </c>
      <c r="F404" t="s">
        <v>54</v>
      </c>
      <c r="G404" s="41">
        <v>1</v>
      </c>
      <c r="H404" s="41" t="s">
        <v>232</v>
      </c>
      <c r="I404" s="41" t="s">
        <v>198</v>
      </c>
    </row>
    <row r="405" spans="1:9" x14ac:dyDescent="0.25">
      <c r="A405" t="s">
        <v>164</v>
      </c>
      <c r="B405" t="s">
        <v>166</v>
      </c>
      <c r="C405" t="s">
        <v>167</v>
      </c>
      <c r="D405" t="s">
        <v>22</v>
      </c>
      <c r="E405" t="s">
        <v>24</v>
      </c>
      <c r="F405" t="s">
        <v>65</v>
      </c>
      <c r="G405" s="41">
        <v>1</v>
      </c>
      <c r="H405" s="41" t="s">
        <v>231</v>
      </c>
      <c r="I405" s="41" t="s">
        <v>127</v>
      </c>
    </row>
    <row r="406" spans="1:9" x14ac:dyDescent="0.25">
      <c r="A406" t="s">
        <v>164</v>
      </c>
      <c r="B406" t="s">
        <v>166</v>
      </c>
      <c r="C406" t="s">
        <v>167</v>
      </c>
      <c r="D406" t="s">
        <v>22</v>
      </c>
      <c r="E406" t="s">
        <v>24</v>
      </c>
      <c r="F406" t="s">
        <v>54</v>
      </c>
      <c r="G406" s="41">
        <v>1</v>
      </c>
      <c r="H406" s="41" t="s">
        <v>232</v>
      </c>
      <c r="I406" s="41" t="s">
        <v>199</v>
      </c>
    </row>
    <row r="407" spans="1:9" x14ac:dyDescent="0.25">
      <c r="A407" t="s">
        <v>164</v>
      </c>
      <c r="B407" t="s">
        <v>166</v>
      </c>
      <c r="C407" t="s">
        <v>167</v>
      </c>
      <c r="D407" t="s">
        <v>22</v>
      </c>
      <c r="E407" t="s">
        <v>25</v>
      </c>
      <c r="F407" t="s">
        <v>65</v>
      </c>
      <c r="G407" s="41">
        <v>1</v>
      </c>
      <c r="H407" s="41" t="s">
        <v>231</v>
      </c>
      <c r="I407" s="41" t="s">
        <v>128</v>
      </c>
    </row>
    <row r="408" spans="1:9" x14ac:dyDescent="0.25">
      <c r="A408" t="s">
        <v>164</v>
      </c>
      <c r="B408" t="s">
        <v>166</v>
      </c>
      <c r="C408" t="s">
        <v>167</v>
      </c>
      <c r="D408" t="s">
        <v>22</v>
      </c>
      <c r="E408" t="s">
        <v>25</v>
      </c>
      <c r="F408" t="s">
        <v>54</v>
      </c>
      <c r="G408" s="41">
        <v>1</v>
      </c>
      <c r="H408" s="41" t="s">
        <v>232</v>
      </c>
      <c r="I408" s="41" t="s">
        <v>200</v>
      </c>
    </row>
    <row r="409" spans="1:9" x14ac:dyDescent="0.25">
      <c r="A409" t="s">
        <v>164</v>
      </c>
      <c r="B409" t="s">
        <v>166</v>
      </c>
      <c r="C409" t="s">
        <v>167</v>
      </c>
      <c r="D409" t="s">
        <v>26</v>
      </c>
      <c r="E409" t="s">
        <v>27</v>
      </c>
      <c r="F409" t="s">
        <v>66</v>
      </c>
      <c r="G409" s="41">
        <v>1</v>
      </c>
      <c r="H409" s="41" t="s">
        <v>231</v>
      </c>
      <c r="I409" s="41" t="s">
        <v>129</v>
      </c>
    </row>
    <row r="410" spans="1:9" x14ac:dyDescent="0.25">
      <c r="A410" t="s">
        <v>164</v>
      </c>
      <c r="B410" t="s">
        <v>166</v>
      </c>
      <c r="C410" t="s">
        <v>167</v>
      </c>
      <c r="D410" t="s">
        <v>26</v>
      </c>
      <c r="E410" t="s">
        <v>27</v>
      </c>
      <c r="F410" t="s">
        <v>54</v>
      </c>
      <c r="G410" s="41">
        <v>1</v>
      </c>
      <c r="H410" s="41" t="s">
        <v>232</v>
      </c>
      <c r="I410" s="41" t="s">
        <v>201</v>
      </c>
    </row>
    <row r="411" spans="1:9" x14ac:dyDescent="0.25">
      <c r="A411" t="s">
        <v>164</v>
      </c>
      <c r="B411" t="s">
        <v>166</v>
      </c>
      <c r="C411" t="s">
        <v>167</v>
      </c>
      <c r="D411" t="s">
        <v>26</v>
      </c>
      <c r="E411" t="s">
        <v>28</v>
      </c>
      <c r="F411" t="s">
        <v>66</v>
      </c>
      <c r="G411" s="41">
        <v>1</v>
      </c>
      <c r="H411" s="41" t="s">
        <v>231</v>
      </c>
      <c r="I411" s="41" t="s">
        <v>130</v>
      </c>
    </row>
    <row r="412" spans="1:9" x14ac:dyDescent="0.25">
      <c r="A412" t="s">
        <v>164</v>
      </c>
      <c r="B412" t="s">
        <v>166</v>
      </c>
      <c r="C412" t="s">
        <v>167</v>
      </c>
      <c r="D412" t="s">
        <v>26</v>
      </c>
      <c r="E412" t="s">
        <v>28</v>
      </c>
      <c r="F412" t="s">
        <v>54</v>
      </c>
      <c r="G412" s="41">
        <v>1</v>
      </c>
      <c r="H412" s="41" t="s">
        <v>232</v>
      </c>
      <c r="I412" s="41" t="s">
        <v>202</v>
      </c>
    </row>
    <row r="413" spans="1:9" x14ac:dyDescent="0.25">
      <c r="A413" t="s">
        <v>164</v>
      </c>
      <c r="B413" t="s">
        <v>166</v>
      </c>
      <c r="C413" t="s">
        <v>167</v>
      </c>
      <c r="D413" t="s">
        <v>26</v>
      </c>
      <c r="E413" t="s">
        <v>29</v>
      </c>
      <c r="F413" t="s">
        <v>67</v>
      </c>
      <c r="G413" s="41">
        <v>1</v>
      </c>
      <c r="H413" s="41" t="s">
        <v>231</v>
      </c>
      <c r="I413" s="41" t="s">
        <v>131</v>
      </c>
    </row>
    <row r="414" spans="1:9" x14ac:dyDescent="0.25">
      <c r="A414" t="s">
        <v>164</v>
      </c>
      <c r="B414" t="s">
        <v>166</v>
      </c>
      <c r="C414" t="s">
        <v>167</v>
      </c>
      <c r="D414" t="s">
        <v>26</v>
      </c>
      <c r="E414" t="s">
        <v>29</v>
      </c>
      <c r="F414" t="s">
        <v>54</v>
      </c>
      <c r="G414" s="41">
        <v>1</v>
      </c>
      <c r="H414" s="41" t="s">
        <v>232</v>
      </c>
      <c r="I414" s="41" t="s">
        <v>203</v>
      </c>
    </row>
    <row r="415" spans="1:9" x14ac:dyDescent="0.25">
      <c r="A415" t="s">
        <v>164</v>
      </c>
      <c r="B415" t="s">
        <v>166</v>
      </c>
      <c r="C415" t="s">
        <v>167</v>
      </c>
      <c r="D415" t="s">
        <v>26</v>
      </c>
      <c r="E415" t="s">
        <v>30</v>
      </c>
      <c r="F415" t="s">
        <v>68</v>
      </c>
      <c r="G415" s="41">
        <v>1</v>
      </c>
      <c r="H415" s="41" t="s">
        <v>231</v>
      </c>
      <c r="I415" s="41" t="s">
        <v>132</v>
      </c>
    </row>
    <row r="416" spans="1:9" x14ac:dyDescent="0.25">
      <c r="A416" t="s">
        <v>164</v>
      </c>
      <c r="B416" t="s">
        <v>166</v>
      </c>
      <c r="C416" t="s">
        <v>167</v>
      </c>
      <c r="D416" t="s">
        <v>26</v>
      </c>
      <c r="E416" t="s">
        <v>30</v>
      </c>
      <c r="F416" t="s">
        <v>56</v>
      </c>
      <c r="G416" s="41">
        <v>1</v>
      </c>
      <c r="H416" s="41" t="s">
        <v>232</v>
      </c>
      <c r="I416" s="41" t="s">
        <v>204</v>
      </c>
    </row>
    <row r="417" spans="1:9" x14ac:dyDescent="0.25">
      <c r="A417" t="s">
        <v>164</v>
      </c>
      <c r="B417" t="s">
        <v>166</v>
      </c>
      <c r="C417" t="s">
        <v>167</v>
      </c>
      <c r="D417" t="s">
        <v>82</v>
      </c>
      <c r="E417" t="s">
        <v>31</v>
      </c>
      <c r="F417" t="s">
        <v>68</v>
      </c>
      <c r="G417" s="41">
        <v>1</v>
      </c>
      <c r="H417" s="41" t="s">
        <v>231</v>
      </c>
      <c r="I417" s="41" t="s">
        <v>134</v>
      </c>
    </row>
    <row r="418" spans="1:9" x14ac:dyDescent="0.25">
      <c r="A418" t="s">
        <v>164</v>
      </c>
      <c r="B418" t="s">
        <v>166</v>
      </c>
      <c r="C418" t="s">
        <v>167</v>
      </c>
      <c r="D418" t="s">
        <v>82</v>
      </c>
      <c r="E418" t="s">
        <v>31</v>
      </c>
      <c r="F418" t="s">
        <v>0</v>
      </c>
      <c r="G418" s="41">
        <v>1</v>
      </c>
      <c r="H418" s="41" t="s">
        <v>232</v>
      </c>
      <c r="I418" s="41" t="s">
        <v>205</v>
      </c>
    </row>
    <row r="419" spans="1:9" x14ac:dyDescent="0.25">
      <c r="A419" t="s">
        <v>164</v>
      </c>
      <c r="B419" t="s">
        <v>166</v>
      </c>
      <c r="C419" t="s">
        <v>167</v>
      </c>
      <c r="D419" t="s">
        <v>82</v>
      </c>
      <c r="E419" t="s">
        <v>32</v>
      </c>
      <c r="F419" t="s">
        <v>66</v>
      </c>
      <c r="G419" s="41">
        <v>1</v>
      </c>
      <c r="H419" s="41" t="s">
        <v>231</v>
      </c>
      <c r="I419" s="41" t="s">
        <v>135</v>
      </c>
    </row>
    <row r="420" spans="1:9" x14ac:dyDescent="0.25">
      <c r="A420" t="s">
        <v>164</v>
      </c>
      <c r="B420" t="s">
        <v>166</v>
      </c>
      <c r="C420" t="s">
        <v>167</v>
      </c>
      <c r="D420" t="s">
        <v>82</v>
      </c>
      <c r="E420" t="s">
        <v>32</v>
      </c>
      <c r="F420" t="s">
        <v>0</v>
      </c>
      <c r="G420" s="41">
        <v>1</v>
      </c>
      <c r="H420" s="41" t="s">
        <v>232</v>
      </c>
      <c r="I420" s="41" t="s">
        <v>206</v>
      </c>
    </row>
    <row r="421" spans="1:9" x14ac:dyDescent="0.25">
      <c r="A421" t="s">
        <v>164</v>
      </c>
      <c r="B421" t="s">
        <v>166</v>
      </c>
      <c r="C421" t="s">
        <v>167</v>
      </c>
      <c r="D421" t="s">
        <v>82</v>
      </c>
      <c r="E421" t="s">
        <v>33</v>
      </c>
      <c r="F421" t="s">
        <v>66</v>
      </c>
      <c r="G421" s="41">
        <v>1</v>
      </c>
      <c r="H421" s="41" t="s">
        <v>231</v>
      </c>
      <c r="I421" s="41" t="s">
        <v>136</v>
      </c>
    </row>
    <row r="422" spans="1:9" x14ac:dyDescent="0.25">
      <c r="A422" t="s">
        <v>164</v>
      </c>
      <c r="B422" t="s">
        <v>166</v>
      </c>
      <c r="C422" t="s">
        <v>167</v>
      </c>
      <c r="D422" t="s">
        <v>82</v>
      </c>
      <c r="E422" t="s">
        <v>33</v>
      </c>
      <c r="F422" t="s">
        <v>0</v>
      </c>
      <c r="G422" s="41">
        <v>1</v>
      </c>
      <c r="H422" s="41" t="s">
        <v>232</v>
      </c>
      <c r="I422" s="41" t="s">
        <v>207</v>
      </c>
    </row>
    <row r="423" spans="1:9" x14ac:dyDescent="0.25">
      <c r="A423" t="s">
        <v>164</v>
      </c>
      <c r="B423" t="s">
        <v>166</v>
      </c>
      <c r="C423" t="s">
        <v>167</v>
      </c>
      <c r="D423" t="s">
        <v>82</v>
      </c>
      <c r="E423" t="s">
        <v>34</v>
      </c>
      <c r="F423" t="s">
        <v>66</v>
      </c>
      <c r="G423" s="41">
        <v>1</v>
      </c>
      <c r="H423" s="41" t="s">
        <v>231</v>
      </c>
      <c r="I423" s="41" t="s">
        <v>137</v>
      </c>
    </row>
    <row r="424" spans="1:9" x14ac:dyDescent="0.25">
      <c r="A424" t="s">
        <v>164</v>
      </c>
      <c r="B424" t="s">
        <v>166</v>
      </c>
      <c r="C424" t="s">
        <v>167</v>
      </c>
      <c r="D424" t="s">
        <v>82</v>
      </c>
      <c r="E424" t="s">
        <v>34</v>
      </c>
      <c r="F424" t="s">
        <v>0</v>
      </c>
      <c r="G424" s="41">
        <v>1</v>
      </c>
      <c r="H424" s="41" t="s">
        <v>232</v>
      </c>
      <c r="I424" s="41" t="s">
        <v>208</v>
      </c>
    </row>
    <row r="425" spans="1:9" x14ac:dyDescent="0.25">
      <c r="A425" t="s">
        <v>164</v>
      </c>
      <c r="B425" t="s">
        <v>166</v>
      </c>
      <c r="C425" t="s">
        <v>167</v>
      </c>
      <c r="D425" t="s">
        <v>82</v>
      </c>
      <c r="E425" t="s">
        <v>81</v>
      </c>
      <c r="F425" t="s">
        <v>68</v>
      </c>
      <c r="G425" s="41">
        <v>1</v>
      </c>
      <c r="H425" s="41" t="s">
        <v>231</v>
      </c>
      <c r="I425" s="41" t="s">
        <v>138</v>
      </c>
    </row>
    <row r="426" spans="1:9" x14ac:dyDescent="0.25">
      <c r="A426" t="s">
        <v>164</v>
      </c>
      <c r="B426" t="s">
        <v>166</v>
      </c>
      <c r="C426" t="s">
        <v>167</v>
      </c>
      <c r="D426" t="s">
        <v>82</v>
      </c>
      <c r="E426" t="s">
        <v>81</v>
      </c>
      <c r="F426" t="s">
        <v>0</v>
      </c>
      <c r="G426" s="41">
        <v>1</v>
      </c>
      <c r="H426" s="41" t="s">
        <v>232</v>
      </c>
      <c r="I426" s="41" t="s">
        <v>209</v>
      </c>
    </row>
    <row r="427" spans="1:9" x14ac:dyDescent="0.25">
      <c r="A427" t="s">
        <v>164</v>
      </c>
      <c r="B427" t="s">
        <v>166</v>
      </c>
      <c r="C427" t="s">
        <v>167</v>
      </c>
      <c r="D427" t="s">
        <v>82</v>
      </c>
      <c r="E427" t="s">
        <v>63</v>
      </c>
      <c r="F427" t="s">
        <v>66</v>
      </c>
      <c r="G427" s="41">
        <v>1</v>
      </c>
      <c r="H427" s="41" t="s">
        <v>231</v>
      </c>
      <c r="I427" s="41" t="s">
        <v>139</v>
      </c>
    </row>
    <row r="428" spans="1:9" x14ac:dyDescent="0.25">
      <c r="A428" t="s">
        <v>164</v>
      </c>
      <c r="B428" t="s">
        <v>166</v>
      </c>
      <c r="C428" t="s">
        <v>167</v>
      </c>
      <c r="D428" t="s">
        <v>82</v>
      </c>
      <c r="E428" t="s">
        <v>63</v>
      </c>
      <c r="F428" t="s">
        <v>0</v>
      </c>
      <c r="G428" s="41">
        <v>1</v>
      </c>
      <c r="H428" s="41" t="s">
        <v>232</v>
      </c>
      <c r="I428" s="41" t="s">
        <v>210</v>
      </c>
    </row>
    <row r="429" spans="1:9" x14ac:dyDescent="0.25">
      <c r="A429" t="s">
        <v>164</v>
      </c>
      <c r="B429" t="s">
        <v>166</v>
      </c>
      <c r="C429" t="s">
        <v>167</v>
      </c>
      <c r="D429" t="s">
        <v>82</v>
      </c>
      <c r="E429" t="s">
        <v>35</v>
      </c>
      <c r="F429" t="s">
        <v>66</v>
      </c>
      <c r="G429" s="41">
        <v>1</v>
      </c>
      <c r="H429" s="41" t="s">
        <v>231</v>
      </c>
      <c r="I429" s="41" t="s">
        <v>140</v>
      </c>
    </row>
    <row r="430" spans="1:9" x14ac:dyDescent="0.25">
      <c r="A430" t="s">
        <v>164</v>
      </c>
      <c r="B430" t="s">
        <v>166</v>
      </c>
      <c r="C430" t="s">
        <v>167</v>
      </c>
      <c r="D430" t="s">
        <v>82</v>
      </c>
      <c r="E430" t="s">
        <v>35</v>
      </c>
      <c r="F430" t="s">
        <v>0</v>
      </c>
      <c r="G430" s="41">
        <v>1</v>
      </c>
      <c r="H430" s="41" t="s">
        <v>232</v>
      </c>
      <c r="I430" s="41" t="s">
        <v>211</v>
      </c>
    </row>
    <row r="431" spans="1:9" x14ac:dyDescent="0.25">
      <c r="A431" t="s">
        <v>164</v>
      </c>
      <c r="B431" t="s">
        <v>166</v>
      </c>
      <c r="C431" t="s">
        <v>167</v>
      </c>
      <c r="D431" t="s">
        <v>82</v>
      </c>
      <c r="E431" t="s">
        <v>36</v>
      </c>
      <c r="F431" t="s">
        <v>66</v>
      </c>
      <c r="G431" s="41">
        <v>1</v>
      </c>
      <c r="H431" s="41" t="s">
        <v>231</v>
      </c>
      <c r="I431" s="41" t="s">
        <v>141</v>
      </c>
    </row>
    <row r="432" spans="1:9" x14ac:dyDescent="0.25">
      <c r="A432" t="s">
        <v>164</v>
      </c>
      <c r="B432" t="s">
        <v>166</v>
      </c>
      <c r="C432" t="s">
        <v>167</v>
      </c>
      <c r="D432" t="s">
        <v>82</v>
      </c>
      <c r="E432" t="s">
        <v>36</v>
      </c>
      <c r="F432" t="s">
        <v>0</v>
      </c>
      <c r="G432" s="41">
        <v>1</v>
      </c>
      <c r="H432" s="41" t="s">
        <v>232</v>
      </c>
      <c r="I432" s="41" t="s">
        <v>212</v>
      </c>
    </row>
    <row r="433" spans="1:9" x14ac:dyDescent="0.25">
      <c r="A433" t="s">
        <v>164</v>
      </c>
      <c r="B433" t="s">
        <v>166</v>
      </c>
      <c r="C433" t="s">
        <v>167</v>
      </c>
      <c r="D433" t="s">
        <v>82</v>
      </c>
      <c r="E433" t="s">
        <v>37</v>
      </c>
      <c r="F433" t="s">
        <v>69</v>
      </c>
      <c r="G433" s="41">
        <v>1</v>
      </c>
      <c r="H433" s="41" t="s">
        <v>231</v>
      </c>
      <c r="I433" s="41" t="s">
        <v>142</v>
      </c>
    </row>
    <row r="434" spans="1:9" x14ac:dyDescent="0.25">
      <c r="A434" t="s">
        <v>164</v>
      </c>
      <c r="B434" t="s">
        <v>166</v>
      </c>
      <c r="C434" t="s">
        <v>167</v>
      </c>
      <c r="D434" t="s">
        <v>82</v>
      </c>
      <c r="E434" t="s">
        <v>37</v>
      </c>
      <c r="F434" t="s">
        <v>0</v>
      </c>
      <c r="G434" s="41">
        <v>1</v>
      </c>
      <c r="H434" s="41" t="s">
        <v>232</v>
      </c>
      <c r="I434" s="41" t="s">
        <v>213</v>
      </c>
    </row>
    <row r="435" spans="1:9" x14ac:dyDescent="0.25">
      <c r="A435" t="s">
        <v>164</v>
      </c>
      <c r="B435" t="s">
        <v>166</v>
      </c>
      <c r="C435" t="s">
        <v>167</v>
      </c>
      <c r="D435" t="s">
        <v>82</v>
      </c>
      <c r="E435" t="s">
        <v>38</v>
      </c>
      <c r="F435" t="s">
        <v>66</v>
      </c>
      <c r="G435" s="41">
        <v>1</v>
      </c>
      <c r="H435" s="41" t="s">
        <v>231</v>
      </c>
      <c r="I435" s="41" t="s">
        <v>143</v>
      </c>
    </row>
    <row r="436" spans="1:9" x14ac:dyDescent="0.25">
      <c r="A436" t="s">
        <v>164</v>
      </c>
      <c r="B436" t="s">
        <v>166</v>
      </c>
      <c r="C436" t="s">
        <v>167</v>
      </c>
      <c r="D436" t="s">
        <v>82</v>
      </c>
      <c r="E436" t="s">
        <v>38</v>
      </c>
      <c r="F436" t="s">
        <v>0</v>
      </c>
      <c r="G436" s="41">
        <v>1</v>
      </c>
      <c r="H436" s="41" t="s">
        <v>232</v>
      </c>
      <c r="I436" s="41" t="s">
        <v>214</v>
      </c>
    </row>
    <row r="437" spans="1:9" x14ac:dyDescent="0.25">
      <c r="A437" t="s">
        <v>164</v>
      </c>
      <c r="B437" t="s">
        <v>166</v>
      </c>
      <c r="C437" t="s">
        <v>167</v>
      </c>
      <c r="D437" t="s">
        <v>82</v>
      </c>
      <c r="E437" t="s">
        <v>39</v>
      </c>
      <c r="F437" t="s">
        <v>66</v>
      </c>
      <c r="G437" s="41">
        <v>1</v>
      </c>
      <c r="H437" s="41" t="s">
        <v>231</v>
      </c>
      <c r="I437" s="41" t="s">
        <v>144</v>
      </c>
    </row>
    <row r="438" spans="1:9" x14ac:dyDescent="0.25">
      <c r="A438" t="s">
        <v>164</v>
      </c>
      <c r="B438" t="s">
        <v>166</v>
      </c>
      <c r="C438" t="s">
        <v>167</v>
      </c>
      <c r="D438" t="s">
        <v>82</v>
      </c>
      <c r="E438" t="s">
        <v>39</v>
      </c>
      <c r="F438" t="s">
        <v>0</v>
      </c>
      <c r="G438" s="41">
        <v>1</v>
      </c>
      <c r="H438" s="41" t="s">
        <v>232</v>
      </c>
      <c r="I438" s="41" t="s">
        <v>215</v>
      </c>
    </row>
    <row r="439" spans="1:9" x14ac:dyDescent="0.25">
      <c r="A439" t="s">
        <v>164</v>
      </c>
      <c r="B439" t="s">
        <v>166</v>
      </c>
      <c r="C439" t="s">
        <v>167</v>
      </c>
      <c r="D439" t="s">
        <v>40</v>
      </c>
      <c r="E439" t="s">
        <v>41</v>
      </c>
      <c r="F439" t="s">
        <v>67</v>
      </c>
      <c r="G439" s="41">
        <v>1</v>
      </c>
      <c r="H439" s="41" t="s">
        <v>231</v>
      </c>
      <c r="I439" s="41" t="s">
        <v>145</v>
      </c>
    </row>
    <row r="440" spans="1:9" x14ac:dyDescent="0.25">
      <c r="A440" t="s">
        <v>164</v>
      </c>
      <c r="B440" t="s">
        <v>166</v>
      </c>
      <c r="C440" t="s">
        <v>167</v>
      </c>
      <c r="D440" t="s">
        <v>40</v>
      </c>
      <c r="E440" t="s">
        <v>41</v>
      </c>
      <c r="F440" t="s">
        <v>0</v>
      </c>
      <c r="G440" s="41">
        <v>1</v>
      </c>
      <c r="H440" s="41" t="s">
        <v>232</v>
      </c>
      <c r="I440" s="41" t="s">
        <v>216</v>
      </c>
    </row>
    <row r="441" spans="1:9" x14ac:dyDescent="0.25">
      <c r="A441" t="s">
        <v>164</v>
      </c>
      <c r="B441" t="s">
        <v>166</v>
      </c>
      <c r="C441" t="s">
        <v>167</v>
      </c>
      <c r="D441" t="s">
        <v>40</v>
      </c>
      <c r="E441" t="s">
        <v>42</v>
      </c>
      <c r="F441" t="s">
        <v>67</v>
      </c>
      <c r="G441" s="41">
        <v>1</v>
      </c>
      <c r="H441" s="41" t="s">
        <v>231</v>
      </c>
      <c r="I441" s="41" t="s">
        <v>146</v>
      </c>
    </row>
    <row r="442" spans="1:9" x14ac:dyDescent="0.25">
      <c r="A442" t="s">
        <v>164</v>
      </c>
      <c r="B442" t="s">
        <v>166</v>
      </c>
      <c r="C442" t="s">
        <v>167</v>
      </c>
      <c r="D442" t="s">
        <v>40</v>
      </c>
      <c r="E442" t="s">
        <v>42</v>
      </c>
      <c r="F442" t="s">
        <v>0</v>
      </c>
      <c r="G442" s="41">
        <v>1</v>
      </c>
      <c r="H442" s="41" t="s">
        <v>232</v>
      </c>
      <c r="I442" s="41" t="s">
        <v>217</v>
      </c>
    </row>
    <row r="443" spans="1:9" x14ac:dyDescent="0.25">
      <c r="A443" t="s">
        <v>164</v>
      </c>
      <c r="B443" t="s">
        <v>166</v>
      </c>
      <c r="C443" t="s">
        <v>167</v>
      </c>
      <c r="D443" t="s">
        <v>40</v>
      </c>
      <c r="E443" t="s">
        <v>43</v>
      </c>
      <c r="F443" t="s">
        <v>67</v>
      </c>
      <c r="G443" s="41">
        <v>1</v>
      </c>
      <c r="H443" s="41" t="s">
        <v>231</v>
      </c>
      <c r="I443" s="41" t="s">
        <v>147</v>
      </c>
    </row>
    <row r="444" spans="1:9" x14ac:dyDescent="0.25">
      <c r="A444" t="s">
        <v>164</v>
      </c>
      <c r="B444" t="s">
        <v>166</v>
      </c>
      <c r="C444" t="s">
        <v>167</v>
      </c>
      <c r="D444" t="s">
        <v>40</v>
      </c>
      <c r="E444" t="s">
        <v>43</v>
      </c>
      <c r="F444" t="s">
        <v>54</v>
      </c>
      <c r="G444" s="41">
        <v>1</v>
      </c>
      <c r="H444" s="41" t="s">
        <v>232</v>
      </c>
      <c r="I444" s="41" t="s">
        <v>218</v>
      </c>
    </row>
    <row r="445" spans="1:9" x14ac:dyDescent="0.25">
      <c r="A445" t="s">
        <v>164</v>
      </c>
      <c r="B445" t="s">
        <v>166</v>
      </c>
      <c r="C445" t="s">
        <v>167</v>
      </c>
      <c r="D445" t="s">
        <v>44</v>
      </c>
      <c r="E445" t="s">
        <v>45</v>
      </c>
      <c r="F445" t="s">
        <v>66</v>
      </c>
      <c r="G445" s="41">
        <v>1</v>
      </c>
      <c r="H445" s="41" t="s">
        <v>231</v>
      </c>
      <c r="I445" s="41" t="s">
        <v>148</v>
      </c>
    </row>
    <row r="446" spans="1:9" x14ac:dyDescent="0.25">
      <c r="A446" t="s">
        <v>164</v>
      </c>
      <c r="B446" t="s">
        <v>166</v>
      </c>
      <c r="C446" t="s">
        <v>167</v>
      </c>
      <c r="D446" t="s">
        <v>44</v>
      </c>
      <c r="E446" t="s">
        <v>45</v>
      </c>
      <c r="F446" t="s">
        <v>54</v>
      </c>
      <c r="G446" s="41">
        <v>1</v>
      </c>
      <c r="H446" s="41" t="s">
        <v>232</v>
      </c>
      <c r="I446" s="41" t="s">
        <v>219</v>
      </c>
    </row>
    <row r="447" spans="1:9" x14ac:dyDescent="0.25">
      <c r="A447" t="s">
        <v>164</v>
      </c>
      <c r="B447" t="s">
        <v>166</v>
      </c>
      <c r="C447" t="s">
        <v>167</v>
      </c>
      <c r="D447" t="s">
        <v>44</v>
      </c>
      <c r="E447" t="s">
        <v>46</v>
      </c>
      <c r="F447" t="s">
        <v>66</v>
      </c>
      <c r="G447" s="41">
        <v>1</v>
      </c>
      <c r="H447" s="41" t="s">
        <v>231</v>
      </c>
      <c r="I447" s="41" t="s">
        <v>149</v>
      </c>
    </row>
    <row r="448" spans="1:9" x14ac:dyDescent="0.25">
      <c r="A448" t="s">
        <v>164</v>
      </c>
      <c r="B448" t="s">
        <v>166</v>
      </c>
      <c r="C448" t="s">
        <v>167</v>
      </c>
      <c r="D448" t="s">
        <v>44</v>
      </c>
      <c r="E448" t="s">
        <v>46</v>
      </c>
      <c r="F448" t="s">
        <v>56</v>
      </c>
      <c r="G448" s="41">
        <v>1</v>
      </c>
      <c r="H448" s="41" t="s">
        <v>232</v>
      </c>
      <c r="I448" s="41" t="s">
        <v>220</v>
      </c>
    </row>
    <row r="449" spans="1:9" x14ac:dyDescent="0.25">
      <c r="A449" t="s">
        <v>164</v>
      </c>
      <c r="B449" t="s">
        <v>166</v>
      </c>
      <c r="C449" t="s">
        <v>167</v>
      </c>
      <c r="D449" t="s">
        <v>44</v>
      </c>
      <c r="E449" t="s">
        <v>47</v>
      </c>
      <c r="F449" t="s">
        <v>66</v>
      </c>
      <c r="G449" s="41">
        <v>1</v>
      </c>
      <c r="H449" s="41" t="s">
        <v>231</v>
      </c>
      <c r="I449" s="41" t="s">
        <v>150</v>
      </c>
    </row>
    <row r="450" spans="1:9" x14ac:dyDescent="0.25">
      <c r="A450" t="s">
        <v>164</v>
      </c>
      <c r="B450" t="s">
        <v>166</v>
      </c>
      <c r="C450" t="s">
        <v>167</v>
      </c>
      <c r="D450" t="s">
        <v>44</v>
      </c>
      <c r="E450" t="s">
        <v>47</v>
      </c>
      <c r="F450" t="s">
        <v>54</v>
      </c>
      <c r="G450" s="41">
        <v>1</v>
      </c>
      <c r="H450" s="41" t="s">
        <v>232</v>
      </c>
      <c r="I450" s="41" t="s">
        <v>221</v>
      </c>
    </row>
    <row r="451" spans="1:9" x14ac:dyDescent="0.25">
      <c r="A451" t="s">
        <v>164</v>
      </c>
      <c r="B451" t="s">
        <v>166</v>
      </c>
      <c r="C451" t="s">
        <v>167</v>
      </c>
      <c r="D451" t="s">
        <v>44</v>
      </c>
      <c r="E451" t="s">
        <v>83</v>
      </c>
      <c r="F451" t="s">
        <v>66</v>
      </c>
      <c r="G451" s="41">
        <v>1</v>
      </c>
      <c r="H451" s="41" t="s">
        <v>231</v>
      </c>
      <c r="I451" s="41" t="s">
        <v>151</v>
      </c>
    </row>
    <row r="452" spans="1:9" x14ac:dyDescent="0.25">
      <c r="A452" t="s">
        <v>164</v>
      </c>
      <c r="B452" t="s">
        <v>166</v>
      </c>
      <c r="C452" t="s">
        <v>167</v>
      </c>
      <c r="D452" t="s">
        <v>44</v>
      </c>
      <c r="E452" t="s">
        <v>83</v>
      </c>
      <c r="F452" t="s">
        <v>54</v>
      </c>
      <c r="G452" s="41">
        <v>1</v>
      </c>
      <c r="H452" s="41" t="s">
        <v>232</v>
      </c>
      <c r="I452" s="41" t="s">
        <v>222</v>
      </c>
    </row>
    <row r="453" spans="1:9" x14ac:dyDescent="0.25">
      <c r="A453" t="s">
        <v>164</v>
      </c>
      <c r="B453" t="s">
        <v>166</v>
      </c>
      <c r="C453" t="s">
        <v>167</v>
      </c>
      <c r="D453" t="s">
        <v>44</v>
      </c>
      <c r="E453" t="s">
        <v>48</v>
      </c>
      <c r="F453" t="s">
        <v>65</v>
      </c>
      <c r="G453" s="41">
        <v>1</v>
      </c>
      <c r="H453" s="41" t="s">
        <v>231</v>
      </c>
      <c r="I453" s="41" t="s">
        <v>152</v>
      </c>
    </row>
    <row r="454" spans="1:9" x14ac:dyDescent="0.25">
      <c r="A454" t="s">
        <v>164</v>
      </c>
      <c r="B454" t="s">
        <v>166</v>
      </c>
      <c r="C454" t="s">
        <v>167</v>
      </c>
      <c r="D454" t="s">
        <v>44</v>
      </c>
      <c r="E454" t="s">
        <v>48</v>
      </c>
      <c r="F454" t="s">
        <v>54</v>
      </c>
      <c r="G454" s="41">
        <v>1</v>
      </c>
      <c r="H454" s="41" t="s">
        <v>232</v>
      </c>
      <c r="I454" s="41" t="s">
        <v>223</v>
      </c>
    </row>
    <row r="455" spans="1:9" x14ac:dyDescent="0.25">
      <c r="A455" t="s">
        <v>164</v>
      </c>
      <c r="B455" t="s">
        <v>166</v>
      </c>
      <c r="C455" t="s">
        <v>167</v>
      </c>
      <c r="D455" t="s">
        <v>44</v>
      </c>
      <c r="E455" t="s">
        <v>84</v>
      </c>
      <c r="F455" t="s">
        <v>66</v>
      </c>
      <c r="G455" s="41">
        <v>1</v>
      </c>
      <c r="H455" s="41" t="s">
        <v>231</v>
      </c>
      <c r="I455" s="41" t="s">
        <v>153</v>
      </c>
    </row>
    <row r="456" spans="1:9" x14ac:dyDescent="0.25">
      <c r="A456" t="s">
        <v>164</v>
      </c>
      <c r="B456" t="s">
        <v>166</v>
      </c>
      <c r="C456" t="s">
        <v>167</v>
      </c>
      <c r="D456" t="s">
        <v>44</v>
      </c>
      <c r="E456" t="s">
        <v>84</v>
      </c>
      <c r="F456" t="s">
        <v>54</v>
      </c>
      <c r="G456" s="41">
        <v>1</v>
      </c>
      <c r="H456" s="41" t="s">
        <v>232</v>
      </c>
      <c r="I456" s="41" t="s">
        <v>224</v>
      </c>
    </row>
    <row r="457" spans="1:9" x14ac:dyDescent="0.25">
      <c r="A457" t="s">
        <v>164</v>
      </c>
      <c r="B457" t="s">
        <v>166</v>
      </c>
      <c r="C457" t="s">
        <v>167</v>
      </c>
      <c r="D457" t="s">
        <v>44</v>
      </c>
      <c r="E457" t="s">
        <v>49</v>
      </c>
      <c r="F457" t="s">
        <v>66</v>
      </c>
      <c r="G457" s="41">
        <v>1</v>
      </c>
      <c r="H457" s="41" t="s">
        <v>231</v>
      </c>
      <c r="I457" s="41" t="s">
        <v>154</v>
      </c>
    </row>
    <row r="458" spans="1:9" x14ac:dyDescent="0.25">
      <c r="A458" t="s">
        <v>164</v>
      </c>
      <c r="B458" t="s">
        <v>166</v>
      </c>
      <c r="C458" t="s">
        <v>167</v>
      </c>
      <c r="D458" t="s">
        <v>44</v>
      </c>
      <c r="E458" t="s">
        <v>49</v>
      </c>
      <c r="F458" t="s">
        <v>54</v>
      </c>
      <c r="G458" s="41">
        <v>1</v>
      </c>
      <c r="H458" s="41" t="s">
        <v>232</v>
      </c>
      <c r="I458" s="41" t="s">
        <v>225</v>
      </c>
    </row>
    <row r="459" spans="1:9" x14ac:dyDescent="0.25">
      <c r="A459" t="s">
        <v>164</v>
      </c>
      <c r="B459" t="s">
        <v>166</v>
      </c>
      <c r="C459" t="s">
        <v>167</v>
      </c>
      <c r="D459" t="s">
        <v>44</v>
      </c>
      <c r="E459" t="s">
        <v>50</v>
      </c>
      <c r="F459" t="s">
        <v>65</v>
      </c>
      <c r="G459" s="41">
        <v>1</v>
      </c>
      <c r="H459" s="41" t="s">
        <v>231</v>
      </c>
      <c r="I459" s="41" t="s">
        <v>155</v>
      </c>
    </row>
    <row r="460" spans="1:9" x14ac:dyDescent="0.25">
      <c r="A460" t="s">
        <v>164</v>
      </c>
      <c r="B460" t="s">
        <v>166</v>
      </c>
      <c r="C460" t="s">
        <v>167</v>
      </c>
      <c r="D460" t="s">
        <v>44</v>
      </c>
      <c r="E460" t="s">
        <v>50</v>
      </c>
      <c r="F460" t="s">
        <v>54</v>
      </c>
      <c r="G460" s="41">
        <v>1</v>
      </c>
      <c r="H460" s="41" t="s">
        <v>232</v>
      </c>
      <c r="I460" s="41" t="s">
        <v>226</v>
      </c>
    </row>
    <row r="461" spans="1:9" x14ac:dyDescent="0.25">
      <c r="A461" t="s">
        <v>164</v>
      </c>
      <c r="B461" t="s">
        <v>166</v>
      </c>
      <c r="C461" t="s">
        <v>167</v>
      </c>
      <c r="D461" t="s">
        <v>51</v>
      </c>
      <c r="E461" t="s">
        <v>52</v>
      </c>
      <c r="F461" t="s">
        <v>66</v>
      </c>
      <c r="G461" s="41">
        <v>1</v>
      </c>
      <c r="H461" s="41" t="s">
        <v>231</v>
      </c>
      <c r="I461" s="41" t="s">
        <v>156</v>
      </c>
    </row>
    <row r="462" spans="1:9" x14ac:dyDescent="0.25">
      <c r="A462" t="s">
        <v>164</v>
      </c>
      <c r="B462" t="s">
        <v>166</v>
      </c>
      <c r="C462" t="s">
        <v>167</v>
      </c>
      <c r="D462" t="s">
        <v>51</v>
      </c>
      <c r="E462" t="s">
        <v>52</v>
      </c>
      <c r="F462" t="s">
        <v>0</v>
      </c>
      <c r="G462" s="41">
        <v>1</v>
      </c>
      <c r="H462" s="41" t="s">
        <v>232</v>
      </c>
      <c r="I462" s="41" t="s">
        <v>227</v>
      </c>
    </row>
    <row r="463" spans="1:9" x14ac:dyDescent="0.25">
      <c r="A463" t="s">
        <v>164</v>
      </c>
      <c r="B463" t="s">
        <v>166</v>
      </c>
      <c r="C463" t="s">
        <v>167</v>
      </c>
      <c r="D463" t="s">
        <v>51</v>
      </c>
      <c r="E463" t="s">
        <v>85</v>
      </c>
      <c r="F463" t="s">
        <v>66</v>
      </c>
      <c r="G463" s="41">
        <v>1</v>
      </c>
      <c r="H463" s="41" t="s">
        <v>231</v>
      </c>
      <c r="I463" s="41" t="s">
        <v>157</v>
      </c>
    </row>
    <row r="464" spans="1:9" x14ac:dyDescent="0.25">
      <c r="A464" t="s">
        <v>164</v>
      </c>
      <c r="B464" t="s">
        <v>166</v>
      </c>
      <c r="C464" t="s">
        <v>167</v>
      </c>
      <c r="D464" t="s">
        <v>51</v>
      </c>
      <c r="E464" t="s">
        <v>85</v>
      </c>
      <c r="F464" t="s">
        <v>0</v>
      </c>
      <c r="G464" s="41">
        <v>1</v>
      </c>
      <c r="H464" s="41" t="s">
        <v>232</v>
      </c>
      <c r="I464" s="41" t="s">
        <v>228</v>
      </c>
    </row>
    <row r="465" spans="1:9" x14ac:dyDescent="0.25">
      <c r="A465" t="s">
        <v>164</v>
      </c>
      <c r="B465" t="s">
        <v>166</v>
      </c>
      <c r="C465" t="s">
        <v>167</v>
      </c>
      <c r="D465" t="s">
        <v>51</v>
      </c>
      <c r="E465" t="s">
        <v>53</v>
      </c>
      <c r="F465" t="s">
        <v>65</v>
      </c>
      <c r="G465" s="41">
        <v>1</v>
      </c>
      <c r="H465" s="41" t="s">
        <v>231</v>
      </c>
      <c r="I465" s="41" t="s">
        <v>158</v>
      </c>
    </row>
    <row r="466" spans="1:9" x14ac:dyDescent="0.25">
      <c r="A466" t="s">
        <v>164</v>
      </c>
      <c r="B466" t="s">
        <v>166</v>
      </c>
      <c r="C466" t="s">
        <v>167</v>
      </c>
      <c r="D466" t="s">
        <v>51</v>
      </c>
      <c r="E466" t="s">
        <v>53</v>
      </c>
      <c r="F466" t="s">
        <v>0</v>
      </c>
      <c r="G466" s="41">
        <v>1</v>
      </c>
      <c r="H466" s="41" t="s">
        <v>232</v>
      </c>
      <c r="I466" s="41" t="s">
        <v>229</v>
      </c>
    </row>
    <row r="467" spans="1:9" x14ac:dyDescent="0.25">
      <c r="A467" t="s">
        <v>94</v>
      </c>
      <c r="B467" t="s">
        <v>92</v>
      </c>
      <c r="C467" t="s">
        <v>91</v>
      </c>
      <c r="D467" t="s">
        <v>76</v>
      </c>
      <c r="E467" t="s">
        <v>2</v>
      </c>
      <c r="F467" t="s">
        <v>67</v>
      </c>
      <c r="G467" s="41">
        <v>1</v>
      </c>
      <c r="H467" s="41" t="s">
        <v>231</v>
      </c>
      <c r="I467" s="41" t="s">
        <v>97</v>
      </c>
    </row>
    <row r="468" spans="1:9" x14ac:dyDescent="0.25">
      <c r="A468" t="s">
        <v>94</v>
      </c>
      <c r="B468" t="s">
        <v>92</v>
      </c>
      <c r="C468" t="s">
        <v>91</v>
      </c>
      <c r="D468" t="s">
        <v>76</v>
      </c>
      <c r="E468" t="s">
        <v>2</v>
      </c>
      <c r="F468" t="s">
        <v>54</v>
      </c>
      <c r="G468" s="41">
        <v>1</v>
      </c>
      <c r="H468" s="41" t="s">
        <v>232</v>
      </c>
      <c r="I468" s="41" t="s">
        <v>172</v>
      </c>
    </row>
    <row r="469" spans="1:9" x14ac:dyDescent="0.25">
      <c r="A469" t="s">
        <v>94</v>
      </c>
      <c r="B469" t="s">
        <v>92</v>
      </c>
      <c r="C469" t="s">
        <v>91</v>
      </c>
      <c r="D469" t="s">
        <v>76</v>
      </c>
      <c r="E469" t="s">
        <v>3</v>
      </c>
      <c r="F469" t="s">
        <v>65</v>
      </c>
      <c r="G469" s="41">
        <v>1</v>
      </c>
      <c r="H469" s="41" t="s">
        <v>231</v>
      </c>
      <c r="I469" s="41" t="s">
        <v>98</v>
      </c>
    </row>
    <row r="470" spans="1:9" x14ac:dyDescent="0.25">
      <c r="A470" t="s">
        <v>94</v>
      </c>
      <c r="B470" t="s">
        <v>92</v>
      </c>
      <c r="C470" t="s">
        <v>91</v>
      </c>
      <c r="D470" t="s">
        <v>76</v>
      </c>
      <c r="E470" t="s">
        <v>3</v>
      </c>
      <c r="F470" t="s">
        <v>54</v>
      </c>
      <c r="G470" s="41">
        <v>1</v>
      </c>
      <c r="H470" s="41" t="s">
        <v>232</v>
      </c>
      <c r="I470" s="41" t="s">
        <v>173</v>
      </c>
    </row>
    <row r="471" spans="1:9" x14ac:dyDescent="0.25">
      <c r="A471" t="s">
        <v>94</v>
      </c>
      <c r="B471" t="s">
        <v>92</v>
      </c>
      <c r="C471" t="s">
        <v>91</v>
      </c>
      <c r="D471" t="s">
        <v>76</v>
      </c>
      <c r="E471" t="s">
        <v>75</v>
      </c>
      <c r="F471" t="s">
        <v>68</v>
      </c>
      <c r="G471" s="41">
        <v>1</v>
      </c>
      <c r="H471" s="41" t="s">
        <v>231</v>
      </c>
      <c r="I471" s="41" t="s">
        <v>100</v>
      </c>
    </row>
    <row r="472" spans="1:9" x14ac:dyDescent="0.25">
      <c r="A472" t="s">
        <v>94</v>
      </c>
      <c r="B472" t="s">
        <v>92</v>
      </c>
      <c r="C472" t="s">
        <v>91</v>
      </c>
      <c r="D472" t="s">
        <v>76</v>
      </c>
      <c r="E472" t="s">
        <v>75</v>
      </c>
      <c r="F472" t="s">
        <v>54</v>
      </c>
      <c r="G472" s="41">
        <v>1</v>
      </c>
      <c r="H472" s="41" t="s">
        <v>232</v>
      </c>
      <c r="I472" s="41" t="s">
        <v>174</v>
      </c>
    </row>
    <row r="473" spans="1:9" x14ac:dyDescent="0.25">
      <c r="A473" t="s">
        <v>94</v>
      </c>
      <c r="B473" t="s">
        <v>92</v>
      </c>
      <c r="C473" t="s">
        <v>91</v>
      </c>
      <c r="D473" t="s">
        <v>76</v>
      </c>
      <c r="E473" t="s">
        <v>4</v>
      </c>
      <c r="F473" t="s">
        <v>65</v>
      </c>
      <c r="G473" s="41">
        <v>1</v>
      </c>
      <c r="H473" s="41" t="s">
        <v>231</v>
      </c>
      <c r="I473" s="41" t="s">
        <v>101</v>
      </c>
    </row>
    <row r="474" spans="1:9" x14ac:dyDescent="0.25">
      <c r="A474" t="s">
        <v>94</v>
      </c>
      <c r="B474" t="s">
        <v>92</v>
      </c>
      <c r="C474" t="s">
        <v>91</v>
      </c>
      <c r="D474" t="s">
        <v>76</v>
      </c>
      <c r="E474" t="s">
        <v>4</v>
      </c>
      <c r="F474" t="s">
        <v>54</v>
      </c>
      <c r="G474" s="41">
        <v>1</v>
      </c>
      <c r="H474" s="41" t="s">
        <v>232</v>
      </c>
      <c r="I474" s="41" t="s">
        <v>175</v>
      </c>
    </row>
    <row r="475" spans="1:9" x14ac:dyDescent="0.25">
      <c r="A475" t="s">
        <v>94</v>
      </c>
      <c r="B475" t="s">
        <v>92</v>
      </c>
      <c r="C475" t="s">
        <v>91</v>
      </c>
      <c r="D475" t="s">
        <v>5</v>
      </c>
      <c r="E475" t="s">
        <v>64</v>
      </c>
      <c r="F475" t="s">
        <v>65</v>
      </c>
      <c r="G475" s="41">
        <v>1</v>
      </c>
      <c r="H475" s="41" t="s">
        <v>231</v>
      </c>
      <c r="I475" s="41" t="s">
        <v>102</v>
      </c>
    </row>
    <row r="476" spans="1:9" x14ac:dyDescent="0.25">
      <c r="A476" t="s">
        <v>94</v>
      </c>
      <c r="B476" t="s">
        <v>92</v>
      </c>
      <c r="C476" t="s">
        <v>91</v>
      </c>
      <c r="D476" t="s">
        <v>5</v>
      </c>
      <c r="E476" t="s">
        <v>64</v>
      </c>
      <c r="F476" t="s">
        <v>0</v>
      </c>
      <c r="G476" s="41">
        <v>1</v>
      </c>
      <c r="H476" s="41" t="s">
        <v>232</v>
      </c>
      <c r="I476" s="41" t="s">
        <v>176</v>
      </c>
    </row>
    <row r="477" spans="1:9" x14ac:dyDescent="0.25">
      <c r="A477" t="s">
        <v>94</v>
      </c>
      <c r="B477" t="s">
        <v>92</v>
      </c>
      <c r="C477" t="s">
        <v>91</v>
      </c>
      <c r="D477" t="s">
        <v>5</v>
      </c>
      <c r="E477" t="s">
        <v>77</v>
      </c>
      <c r="F477" t="s">
        <v>65</v>
      </c>
      <c r="G477" s="41">
        <v>1</v>
      </c>
      <c r="H477" s="41" t="s">
        <v>231</v>
      </c>
      <c r="I477" s="41" t="s">
        <v>103</v>
      </c>
    </row>
    <row r="478" spans="1:9" x14ac:dyDescent="0.25">
      <c r="A478" t="s">
        <v>94</v>
      </c>
      <c r="B478" t="s">
        <v>92</v>
      </c>
      <c r="C478" t="s">
        <v>91</v>
      </c>
      <c r="D478" t="s">
        <v>5</v>
      </c>
      <c r="E478" t="s">
        <v>77</v>
      </c>
      <c r="F478" t="s">
        <v>0</v>
      </c>
      <c r="G478" s="41">
        <v>1</v>
      </c>
      <c r="H478" s="41" t="s">
        <v>232</v>
      </c>
      <c r="I478" s="41" t="s">
        <v>177</v>
      </c>
    </row>
    <row r="479" spans="1:9" x14ac:dyDescent="0.25">
      <c r="A479" t="s">
        <v>94</v>
      </c>
      <c r="B479" t="s">
        <v>92</v>
      </c>
      <c r="C479" t="s">
        <v>91</v>
      </c>
      <c r="D479" t="s">
        <v>5</v>
      </c>
      <c r="E479" t="s">
        <v>6</v>
      </c>
      <c r="F479" t="s">
        <v>65</v>
      </c>
      <c r="G479" s="41">
        <v>1</v>
      </c>
      <c r="H479" s="41" t="s">
        <v>231</v>
      </c>
      <c r="I479" s="41" t="s">
        <v>104</v>
      </c>
    </row>
    <row r="480" spans="1:9" x14ac:dyDescent="0.25">
      <c r="A480" t="s">
        <v>94</v>
      </c>
      <c r="B480" t="s">
        <v>92</v>
      </c>
      <c r="C480" t="s">
        <v>91</v>
      </c>
      <c r="D480" t="s">
        <v>5</v>
      </c>
      <c r="E480" t="s">
        <v>6</v>
      </c>
      <c r="F480" t="s">
        <v>0</v>
      </c>
      <c r="G480" s="41">
        <v>1</v>
      </c>
      <c r="H480" s="41" t="s">
        <v>232</v>
      </c>
      <c r="I480" s="41" t="s">
        <v>178</v>
      </c>
    </row>
    <row r="481" spans="1:9" x14ac:dyDescent="0.25">
      <c r="A481" t="s">
        <v>94</v>
      </c>
      <c r="B481" t="s">
        <v>92</v>
      </c>
      <c r="C481" t="s">
        <v>91</v>
      </c>
      <c r="D481" t="s">
        <v>5</v>
      </c>
      <c r="E481" t="s">
        <v>62</v>
      </c>
      <c r="F481" t="s">
        <v>65</v>
      </c>
      <c r="G481" s="41">
        <v>1</v>
      </c>
      <c r="H481" s="41" t="s">
        <v>231</v>
      </c>
      <c r="I481" s="41" t="s">
        <v>105</v>
      </c>
    </row>
    <row r="482" spans="1:9" x14ac:dyDescent="0.25">
      <c r="A482" t="s">
        <v>94</v>
      </c>
      <c r="B482" t="s">
        <v>92</v>
      </c>
      <c r="C482" t="s">
        <v>91</v>
      </c>
      <c r="D482" t="s">
        <v>5</v>
      </c>
      <c r="E482" t="s">
        <v>62</v>
      </c>
      <c r="F482" t="s">
        <v>0</v>
      </c>
      <c r="G482" s="41">
        <v>1</v>
      </c>
      <c r="H482" s="41" t="s">
        <v>232</v>
      </c>
      <c r="I482" s="41" t="s">
        <v>179</v>
      </c>
    </row>
    <row r="483" spans="1:9" x14ac:dyDescent="0.25">
      <c r="A483" t="s">
        <v>94</v>
      </c>
      <c r="B483" t="s">
        <v>92</v>
      </c>
      <c r="C483" t="s">
        <v>91</v>
      </c>
      <c r="D483" t="s">
        <v>78</v>
      </c>
      <c r="E483" t="s">
        <v>59</v>
      </c>
      <c r="F483" t="s">
        <v>66</v>
      </c>
      <c r="G483" s="41">
        <v>1</v>
      </c>
      <c r="H483" s="41" t="s">
        <v>231</v>
      </c>
      <c r="I483" s="41" t="s">
        <v>106</v>
      </c>
    </row>
    <row r="484" spans="1:9" x14ac:dyDescent="0.25">
      <c r="A484" t="s">
        <v>94</v>
      </c>
      <c r="B484" t="s">
        <v>92</v>
      </c>
      <c r="C484" t="s">
        <v>91</v>
      </c>
      <c r="D484" t="s">
        <v>78</v>
      </c>
      <c r="E484" t="s">
        <v>59</v>
      </c>
      <c r="F484" t="s">
        <v>54</v>
      </c>
      <c r="G484" s="41">
        <v>1</v>
      </c>
      <c r="H484" s="41" t="s">
        <v>232</v>
      </c>
      <c r="I484" s="41" t="s">
        <v>180</v>
      </c>
    </row>
    <row r="485" spans="1:9" x14ac:dyDescent="0.25">
      <c r="A485" t="s">
        <v>94</v>
      </c>
      <c r="B485" t="s">
        <v>92</v>
      </c>
      <c r="C485" t="s">
        <v>91</v>
      </c>
      <c r="D485" t="s">
        <v>78</v>
      </c>
      <c r="E485" t="s">
        <v>60</v>
      </c>
      <c r="F485" t="s">
        <v>66</v>
      </c>
      <c r="G485" s="41">
        <v>1</v>
      </c>
      <c r="H485" s="41" t="s">
        <v>231</v>
      </c>
      <c r="I485" s="41" t="s">
        <v>107</v>
      </c>
    </row>
    <row r="486" spans="1:9" x14ac:dyDescent="0.25">
      <c r="A486" t="s">
        <v>94</v>
      </c>
      <c r="B486" t="s">
        <v>92</v>
      </c>
      <c r="C486" t="s">
        <v>91</v>
      </c>
      <c r="D486" t="s">
        <v>78</v>
      </c>
      <c r="E486" t="s">
        <v>60</v>
      </c>
      <c r="F486" t="s">
        <v>54</v>
      </c>
      <c r="G486" s="41">
        <v>1</v>
      </c>
      <c r="H486" s="41" t="s">
        <v>232</v>
      </c>
      <c r="I486" s="41" t="s">
        <v>181</v>
      </c>
    </row>
    <row r="487" spans="1:9" x14ac:dyDescent="0.25">
      <c r="A487" t="s">
        <v>94</v>
      </c>
      <c r="B487" t="s">
        <v>92</v>
      </c>
      <c r="C487" t="s">
        <v>91</v>
      </c>
      <c r="D487" t="s">
        <v>78</v>
      </c>
      <c r="E487" t="s">
        <v>61</v>
      </c>
      <c r="F487" t="s">
        <v>66</v>
      </c>
      <c r="G487" s="41">
        <v>1</v>
      </c>
      <c r="H487" s="41" t="s">
        <v>231</v>
      </c>
      <c r="I487" s="41" t="s">
        <v>108</v>
      </c>
    </row>
    <row r="488" spans="1:9" x14ac:dyDescent="0.25">
      <c r="A488" t="s">
        <v>94</v>
      </c>
      <c r="B488" t="s">
        <v>92</v>
      </c>
      <c r="C488" t="s">
        <v>91</v>
      </c>
      <c r="D488" t="s">
        <v>78</v>
      </c>
      <c r="E488" t="s">
        <v>61</v>
      </c>
      <c r="F488" t="s">
        <v>54</v>
      </c>
      <c r="G488" s="41">
        <v>1</v>
      </c>
      <c r="H488" s="41" t="s">
        <v>232</v>
      </c>
      <c r="I488" s="41" t="s">
        <v>182</v>
      </c>
    </row>
    <row r="489" spans="1:9" x14ac:dyDescent="0.25">
      <c r="A489" t="s">
        <v>94</v>
      </c>
      <c r="B489" t="s">
        <v>92</v>
      </c>
      <c r="C489" t="s">
        <v>91</v>
      </c>
      <c r="D489" t="s">
        <v>80</v>
      </c>
      <c r="E489" t="s">
        <v>7</v>
      </c>
      <c r="F489" t="s">
        <v>66</v>
      </c>
      <c r="G489" s="41">
        <v>1</v>
      </c>
      <c r="H489" s="41" t="s">
        <v>231</v>
      </c>
      <c r="I489" s="41" t="s">
        <v>109</v>
      </c>
    </row>
    <row r="490" spans="1:9" x14ac:dyDescent="0.25">
      <c r="A490" t="s">
        <v>94</v>
      </c>
      <c r="B490" t="s">
        <v>92</v>
      </c>
      <c r="C490" t="s">
        <v>91</v>
      </c>
      <c r="D490" t="s">
        <v>80</v>
      </c>
      <c r="E490" t="s">
        <v>7</v>
      </c>
      <c r="F490" t="s">
        <v>0</v>
      </c>
      <c r="G490" s="41">
        <v>1</v>
      </c>
      <c r="H490" s="41" t="s">
        <v>232</v>
      </c>
      <c r="I490" s="41" t="s">
        <v>183</v>
      </c>
    </row>
    <row r="491" spans="1:9" x14ac:dyDescent="0.25">
      <c r="A491" t="s">
        <v>94</v>
      </c>
      <c r="B491" t="s">
        <v>92</v>
      </c>
      <c r="C491" t="s">
        <v>91</v>
      </c>
      <c r="D491" t="s">
        <v>80</v>
      </c>
      <c r="E491" t="s">
        <v>8</v>
      </c>
      <c r="F491" t="s">
        <v>66</v>
      </c>
      <c r="G491" s="41">
        <v>1</v>
      </c>
      <c r="H491" s="41" t="s">
        <v>231</v>
      </c>
      <c r="I491" s="41" t="s">
        <v>110</v>
      </c>
    </row>
    <row r="492" spans="1:9" x14ac:dyDescent="0.25">
      <c r="A492" t="s">
        <v>94</v>
      </c>
      <c r="B492" t="s">
        <v>92</v>
      </c>
      <c r="C492" t="s">
        <v>91</v>
      </c>
      <c r="D492" t="s">
        <v>80</v>
      </c>
      <c r="E492" t="s">
        <v>8</v>
      </c>
      <c r="F492" t="s">
        <v>0</v>
      </c>
      <c r="G492" s="41">
        <v>1</v>
      </c>
      <c r="H492" s="41" t="s">
        <v>232</v>
      </c>
      <c r="I492" s="41" t="s">
        <v>184</v>
      </c>
    </row>
    <row r="493" spans="1:9" x14ac:dyDescent="0.25">
      <c r="A493" t="s">
        <v>94</v>
      </c>
      <c r="B493" t="s">
        <v>92</v>
      </c>
      <c r="C493" t="s">
        <v>91</v>
      </c>
      <c r="D493" t="s">
        <v>80</v>
      </c>
      <c r="E493" t="s">
        <v>9</v>
      </c>
      <c r="F493" t="s">
        <v>66</v>
      </c>
      <c r="G493" s="41">
        <v>1</v>
      </c>
      <c r="H493" s="41" t="s">
        <v>231</v>
      </c>
      <c r="I493" s="41" t="s">
        <v>111</v>
      </c>
    </row>
    <row r="494" spans="1:9" x14ac:dyDescent="0.25">
      <c r="A494" t="s">
        <v>94</v>
      </c>
      <c r="B494" t="s">
        <v>92</v>
      </c>
      <c r="C494" t="s">
        <v>91</v>
      </c>
      <c r="D494" t="s">
        <v>80</v>
      </c>
      <c r="E494" t="s">
        <v>9</v>
      </c>
      <c r="F494" t="s">
        <v>0</v>
      </c>
      <c r="G494" s="41">
        <v>1</v>
      </c>
      <c r="H494" s="41" t="s">
        <v>232</v>
      </c>
      <c r="I494" s="41" t="s">
        <v>185</v>
      </c>
    </row>
    <row r="495" spans="1:9" x14ac:dyDescent="0.25">
      <c r="A495" t="s">
        <v>94</v>
      </c>
      <c r="B495" t="s">
        <v>92</v>
      </c>
      <c r="C495" t="s">
        <v>91</v>
      </c>
      <c r="D495" t="s">
        <v>80</v>
      </c>
      <c r="E495" t="s">
        <v>79</v>
      </c>
      <c r="F495" t="s">
        <v>66</v>
      </c>
      <c r="G495" s="41">
        <v>1</v>
      </c>
      <c r="H495" s="41" t="s">
        <v>231</v>
      </c>
      <c r="I495" s="41" t="s">
        <v>112</v>
      </c>
    </row>
    <row r="496" spans="1:9" x14ac:dyDescent="0.25">
      <c r="A496" t="s">
        <v>94</v>
      </c>
      <c r="B496" t="s">
        <v>92</v>
      </c>
      <c r="C496" t="s">
        <v>91</v>
      </c>
      <c r="D496" t="s">
        <v>80</v>
      </c>
      <c r="E496" t="s">
        <v>79</v>
      </c>
      <c r="F496" t="s">
        <v>0</v>
      </c>
      <c r="G496" s="41">
        <v>1</v>
      </c>
      <c r="H496" s="41" t="s">
        <v>232</v>
      </c>
      <c r="I496" s="41" t="s">
        <v>186</v>
      </c>
    </row>
    <row r="497" spans="1:9" x14ac:dyDescent="0.25">
      <c r="A497" t="s">
        <v>94</v>
      </c>
      <c r="B497" t="s">
        <v>92</v>
      </c>
      <c r="C497" t="s">
        <v>91</v>
      </c>
      <c r="D497" t="s">
        <v>80</v>
      </c>
      <c r="E497" t="s">
        <v>10</v>
      </c>
      <c r="F497" t="s">
        <v>66</v>
      </c>
      <c r="G497" s="41">
        <v>1</v>
      </c>
      <c r="H497" s="41" t="s">
        <v>231</v>
      </c>
      <c r="I497" s="41" t="s">
        <v>113</v>
      </c>
    </row>
    <row r="498" spans="1:9" x14ac:dyDescent="0.25">
      <c r="A498" t="s">
        <v>94</v>
      </c>
      <c r="B498" t="s">
        <v>92</v>
      </c>
      <c r="C498" t="s">
        <v>91</v>
      </c>
      <c r="D498" t="s">
        <v>80</v>
      </c>
      <c r="E498" t="s">
        <v>10</v>
      </c>
      <c r="F498" t="s">
        <v>0</v>
      </c>
      <c r="G498" s="41">
        <v>1</v>
      </c>
      <c r="H498" s="41" t="s">
        <v>232</v>
      </c>
      <c r="I498" s="41" t="s">
        <v>187</v>
      </c>
    </row>
    <row r="499" spans="1:9" x14ac:dyDescent="0.25">
      <c r="A499" t="s">
        <v>94</v>
      </c>
      <c r="B499" t="s">
        <v>92</v>
      </c>
      <c r="C499" t="s">
        <v>91</v>
      </c>
      <c r="D499" t="s">
        <v>80</v>
      </c>
      <c r="E499" t="s">
        <v>11</v>
      </c>
      <c r="F499" t="s">
        <v>66</v>
      </c>
      <c r="G499" s="41">
        <v>1</v>
      </c>
      <c r="H499" s="41" t="s">
        <v>231</v>
      </c>
      <c r="I499" s="41" t="s">
        <v>114</v>
      </c>
    </row>
    <row r="500" spans="1:9" x14ac:dyDescent="0.25">
      <c r="A500" t="s">
        <v>94</v>
      </c>
      <c r="B500" t="s">
        <v>92</v>
      </c>
      <c r="C500" t="s">
        <v>91</v>
      </c>
      <c r="D500" t="s">
        <v>80</v>
      </c>
      <c r="E500" t="s">
        <v>11</v>
      </c>
      <c r="F500" t="s">
        <v>0</v>
      </c>
      <c r="G500" s="41">
        <v>1</v>
      </c>
      <c r="H500" s="41" t="s">
        <v>232</v>
      </c>
      <c r="I500" s="41" t="s">
        <v>188</v>
      </c>
    </row>
    <row r="501" spans="1:9" x14ac:dyDescent="0.25">
      <c r="A501" t="s">
        <v>94</v>
      </c>
      <c r="B501" t="s">
        <v>92</v>
      </c>
      <c r="C501" t="s">
        <v>91</v>
      </c>
      <c r="D501" t="s">
        <v>80</v>
      </c>
      <c r="E501" t="s">
        <v>12</v>
      </c>
      <c r="F501" t="s">
        <v>66</v>
      </c>
      <c r="G501" s="41">
        <v>1</v>
      </c>
      <c r="H501" s="41" t="s">
        <v>231</v>
      </c>
      <c r="I501" s="41" t="s">
        <v>115</v>
      </c>
    </row>
    <row r="502" spans="1:9" x14ac:dyDescent="0.25">
      <c r="A502" t="s">
        <v>94</v>
      </c>
      <c r="B502" t="s">
        <v>92</v>
      </c>
      <c r="C502" t="s">
        <v>91</v>
      </c>
      <c r="D502" t="s">
        <v>80</v>
      </c>
      <c r="E502" t="s">
        <v>12</v>
      </c>
      <c r="F502" t="s">
        <v>0</v>
      </c>
      <c r="G502" s="41">
        <v>1</v>
      </c>
      <c r="H502" s="41" t="s">
        <v>232</v>
      </c>
      <c r="I502" s="41" t="s">
        <v>189</v>
      </c>
    </row>
    <row r="503" spans="1:9" x14ac:dyDescent="0.25">
      <c r="A503" t="s">
        <v>94</v>
      </c>
      <c r="B503" t="s">
        <v>92</v>
      </c>
      <c r="C503" t="s">
        <v>91</v>
      </c>
      <c r="D503" t="s">
        <v>80</v>
      </c>
      <c r="E503" t="s">
        <v>13</v>
      </c>
      <c r="F503" t="s">
        <v>66</v>
      </c>
      <c r="G503" s="41">
        <v>1</v>
      </c>
      <c r="H503" s="41" t="s">
        <v>231</v>
      </c>
      <c r="I503" s="41" t="s">
        <v>116</v>
      </c>
    </row>
    <row r="504" spans="1:9" x14ac:dyDescent="0.25">
      <c r="A504" t="s">
        <v>94</v>
      </c>
      <c r="B504" t="s">
        <v>92</v>
      </c>
      <c r="C504" t="s">
        <v>91</v>
      </c>
      <c r="D504" t="s">
        <v>80</v>
      </c>
      <c r="E504" t="s">
        <v>13</v>
      </c>
      <c r="F504" t="s">
        <v>0</v>
      </c>
      <c r="G504" s="41">
        <v>1</v>
      </c>
      <c r="H504" s="41" t="s">
        <v>232</v>
      </c>
      <c r="I504" s="41" t="s">
        <v>190</v>
      </c>
    </row>
    <row r="505" spans="1:9" x14ac:dyDescent="0.25">
      <c r="A505" t="s">
        <v>94</v>
      </c>
      <c r="B505" t="s">
        <v>92</v>
      </c>
      <c r="C505" t="s">
        <v>91</v>
      </c>
      <c r="D505" t="s">
        <v>14</v>
      </c>
      <c r="E505" t="s">
        <v>15</v>
      </c>
      <c r="F505" t="s">
        <v>66</v>
      </c>
      <c r="G505" s="41">
        <v>1</v>
      </c>
      <c r="H505" s="41" t="s">
        <v>231</v>
      </c>
      <c r="I505" s="41" t="s">
        <v>117</v>
      </c>
    </row>
    <row r="506" spans="1:9" x14ac:dyDescent="0.25">
      <c r="A506" t="s">
        <v>94</v>
      </c>
      <c r="B506" t="s">
        <v>92</v>
      </c>
      <c r="C506" t="s">
        <v>91</v>
      </c>
      <c r="D506" t="s">
        <v>14</v>
      </c>
      <c r="E506" t="s">
        <v>15</v>
      </c>
      <c r="F506" t="s">
        <v>0</v>
      </c>
      <c r="G506" s="41">
        <v>1</v>
      </c>
      <c r="H506" s="41" t="s">
        <v>232</v>
      </c>
      <c r="I506" s="41" t="s">
        <v>191</v>
      </c>
    </row>
    <row r="507" spans="1:9" x14ac:dyDescent="0.25">
      <c r="A507" t="s">
        <v>94</v>
      </c>
      <c r="B507" t="s">
        <v>92</v>
      </c>
      <c r="C507" t="s">
        <v>91</v>
      </c>
      <c r="D507" t="s">
        <v>14</v>
      </c>
      <c r="E507" t="s">
        <v>16</v>
      </c>
      <c r="F507" t="s">
        <v>66</v>
      </c>
      <c r="G507" s="41">
        <v>1</v>
      </c>
      <c r="H507" s="41" t="s">
        <v>231</v>
      </c>
      <c r="I507" s="41" t="s">
        <v>118</v>
      </c>
    </row>
    <row r="508" spans="1:9" x14ac:dyDescent="0.25">
      <c r="A508" t="s">
        <v>94</v>
      </c>
      <c r="B508" t="s">
        <v>92</v>
      </c>
      <c r="C508" t="s">
        <v>91</v>
      </c>
      <c r="D508" t="s">
        <v>14</v>
      </c>
      <c r="E508" t="s">
        <v>16</v>
      </c>
      <c r="F508" t="s">
        <v>0</v>
      </c>
      <c r="G508" s="41">
        <v>1</v>
      </c>
      <c r="H508" s="41" t="s">
        <v>232</v>
      </c>
      <c r="I508" s="41" t="s">
        <v>192</v>
      </c>
    </row>
    <row r="509" spans="1:9" x14ac:dyDescent="0.25">
      <c r="A509" t="s">
        <v>94</v>
      </c>
      <c r="B509" t="s">
        <v>92</v>
      </c>
      <c r="C509" t="s">
        <v>91</v>
      </c>
      <c r="D509" t="s">
        <v>14</v>
      </c>
      <c r="E509" t="s">
        <v>17</v>
      </c>
      <c r="F509" t="s">
        <v>66</v>
      </c>
      <c r="G509" s="41">
        <v>1</v>
      </c>
      <c r="H509" s="41" t="s">
        <v>231</v>
      </c>
      <c r="I509" s="41" t="s">
        <v>119</v>
      </c>
    </row>
    <row r="510" spans="1:9" x14ac:dyDescent="0.25">
      <c r="A510" t="s">
        <v>94</v>
      </c>
      <c r="B510" t="s">
        <v>92</v>
      </c>
      <c r="C510" t="s">
        <v>91</v>
      </c>
      <c r="D510" t="s">
        <v>14</v>
      </c>
      <c r="E510" t="s">
        <v>17</v>
      </c>
      <c r="F510" t="s">
        <v>0</v>
      </c>
      <c r="G510" s="41">
        <v>1</v>
      </c>
      <c r="H510" s="41" t="s">
        <v>232</v>
      </c>
      <c r="I510" s="41" t="s">
        <v>193</v>
      </c>
    </row>
    <row r="511" spans="1:9" x14ac:dyDescent="0.25">
      <c r="A511" t="s">
        <v>94</v>
      </c>
      <c r="B511" t="s">
        <v>92</v>
      </c>
      <c r="C511" t="s">
        <v>91</v>
      </c>
      <c r="D511" t="s">
        <v>14</v>
      </c>
      <c r="E511" t="s">
        <v>18</v>
      </c>
      <c r="F511" t="s">
        <v>66</v>
      </c>
      <c r="G511" s="41">
        <v>1</v>
      </c>
      <c r="H511" s="41" t="s">
        <v>231</v>
      </c>
      <c r="I511" s="41" t="s">
        <v>120</v>
      </c>
    </row>
    <row r="512" spans="1:9" x14ac:dyDescent="0.25">
      <c r="A512" t="s">
        <v>94</v>
      </c>
      <c r="B512" t="s">
        <v>92</v>
      </c>
      <c r="C512" t="s">
        <v>91</v>
      </c>
      <c r="D512" t="s">
        <v>14</v>
      </c>
      <c r="E512" t="s">
        <v>18</v>
      </c>
      <c r="F512" t="s">
        <v>0</v>
      </c>
      <c r="G512" s="41">
        <v>1</v>
      </c>
      <c r="H512" s="41" t="s">
        <v>232</v>
      </c>
      <c r="I512" s="41" t="s">
        <v>194</v>
      </c>
    </row>
    <row r="513" spans="1:9" x14ac:dyDescent="0.25">
      <c r="A513" t="s">
        <v>94</v>
      </c>
      <c r="B513" t="s">
        <v>92</v>
      </c>
      <c r="C513" t="s">
        <v>91</v>
      </c>
      <c r="D513" t="s">
        <v>14</v>
      </c>
      <c r="E513" t="s">
        <v>19</v>
      </c>
      <c r="F513" t="s">
        <v>66</v>
      </c>
      <c r="G513" s="41">
        <v>1</v>
      </c>
      <c r="H513" s="41" t="s">
        <v>231</v>
      </c>
      <c r="I513" s="41" t="s">
        <v>121</v>
      </c>
    </row>
    <row r="514" spans="1:9" x14ac:dyDescent="0.25">
      <c r="A514" t="s">
        <v>94</v>
      </c>
      <c r="B514" t="s">
        <v>92</v>
      </c>
      <c r="C514" t="s">
        <v>91</v>
      </c>
      <c r="D514" t="s">
        <v>14</v>
      </c>
      <c r="E514" t="s">
        <v>19</v>
      </c>
      <c r="F514" t="s">
        <v>0</v>
      </c>
      <c r="G514" s="41">
        <v>1</v>
      </c>
      <c r="H514" s="41" t="s">
        <v>232</v>
      </c>
      <c r="I514" s="41" t="s">
        <v>195</v>
      </c>
    </row>
    <row r="515" spans="1:9" x14ac:dyDescent="0.25">
      <c r="A515" t="s">
        <v>94</v>
      </c>
      <c r="B515" t="s">
        <v>92</v>
      </c>
      <c r="C515" t="s">
        <v>91</v>
      </c>
      <c r="D515" t="s">
        <v>14</v>
      </c>
      <c r="E515" t="s">
        <v>20</v>
      </c>
      <c r="F515" t="s">
        <v>66</v>
      </c>
      <c r="G515" s="41">
        <v>1</v>
      </c>
      <c r="H515" s="41" t="s">
        <v>231</v>
      </c>
      <c r="I515" s="41" t="s">
        <v>122</v>
      </c>
    </row>
    <row r="516" spans="1:9" x14ac:dyDescent="0.25">
      <c r="A516" t="s">
        <v>94</v>
      </c>
      <c r="B516" t="s">
        <v>92</v>
      </c>
      <c r="C516" t="s">
        <v>91</v>
      </c>
      <c r="D516" t="s">
        <v>14</v>
      </c>
      <c r="E516" t="s">
        <v>20</v>
      </c>
      <c r="F516" t="s">
        <v>0</v>
      </c>
      <c r="G516" s="41">
        <v>1</v>
      </c>
      <c r="H516" s="41" t="s">
        <v>232</v>
      </c>
      <c r="I516" s="41" t="s">
        <v>196</v>
      </c>
    </row>
    <row r="517" spans="1:9" x14ac:dyDescent="0.25">
      <c r="A517" t="s">
        <v>94</v>
      </c>
      <c r="B517" t="s">
        <v>92</v>
      </c>
      <c r="C517" t="s">
        <v>91</v>
      </c>
      <c r="D517" t="s">
        <v>14</v>
      </c>
      <c r="E517" t="s">
        <v>21</v>
      </c>
      <c r="F517" t="s">
        <v>66</v>
      </c>
      <c r="G517" s="41">
        <v>1</v>
      </c>
      <c r="H517" s="41" t="s">
        <v>231</v>
      </c>
      <c r="I517" s="41" t="s">
        <v>124</v>
      </c>
    </row>
    <row r="518" spans="1:9" x14ac:dyDescent="0.25">
      <c r="A518" t="s">
        <v>94</v>
      </c>
      <c r="B518" t="s">
        <v>92</v>
      </c>
      <c r="C518" t="s">
        <v>91</v>
      </c>
      <c r="D518" t="s">
        <v>14</v>
      </c>
      <c r="E518" t="s">
        <v>21</v>
      </c>
      <c r="F518" t="s">
        <v>0</v>
      </c>
      <c r="G518" s="41">
        <v>1</v>
      </c>
      <c r="H518" s="41" t="s">
        <v>232</v>
      </c>
      <c r="I518" s="41" t="s">
        <v>197</v>
      </c>
    </row>
    <row r="519" spans="1:9" x14ac:dyDescent="0.25">
      <c r="A519" t="s">
        <v>94</v>
      </c>
      <c r="B519" t="s">
        <v>92</v>
      </c>
      <c r="C519" t="s">
        <v>91</v>
      </c>
      <c r="D519" t="s">
        <v>22</v>
      </c>
      <c r="E519" t="s">
        <v>23</v>
      </c>
      <c r="F519" t="s">
        <v>65</v>
      </c>
      <c r="G519" s="41">
        <v>1</v>
      </c>
      <c r="H519" s="41" t="s">
        <v>231</v>
      </c>
      <c r="I519" s="41" t="s">
        <v>126</v>
      </c>
    </row>
    <row r="520" spans="1:9" x14ac:dyDescent="0.25">
      <c r="A520" t="s">
        <v>94</v>
      </c>
      <c r="B520" t="s">
        <v>92</v>
      </c>
      <c r="C520" t="s">
        <v>91</v>
      </c>
      <c r="D520" t="s">
        <v>22</v>
      </c>
      <c r="E520" t="s">
        <v>23</v>
      </c>
      <c r="F520" t="s">
        <v>54</v>
      </c>
      <c r="G520" s="41">
        <v>1</v>
      </c>
      <c r="H520" s="41" t="s">
        <v>232</v>
      </c>
      <c r="I520" s="41" t="s">
        <v>198</v>
      </c>
    </row>
    <row r="521" spans="1:9" x14ac:dyDescent="0.25">
      <c r="A521" t="s">
        <v>94</v>
      </c>
      <c r="B521" t="s">
        <v>92</v>
      </c>
      <c r="C521" t="s">
        <v>91</v>
      </c>
      <c r="D521" t="s">
        <v>22</v>
      </c>
      <c r="E521" t="s">
        <v>24</v>
      </c>
      <c r="F521" t="s">
        <v>65</v>
      </c>
      <c r="G521" s="41">
        <v>1</v>
      </c>
      <c r="H521" s="41" t="s">
        <v>231</v>
      </c>
      <c r="I521" s="41" t="s">
        <v>127</v>
      </c>
    </row>
    <row r="522" spans="1:9" x14ac:dyDescent="0.25">
      <c r="A522" t="s">
        <v>94</v>
      </c>
      <c r="B522" t="s">
        <v>92</v>
      </c>
      <c r="C522" t="s">
        <v>91</v>
      </c>
      <c r="D522" t="s">
        <v>22</v>
      </c>
      <c r="E522" t="s">
        <v>24</v>
      </c>
      <c r="F522" t="s">
        <v>54</v>
      </c>
      <c r="G522" s="41">
        <v>1</v>
      </c>
      <c r="H522" s="41" t="s">
        <v>232</v>
      </c>
      <c r="I522" s="41" t="s">
        <v>199</v>
      </c>
    </row>
    <row r="523" spans="1:9" x14ac:dyDescent="0.25">
      <c r="A523" t="s">
        <v>94</v>
      </c>
      <c r="B523" t="s">
        <v>92</v>
      </c>
      <c r="C523" t="s">
        <v>91</v>
      </c>
      <c r="D523" t="s">
        <v>22</v>
      </c>
      <c r="E523" t="s">
        <v>25</v>
      </c>
      <c r="F523" t="s">
        <v>65</v>
      </c>
      <c r="G523" s="41">
        <v>1</v>
      </c>
      <c r="H523" s="41" t="s">
        <v>231</v>
      </c>
      <c r="I523" s="41" t="s">
        <v>128</v>
      </c>
    </row>
    <row r="524" spans="1:9" x14ac:dyDescent="0.25">
      <c r="A524" t="s">
        <v>94</v>
      </c>
      <c r="B524" t="s">
        <v>92</v>
      </c>
      <c r="C524" t="s">
        <v>91</v>
      </c>
      <c r="D524" t="s">
        <v>22</v>
      </c>
      <c r="E524" t="s">
        <v>25</v>
      </c>
      <c r="F524" t="s">
        <v>54</v>
      </c>
      <c r="G524" s="41">
        <v>1</v>
      </c>
      <c r="H524" s="41" t="s">
        <v>232</v>
      </c>
      <c r="I524" s="41" t="s">
        <v>200</v>
      </c>
    </row>
    <row r="525" spans="1:9" x14ac:dyDescent="0.25">
      <c r="A525" t="s">
        <v>94</v>
      </c>
      <c r="B525" t="s">
        <v>92</v>
      </c>
      <c r="C525" t="s">
        <v>91</v>
      </c>
      <c r="D525" t="s">
        <v>26</v>
      </c>
      <c r="E525" t="s">
        <v>27</v>
      </c>
      <c r="F525" t="s">
        <v>66</v>
      </c>
      <c r="G525" s="41">
        <v>1</v>
      </c>
      <c r="H525" s="41" t="s">
        <v>231</v>
      </c>
      <c r="I525" s="41" t="s">
        <v>129</v>
      </c>
    </row>
    <row r="526" spans="1:9" x14ac:dyDescent="0.25">
      <c r="A526" t="s">
        <v>94</v>
      </c>
      <c r="B526" t="s">
        <v>92</v>
      </c>
      <c r="C526" t="s">
        <v>91</v>
      </c>
      <c r="D526" t="s">
        <v>26</v>
      </c>
      <c r="E526" t="s">
        <v>27</v>
      </c>
      <c r="F526" t="s">
        <v>54</v>
      </c>
      <c r="G526" s="41">
        <v>1</v>
      </c>
      <c r="H526" s="41" t="s">
        <v>232</v>
      </c>
      <c r="I526" s="41" t="s">
        <v>201</v>
      </c>
    </row>
    <row r="527" spans="1:9" x14ac:dyDescent="0.25">
      <c r="A527" t="s">
        <v>94</v>
      </c>
      <c r="B527" t="s">
        <v>92</v>
      </c>
      <c r="C527" t="s">
        <v>91</v>
      </c>
      <c r="D527" t="s">
        <v>26</v>
      </c>
      <c r="E527" t="s">
        <v>28</v>
      </c>
      <c r="F527" t="s">
        <v>66</v>
      </c>
      <c r="G527" s="41">
        <v>1</v>
      </c>
      <c r="H527" s="41" t="s">
        <v>231</v>
      </c>
      <c r="I527" s="41" t="s">
        <v>130</v>
      </c>
    </row>
    <row r="528" spans="1:9" x14ac:dyDescent="0.25">
      <c r="A528" t="s">
        <v>94</v>
      </c>
      <c r="B528" t="s">
        <v>92</v>
      </c>
      <c r="C528" t="s">
        <v>91</v>
      </c>
      <c r="D528" t="s">
        <v>26</v>
      </c>
      <c r="E528" t="s">
        <v>28</v>
      </c>
      <c r="F528" t="s">
        <v>54</v>
      </c>
      <c r="G528" s="41">
        <v>1</v>
      </c>
      <c r="H528" s="41" t="s">
        <v>232</v>
      </c>
      <c r="I528" s="41" t="s">
        <v>202</v>
      </c>
    </row>
    <row r="529" spans="1:9" x14ac:dyDescent="0.25">
      <c r="A529" t="s">
        <v>94</v>
      </c>
      <c r="B529" t="s">
        <v>92</v>
      </c>
      <c r="C529" t="s">
        <v>91</v>
      </c>
      <c r="D529" t="s">
        <v>26</v>
      </c>
      <c r="E529" t="s">
        <v>29</v>
      </c>
      <c r="F529" t="s">
        <v>67</v>
      </c>
      <c r="G529" s="41">
        <v>1</v>
      </c>
      <c r="H529" s="41" t="s">
        <v>231</v>
      </c>
      <c r="I529" s="41" t="s">
        <v>131</v>
      </c>
    </row>
    <row r="530" spans="1:9" x14ac:dyDescent="0.25">
      <c r="A530" t="s">
        <v>94</v>
      </c>
      <c r="B530" t="s">
        <v>92</v>
      </c>
      <c r="C530" t="s">
        <v>91</v>
      </c>
      <c r="D530" t="s">
        <v>26</v>
      </c>
      <c r="E530" t="s">
        <v>29</v>
      </c>
      <c r="F530" t="s">
        <v>54</v>
      </c>
      <c r="G530" s="41">
        <v>1</v>
      </c>
      <c r="H530" s="41" t="s">
        <v>232</v>
      </c>
      <c r="I530" s="41" t="s">
        <v>203</v>
      </c>
    </row>
    <row r="531" spans="1:9" x14ac:dyDescent="0.25">
      <c r="A531" t="s">
        <v>94</v>
      </c>
      <c r="B531" t="s">
        <v>92</v>
      </c>
      <c r="C531" t="s">
        <v>91</v>
      </c>
      <c r="D531" t="s">
        <v>26</v>
      </c>
      <c r="E531" t="s">
        <v>30</v>
      </c>
      <c r="F531" t="s">
        <v>68</v>
      </c>
      <c r="G531" s="41">
        <v>1</v>
      </c>
      <c r="H531" s="41" t="s">
        <v>231</v>
      </c>
      <c r="I531" s="41" t="s">
        <v>132</v>
      </c>
    </row>
    <row r="532" spans="1:9" x14ac:dyDescent="0.25">
      <c r="A532" t="s">
        <v>94</v>
      </c>
      <c r="B532" t="s">
        <v>92</v>
      </c>
      <c r="C532" t="s">
        <v>91</v>
      </c>
      <c r="D532" t="s">
        <v>26</v>
      </c>
      <c r="E532" t="s">
        <v>30</v>
      </c>
      <c r="F532" t="s">
        <v>56</v>
      </c>
      <c r="G532" s="41">
        <v>1</v>
      </c>
      <c r="H532" s="41" t="s">
        <v>232</v>
      </c>
      <c r="I532" s="41" t="s">
        <v>204</v>
      </c>
    </row>
    <row r="533" spans="1:9" x14ac:dyDescent="0.25">
      <c r="A533" t="s">
        <v>94</v>
      </c>
      <c r="B533" t="s">
        <v>92</v>
      </c>
      <c r="C533" t="s">
        <v>91</v>
      </c>
      <c r="D533" t="s">
        <v>82</v>
      </c>
      <c r="E533" t="s">
        <v>31</v>
      </c>
      <c r="F533" t="s">
        <v>66</v>
      </c>
      <c r="G533" s="41">
        <v>1</v>
      </c>
      <c r="H533" s="41" t="s">
        <v>231</v>
      </c>
      <c r="I533" s="41" t="s">
        <v>133</v>
      </c>
    </row>
    <row r="534" spans="1:9" x14ac:dyDescent="0.25">
      <c r="A534" t="s">
        <v>94</v>
      </c>
      <c r="B534" t="s">
        <v>92</v>
      </c>
      <c r="C534" t="s">
        <v>91</v>
      </c>
      <c r="D534" t="s">
        <v>82</v>
      </c>
      <c r="E534" t="s">
        <v>31</v>
      </c>
      <c r="F534" t="s">
        <v>0</v>
      </c>
      <c r="G534" s="41">
        <v>1</v>
      </c>
      <c r="H534" s="41" t="s">
        <v>232</v>
      </c>
      <c r="I534" s="41" t="s">
        <v>205</v>
      </c>
    </row>
    <row r="535" spans="1:9" x14ac:dyDescent="0.25">
      <c r="A535" t="s">
        <v>94</v>
      </c>
      <c r="B535" t="s">
        <v>92</v>
      </c>
      <c r="C535" t="s">
        <v>91</v>
      </c>
      <c r="D535" t="s">
        <v>82</v>
      </c>
      <c r="E535" t="s">
        <v>32</v>
      </c>
      <c r="F535" t="s">
        <v>66</v>
      </c>
      <c r="G535" s="41">
        <v>1</v>
      </c>
      <c r="H535" s="41" t="s">
        <v>231</v>
      </c>
      <c r="I535" s="41" t="s">
        <v>135</v>
      </c>
    </row>
    <row r="536" spans="1:9" x14ac:dyDescent="0.25">
      <c r="A536" t="s">
        <v>94</v>
      </c>
      <c r="B536" t="s">
        <v>92</v>
      </c>
      <c r="C536" t="s">
        <v>91</v>
      </c>
      <c r="D536" t="s">
        <v>82</v>
      </c>
      <c r="E536" t="s">
        <v>32</v>
      </c>
      <c r="F536" t="s">
        <v>0</v>
      </c>
      <c r="G536" s="41">
        <v>1</v>
      </c>
      <c r="H536" s="41" t="s">
        <v>232</v>
      </c>
      <c r="I536" s="41" t="s">
        <v>206</v>
      </c>
    </row>
    <row r="537" spans="1:9" x14ac:dyDescent="0.25">
      <c r="A537" t="s">
        <v>94</v>
      </c>
      <c r="B537" t="s">
        <v>92</v>
      </c>
      <c r="C537" t="s">
        <v>91</v>
      </c>
      <c r="D537" t="s">
        <v>82</v>
      </c>
      <c r="E537" t="s">
        <v>33</v>
      </c>
      <c r="F537" t="s">
        <v>66</v>
      </c>
      <c r="G537" s="41">
        <v>1</v>
      </c>
      <c r="H537" s="41" t="s">
        <v>231</v>
      </c>
      <c r="I537" s="41" t="s">
        <v>136</v>
      </c>
    </row>
    <row r="538" spans="1:9" x14ac:dyDescent="0.25">
      <c r="A538" t="s">
        <v>94</v>
      </c>
      <c r="B538" t="s">
        <v>92</v>
      </c>
      <c r="C538" t="s">
        <v>91</v>
      </c>
      <c r="D538" t="s">
        <v>82</v>
      </c>
      <c r="E538" t="s">
        <v>33</v>
      </c>
      <c r="F538" t="s">
        <v>0</v>
      </c>
      <c r="G538" s="41">
        <v>1</v>
      </c>
      <c r="H538" s="41" t="s">
        <v>232</v>
      </c>
      <c r="I538" s="41" t="s">
        <v>207</v>
      </c>
    </row>
    <row r="539" spans="1:9" x14ac:dyDescent="0.25">
      <c r="A539" t="s">
        <v>94</v>
      </c>
      <c r="B539" t="s">
        <v>92</v>
      </c>
      <c r="C539" t="s">
        <v>91</v>
      </c>
      <c r="D539" t="s">
        <v>82</v>
      </c>
      <c r="E539" t="s">
        <v>34</v>
      </c>
      <c r="F539" t="s">
        <v>66</v>
      </c>
      <c r="G539" s="41">
        <v>1</v>
      </c>
      <c r="H539" s="41" t="s">
        <v>231</v>
      </c>
      <c r="I539" s="41" t="s">
        <v>137</v>
      </c>
    </row>
    <row r="540" spans="1:9" x14ac:dyDescent="0.25">
      <c r="A540" t="s">
        <v>94</v>
      </c>
      <c r="B540" t="s">
        <v>92</v>
      </c>
      <c r="C540" t="s">
        <v>91</v>
      </c>
      <c r="D540" t="s">
        <v>82</v>
      </c>
      <c r="E540" t="s">
        <v>34</v>
      </c>
      <c r="F540" t="s">
        <v>0</v>
      </c>
      <c r="G540" s="41">
        <v>1</v>
      </c>
      <c r="H540" s="41" t="s">
        <v>232</v>
      </c>
      <c r="I540" s="41" t="s">
        <v>208</v>
      </c>
    </row>
    <row r="541" spans="1:9" x14ac:dyDescent="0.25">
      <c r="A541" t="s">
        <v>94</v>
      </c>
      <c r="B541" t="s">
        <v>92</v>
      </c>
      <c r="C541" t="s">
        <v>91</v>
      </c>
      <c r="D541" t="s">
        <v>82</v>
      </c>
      <c r="E541" t="s">
        <v>81</v>
      </c>
      <c r="F541" t="s">
        <v>68</v>
      </c>
      <c r="G541" s="41">
        <v>1</v>
      </c>
      <c r="H541" s="41" t="s">
        <v>231</v>
      </c>
      <c r="I541" s="41" t="s">
        <v>138</v>
      </c>
    </row>
    <row r="542" spans="1:9" x14ac:dyDescent="0.25">
      <c r="A542" t="s">
        <v>94</v>
      </c>
      <c r="B542" t="s">
        <v>92</v>
      </c>
      <c r="C542" t="s">
        <v>91</v>
      </c>
      <c r="D542" t="s">
        <v>82</v>
      </c>
      <c r="E542" t="s">
        <v>81</v>
      </c>
      <c r="F542" t="s">
        <v>0</v>
      </c>
      <c r="G542" s="41">
        <v>1</v>
      </c>
      <c r="H542" s="41" t="s">
        <v>232</v>
      </c>
      <c r="I542" s="41" t="s">
        <v>209</v>
      </c>
    </row>
    <row r="543" spans="1:9" x14ac:dyDescent="0.25">
      <c r="A543" t="s">
        <v>94</v>
      </c>
      <c r="B543" t="s">
        <v>92</v>
      </c>
      <c r="C543" t="s">
        <v>91</v>
      </c>
      <c r="D543" t="s">
        <v>82</v>
      </c>
      <c r="E543" t="s">
        <v>63</v>
      </c>
      <c r="F543" t="s">
        <v>66</v>
      </c>
      <c r="G543" s="41">
        <v>1</v>
      </c>
      <c r="H543" s="41" t="s">
        <v>231</v>
      </c>
      <c r="I543" s="41" t="s">
        <v>139</v>
      </c>
    </row>
    <row r="544" spans="1:9" x14ac:dyDescent="0.25">
      <c r="A544" t="s">
        <v>94</v>
      </c>
      <c r="B544" t="s">
        <v>92</v>
      </c>
      <c r="C544" t="s">
        <v>91</v>
      </c>
      <c r="D544" t="s">
        <v>82</v>
      </c>
      <c r="E544" t="s">
        <v>63</v>
      </c>
      <c r="F544" t="s">
        <v>0</v>
      </c>
      <c r="G544" s="41">
        <v>1</v>
      </c>
      <c r="H544" s="41" t="s">
        <v>232</v>
      </c>
      <c r="I544" s="41" t="s">
        <v>210</v>
      </c>
    </row>
    <row r="545" spans="1:9" x14ac:dyDescent="0.25">
      <c r="A545" t="s">
        <v>94</v>
      </c>
      <c r="B545" t="s">
        <v>92</v>
      </c>
      <c r="C545" t="s">
        <v>91</v>
      </c>
      <c r="D545" t="s">
        <v>82</v>
      </c>
      <c r="E545" t="s">
        <v>35</v>
      </c>
      <c r="F545" t="s">
        <v>66</v>
      </c>
      <c r="G545" s="41">
        <v>1</v>
      </c>
      <c r="H545" s="41" t="s">
        <v>231</v>
      </c>
      <c r="I545" s="41" t="s">
        <v>140</v>
      </c>
    </row>
    <row r="546" spans="1:9" x14ac:dyDescent="0.25">
      <c r="A546" t="s">
        <v>94</v>
      </c>
      <c r="B546" t="s">
        <v>92</v>
      </c>
      <c r="C546" t="s">
        <v>91</v>
      </c>
      <c r="D546" t="s">
        <v>82</v>
      </c>
      <c r="E546" t="s">
        <v>35</v>
      </c>
      <c r="F546" t="s">
        <v>0</v>
      </c>
      <c r="G546" s="41">
        <v>1</v>
      </c>
      <c r="H546" s="41" t="s">
        <v>232</v>
      </c>
      <c r="I546" s="41" t="s">
        <v>211</v>
      </c>
    </row>
    <row r="547" spans="1:9" x14ac:dyDescent="0.25">
      <c r="A547" t="s">
        <v>94</v>
      </c>
      <c r="B547" t="s">
        <v>92</v>
      </c>
      <c r="C547" t="s">
        <v>91</v>
      </c>
      <c r="D547" t="s">
        <v>82</v>
      </c>
      <c r="E547" t="s">
        <v>36</v>
      </c>
      <c r="F547" t="s">
        <v>66</v>
      </c>
      <c r="G547" s="41">
        <v>1</v>
      </c>
      <c r="H547" s="41" t="s">
        <v>231</v>
      </c>
      <c r="I547" s="41" t="s">
        <v>141</v>
      </c>
    </row>
    <row r="548" spans="1:9" x14ac:dyDescent="0.25">
      <c r="A548" t="s">
        <v>94</v>
      </c>
      <c r="B548" t="s">
        <v>92</v>
      </c>
      <c r="C548" t="s">
        <v>91</v>
      </c>
      <c r="D548" t="s">
        <v>82</v>
      </c>
      <c r="E548" t="s">
        <v>36</v>
      </c>
      <c r="F548" t="s">
        <v>0</v>
      </c>
      <c r="G548" s="41">
        <v>1</v>
      </c>
      <c r="H548" s="41" t="s">
        <v>232</v>
      </c>
      <c r="I548" s="41" t="s">
        <v>212</v>
      </c>
    </row>
    <row r="549" spans="1:9" x14ac:dyDescent="0.25">
      <c r="A549" t="s">
        <v>94</v>
      </c>
      <c r="B549" t="s">
        <v>92</v>
      </c>
      <c r="C549" t="s">
        <v>91</v>
      </c>
      <c r="D549" t="s">
        <v>82</v>
      </c>
      <c r="E549" t="s">
        <v>37</v>
      </c>
      <c r="F549" t="s">
        <v>69</v>
      </c>
      <c r="G549" s="41">
        <v>1</v>
      </c>
      <c r="H549" s="41" t="s">
        <v>231</v>
      </c>
      <c r="I549" s="41" t="s">
        <v>142</v>
      </c>
    </row>
    <row r="550" spans="1:9" x14ac:dyDescent="0.25">
      <c r="A550" t="s">
        <v>94</v>
      </c>
      <c r="B550" t="s">
        <v>92</v>
      </c>
      <c r="C550" t="s">
        <v>91</v>
      </c>
      <c r="D550" t="s">
        <v>82</v>
      </c>
      <c r="E550" t="s">
        <v>37</v>
      </c>
      <c r="F550" t="s">
        <v>0</v>
      </c>
      <c r="G550" s="41">
        <v>1</v>
      </c>
      <c r="H550" s="41" t="s">
        <v>232</v>
      </c>
      <c r="I550" s="41" t="s">
        <v>213</v>
      </c>
    </row>
    <row r="551" spans="1:9" x14ac:dyDescent="0.25">
      <c r="A551" t="s">
        <v>94</v>
      </c>
      <c r="B551" t="s">
        <v>92</v>
      </c>
      <c r="C551" t="s">
        <v>91</v>
      </c>
      <c r="D551" t="s">
        <v>82</v>
      </c>
      <c r="E551" t="s">
        <v>38</v>
      </c>
      <c r="F551" t="s">
        <v>66</v>
      </c>
      <c r="G551" s="41">
        <v>1</v>
      </c>
      <c r="H551" s="41" t="s">
        <v>231</v>
      </c>
      <c r="I551" s="41" t="s">
        <v>143</v>
      </c>
    </row>
    <row r="552" spans="1:9" x14ac:dyDescent="0.25">
      <c r="A552" t="s">
        <v>94</v>
      </c>
      <c r="B552" t="s">
        <v>92</v>
      </c>
      <c r="C552" t="s">
        <v>91</v>
      </c>
      <c r="D552" t="s">
        <v>82</v>
      </c>
      <c r="E552" t="s">
        <v>38</v>
      </c>
      <c r="F552" t="s">
        <v>0</v>
      </c>
      <c r="G552" s="41">
        <v>1</v>
      </c>
      <c r="H552" s="41" t="s">
        <v>232</v>
      </c>
      <c r="I552" s="41" t="s">
        <v>214</v>
      </c>
    </row>
    <row r="553" spans="1:9" x14ac:dyDescent="0.25">
      <c r="A553" t="s">
        <v>94</v>
      </c>
      <c r="B553" t="s">
        <v>92</v>
      </c>
      <c r="C553" t="s">
        <v>91</v>
      </c>
      <c r="D553" t="s">
        <v>82</v>
      </c>
      <c r="E553" t="s">
        <v>39</v>
      </c>
      <c r="F553" t="s">
        <v>66</v>
      </c>
      <c r="G553" s="41">
        <v>1</v>
      </c>
      <c r="H553" s="41" t="s">
        <v>231</v>
      </c>
      <c r="I553" s="41" t="s">
        <v>144</v>
      </c>
    </row>
    <row r="554" spans="1:9" x14ac:dyDescent="0.25">
      <c r="A554" t="s">
        <v>94</v>
      </c>
      <c r="B554" t="s">
        <v>92</v>
      </c>
      <c r="C554" t="s">
        <v>91</v>
      </c>
      <c r="D554" t="s">
        <v>82</v>
      </c>
      <c r="E554" t="s">
        <v>39</v>
      </c>
      <c r="F554" t="s">
        <v>0</v>
      </c>
      <c r="G554" s="41">
        <v>1</v>
      </c>
      <c r="H554" s="41" t="s">
        <v>232</v>
      </c>
      <c r="I554" s="41" t="s">
        <v>215</v>
      </c>
    </row>
    <row r="555" spans="1:9" x14ac:dyDescent="0.25">
      <c r="A555" t="s">
        <v>94</v>
      </c>
      <c r="B555" t="s">
        <v>92</v>
      </c>
      <c r="C555" t="s">
        <v>91</v>
      </c>
      <c r="D555" t="s">
        <v>40</v>
      </c>
      <c r="E555" t="s">
        <v>41</v>
      </c>
      <c r="F555" t="s">
        <v>67</v>
      </c>
      <c r="G555" s="41">
        <v>1</v>
      </c>
      <c r="H555" s="41" t="s">
        <v>231</v>
      </c>
      <c r="I555" s="41" t="s">
        <v>145</v>
      </c>
    </row>
    <row r="556" spans="1:9" x14ac:dyDescent="0.25">
      <c r="A556" t="s">
        <v>94</v>
      </c>
      <c r="B556" t="s">
        <v>92</v>
      </c>
      <c r="C556" t="s">
        <v>91</v>
      </c>
      <c r="D556" t="s">
        <v>40</v>
      </c>
      <c r="E556" t="s">
        <v>41</v>
      </c>
      <c r="F556" t="s">
        <v>0</v>
      </c>
      <c r="G556" s="41">
        <v>1</v>
      </c>
      <c r="H556" s="41" t="s">
        <v>232</v>
      </c>
      <c r="I556" s="41" t="s">
        <v>216</v>
      </c>
    </row>
    <row r="557" spans="1:9" x14ac:dyDescent="0.25">
      <c r="A557" t="s">
        <v>94</v>
      </c>
      <c r="B557" t="s">
        <v>92</v>
      </c>
      <c r="C557" t="s">
        <v>91</v>
      </c>
      <c r="D557" t="s">
        <v>40</v>
      </c>
      <c r="E557" t="s">
        <v>42</v>
      </c>
      <c r="F557" t="s">
        <v>67</v>
      </c>
      <c r="G557" s="41">
        <v>1</v>
      </c>
      <c r="H557" s="41" t="s">
        <v>231</v>
      </c>
      <c r="I557" s="41" t="s">
        <v>146</v>
      </c>
    </row>
    <row r="558" spans="1:9" x14ac:dyDescent="0.25">
      <c r="A558" t="s">
        <v>94</v>
      </c>
      <c r="B558" t="s">
        <v>92</v>
      </c>
      <c r="C558" t="s">
        <v>91</v>
      </c>
      <c r="D558" t="s">
        <v>40</v>
      </c>
      <c r="E558" t="s">
        <v>42</v>
      </c>
      <c r="F558" t="s">
        <v>0</v>
      </c>
      <c r="G558" s="41">
        <v>1</v>
      </c>
      <c r="H558" s="41" t="s">
        <v>232</v>
      </c>
      <c r="I558" s="41" t="s">
        <v>217</v>
      </c>
    </row>
    <row r="559" spans="1:9" x14ac:dyDescent="0.25">
      <c r="A559" t="s">
        <v>94</v>
      </c>
      <c r="B559" t="s">
        <v>92</v>
      </c>
      <c r="C559" t="s">
        <v>91</v>
      </c>
      <c r="D559" t="s">
        <v>40</v>
      </c>
      <c r="E559" t="s">
        <v>43</v>
      </c>
      <c r="F559" t="s">
        <v>67</v>
      </c>
      <c r="G559" s="41">
        <v>1</v>
      </c>
      <c r="H559" s="41" t="s">
        <v>231</v>
      </c>
      <c r="I559" s="41" t="s">
        <v>147</v>
      </c>
    </row>
    <row r="560" spans="1:9" x14ac:dyDescent="0.25">
      <c r="A560" t="s">
        <v>94</v>
      </c>
      <c r="B560" t="s">
        <v>92</v>
      </c>
      <c r="C560" t="s">
        <v>91</v>
      </c>
      <c r="D560" t="s">
        <v>40</v>
      </c>
      <c r="E560" t="s">
        <v>43</v>
      </c>
      <c r="F560" t="s">
        <v>54</v>
      </c>
      <c r="G560" s="41">
        <v>1</v>
      </c>
      <c r="H560" s="41" t="s">
        <v>232</v>
      </c>
      <c r="I560" s="41" t="s">
        <v>218</v>
      </c>
    </row>
    <row r="561" spans="1:9" x14ac:dyDescent="0.25">
      <c r="A561" t="s">
        <v>94</v>
      </c>
      <c r="B561" t="s">
        <v>92</v>
      </c>
      <c r="C561" t="s">
        <v>91</v>
      </c>
      <c r="D561" t="s">
        <v>44</v>
      </c>
      <c r="E561" t="s">
        <v>45</v>
      </c>
      <c r="F561" t="s">
        <v>66</v>
      </c>
      <c r="G561" s="41">
        <v>1</v>
      </c>
      <c r="H561" s="41" t="s">
        <v>231</v>
      </c>
      <c r="I561" s="41" t="s">
        <v>148</v>
      </c>
    </row>
    <row r="562" spans="1:9" x14ac:dyDescent="0.25">
      <c r="A562" t="s">
        <v>94</v>
      </c>
      <c r="B562" t="s">
        <v>92</v>
      </c>
      <c r="C562" t="s">
        <v>91</v>
      </c>
      <c r="D562" t="s">
        <v>44</v>
      </c>
      <c r="E562" t="s">
        <v>45</v>
      </c>
      <c r="F562" t="s">
        <v>54</v>
      </c>
      <c r="G562" s="41">
        <v>1</v>
      </c>
      <c r="H562" s="41" t="s">
        <v>232</v>
      </c>
      <c r="I562" s="41" t="s">
        <v>219</v>
      </c>
    </row>
    <row r="563" spans="1:9" x14ac:dyDescent="0.25">
      <c r="A563" t="s">
        <v>94</v>
      </c>
      <c r="B563" t="s">
        <v>92</v>
      </c>
      <c r="C563" t="s">
        <v>91</v>
      </c>
      <c r="D563" t="s">
        <v>44</v>
      </c>
      <c r="E563" t="s">
        <v>46</v>
      </c>
      <c r="F563" t="s">
        <v>66</v>
      </c>
      <c r="G563" s="41">
        <v>1</v>
      </c>
      <c r="H563" s="41" t="s">
        <v>231</v>
      </c>
      <c r="I563" s="41" t="s">
        <v>149</v>
      </c>
    </row>
    <row r="564" spans="1:9" x14ac:dyDescent="0.25">
      <c r="A564" t="s">
        <v>94</v>
      </c>
      <c r="B564" t="s">
        <v>92</v>
      </c>
      <c r="C564" t="s">
        <v>91</v>
      </c>
      <c r="D564" t="s">
        <v>44</v>
      </c>
      <c r="E564" t="s">
        <v>46</v>
      </c>
      <c r="F564" t="s">
        <v>56</v>
      </c>
      <c r="G564" s="41">
        <v>1</v>
      </c>
      <c r="H564" s="41" t="s">
        <v>232</v>
      </c>
      <c r="I564" s="41" t="s">
        <v>220</v>
      </c>
    </row>
    <row r="565" spans="1:9" x14ac:dyDescent="0.25">
      <c r="A565" t="s">
        <v>94</v>
      </c>
      <c r="B565" t="s">
        <v>92</v>
      </c>
      <c r="C565" t="s">
        <v>91</v>
      </c>
      <c r="D565" t="s">
        <v>44</v>
      </c>
      <c r="E565" t="s">
        <v>47</v>
      </c>
      <c r="F565" t="s">
        <v>66</v>
      </c>
      <c r="G565" s="41">
        <v>1</v>
      </c>
      <c r="H565" s="41" t="s">
        <v>231</v>
      </c>
      <c r="I565" s="41" t="s">
        <v>150</v>
      </c>
    </row>
    <row r="566" spans="1:9" x14ac:dyDescent="0.25">
      <c r="A566" t="s">
        <v>94</v>
      </c>
      <c r="B566" t="s">
        <v>92</v>
      </c>
      <c r="C566" t="s">
        <v>91</v>
      </c>
      <c r="D566" t="s">
        <v>44</v>
      </c>
      <c r="E566" t="s">
        <v>47</v>
      </c>
      <c r="F566" t="s">
        <v>54</v>
      </c>
      <c r="G566" s="41">
        <v>1</v>
      </c>
      <c r="H566" s="41" t="s">
        <v>232</v>
      </c>
      <c r="I566" s="41" t="s">
        <v>221</v>
      </c>
    </row>
    <row r="567" spans="1:9" x14ac:dyDescent="0.25">
      <c r="A567" t="s">
        <v>94</v>
      </c>
      <c r="B567" t="s">
        <v>92</v>
      </c>
      <c r="C567" t="s">
        <v>91</v>
      </c>
      <c r="D567" t="s">
        <v>44</v>
      </c>
      <c r="E567" t="s">
        <v>83</v>
      </c>
      <c r="F567" t="s">
        <v>66</v>
      </c>
      <c r="G567" s="41">
        <v>1</v>
      </c>
      <c r="H567" s="41" t="s">
        <v>231</v>
      </c>
      <c r="I567" s="41" t="s">
        <v>151</v>
      </c>
    </row>
    <row r="568" spans="1:9" x14ac:dyDescent="0.25">
      <c r="A568" t="s">
        <v>94</v>
      </c>
      <c r="B568" t="s">
        <v>92</v>
      </c>
      <c r="C568" t="s">
        <v>91</v>
      </c>
      <c r="D568" t="s">
        <v>44</v>
      </c>
      <c r="E568" t="s">
        <v>83</v>
      </c>
      <c r="F568" t="s">
        <v>54</v>
      </c>
      <c r="G568" s="41">
        <v>1</v>
      </c>
      <c r="H568" s="41" t="s">
        <v>232</v>
      </c>
      <c r="I568" s="41" t="s">
        <v>222</v>
      </c>
    </row>
    <row r="569" spans="1:9" x14ac:dyDescent="0.25">
      <c r="A569" t="s">
        <v>94</v>
      </c>
      <c r="B569" t="s">
        <v>92</v>
      </c>
      <c r="C569" t="s">
        <v>91</v>
      </c>
      <c r="D569" t="s">
        <v>44</v>
      </c>
      <c r="E569" t="s">
        <v>48</v>
      </c>
      <c r="F569" t="s">
        <v>65</v>
      </c>
      <c r="G569" s="41">
        <v>1</v>
      </c>
      <c r="H569" s="41" t="s">
        <v>231</v>
      </c>
      <c r="I569" s="41" t="s">
        <v>152</v>
      </c>
    </row>
    <row r="570" spans="1:9" x14ac:dyDescent="0.25">
      <c r="A570" t="s">
        <v>94</v>
      </c>
      <c r="B570" t="s">
        <v>92</v>
      </c>
      <c r="C570" t="s">
        <v>91</v>
      </c>
      <c r="D570" t="s">
        <v>44</v>
      </c>
      <c r="E570" t="s">
        <v>48</v>
      </c>
      <c r="F570" t="s">
        <v>54</v>
      </c>
      <c r="G570" s="41">
        <v>1</v>
      </c>
      <c r="H570" s="41" t="s">
        <v>232</v>
      </c>
      <c r="I570" s="41" t="s">
        <v>223</v>
      </c>
    </row>
    <row r="571" spans="1:9" x14ac:dyDescent="0.25">
      <c r="A571" t="s">
        <v>94</v>
      </c>
      <c r="B571" t="s">
        <v>92</v>
      </c>
      <c r="C571" t="s">
        <v>91</v>
      </c>
      <c r="D571" t="s">
        <v>44</v>
      </c>
      <c r="E571" t="s">
        <v>84</v>
      </c>
      <c r="F571" t="s">
        <v>66</v>
      </c>
      <c r="G571" s="41">
        <v>1</v>
      </c>
      <c r="H571" s="41" t="s">
        <v>231</v>
      </c>
      <c r="I571" s="41" t="s">
        <v>153</v>
      </c>
    </row>
    <row r="572" spans="1:9" x14ac:dyDescent="0.25">
      <c r="A572" t="s">
        <v>94</v>
      </c>
      <c r="B572" t="s">
        <v>92</v>
      </c>
      <c r="C572" t="s">
        <v>91</v>
      </c>
      <c r="D572" t="s">
        <v>44</v>
      </c>
      <c r="E572" t="s">
        <v>84</v>
      </c>
      <c r="F572" t="s">
        <v>54</v>
      </c>
      <c r="G572" s="41">
        <v>1</v>
      </c>
      <c r="H572" s="41" t="s">
        <v>232</v>
      </c>
      <c r="I572" s="41" t="s">
        <v>224</v>
      </c>
    </row>
    <row r="573" spans="1:9" x14ac:dyDescent="0.25">
      <c r="A573" t="s">
        <v>94</v>
      </c>
      <c r="B573" t="s">
        <v>92</v>
      </c>
      <c r="C573" t="s">
        <v>91</v>
      </c>
      <c r="D573" t="s">
        <v>44</v>
      </c>
      <c r="E573" t="s">
        <v>49</v>
      </c>
      <c r="F573" t="s">
        <v>66</v>
      </c>
      <c r="G573" s="41">
        <v>1</v>
      </c>
      <c r="H573" s="41" t="s">
        <v>231</v>
      </c>
      <c r="I573" s="41" t="s">
        <v>154</v>
      </c>
    </row>
    <row r="574" spans="1:9" x14ac:dyDescent="0.25">
      <c r="A574" t="s">
        <v>94</v>
      </c>
      <c r="B574" t="s">
        <v>92</v>
      </c>
      <c r="C574" t="s">
        <v>91</v>
      </c>
      <c r="D574" t="s">
        <v>44</v>
      </c>
      <c r="E574" t="s">
        <v>49</v>
      </c>
      <c r="F574" t="s">
        <v>54</v>
      </c>
      <c r="G574" s="41">
        <v>1</v>
      </c>
      <c r="H574" s="41" t="s">
        <v>232</v>
      </c>
      <c r="I574" s="41" t="s">
        <v>225</v>
      </c>
    </row>
    <row r="575" spans="1:9" x14ac:dyDescent="0.25">
      <c r="A575" t="s">
        <v>94</v>
      </c>
      <c r="B575" t="s">
        <v>92</v>
      </c>
      <c r="C575" t="s">
        <v>91</v>
      </c>
      <c r="D575" t="s">
        <v>44</v>
      </c>
      <c r="E575" t="s">
        <v>50</v>
      </c>
      <c r="F575" t="s">
        <v>65</v>
      </c>
      <c r="G575" s="41">
        <v>1</v>
      </c>
      <c r="H575" s="41" t="s">
        <v>231</v>
      </c>
      <c r="I575" s="41" t="s">
        <v>155</v>
      </c>
    </row>
    <row r="576" spans="1:9" x14ac:dyDescent="0.25">
      <c r="A576" t="s">
        <v>94</v>
      </c>
      <c r="B576" t="s">
        <v>92</v>
      </c>
      <c r="C576" t="s">
        <v>91</v>
      </c>
      <c r="D576" t="s">
        <v>44</v>
      </c>
      <c r="E576" t="s">
        <v>50</v>
      </c>
      <c r="F576" t="s">
        <v>54</v>
      </c>
      <c r="G576" s="41">
        <v>1</v>
      </c>
      <c r="H576" s="41" t="s">
        <v>232</v>
      </c>
      <c r="I576" s="41" t="s">
        <v>226</v>
      </c>
    </row>
    <row r="577" spans="1:9" x14ac:dyDescent="0.25">
      <c r="A577" t="s">
        <v>94</v>
      </c>
      <c r="B577" t="s">
        <v>92</v>
      </c>
      <c r="C577" t="s">
        <v>91</v>
      </c>
      <c r="D577" t="s">
        <v>51</v>
      </c>
      <c r="E577" t="s">
        <v>52</v>
      </c>
      <c r="F577" t="s">
        <v>66</v>
      </c>
      <c r="G577" s="41">
        <v>1</v>
      </c>
      <c r="H577" s="41" t="s">
        <v>231</v>
      </c>
      <c r="I577" s="41" t="s">
        <v>156</v>
      </c>
    </row>
    <row r="578" spans="1:9" x14ac:dyDescent="0.25">
      <c r="A578" t="s">
        <v>94</v>
      </c>
      <c r="B578" t="s">
        <v>92</v>
      </c>
      <c r="C578" t="s">
        <v>91</v>
      </c>
      <c r="D578" t="s">
        <v>51</v>
      </c>
      <c r="E578" t="s">
        <v>52</v>
      </c>
      <c r="F578" t="s">
        <v>0</v>
      </c>
      <c r="G578" s="41">
        <v>1</v>
      </c>
      <c r="H578" s="41" t="s">
        <v>232</v>
      </c>
      <c r="I578" s="41" t="s">
        <v>227</v>
      </c>
    </row>
    <row r="579" spans="1:9" x14ac:dyDescent="0.25">
      <c r="A579" t="s">
        <v>94</v>
      </c>
      <c r="B579" t="s">
        <v>92</v>
      </c>
      <c r="C579" t="s">
        <v>91</v>
      </c>
      <c r="D579" t="s">
        <v>51</v>
      </c>
      <c r="E579" t="s">
        <v>85</v>
      </c>
      <c r="F579" t="s">
        <v>66</v>
      </c>
      <c r="G579" s="41">
        <v>1</v>
      </c>
      <c r="H579" s="41" t="s">
        <v>231</v>
      </c>
      <c r="I579" s="41" t="s">
        <v>157</v>
      </c>
    </row>
    <row r="580" spans="1:9" x14ac:dyDescent="0.25">
      <c r="A580" t="s">
        <v>94</v>
      </c>
      <c r="B580" t="s">
        <v>92</v>
      </c>
      <c r="C580" t="s">
        <v>91</v>
      </c>
      <c r="D580" t="s">
        <v>51</v>
      </c>
      <c r="E580" t="s">
        <v>85</v>
      </c>
      <c r="F580" t="s">
        <v>0</v>
      </c>
      <c r="G580" s="41">
        <v>1</v>
      </c>
      <c r="H580" s="41" t="s">
        <v>232</v>
      </c>
      <c r="I580" s="41" t="s">
        <v>228</v>
      </c>
    </row>
    <row r="581" spans="1:9" x14ac:dyDescent="0.25">
      <c r="A581" t="s">
        <v>94</v>
      </c>
      <c r="B581" t="s">
        <v>92</v>
      </c>
      <c r="C581" t="s">
        <v>91</v>
      </c>
      <c r="D581" t="s">
        <v>51</v>
      </c>
      <c r="E581" t="s">
        <v>53</v>
      </c>
      <c r="F581" t="s">
        <v>65</v>
      </c>
      <c r="G581" s="41">
        <v>1</v>
      </c>
      <c r="H581" s="41" t="s">
        <v>231</v>
      </c>
      <c r="I581" s="41" t="s">
        <v>158</v>
      </c>
    </row>
    <row r="582" spans="1:9" x14ac:dyDescent="0.25">
      <c r="A582" t="s">
        <v>94</v>
      </c>
      <c r="B582" t="s">
        <v>92</v>
      </c>
      <c r="C582" t="s">
        <v>91</v>
      </c>
      <c r="D582" t="s">
        <v>51</v>
      </c>
      <c r="E582" t="s">
        <v>53</v>
      </c>
      <c r="F582" t="s">
        <v>0</v>
      </c>
      <c r="G582" s="41">
        <v>1</v>
      </c>
      <c r="H582" s="41" t="s">
        <v>232</v>
      </c>
      <c r="I582" s="41" t="s">
        <v>229</v>
      </c>
    </row>
    <row r="583" spans="1:9" x14ac:dyDescent="0.25">
      <c r="A583" t="s">
        <v>94</v>
      </c>
      <c r="B583" t="s">
        <v>92</v>
      </c>
      <c r="C583" t="s">
        <v>91</v>
      </c>
      <c r="D583" t="s">
        <v>76</v>
      </c>
      <c r="E583" t="s">
        <v>2</v>
      </c>
      <c r="F583" t="s">
        <v>66</v>
      </c>
      <c r="G583" s="41">
        <v>1</v>
      </c>
      <c r="H583" s="41" t="s">
        <v>231</v>
      </c>
      <c r="I583" s="41" t="s">
        <v>96</v>
      </c>
    </row>
    <row r="584" spans="1:9" x14ac:dyDescent="0.25">
      <c r="A584" t="s">
        <v>94</v>
      </c>
      <c r="B584" t="s">
        <v>92</v>
      </c>
      <c r="C584" t="s">
        <v>91</v>
      </c>
      <c r="D584" t="s">
        <v>76</v>
      </c>
      <c r="E584" t="s">
        <v>2</v>
      </c>
      <c r="F584" t="s">
        <v>54</v>
      </c>
      <c r="G584" s="41">
        <v>1</v>
      </c>
      <c r="H584" s="41" t="s">
        <v>232</v>
      </c>
      <c r="I584" s="41" t="s">
        <v>172</v>
      </c>
    </row>
    <row r="585" spans="1:9" x14ac:dyDescent="0.25">
      <c r="A585" t="s">
        <v>94</v>
      </c>
      <c r="B585" t="s">
        <v>92</v>
      </c>
      <c r="C585" t="s">
        <v>91</v>
      </c>
      <c r="D585" t="s">
        <v>76</v>
      </c>
      <c r="E585" t="s">
        <v>3</v>
      </c>
      <c r="F585" t="s">
        <v>65</v>
      </c>
      <c r="G585" s="41">
        <v>1</v>
      </c>
      <c r="H585" s="41" t="s">
        <v>231</v>
      </c>
      <c r="I585" s="41" t="s">
        <v>98</v>
      </c>
    </row>
    <row r="586" spans="1:9" x14ac:dyDescent="0.25">
      <c r="A586" t="s">
        <v>94</v>
      </c>
      <c r="B586" t="s">
        <v>92</v>
      </c>
      <c r="C586" t="s">
        <v>91</v>
      </c>
      <c r="D586" t="s">
        <v>76</v>
      </c>
      <c r="E586" t="s">
        <v>3</v>
      </c>
      <c r="F586" t="s">
        <v>54</v>
      </c>
      <c r="G586" s="41">
        <v>1</v>
      </c>
      <c r="H586" s="41" t="s">
        <v>232</v>
      </c>
      <c r="I586" s="41" t="s">
        <v>173</v>
      </c>
    </row>
    <row r="587" spans="1:9" x14ac:dyDescent="0.25">
      <c r="A587" t="s">
        <v>94</v>
      </c>
      <c r="B587" t="s">
        <v>92</v>
      </c>
      <c r="C587" t="s">
        <v>91</v>
      </c>
      <c r="D587" t="s">
        <v>76</v>
      </c>
      <c r="E587" t="s">
        <v>75</v>
      </c>
      <c r="F587" t="s">
        <v>65</v>
      </c>
      <c r="G587" s="41">
        <v>1</v>
      </c>
      <c r="H587" s="41" t="s">
        <v>231</v>
      </c>
      <c r="I587" s="41" t="s">
        <v>99</v>
      </c>
    </row>
    <row r="588" spans="1:9" x14ac:dyDescent="0.25">
      <c r="A588" t="s">
        <v>94</v>
      </c>
      <c r="B588" t="s">
        <v>92</v>
      </c>
      <c r="C588" t="s">
        <v>91</v>
      </c>
      <c r="D588" t="s">
        <v>76</v>
      </c>
      <c r="E588" t="s">
        <v>75</v>
      </c>
      <c r="F588" t="s">
        <v>54</v>
      </c>
      <c r="G588" s="41">
        <v>1</v>
      </c>
      <c r="H588" s="41" t="s">
        <v>232</v>
      </c>
      <c r="I588" s="41" t="s">
        <v>174</v>
      </c>
    </row>
    <row r="589" spans="1:9" x14ac:dyDescent="0.25">
      <c r="A589" t="s">
        <v>94</v>
      </c>
      <c r="B589" t="s">
        <v>92</v>
      </c>
      <c r="C589" t="s">
        <v>91</v>
      </c>
      <c r="D589" t="s">
        <v>76</v>
      </c>
      <c r="E589" t="s">
        <v>4</v>
      </c>
      <c r="F589" t="s">
        <v>65</v>
      </c>
      <c r="G589" s="41">
        <v>1</v>
      </c>
      <c r="H589" s="41" t="s">
        <v>231</v>
      </c>
      <c r="I589" s="41" t="s">
        <v>101</v>
      </c>
    </row>
    <row r="590" spans="1:9" x14ac:dyDescent="0.25">
      <c r="A590" t="s">
        <v>94</v>
      </c>
      <c r="B590" t="s">
        <v>92</v>
      </c>
      <c r="C590" t="s">
        <v>91</v>
      </c>
      <c r="D590" t="s">
        <v>76</v>
      </c>
      <c r="E590" t="s">
        <v>4</v>
      </c>
      <c r="F590" t="s">
        <v>54</v>
      </c>
      <c r="G590" s="41">
        <v>1</v>
      </c>
      <c r="H590" s="41" t="s">
        <v>232</v>
      </c>
      <c r="I590" s="41" t="s">
        <v>175</v>
      </c>
    </row>
    <row r="591" spans="1:9" x14ac:dyDescent="0.25">
      <c r="A591" t="s">
        <v>94</v>
      </c>
      <c r="B591" t="s">
        <v>92</v>
      </c>
      <c r="C591" t="s">
        <v>91</v>
      </c>
      <c r="D591" t="s">
        <v>5</v>
      </c>
      <c r="E591" t="s">
        <v>64</v>
      </c>
      <c r="F591" t="s">
        <v>65</v>
      </c>
      <c r="G591" s="41">
        <v>1</v>
      </c>
      <c r="H591" s="41" t="s">
        <v>231</v>
      </c>
      <c r="I591" s="41" t="s">
        <v>102</v>
      </c>
    </row>
    <row r="592" spans="1:9" x14ac:dyDescent="0.25">
      <c r="A592" t="s">
        <v>94</v>
      </c>
      <c r="B592" t="s">
        <v>92</v>
      </c>
      <c r="C592" t="s">
        <v>91</v>
      </c>
      <c r="D592" t="s">
        <v>5</v>
      </c>
      <c r="E592" t="s">
        <v>64</v>
      </c>
      <c r="F592" t="s">
        <v>0</v>
      </c>
      <c r="G592" s="41">
        <v>1</v>
      </c>
      <c r="H592" s="41" t="s">
        <v>232</v>
      </c>
      <c r="I592" s="41" t="s">
        <v>176</v>
      </c>
    </row>
    <row r="593" spans="1:9" x14ac:dyDescent="0.25">
      <c r="A593" t="s">
        <v>94</v>
      </c>
      <c r="B593" t="s">
        <v>92</v>
      </c>
      <c r="C593" t="s">
        <v>91</v>
      </c>
      <c r="D593" t="s">
        <v>5</v>
      </c>
      <c r="E593" t="s">
        <v>77</v>
      </c>
      <c r="F593" t="s">
        <v>65</v>
      </c>
      <c r="G593" s="41">
        <v>1</v>
      </c>
      <c r="H593" s="41" t="s">
        <v>231</v>
      </c>
      <c r="I593" s="41" t="s">
        <v>103</v>
      </c>
    </row>
    <row r="594" spans="1:9" x14ac:dyDescent="0.25">
      <c r="A594" t="s">
        <v>94</v>
      </c>
      <c r="B594" t="s">
        <v>92</v>
      </c>
      <c r="C594" t="s">
        <v>91</v>
      </c>
      <c r="D594" t="s">
        <v>5</v>
      </c>
      <c r="E594" t="s">
        <v>77</v>
      </c>
      <c r="F594" t="s">
        <v>0</v>
      </c>
      <c r="G594" s="41">
        <v>1</v>
      </c>
      <c r="H594" s="41" t="s">
        <v>232</v>
      </c>
      <c r="I594" s="41" t="s">
        <v>177</v>
      </c>
    </row>
    <row r="595" spans="1:9" x14ac:dyDescent="0.25">
      <c r="A595" t="s">
        <v>94</v>
      </c>
      <c r="B595" t="s">
        <v>92</v>
      </c>
      <c r="C595" t="s">
        <v>91</v>
      </c>
      <c r="D595" t="s">
        <v>5</v>
      </c>
      <c r="E595" t="s">
        <v>6</v>
      </c>
      <c r="F595" t="s">
        <v>65</v>
      </c>
      <c r="G595" s="41">
        <v>1</v>
      </c>
      <c r="H595" s="41" t="s">
        <v>231</v>
      </c>
      <c r="I595" s="41" t="s">
        <v>104</v>
      </c>
    </row>
    <row r="596" spans="1:9" x14ac:dyDescent="0.25">
      <c r="A596" t="s">
        <v>94</v>
      </c>
      <c r="B596" t="s">
        <v>92</v>
      </c>
      <c r="C596" t="s">
        <v>91</v>
      </c>
      <c r="D596" t="s">
        <v>5</v>
      </c>
      <c r="E596" t="s">
        <v>6</v>
      </c>
      <c r="F596" t="s">
        <v>0</v>
      </c>
      <c r="G596" s="41">
        <v>1</v>
      </c>
      <c r="H596" s="41" t="s">
        <v>232</v>
      </c>
      <c r="I596" s="41" t="s">
        <v>178</v>
      </c>
    </row>
    <row r="597" spans="1:9" x14ac:dyDescent="0.25">
      <c r="A597" t="s">
        <v>94</v>
      </c>
      <c r="B597" t="s">
        <v>92</v>
      </c>
      <c r="C597" t="s">
        <v>91</v>
      </c>
      <c r="D597" t="s">
        <v>5</v>
      </c>
      <c r="E597" t="s">
        <v>62</v>
      </c>
      <c r="F597" t="s">
        <v>65</v>
      </c>
      <c r="G597" s="41">
        <v>1</v>
      </c>
      <c r="H597" s="41" t="s">
        <v>231</v>
      </c>
      <c r="I597" s="41" t="s">
        <v>105</v>
      </c>
    </row>
    <row r="598" spans="1:9" x14ac:dyDescent="0.25">
      <c r="A598" t="s">
        <v>94</v>
      </c>
      <c r="B598" t="s">
        <v>92</v>
      </c>
      <c r="C598" t="s">
        <v>91</v>
      </c>
      <c r="D598" t="s">
        <v>5</v>
      </c>
      <c r="E598" t="s">
        <v>62</v>
      </c>
      <c r="F598" t="s">
        <v>0</v>
      </c>
      <c r="G598" s="41">
        <v>1</v>
      </c>
      <c r="H598" s="41" t="s">
        <v>232</v>
      </c>
      <c r="I598" s="41" t="s">
        <v>179</v>
      </c>
    </row>
    <row r="599" spans="1:9" x14ac:dyDescent="0.25">
      <c r="A599" t="s">
        <v>94</v>
      </c>
      <c r="B599" t="s">
        <v>92</v>
      </c>
      <c r="C599" t="s">
        <v>91</v>
      </c>
      <c r="D599" t="s">
        <v>78</v>
      </c>
      <c r="E599" t="s">
        <v>59</v>
      </c>
      <c r="F599" t="s">
        <v>66</v>
      </c>
      <c r="G599" s="41">
        <v>1</v>
      </c>
      <c r="H599" s="41" t="s">
        <v>231</v>
      </c>
      <c r="I599" s="41" t="s">
        <v>106</v>
      </c>
    </row>
    <row r="600" spans="1:9" x14ac:dyDescent="0.25">
      <c r="A600" t="s">
        <v>94</v>
      </c>
      <c r="B600" t="s">
        <v>92</v>
      </c>
      <c r="C600" t="s">
        <v>91</v>
      </c>
      <c r="D600" t="s">
        <v>78</v>
      </c>
      <c r="E600" t="s">
        <v>59</v>
      </c>
      <c r="F600" t="s">
        <v>54</v>
      </c>
      <c r="G600" s="41">
        <v>1</v>
      </c>
      <c r="H600" s="41" t="s">
        <v>232</v>
      </c>
      <c r="I600" s="41" t="s">
        <v>180</v>
      </c>
    </row>
    <row r="601" spans="1:9" x14ac:dyDescent="0.25">
      <c r="A601" t="s">
        <v>94</v>
      </c>
      <c r="B601" t="s">
        <v>92</v>
      </c>
      <c r="C601" t="s">
        <v>91</v>
      </c>
      <c r="D601" t="s">
        <v>78</v>
      </c>
      <c r="E601" t="s">
        <v>60</v>
      </c>
      <c r="F601" t="s">
        <v>66</v>
      </c>
      <c r="G601" s="41">
        <v>1</v>
      </c>
      <c r="H601" s="41" t="s">
        <v>231</v>
      </c>
      <c r="I601" s="41" t="s">
        <v>107</v>
      </c>
    </row>
    <row r="602" spans="1:9" x14ac:dyDescent="0.25">
      <c r="A602" t="s">
        <v>94</v>
      </c>
      <c r="B602" t="s">
        <v>92</v>
      </c>
      <c r="C602" t="s">
        <v>91</v>
      </c>
      <c r="D602" t="s">
        <v>78</v>
      </c>
      <c r="E602" t="s">
        <v>60</v>
      </c>
      <c r="F602" t="s">
        <v>54</v>
      </c>
      <c r="G602" s="41">
        <v>1</v>
      </c>
      <c r="H602" s="41" t="s">
        <v>232</v>
      </c>
      <c r="I602" s="41" t="s">
        <v>181</v>
      </c>
    </row>
    <row r="603" spans="1:9" x14ac:dyDescent="0.25">
      <c r="A603" t="s">
        <v>94</v>
      </c>
      <c r="B603" t="s">
        <v>92</v>
      </c>
      <c r="C603" t="s">
        <v>91</v>
      </c>
      <c r="D603" t="s">
        <v>78</v>
      </c>
      <c r="E603" t="s">
        <v>61</v>
      </c>
      <c r="F603" t="s">
        <v>66</v>
      </c>
      <c r="G603" s="41">
        <v>1</v>
      </c>
      <c r="H603" s="41" t="s">
        <v>231</v>
      </c>
      <c r="I603" s="41" t="s">
        <v>108</v>
      </c>
    </row>
    <row r="604" spans="1:9" x14ac:dyDescent="0.25">
      <c r="A604" t="s">
        <v>94</v>
      </c>
      <c r="B604" t="s">
        <v>92</v>
      </c>
      <c r="C604" t="s">
        <v>91</v>
      </c>
      <c r="D604" t="s">
        <v>78</v>
      </c>
      <c r="E604" t="s">
        <v>61</v>
      </c>
      <c r="F604" t="s">
        <v>54</v>
      </c>
      <c r="G604" s="41">
        <v>1</v>
      </c>
      <c r="H604" s="41" t="s">
        <v>232</v>
      </c>
      <c r="I604" s="41" t="s">
        <v>182</v>
      </c>
    </row>
    <row r="605" spans="1:9" x14ac:dyDescent="0.25">
      <c r="A605" t="s">
        <v>94</v>
      </c>
      <c r="B605" t="s">
        <v>92</v>
      </c>
      <c r="C605" t="s">
        <v>91</v>
      </c>
      <c r="D605" t="s">
        <v>80</v>
      </c>
      <c r="E605" t="s">
        <v>7</v>
      </c>
      <c r="F605" t="s">
        <v>66</v>
      </c>
      <c r="G605" s="41">
        <v>1</v>
      </c>
      <c r="H605" s="41" t="s">
        <v>231</v>
      </c>
      <c r="I605" s="41" t="s">
        <v>109</v>
      </c>
    </row>
    <row r="606" spans="1:9" x14ac:dyDescent="0.25">
      <c r="A606" t="s">
        <v>94</v>
      </c>
      <c r="B606" t="s">
        <v>92</v>
      </c>
      <c r="C606" t="s">
        <v>91</v>
      </c>
      <c r="D606" t="s">
        <v>80</v>
      </c>
      <c r="E606" t="s">
        <v>7</v>
      </c>
      <c r="F606" t="s">
        <v>0</v>
      </c>
      <c r="G606" s="41">
        <v>1</v>
      </c>
      <c r="H606" s="41" t="s">
        <v>232</v>
      </c>
      <c r="I606" s="41" t="s">
        <v>183</v>
      </c>
    </row>
    <row r="607" spans="1:9" x14ac:dyDescent="0.25">
      <c r="A607" t="s">
        <v>94</v>
      </c>
      <c r="B607" t="s">
        <v>92</v>
      </c>
      <c r="C607" t="s">
        <v>91</v>
      </c>
      <c r="D607" t="s">
        <v>80</v>
      </c>
      <c r="E607" t="s">
        <v>8</v>
      </c>
      <c r="F607" t="s">
        <v>66</v>
      </c>
      <c r="G607" s="41">
        <v>1</v>
      </c>
      <c r="H607" s="41" t="s">
        <v>231</v>
      </c>
      <c r="I607" s="41" t="s">
        <v>110</v>
      </c>
    </row>
    <row r="608" spans="1:9" x14ac:dyDescent="0.25">
      <c r="A608" t="s">
        <v>94</v>
      </c>
      <c r="B608" t="s">
        <v>92</v>
      </c>
      <c r="C608" t="s">
        <v>91</v>
      </c>
      <c r="D608" t="s">
        <v>80</v>
      </c>
      <c r="E608" t="s">
        <v>8</v>
      </c>
      <c r="F608" t="s">
        <v>0</v>
      </c>
      <c r="G608" s="41">
        <v>1</v>
      </c>
      <c r="H608" s="41" t="s">
        <v>232</v>
      </c>
      <c r="I608" s="41" t="s">
        <v>184</v>
      </c>
    </row>
    <row r="609" spans="1:9" x14ac:dyDescent="0.25">
      <c r="A609" t="s">
        <v>94</v>
      </c>
      <c r="B609" t="s">
        <v>92</v>
      </c>
      <c r="C609" t="s">
        <v>91</v>
      </c>
      <c r="D609" t="s">
        <v>80</v>
      </c>
      <c r="E609" t="s">
        <v>9</v>
      </c>
      <c r="F609" t="s">
        <v>66</v>
      </c>
      <c r="G609" s="41">
        <v>1</v>
      </c>
      <c r="H609" s="41" t="s">
        <v>231</v>
      </c>
      <c r="I609" s="41" t="s">
        <v>111</v>
      </c>
    </row>
    <row r="610" spans="1:9" x14ac:dyDescent="0.25">
      <c r="A610" t="s">
        <v>94</v>
      </c>
      <c r="B610" t="s">
        <v>92</v>
      </c>
      <c r="C610" t="s">
        <v>91</v>
      </c>
      <c r="D610" t="s">
        <v>80</v>
      </c>
      <c r="E610" t="s">
        <v>9</v>
      </c>
      <c r="F610" t="s">
        <v>0</v>
      </c>
      <c r="G610" s="41">
        <v>1</v>
      </c>
      <c r="H610" s="41" t="s">
        <v>232</v>
      </c>
      <c r="I610" s="41" t="s">
        <v>185</v>
      </c>
    </row>
    <row r="611" spans="1:9" x14ac:dyDescent="0.25">
      <c r="A611" t="s">
        <v>94</v>
      </c>
      <c r="B611" t="s">
        <v>92</v>
      </c>
      <c r="C611" t="s">
        <v>91</v>
      </c>
      <c r="D611" t="s">
        <v>80</v>
      </c>
      <c r="E611" t="s">
        <v>79</v>
      </c>
      <c r="F611" t="s">
        <v>66</v>
      </c>
      <c r="G611" s="41">
        <v>1</v>
      </c>
      <c r="H611" s="41" t="s">
        <v>231</v>
      </c>
      <c r="I611" s="41" t="s">
        <v>112</v>
      </c>
    </row>
    <row r="612" spans="1:9" x14ac:dyDescent="0.25">
      <c r="A612" t="s">
        <v>94</v>
      </c>
      <c r="B612" t="s">
        <v>92</v>
      </c>
      <c r="C612" t="s">
        <v>91</v>
      </c>
      <c r="D612" t="s">
        <v>80</v>
      </c>
      <c r="E612" t="s">
        <v>79</v>
      </c>
      <c r="F612" t="s">
        <v>0</v>
      </c>
      <c r="G612" s="41">
        <v>1</v>
      </c>
      <c r="H612" s="41" t="s">
        <v>232</v>
      </c>
      <c r="I612" s="41" t="s">
        <v>186</v>
      </c>
    </row>
    <row r="613" spans="1:9" x14ac:dyDescent="0.25">
      <c r="A613" t="s">
        <v>94</v>
      </c>
      <c r="B613" t="s">
        <v>92</v>
      </c>
      <c r="C613" t="s">
        <v>91</v>
      </c>
      <c r="D613" t="s">
        <v>80</v>
      </c>
      <c r="E613" t="s">
        <v>10</v>
      </c>
      <c r="F613" t="s">
        <v>66</v>
      </c>
      <c r="G613" s="41">
        <v>1</v>
      </c>
      <c r="H613" s="41" t="s">
        <v>231</v>
      </c>
      <c r="I613" s="41" t="s">
        <v>113</v>
      </c>
    </row>
    <row r="614" spans="1:9" x14ac:dyDescent="0.25">
      <c r="A614" t="s">
        <v>94</v>
      </c>
      <c r="B614" t="s">
        <v>92</v>
      </c>
      <c r="C614" t="s">
        <v>91</v>
      </c>
      <c r="D614" t="s">
        <v>80</v>
      </c>
      <c r="E614" t="s">
        <v>10</v>
      </c>
      <c r="F614" t="s">
        <v>0</v>
      </c>
      <c r="G614" s="41">
        <v>1</v>
      </c>
      <c r="H614" s="41" t="s">
        <v>232</v>
      </c>
      <c r="I614" s="41" t="s">
        <v>187</v>
      </c>
    </row>
    <row r="615" spans="1:9" x14ac:dyDescent="0.25">
      <c r="A615" t="s">
        <v>94</v>
      </c>
      <c r="B615" t="s">
        <v>92</v>
      </c>
      <c r="C615" t="s">
        <v>91</v>
      </c>
      <c r="D615" t="s">
        <v>80</v>
      </c>
      <c r="E615" t="s">
        <v>11</v>
      </c>
      <c r="F615" t="s">
        <v>66</v>
      </c>
      <c r="G615" s="41">
        <v>1</v>
      </c>
      <c r="H615" s="41" t="s">
        <v>231</v>
      </c>
      <c r="I615" s="41" t="s">
        <v>114</v>
      </c>
    </row>
    <row r="616" spans="1:9" x14ac:dyDescent="0.25">
      <c r="A616" t="s">
        <v>94</v>
      </c>
      <c r="B616" t="s">
        <v>92</v>
      </c>
      <c r="C616" t="s">
        <v>91</v>
      </c>
      <c r="D616" t="s">
        <v>80</v>
      </c>
      <c r="E616" t="s">
        <v>11</v>
      </c>
      <c r="F616" t="s">
        <v>0</v>
      </c>
      <c r="G616" s="41">
        <v>1</v>
      </c>
      <c r="H616" s="41" t="s">
        <v>232</v>
      </c>
      <c r="I616" s="41" t="s">
        <v>188</v>
      </c>
    </row>
    <row r="617" spans="1:9" x14ac:dyDescent="0.25">
      <c r="A617" t="s">
        <v>94</v>
      </c>
      <c r="B617" t="s">
        <v>92</v>
      </c>
      <c r="C617" t="s">
        <v>91</v>
      </c>
      <c r="D617" t="s">
        <v>80</v>
      </c>
      <c r="E617" t="s">
        <v>12</v>
      </c>
      <c r="F617" t="s">
        <v>66</v>
      </c>
      <c r="G617" s="41">
        <v>1</v>
      </c>
      <c r="H617" s="41" t="s">
        <v>231</v>
      </c>
      <c r="I617" s="41" t="s">
        <v>115</v>
      </c>
    </row>
    <row r="618" spans="1:9" x14ac:dyDescent="0.25">
      <c r="A618" t="s">
        <v>94</v>
      </c>
      <c r="B618" t="s">
        <v>92</v>
      </c>
      <c r="C618" t="s">
        <v>91</v>
      </c>
      <c r="D618" t="s">
        <v>80</v>
      </c>
      <c r="E618" t="s">
        <v>12</v>
      </c>
      <c r="F618" t="s">
        <v>0</v>
      </c>
      <c r="G618" s="41">
        <v>1</v>
      </c>
      <c r="H618" s="41" t="s">
        <v>232</v>
      </c>
      <c r="I618" s="41" t="s">
        <v>189</v>
      </c>
    </row>
    <row r="619" spans="1:9" x14ac:dyDescent="0.25">
      <c r="A619" t="s">
        <v>94</v>
      </c>
      <c r="B619" t="s">
        <v>92</v>
      </c>
      <c r="C619" t="s">
        <v>91</v>
      </c>
      <c r="D619" t="s">
        <v>80</v>
      </c>
      <c r="E619" t="s">
        <v>13</v>
      </c>
      <c r="F619" t="s">
        <v>66</v>
      </c>
      <c r="G619" s="41">
        <v>1</v>
      </c>
      <c r="H619" s="41" t="s">
        <v>231</v>
      </c>
      <c r="I619" s="41" t="s">
        <v>116</v>
      </c>
    </row>
    <row r="620" spans="1:9" x14ac:dyDescent="0.25">
      <c r="A620" t="s">
        <v>94</v>
      </c>
      <c r="B620" t="s">
        <v>92</v>
      </c>
      <c r="C620" t="s">
        <v>91</v>
      </c>
      <c r="D620" t="s">
        <v>80</v>
      </c>
      <c r="E620" t="s">
        <v>13</v>
      </c>
      <c r="F620" t="s">
        <v>0</v>
      </c>
      <c r="G620" s="41">
        <v>1</v>
      </c>
      <c r="H620" s="41" t="s">
        <v>232</v>
      </c>
      <c r="I620" s="41" t="s">
        <v>190</v>
      </c>
    </row>
    <row r="621" spans="1:9" x14ac:dyDescent="0.25">
      <c r="A621" t="s">
        <v>94</v>
      </c>
      <c r="B621" t="s">
        <v>92</v>
      </c>
      <c r="C621" t="s">
        <v>91</v>
      </c>
      <c r="D621" t="s">
        <v>14</v>
      </c>
      <c r="E621" t="s">
        <v>15</v>
      </c>
      <c r="F621" t="s">
        <v>66</v>
      </c>
      <c r="G621" s="41">
        <v>1</v>
      </c>
      <c r="H621" s="41" t="s">
        <v>231</v>
      </c>
      <c r="I621" s="41" t="s">
        <v>117</v>
      </c>
    </row>
    <row r="622" spans="1:9" x14ac:dyDescent="0.25">
      <c r="A622" t="s">
        <v>94</v>
      </c>
      <c r="B622" t="s">
        <v>92</v>
      </c>
      <c r="C622" t="s">
        <v>91</v>
      </c>
      <c r="D622" t="s">
        <v>14</v>
      </c>
      <c r="E622" t="s">
        <v>15</v>
      </c>
      <c r="F622" t="s">
        <v>0</v>
      </c>
      <c r="G622" s="41">
        <v>1</v>
      </c>
      <c r="H622" s="41" t="s">
        <v>232</v>
      </c>
      <c r="I622" s="41" t="s">
        <v>191</v>
      </c>
    </row>
    <row r="623" spans="1:9" x14ac:dyDescent="0.25">
      <c r="A623" t="s">
        <v>94</v>
      </c>
      <c r="B623" t="s">
        <v>92</v>
      </c>
      <c r="C623" t="s">
        <v>91</v>
      </c>
      <c r="D623" t="s">
        <v>14</v>
      </c>
      <c r="E623" t="s">
        <v>16</v>
      </c>
      <c r="F623" t="s">
        <v>66</v>
      </c>
      <c r="G623" s="41">
        <v>1</v>
      </c>
      <c r="H623" s="41" t="s">
        <v>231</v>
      </c>
      <c r="I623" s="41" t="s">
        <v>118</v>
      </c>
    </row>
    <row r="624" spans="1:9" x14ac:dyDescent="0.25">
      <c r="A624" t="s">
        <v>94</v>
      </c>
      <c r="B624" t="s">
        <v>92</v>
      </c>
      <c r="C624" t="s">
        <v>91</v>
      </c>
      <c r="D624" t="s">
        <v>14</v>
      </c>
      <c r="E624" t="s">
        <v>16</v>
      </c>
      <c r="F624" t="s">
        <v>0</v>
      </c>
      <c r="G624" s="41">
        <v>1</v>
      </c>
      <c r="H624" s="41" t="s">
        <v>232</v>
      </c>
      <c r="I624" s="41" t="s">
        <v>192</v>
      </c>
    </row>
    <row r="625" spans="1:9" x14ac:dyDescent="0.25">
      <c r="A625" t="s">
        <v>94</v>
      </c>
      <c r="B625" t="s">
        <v>92</v>
      </c>
      <c r="C625" t="s">
        <v>91</v>
      </c>
      <c r="D625" t="s">
        <v>14</v>
      </c>
      <c r="E625" t="s">
        <v>17</v>
      </c>
      <c r="F625" t="s">
        <v>66</v>
      </c>
      <c r="G625" s="41">
        <v>1</v>
      </c>
      <c r="H625" s="41" t="s">
        <v>231</v>
      </c>
      <c r="I625" s="41" t="s">
        <v>119</v>
      </c>
    </row>
    <row r="626" spans="1:9" x14ac:dyDescent="0.25">
      <c r="A626" t="s">
        <v>94</v>
      </c>
      <c r="B626" t="s">
        <v>92</v>
      </c>
      <c r="C626" t="s">
        <v>91</v>
      </c>
      <c r="D626" t="s">
        <v>14</v>
      </c>
      <c r="E626" t="s">
        <v>17</v>
      </c>
      <c r="F626" t="s">
        <v>0</v>
      </c>
      <c r="G626" s="41">
        <v>1</v>
      </c>
      <c r="H626" s="41" t="s">
        <v>232</v>
      </c>
      <c r="I626" s="41" t="s">
        <v>193</v>
      </c>
    </row>
    <row r="627" spans="1:9" x14ac:dyDescent="0.25">
      <c r="A627" t="s">
        <v>94</v>
      </c>
      <c r="B627" t="s">
        <v>92</v>
      </c>
      <c r="C627" t="s">
        <v>91</v>
      </c>
      <c r="D627" t="s">
        <v>14</v>
      </c>
      <c r="E627" t="s">
        <v>18</v>
      </c>
      <c r="F627" t="s">
        <v>66</v>
      </c>
      <c r="G627" s="41">
        <v>1</v>
      </c>
      <c r="H627" s="41" t="s">
        <v>231</v>
      </c>
      <c r="I627" s="41" t="s">
        <v>120</v>
      </c>
    </row>
    <row r="628" spans="1:9" x14ac:dyDescent="0.25">
      <c r="A628" t="s">
        <v>94</v>
      </c>
      <c r="B628" t="s">
        <v>92</v>
      </c>
      <c r="C628" t="s">
        <v>91</v>
      </c>
      <c r="D628" t="s">
        <v>14</v>
      </c>
      <c r="E628" t="s">
        <v>18</v>
      </c>
      <c r="F628" t="s">
        <v>0</v>
      </c>
      <c r="G628" s="41">
        <v>1</v>
      </c>
      <c r="H628" s="41" t="s">
        <v>232</v>
      </c>
      <c r="I628" s="41" t="s">
        <v>194</v>
      </c>
    </row>
    <row r="629" spans="1:9" x14ac:dyDescent="0.25">
      <c r="A629" t="s">
        <v>94</v>
      </c>
      <c r="B629" t="s">
        <v>92</v>
      </c>
      <c r="C629" t="s">
        <v>91</v>
      </c>
      <c r="D629" t="s">
        <v>14</v>
      </c>
      <c r="E629" t="s">
        <v>19</v>
      </c>
      <c r="F629" t="s">
        <v>66</v>
      </c>
      <c r="G629" s="41">
        <v>1</v>
      </c>
      <c r="H629" s="41" t="s">
        <v>231</v>
      </c>
      <c r="I629" s="41" t="s">
        <v>121</v>
      </c>
    </row>
    <row r="630" spans="1:9" x14ac:dyDescent="0.25">
      <c r="A630" t="s">
        <v>94</v>
      </c>
      <c r="B630" t="s">
        <v>92</v>
      </c>
      <c r="C630" t="s">
        <v>91</v>
      </c>
      <c r="D630" t="s">
        <v>14</v>
      </c>
      <c r="E630" t="s">
        <v>19</v>
      </c>
      <c r="F630" t="s">
        <v>0</v>
      </c>
      <c r="G630" s="41">
        <v>1</v>
      </c>
      <c r="H630" s="41" t="s">
        <v>232</v>
      </c>
      <c r="I630" s="41" t="s">
        <v>195</v>
      </c>
    </row>
    <row r="631" spans="1:9" x14ac:dyDescent="0.25">
      <c r="A631" t="s">
        <v>94</v>
      </c>
      <c r="B631" t="s">
        <v>92</v>
      </c>
      <c r="C631" t="s">
        <v>91</v>
      </c>
      <c r="D631" t="s">
        <v>14</v>
      </c>
      <c r="E631" t="s">
        <v>20</v>
      </c>
      <c r="F631" t="s">
        <v>66</v>
      </c>
      <c r="G631" s="41">
        <v>1</v>
      </c>
      <c r="H631" s="41" t="s">
        <v>231</v>
      </c>
      <c r="I631" s="41" t="s">
        <v>122</v>
      </c>
    </row>
    <row r="632" spans="1:9" x14ac:dyDescent="0.25">
      <c r="A632" t="s">
        <v>94</v>
      </c>
      <c r="B632" t="s">
        <v>92</v>
      </c>
      <c r="C632" t="s">
        <v>91</v>
      </c>
      <c r="D632" t="s">
        <v>14</v>
      </c>
      <c r="E632" t="s">
        <v>20</v>
      </c>
      <c r="F632" t="s">
        <v>0</v>
      </c>
      <c r="G632" s="41">
        <v>1</v>
      </c>
      <c r="H632" s="41" t="s">
        <v>232</v>
      </c>
      <c r="I632" s="41" t="s">
        <v>196</v>
      </c>
    </row>
    <row r="633" spans="1:9" x14ac:dyDescent="0.25">
      <c r="A633" t="s">
        <v>94</v>
      </c>
      <c r="B633" t="s">
        <v>92</v>
      </c>
      <c r="C633" t="s">
        <v>91</v>
      </c>
      <c r="D633" t="s">
        <v>14</v>
      </c>
      <c r="E633" t="s">
        <v>21</v>
      </c>
      <c r="F633" t="s">
        <v>66</v>
      </c>
      <c r="G633" s="41">
        <v>1</v>
      </c>
      <c r="H633" s="41" t="s">
        <v>231</v>
      </c>
      <c r="I633" s="41" t="s">
        <v>124</v>
      </c>
    </row>
    <row r="634" spans="1:9" x14ac:dyDescent="0.25">
      <c r="A634" t="s">
        <v>94</v>
      </c>
      <c r="B634" t="s">
        <v>92</v>
      </c>
      <c r="C634" t="s">
        <v>91</v>
      </c>
      <c r="D634" t="s">
        <v>14</v>
      </c>
      <c r="E634" t="s">
        <v>21</v>
      </c>
      <c r="F634" t="s">
        <v>0</v>
      </c>
      <c r="G634" s="41">
        <v>1</v>
      </c>
      <c r="H634" s="41" t="s">
        <v>232</v>
      </c>
      <c r="I634" s="41" t="s">
        <v>197</v>
      </c>
    </row>
    <row r="635" spans="1:9" x14ac:dyDescent="0.25">
      <c r="A635" t="s">
        <v>94</v>
      </c>
      <c r="B635" t="s">
        <v>92</v>
      </c>
      <c r="C635" t="s">
        <v>91</v>
      </c>
      <c r="D635" t="s">
        <v>22</v>
      </c>
      <c r="E635" t="s">
        <v>23</v>
      </c>
      <c r="F635" t="s">
        <v>65</v>
      </c>
      <c r="G635" s="41">
        <v>1</v>
      </c>
      <c r="H635" s="41" t="s">
        <v>231</v>
      </c>
      <c r="I635" s="41" t="s">
        <v>126</v>
      </c>
    </row>
    <row r="636" spans="1:9" x14ac:dyDescent="0.25">
      <c r="A636" t="s">
        <v>94</v>
      </c>
      <c r="B636" t="s">
        <v>92</v>
      </c>
      <c r="C636" t="s">
        <v>91</v>
      </c>
      <c r="D636" t="s">
        <v>22</v>
      </c>
      <c r="E636" t="s">
        <v>23</v>
      </c>
      <c r="F636" t="s">
        <v>54</v>
      </c>
      <c r="G636" s="41">
        <v>1</v>
      </c>
      <c r="H636" s="41" t="s">
        <v>232</v>
      </c>
      <c r="I636" s="41" t="s">
        <v>198</v>
      </c>
    </row>
    <row r="637" spans="1:9" x14ac:dyDescent="0.25">
      <c r="A637" t="s">
        <v>94</v>
      </c>
      <c r="B637" t="s">
        <v>92</v>
      </c>
      <c r="C637" t="s">
        <v>91</v>
      </c>
      <c r="D637" t="s">
        <v>22</v>
      </c>
      <c r="E637" t="s">
        <v>24</v>
      </c>
      <c r="F637" t="s">
        <v>65</v>
      </c>
      <c r="G637" s="41">
        <v>1</v>
      </c>
      <c r="H637" s="41" t="s">
        <v>231</v>
      </c>
      <c r="I637" s="41" t="s">
        <v>127</v>
      </c>
    </row>
    <row r="638" spans="1:9" x14ac:dyDescent="0.25">
      <c r="A638" t="s">
        <v>94</v>
      </c>
      <c r="B638" t="s">
        <v>92</v>
      </c>
      <c r="C638" t="s">
        <v>91</v>
      </c>
      <c r="D638" t="s">
        <v>22</v>
      </c>
      <c r="E638" t="s">
        <v>24</v>
      </c>
      <c r="F638" t="s">
        <v>54</v>
      </c>
      <c r="G638" s="41">
        <v>1</v>
      </c>
      <c r="H638" s="41" t="s">
        <v>232</v>
      </c>
      <c r="I638" s="41" t="s">
        <v>199</v>
      </c>
    </row>
    <row r="639" spans="1:9" x14ac:dyDescent="0.25">
      <c r="A639" t="s">
        <v>94</v>
      </c>
      <c r="B639" t="s">
        <v>92</v>
      </c>
      <c r="C639" t="s">
        <v>91</v>
      </c>
      <c r="D639" t="s">
        <v>22</v>
      </c>
      <c r="E639" t="s">
        <v>25</v>
      </c>
      <c r="F639" t="s">
        <v>65</v>
      </c>
      <c r="G639" s="41">
        <v>1</v>
      </c>
      <c r="H639" s="41" t="s">
        <v>231</v>
      </c>
      <c r="I639" s="41" t="s">
        <v>128</v>
      </c>
    </row>
    <row r="640" spans="1:9" x14ac:dyDescent="0.25">
      <c r="A640" t="s">
        <v>94</v>
      </c>
      <c r="B640" t="s">
        <v>92</v>
      </c>
      <c r="C640" t="s">
        <v>91</v>
      </c>
      <c r="D640" t="s">
        <v>22</v>
      </c>
      <c r="E640" t="s">
        <v>25</v>
      </c>
      <c r="F640" t="s">
        <v>54</v>
      </c>
      <c r="G640" s="41">
        <v>1</v>
      </c>
      <c r="H640" s="41" t="s">
        <v>232</v>
      </c>
      <c r="I640" s="41" t="s">
        <v>200</v>
      </c>
    </row>
    <row r="641" spans="1:9" x14ac:dyDescent="0.25">
      <c r="A641" t="s">
        <v>94</v>
      </c>
      <c r="B641" t="s">
        <v>92</v>
      </c>
      <c r="C641" t="s">
        <v>91</v>
      </c>
      <c r="D641" t="s">
        <v>26</v>
      </c>
      <c r="E641" t="s">
        <v>27</v>
      </c>
      <c r="F641" t="s">
        <v>66</v>
      </c>
      <c r="G641" s="41">
        <v>1</v>
      </c>
      <c r="H641" s="41" t="s">
        <v>231</v>
      </c>
      <c r="I641" s="41" t="s">
        <v>129</v>
      </c>
    </row>
    <row r="642" spans="1:9" x14ac:dyDescent="0.25">
      <c r="A642" t="s">
        <v>94</v>
      </c>
      <c r="B642" t="s">
        <v>92</v>
      </c>
      <c r="C642" t="s">
        <v>91</v>
      </c>
      <c r="D642" t="s">
        <v>26</v>
      </c>
      <c r="E642" t="s">
        <v>27</v>
      </c>
      <c r="F642" t="s">
        <v>54</v>
      </c>
      <c r="G642" s="41">
        <v>1</v>
      </c>
      <c r="H642" s="41" t="s">
        <v>232</v>
      </c>
      <c r="I642" s="41" t="s">
        <v>201</v>
      </c>
    </row>
    <row r="643" spans="1:9" x14ac:dyDescent="0.25">
      <c r="A643" t="s">
        <v>94</v>
      </c>
      <c r="B643" t="s">
        <v>92</v>
      </c>
      <c r="C643" t="s">
        <v>91</v>
      </c>
      <c r="D643" t="s">
        <v>26</v>
      </c>
      <c r="E643" t="s">
        <v>28</v>
      </c>
      <c r="F643" t="s">
        <v>66</v>
      </c>
      <c r="G643" s="41">
        <v>1</v>
      </c>
      <c r="H643" s="41" t="s">
        <v>231</v>
      </c>
      <c r="I643" s="41" t="s">
        <v>130</v>
      </c>
    </row>
    <row r="644" spans="1:9" x14ac:dyDescent="0.25">
      <c r="A644" t="s">
        <v>94</v>
      </c>
      <c r="B644" t="s">
        <v>92</v>
      </c>
      <c r="C644" t="s">
        <v>91</v>
      </c>
      <c r="D644" t="s">
        <v>26</v>
      </c>
      <c r="E644" t="s">
        <v>28</v>
      </c>
      <c r="F644" t="s">
        <v>54</v>
      </c>
      <c r="G644" s="41">
        <v>1</v>
      </c>
      <c r="H644" s="41" t="s">
        <v>232</v>
      </c>
      <c r="I644" s="41" t="s">
        <v>202</v>
      </c>
    </row>
    <row r="645" spans="1:9" x14ac:dyDescent="0.25">
      <c r="A645" t="s">
        <v>94</v>
      </c>
      <c r="B645" t="s">
        <v>92</v>
      </c>
      <c r="C645" t="s">
        <v>91</v>
      </c>
      <c r="D645" t="s">
        <v>26</v>
      </c>
      <c r="E645" t="s">
        <v>29</v>
      </c>
      <c r="F645" t="s">
        <v>67</v>
      </c>
      <c r="G645" s="41">
        <v>1</v>
      </c>
      <c r="H645" s="41" t="s">
        <v>231</v>
      </c>
      <c r="I645" s="41" t="s">
        <v>131</v>
      </c>
    </row>
    <row r="646" spans="1:9" x14ac:dyDescent="0.25">
      <c r="A646" t="s">
        <v>94</v>
      </c>
      <c r="B646" t="s">
        <v>92</v>
      </c>
      <c r="C646" t="s">
        <v>91</v>
      </c>
      <c r="D646" t="s">
        <v>26</v>
      </c>
      <c r="E646" t="s">
        <v>29</v>
      </c>
      <c r="F646" t="s">
        <v>54</v>
      </c>
      <c r="G646" s="41">
        <v>1</v>
      </c>
      <c r="H646" s="41" t="s">
        <v>232</v>
      </c>
      <c r="I646" s="41" t="s">
        <v>203</v>
      </c>
    </row>
    <row r="647" spans="1:9" x14ac:dyDescent="0.25">
      <c r="A647" t="s">
        <v>94</v>
      </c>
      <c r="B647" t="s">
        <v>92</v>
      </c>
      <c r="C647" t="s">
        <v>91</v>
      </c>
      <c r="D647" t="s">
        <v>26</v>
      </c>
      <c r="E647" t="s">
        <v>30</v>
      </c>
      <c r="F647" t="s">
        <v>68</v>
      </c>
      <c r="G647" s="41">
        <v>1</v>
      </c>
      <c r="H647" s="41" t="s">
        <v>231</v>
      </c>
      <c r="I647" s="41" t="s">
        <v>132</v>
      </c>
    </row>
    <row r="648" spans="1:9" x14ac:dyDescent="0.25">
      <c r="A648" t="s">
        <v>94</v>
      </c>
      <c r="B648" t="s">
        <v>92</v>
      </c>
      <c r="C648" t="s">
        <v>91</v>
      </c>
      <c r="D648" t="s">
        <v>26</v>
      </c>
      <c r="E648" t="s">
        <v>30</v>
      </c>
      <c r="F648" t="s">
        <v>56</v>
      </c>
      <c r="G648" s="41">
        <v>1</v>
      </c>
      <c r="H648" s="41" t="s">
        <v>232</v>
      </c>
      <c r="I648" s="41" t="s">
        <v>204</v>
      </c>
    </row>
    <row r="649" spans="1:9" x14ac:dyDescent="0.25">
      <c r="A649" t="s">
        <v>94</v>
      </c>
      <c r="B649" t="s">
        <v>92</v>
      </c>
      <c r="C649" t="s">
        <v>91</v>
      </c>
      <c r="D649" t="s">
        <v>82</v>
      </c>
      <c r="E649" t="s">
        <v>31</v>
      </c>
      <c r="F649" t="s">
        <v>66</v>
      </c>
      <c r="G649" s="41">
        <v>1</v>
      </c>
      <c r="H649" s="41" t="s">
        <v>231</v>
      </c>
      <c r="I649" s="41" t="s">
        <v>133</v>
      </c>
    </row>
    <row r="650" spans="1:9" x14ac:dyDescent="0.25">
      <c r="A650" t="s">
        <v>94</v>
      </c>
      <c r="B650" t="s">
        <v>92</v>
      </c>
      <c r="C650" t="s">
        <v>91</v>
      </c>
      <c r="D650" t="s">
        <v>82</v>
      </c>
      <c r="E650" t="s">
        <v>31</v>
      </c>
      <c r="F650" t="s">
        <v>0</v>
      </c>
      <c r="G650" s="41">
        <v>1</v>
      </c>
      <c r="H650" s="41" t="s">
        <v>232</v>
      </c>
      <c r="I650" s="41" t="s">
        <v>205</v>
      </c>
    </row>
    <row r="651" spans="1:9" x14ac:dyDescent="0.25">
      <c r="A651" t="s">
        <v>94</v>
      </c>
      <c r="B651" t="s">
        <v>92</v>
      </c>
      <c r="C651" t="s">
        <v>91</v>
      </c>
      <c r="D651" t="s">
        <v>82</v>
      </c>
      <c r="E651" t="s">
        <v>32</v>
      </c>
      <c r="F651" t="s">
        <v>66</v>
      </c>
      <c r="G651" s="41">
        <v>1</v>
      </c>
      <c r="H651" s="41" t="s">
        <v>231</v>
      </c>
      <c r="I651" s="41" t="s">
        <v>135</v>
      </c>
    </row>
    <row r="652" spans="1:9" x14ac:dyDescent="0.25">
      <c r="A652" t="s">
        <v>94</v>
      </c>
      <c r="B652" t="s">
        <v>92</v>
      </c>
      <c r="C652" t="s">
        <v>91</v>
      </c>
      <c r="D652" t="s">
        <v>82</v>
      </c>
      <c r="E652" t="s">
        <v>32</v>
      </c>
      <c r="F652" t="s">
        <v>0</v>
      </c>
      <c r="G652" s="41">
        <v>1</v>
      </c>
      <c r="H652" s="41" t="s">
        <v>232</v>
      </c>
      <c r="I652" s="41" t="s">
        <v>206</v>
      </c>
    </row>
    <row r="653" spans="1:9" x14ac:dyDescent="0.25">
      <c r="A653" t="s">
        <v>94</v>
      </c>
      <c r="B653" t="s">
        <v>92</v>
      </c>
      <c r="C653" t="s">
        <v>91</v>
      </c>
      <c r="D653" t="s">
        <v>82</v>
      </c>
      <c r="E653" t="s">
        <v>33</v>
      </c>
      <c r="F653" t="s">
        <v>66</v>
      </c>
      <c r="G653" s="41">
        <v>1</v>
      </c>
      <c r="H653" s="41" t="s">
        <v>231</v>
      </c>
      <c r="I653" s="41" t="s">
        <v>136</v>
      </c>
    </row>
    <row r="654" spans="1:9" x14ac:dyDescent="0.25">
      <c r="A654" t="s">
        <v>94</v>
      </c>
      <c r="B654" t="s">
        <v>92</v>
      </c>
      <c r="C654" t="s">
        <v>91</v>
      </c>
      <c r="D654" t="s">
        <v>82</v>
      </c>
      <c r="E654" t="s">
        <v>33</v>
      </c>
      <c r="F654" t="s">
        <v>0</v>
      </c>
      <c r="G654" s="41">
        <v>1</v>
      </c>
      <c r="H654" s="41" t="s">
        <v>232</v>
      </c>
      <c r="I654" s="41" t="s">
        <v>207</v>
      </c>
    </row>
    <row r="655" spans="1:9" x14ac:dyDescent="0.25">
      <c r="A655" t="s">
        <v>94</v>
      </c>
      <c r="B655" t="s">
        <v>92</v>
      </c>
      <c r="C655" t="s">
        <v>91</v>
      </c>
      <c r="D655" t="s">
        <v>82</v>
      </c>
      <c r="E655" t="s">
        <v>34</v>
      </c>
      <c r="F655" t="s">
        <v>66</v>
      </c>
      <c r="G655" s="41">
        <v>1</v>
      </c>
      <c r="H655" s="41" t="s">
        <v>231</v>
      </c>
      <c r="I655" s="41" t="s">
        <v>137</v>
      </c>
    </row>
    <row r="656" spans="1:9" x14ac:dyDescent="0.25">
      <c r="A656" t="s">
        <v>94</v>
      </c>
      <c r="B656" t="s">
        <v>92</v>
      </c>
      <c r="C656" t="s">
        <v>91</v>
      </c>
      <c r="D656" t="s">
        <v>82</v>
      </c>
      <c r="E656" t="s">
        <v>34</v>
      </c>
      <c r="F656" t="s">
        <v>0</v>
      </c>
      <c r="G656" s="41">
        <v>1</v>
      </c>
      <c r="H656" s="41" t="s">
        <v>232</v>
      </c>
      <c r="I656" s="41" t="s">
        <v>208</v>
      </c>
    </row>
    <row r="657" spans="1:9" x14ac:dyDescent="0.25">
      <c r="A657" t="s">
        <v>94</v>
      </c>
      <c r="B657" t="s">
        <v>92</v>
      </c>
      <c r="C657" t="s">
        <v>91</v>
      </c>
      <c r="D657" t="s">
        <v>82</v>
      </c>
      <c r="E657" t="s">
        <v>81</v>
      </c>
      <c r="F657" t="s">
        <v>68</v>
      </c>
      <c r="G657" s="41">
        <v>1</v>
      </c>
      <c r="H657" s="41" t="s">
        <v>231</v>
      </c>
      <c r="I657" s="41" t="s">
        <v>138</v>
      </c>
    </row>
    <row r="658" spans="1:9" x14ac:dyDescent="0.25">
      <c r="A658" t="s">
        <v>94</v>
      </c>
      <c r="B658" t="s">
        <v>92</v>
      </c>
      <c r="C658" t="s">
        <v>91</v>
      </c>
      <c r="D658" t="s">
        <v>82</v>
      </c>
      <c r="E658" t="s">
        <v>81</v>
      </c>
      <c r="F658" t="s">
        <v>0</v>
      </c>
      <c r="G658" s="41">
        <v>1</v>
      </c>
      <c r="H658" s="41" t="s">
        <v>232</v>
      </c>
      <c r="I658" s="41" t="s">
        <v>209</v>
      </c>
    </row>
    <row r="659" spans="1:9" x14ac:dyDescent="0.25">
      <c r="A659" t="s">
        <v>94</v>
      </c>
      <c r="B659" t="s">
        <v>92</v>
      </c>
      <c r="C659" t="s">
        <v>91</v>
      </c>
      <c r="D659" t="s">
        <v>82</v>
      </c>
      <c r="E659" t="s">
        <v>63</v>
      </c>
      <c r="F659" t="s">
        <v>66</v>
      </c>
      <c r="G659" s="41">
        <v>1</v>
      </c>
      <c r="H659" s="41" t="s">
        <v>231</v>
      </c>
      <c r="I659" s="41" t="s">
        <v>139</v>
      </c>
    </row>
    <row r="660" spans="1:9" x14ac:dyDescent="0.25">
      <c r="A660" t="s">
        <v>94</v>
      </c>
      <c r="B660" t="s">
        <v>92</v>
      </c>
      <c r="C660" t="s">
        <v>91</v>
      </c>
      <c r="D660" t="s">
        <v>82</v>
      </c>
      <c r="E660" t="s">
        <v>63</v>
      </c>
      <c r="F660" t="s">
        <v>0</v>
      </c>
      <c r="G660" s="41">
        <v>1</v>
      </c>
      <c r="H660" s="41" t="s">
        <v>232</v>
      </c>
      <c r="I660" s="41" t="s">
        <v>210</v>
      </c>
    </row>
    <row r="661" spans="1:9" x14ac:dyDescent="0.25">
      <c r="A661" t="s">
        <v>94</v>
      </c>
      <c r="B661" t="s">
        <v>92</v>
      </c>
      <c r="C661" t="s">
        <v>91</v>
      </c>
      <c r="D661" t="s">
        <v>82</v>
      </c>
      <c r="E661" t="s">
        <v>35</v>
      </c>
      <c r="F661" t="s">
        <v>66</v>
      </c>
      <c r="G661" s="41">
        <v>1</v>
      </c>
      <c r="H661" s="41" t="s">
        <v>231</v>
      </c>
      <c r="I661" s="41" t="s">
        <v>140</v>
      </c>
    </row>
    <row r="662" spans="1:9" x14ac:dyDescent="0.25">
      <c r="A662" t="s">
        <v>94</v>
      </c>
      <c r="B662" t="s">
        <v>92</v>
      </c>
      <c r="C662" t="s">
        <v>91</v>
      </c>
      <c r="D662" t="s">
        <v>82</v>
      </c>
      <c r="E662" t="s">
        <v>35</v>
      </c>
      <c r="F662" t="s">
        <v>0</v>
      </c>
      <c r="G662" s="41">
        <v>1</v>
      </c>
      <c r="H662" s="41" t="s">
        <v>232</v>
      </c>
      <c r="I662" s="41" t="s">
        <v>211</v>
      </c>
    </row>
    <row r="663" spans="1:9" x14ac:dyDescent="0.25">
      <c r="A663" t="s">
        <v>94</v>
      </c>
      <c r="B663" t="s">
        <v>92</v>
      </c>
      <c r="C663" t="s">
        <v>91</v>
      </c>
      <c r="D663" t="s">
        <v>82</v>
      </c>
      <c r="E663" t="s">
        <v>36</v>
      </c>
      <c r="F663" t="s">
        <v>66</v>
      </c>
      <c r="G663" s="41">
        <v>1</v>
      </c>
      <c r="H663" s="41" t="s">
        <v>231</v>
      </c>
      <c r="I663" s="41" t="s">
        <v>141</v>
      </c>
    </row>
    <row r="664" spans="1:9" x14ac:dyDescent="0.25">
      <c r="A664" t="s">
        <v>94</v>
      </c>
      <c r="B664" t="s">
        <v>92</v>
      </c>
      <c r="C664" t="s">
        <v>91</v>
      </c>
      <c r="D664" t="s">
        <v>82</v>
      </c>
      <c r="E664" t="s">
        <v>36</v>
      </c>
      <c r="F664" t="s">
        <v>0</v>
      </c>
      <c r="G664" s="41">
        <v>1</v>
      </c>
      <c r="H664" s="41" t="s">
        <v>232</v>
      </c>
      <c r="I664" s="41" t="s">
        <v>212</v>
      </c>
    </row>
    <row r="665" spans="1:9" x14ac:dyDescent="0.25">
      <c r="A665" t="s">
        <v>94</v>
      </c>
      <c r="B665" t="s">
        <v>92</v>
      </c>
      <c r="C665" t="s">
        <v>91</v>
      </c>
      <c r="D665" t="s">
        <v>82</v>
      </c>
      <c r="E665" t="s">
        <v>37</v>
      </c>
      <c r="F665" t="s">
        <v>69</v>
      </c>
      <c r="G665" s="41">
        <v>1</v>
      </c>
      <c r="H665" s="41" t="s">
        <v>231</v>
      </c>
      <c r="I665" s="41" t="s">
        <v>142</v>
      </c>
    </row>
    <row r="666" spans="1:9" x14ac:dyDescent="0.25">
      <c r="A666" t="s">
        <v>94</v>
      </c>
      <c r="B666" t="s">
        <v>92</v>
      </c>
      <c r="C666" t="s">
        <v>91</v>
      </c>
      <c r="D666" t="s">
        <v>82</v>
      </c>
      <c r="E666" t="s">
        <v>37</v>
      </c>
      <c r="F666" t="s">
        <v>0</v>
      </c>
      <c r="G666" s="41">
        <v>1</v>
      </c>
      <c r="H666" s="41" t="s">
        <v>232</v>
      </c>
      <c r="I666" s="41" t="s">
        <v>213</v>
      </c>
    </row>
    <row r="667" spans="1:9" x14ac:dyDescent="0.25">
      <c r="A667" t="s">
        <v>94</v>
      </c>
      <c r="B667" t="s">
        <v>92</v>
      </c>
      <c r="C667" t="s">
        <v>91</v>
      </c>
      <c r="D667" t="s">
        <v>82</v>
      </c>
      <c r="E667" t="s">
        <v>38</v>
      </c>
      <c r="F667" t="s">
        <v>66</v>
      </c>
      <c r="G667" s="41">
        <v>1</v>
      </c>
      <c r="H667" s="41" t="s">
        <v>231</v>
      </c>
      <c r="I667" s="41" t="s">
        <v>143</v>
      </c>
    </row>
    <row r="668" spans="1:9" x14ac:dyDescent="0.25">
      <c r="A668" t="s">
        <v>94</v>
      </c>
      <c r="B668" t="s">
        <v>92</v>
      </c>
      <c r="C668" t="s">
        <v>91</v>
      </c>
      <c r="D668" t="s">
        <v>82</v>
      </c>
      <c r="E668" t="s">
        <v>38</v>
      </c>
      <c r="F668" t="s">
        <v>0</v>
      </c>
      <c r="G668" s="41">
        <v>1</v>
      </c>
      <c r="H668" s="41" t="s">
        <v>232</v>
      </c>
      <c r="I668" s="41" t="s">
        <v>214</v>
      </c>
    </row>
    <row r="669" spans="1:9" x14ac:dyDescent="0.25">
      <c r="A669" t="s">
        <v>94</v>
      </c>
      <c r="B669" t="s">
        <v>92</v>
      </c>
      <c r="C669" t="s">
        <v>91</v>
      </c>
      <c r="D669" t="s">
        <v>82</v>
      </c>
      <c r="E669" t="s">
        <v>39</v>
      </c>
      <c r="F669" t="s">
        <v>66</v>
      </c>
      <c r="G669" s="41">
        <v>1</v>
      </c>
      <c r="H669" s="41" t="s">
        <v>231</v>
      </c>
      <c r="I669" s="41" t="s">
        <v>144</v>
      </c>
    </row>
    <row r="670" spans="1:9" x14ac:dyDescent="0.25">
      <c r="A670" t="s">
        <v>94</v>
      </c>
      <c r="B670" t="s">
        <v>92</v>
      </c>
      <c r="C670" t="s">
        <v>91</v>
      </c>
      <c r="D670" t="s">
        <v>82</v>
      </c>
      <c r="E670" t="s">
        <v>39</v>
      </c>
      <c r="F670" t="s">
        <v>0</v>
      </c>
      <c r="G670" s="41">
        <v>1</v>
      </c>
      <c r="H670" s="41" t="s">
        <v>232</v>
      </c>
      <c r="I670" s="41" t="s">
        <v>215</v>
      </c>
    </row>
    <row r="671" spans="1:9" x14ac:dyDescent="0.25">
      <c r="A671" t="s">
        <v>94</v>
      </c>
      <c r="B671" t="s">
        <v>92</v>
      </c>
      <c r="C671" t="s">
        <v>91</v>
      </c>
      <c r="D671" t="s">
        <v>40</v>
      </c>
      <c r="E671" t="s">
        <v>41</v>
      </c>
      <c r="F671" t="s">
        <v>67</v>
      </c>
      <c r="G671" s="41">
        <v>1</v>
      </c>
      <c r="H671" s="41" t="s">
        <v>231</v>
      </c>
      <c r="I671" s="41" t="s">
        <v>145</v>
      </c>
    </row>
    <row r="672" spans="1:9" x14ac:dyDescent="0.25">
      <c r="A672" t="s">
        <v>94</v>
      </c>
      <c r="B672" t="s">
        <v>92</v>
      </c>
      <c r="C672" t="s">
        <v>91</v>
      </c>
      <c r="D672" t="s">
        <v>40</v>
      </c>
      <c r="E672" t="s">
        <v>41</v>
      </c>
      <c r="F672" t="s">
        <v>0</v>
      </c>
      <c r="G672" s="41">
        <v>1</v>
      </c>
      <c r="H672" s="41" t="s">
        <v>232</v>
      </c>
      <c r="I672" s="41" t="s">
        <v>216</v>
      </c>
    </row>
    <row r="673" spans="1:9" x14ac:dyDescent="0.25">
      <c r="A673" t="s">
        <v>94</v>
      </c>
      <c r="B673" t="s">
        <v>92</v>
      </c>
      <c r="C673" t="s">
        <v>91</v>
      </c>
      <c r="D673" t="s">
        <v>40</v>
      </c>
      <c r="E673" t="s">
        <v>42</v>
      </c>
      <c r="F673" t="s">
        <v>67</v>
      </c>
      <c r="G673" s="41">
        <v>1</v>
      </c>
      <c r="H673" s="41" t="s">
        <v>231</v>
      </c>
      <c r="I673" s="41" t="s">
        <v>146</v>
      </c>
    </row>
    <row r="674" spans="1:9" x14ac:dyDescent="0.25">
      <c r="A674" t="s">
        <v>94</v>
      </c>
      <c r="B674" t="s">
        <v>92</v>
      </c>
      <c r="C674" t="s">
        <v>91</v>
      </c>
      <c r="D674" t="s">
        <v>40</v>
      </c>
      <c r="E674" t="s">
        <v>42</v>
      </c>
      <c r="F674" t="s">
        <v>0</v>
      </c>
      <c r="G674" s="41">
        <v>1</v>
      </c>
      <c r="H674" s="41" t="s">
        <v>232</v>
      </c>
      <c r="I674" s="41" t="s">
        <v>217</v>
      </c>
    </row>
    <row r="675" spans="1:9" x14ac:dyDescent="0.25">
      <c r="A675" t="s">
        <v>94</v>
      </c>
      <c r="B675" t="s">
        <v>92</v>
      </c>
      <c r="C675" t="s">
        <v>91</v>
      </c>
      <c r="D675" t="s">
        <v>40</v>
      </c>
      <c r="E675" t="s">
        <v>43</v>
      </c>
      <c r="F675" t="s">
        <v>67</v>
      </c>
      <c r="G675" s="41">
        <v>1</v>
      </c>
      <c r="H675" s="41" t="s">
        <v>231</v>
      </c>
      <c r="I675" s="41" t="s">
        <v>147</v>
      </c>
    </row>
    <row r="676" spans="1:9" x14ac:dyDescent="0.25">
      <c r="A676" t="s">
        <v>94</v>
      </c>
      <c r="B676" t="s">
        <v>92</v>
      </c>
      <c r="C676" t="s">
        <v>91</v>
      </c>
      <c r="D676" t="s">
        <v>40</v>
      </c>
      <c r="E676" t="s">
        <v>43</v>
      </c>
      <c r="F676" t="s">
        <v>54</v>
      </c>
      <c r="G676" s="41">
        <v>1</v>
      </c>
      <c r="H676" s="41" t="s">
        <v>232</v>
      </c>
      <c r="I676" s="41" t="s">
        <v>218</v>
      </c>
    </row>
    <row r="677" spans="1:9" x14ac:dyDescent="0.25">
      <c r="A677" t="s">
        <v>94</v>
      </c>
      <c r="B677" t="s">
        <v>92</v>
      </c>
      <c r="C677" t="s">
        <v>91</v>
      </c>
      <c r="D677" t="s">
        <v>44</v>
      </c>
      <c r="E677" t="s">
        <v>45</v>
      </c>
      <c r="F677" t="s">
        <v>66</v>
      </c>
      <c r="G677" s="41">
        <v>1</v>
      </c>
      <c r="H677" s="41" t="s">
        <v>231</v>
      </c>
      <c r="I677" s="41" t="s">
        <v>148</v>
      </c>
    </row>
    <row r="678" spans="1:9" x14ac:dyDescent="0.25">
      <c r="A678" t="s">
        <v>94</v>
      </c>
      <c r="B678" t="s">
        <v>92</v>
      </c>
      <c r="C678" t="s">
        <v>91</v>
      </c>
      <c r="D678" t="s">
        <v>44</v>
      </c>
      <c r="E678" t="s">
        <v>45</v>
      </c>
      <c r="F678" t="s">
        <v>54</v>
      </c>
      <c r="G678" s="41">
        <v>1</v>
      </c>
      <c r="H678" s="41" t="s">
        <v>232</v>
      </c>
      <c r="I678" s="41" t="s">
        <v>219</v>
      </c>
    </row>
    <row r="679" spans="1:9" x14ac:dyDescent="0.25">
      <c r="A679" t="s">
        <v>94</v>
      </c>
      <c r="B679" t="s">
        <v>92</v>
      </c>
      <c r="C679" t="s">
        <v>91</v>
      </c>
      <c r="D679" t="s">
        <v>44</v>
      </c>
      <c r="E679" t="s">
        <v>46</v>
      </c>
      <c r="F679" t="s">
        <v>66</v>
      </c>
      <c r="G679" s="41">
        <v>1</v>
      </c>
      <c r="H679" s="41" t="s">
        <v>231</v>
      </c>
      <c r="I679" s="41" t="s">
        <v>149</v>
      </c>
    </row>
    <row r="680" spans="1:9" x14ac:dyDescent="0.25">
      <c r="A680" t="s">
        <v>94</v>
      </c>
      <c r="B680" t="s">
        <v>92</v>
      </c>
      <c r="C680" t="s">
        <v>91</v>
      </c>
      <c r="D680" t="s">
        <v>44</v>
      </c>
      <c r="E680" t="s">
        <v>46</v>
      </c>
      <c r="F680" t="s">
        <v>56</v>
      </c>
      <c r="G680" s="41">
        <v>1</v>
      </c>
      <c r="H680" s="41" t="s">
        <v>232</v>
      </c>
      <c r="I680" s="41" t="s">
        <v>220</v>
      </c>
    </row>
    <row r="681" spans="1:9" x14ac:dyDescent="0.25">
      <c r="A681" t="s">
        <v>94</v>
      </c>
      <c r="B681" t="s">
        <v>92</v>
      </c>
      <c r="C681" t="s">
        <v>91</v>
      </c>
      <c r="D681" t="s">
        <v>44</v>
      </c>
      <c r="E681" t="s">
        <v>47</v>
      </c>
      <c r="F681" t="s">
        <v>66</v>
      </c>
      <c r="G681" s="41">
        <v>1</v>
      </c>
      <c r="H681" s="41" t="s">
        <v>231</v>
      </c>
      <c r="I681" s="41" t="s">
        <v>150</v>
      </c>
    </row>
    <row r="682" spans="1:9" x14ac:dyDescent="0.25">
      <c r="A682" t="s">
        <v>94</v>
      </c>
      <c r="B682" t="s">
        <v>92</v>
      </c>
      <c r="C682" t="s">
        <v>91</v>
      </c>
      <c r="D682" t="s">
        <v>44</v>
      </c>
      <c r="E682" t="s">
        <v>47</v>
      </c>
      <c r="F682" t="s">
        <v>54</v>
      </c>
      <c r="G682" s="41">
        <v>1</v>
      </c>
      <c r="H682" s="41" t="s">
        <v>232</v>
      </c>
      <c r="I682" s="41" t="s">
        <v>221</v>
      </c>
    </row>
    <row r="683" spans="1:9" x14ac:dyDescent="0.25">
      <c r="A683" t="s">
        <v>94</v>
      </c>
      <c r="B683" t="s">
        <v>92</v>
      </c>
      <c r="C683" t="s">
        <v>91</v>
      </c>
      <c r="D683" t="s">
        <v>44</v>
      </c>
      <c r="E683" t="s">
        <v>83</v>
      </c>
      <c r="F683" t="s">
        <v>66</v>
      </c>
      <c r="G683" s="41">
        <v>1</v>
      </c>
      <c r="H683" s="41" t="s">
        <v>231</v>
      </c>
      <c r="I683" s="41" t="s">
        <v>151</v>
      </c>
    </row>
    <row r="684" spans="1:9" x14ac:dyDescent="0.25">
      <c r="A684" t="s">
        <v>94</v>
      </c>
      <c r="B684" t="s">
        <v>92</v>
      </c>
      <c r="C684" t="s">
        <v>91</v>
      </c>
      <c r="D684" t="s">
        <v>44</v>
      </c>
      <c r="E684" t="s">
        <v>83</v>
      </c>
      <c r="F684" t="s">
        <v>54</v>
      </c>
      <c r="G684" s="41">
        <v>1</v>
      </c>
      <c r="H684" s="41" t="s">
        <v>232</v>
      </c>
      <c r="I684" s="41" t="s">
        <v>222</v>
      </c>
    </row>
    <row r="685" spans="1:9" x14ac:dyDescent="0.25">
      <c r="A685" t="s">
        <v>94</v>
      </c>
      <c r="B685" t="s">
        <v>92</v>
      </c>
      <c r="C685" t="s">
        <v>91</v>
      </c>
      <c r="D685" t="s">
        <v>44</v>
      </c>
      <c r="E685" t="s">
        <v>48</v>
      </c>
      <c r="F685" t="s">
        <v>65</v>
      </c>
      <c r="G685" s="41">
        <v>1</v>
      </c>
      <c r="H685" s="41" t="s">
        <v>231</v>
      </c>
      <c r="I685" s="41" t="s">
        <v>152</v>
      </c>
    </row>
    <row r="686" spans="1:9" x14ac:dyDescent="0.25">
      <c r="A686" t="s">
        <v>94</v>
      </c>
      <c r="B686" t="s">
        <v>92</v>
      </c>
      <c r="C686" t="s">
        <v>91</v>
      </c>
      <c r="D686" t="s">
        <v>44</v>
      </c>
      <c r="E686" t="s">
        <v>48</v>
      </c>
      <c r="F686" t="s">
        <v>54</v>
      </c>
      <c r="G686" s="41">
        <v>1</v>
      </c>
      <c r="H686" s="41" t="s">
        <v>232</v>
      </c>
      <c r="I686" s="41" t="s">
        <v>223</v>
      </c>
    </row>
    <row r="687" spans="1:9" x14ac:dyDescent="0.25">
      <c r="A687" t="s">
        <v>94</v>
      </c>
      <c r="B687" t="s">
        <v>92</v>
      </c>
      <c r="C687" t="s">
        <v>91</v>
      </c>
      <c r="D687" t="s">
        <v>44</v>
      </c>
      <c r="E687" t="s">
        <v>84</v>
      </c>
      <c r="F687" t="s">
        <v>66</v>
      </c>
      <c r="G687" s="41">
        <v>1</v>
      </c>
      <c r="H687" s="41" t="s">
        <v>231</v>
      </c>
      <c r="I687" s="41" t="s">
        <v>153</v>
      </c>
    </row>
    <row r="688" spans="1:9" x14ac:dyDescent="0.25">
      <c r="A688" t="s">
        <v>94</v>
      </c>
      <c r="B688" t="s">
        <v>92</v>
      </c>
      <c r="C688" t="s">
        <v>91</v>
      </c>
      <c r="D688" t="s">
        <v>44</v>
      </c>
      <c r="E688" t="s">
        <v>84</v>
      </c>
      <c r="F688" t="s">
        <v>54</v>
      </c>
      <c r="G688" s="41">
        <v>1</v>
      </c>
      <c r="H688" s="41" t="s">
        <v>232</v>
      </c>
      <c r="I688" s="41" t="s">
        <v>224</v>
      </c>
    </row>
    <row r="689" spans="1:9" x14ac:dyDescent="0.25">
      <c r="A689" t="s">
        <v>94</v>
      </c>
      <c r="B689" t="s">
        <v>92</v>
      </c>
      <c r="C689" t="s">
        <v>91</v>
      </c>
      <c r="D689" t="s">
        <v>44</v>
      </c>
      <c r="E689" t="s">
        <v>49</v>
      </c>
      <c r="F689" t="s">
        <v>66</v>
      </c>
      <c r="G689" s="41">
        <v>1</v>
      </c>
      <c r="H689" s="41" t="s">
        <v>231</v>
      </c>
      <c r="I689" s="41" t="s">
        <v>154</v>
      </c>
    </row>
    <row r="690" spans="1:9" x14ac:dyDescent="0.25">
      <c r="A690" t="s">
        <v>94</v>
      </c>
      <c r="B690" t="s">
        <v>92</v>
      </c>
      <c r="C690" t="s">
        <v>91</v>
      </c>
      <c r="D690" t="s">
        <v>44</v>
      </c>
      <c r="E690" t="s">
        <v>49</v>
      </c>
      <c r="F690" t="s">
        <v>54</v>
      </c>
      <c r="G690" s="41">
        <v>1</v>
      </c>
      <c r="H690" s="41" t="s">
        <v>232</v>
      </c>
      <c r="I690" s="41" t="s">
        <v>225</v>
      </c>
    </row>
    <row r="691" spans="1:9" x14ac:dyDescent="0.25">
      <c r="A691" t="s">
        <v>94</v>
      </c>
      <c r="B691" t="s">
        <v>92</v>
      </c>
      <c r="C691" t="s">
        <v>91</v>
      </c>
      <c r="D691" t="s">
        <v>44</v>
      </c>
      <c r="E691" t="s">
        <v>50</v>
      </c>
      <c r="F691" t="s">
        <v>65</v>
      </c>
      <c r="G691" s="41">
        <v>1</v>
      </c>
      <c r="H691" s="41" t="s">
        <v>231</v>
      </c>
      <c r="I691" s="41" t="s">
        <v>155</v>
      </c>
    </row>
    <row r="692" spans="1:9" x14ac:dyDescent="0.25">
      <c r="A692" t="s">
        <v>94</v>
      </c>
      <c r="B692" t="s">
        <v>92</v>
      </c>
      <c r="C692" t="s">
        <v>91</v>
      </c>
      <c r="D692" t="s">
        <v>44</v>
      </c>
      <c r="E692" t="s">
        <v>50</v>
      </c>
      <c r="F692" t="s">
        <v>54</v>
      </c>
      <c r="G692" s="41">
        <v>1</v>
      </c>
      <c r="H692" s="41" t="s">
        <v>232</v>
      </c>
      <c r="I692" s="41" t="s">
        <v>226</v>
      </c>
    </row>
    <row r="693" spans="1:9" x14ac:dyDescent="0.25">
      <c r="A693" t="s">
        <v>94</v>
      </c>
      <c r="B693" t="s">
        <v>92</v>
      </c>
      <c r="C693" t="s">
        <v>91</v>
      </c>
      <c r="D693" t="s">
        <v>51</v>
      </c>
      <c r="E693" t="s">
        <v>52</v>
      </c>
      <c r="F693" t="s">
        <v>66</v>
      </c>
      <c r="G693" s="41">
        <v>1</v>
      </c>
      <c r="H693" s="41" t="s">
        <v>231</v>
      </c>
      <c r="I693" s="41" t="s">
        <v>156</v>
      </c>
    </row>
    <row r="694" spans="1:9" x14ac:dyDescent="0.25">
      <c r="A694" t="s">
        <v>94</v>
      </c>
      <c r="B694" t="s">
        <v>92</v>
      </c>
      <c r="C694" t="s">
        <v>91</v>
      </c>
      <c r="D694" t="s">
        <v>51</v>
      </c>
      <c r="E694" t="s">
        <v>52</v>
      </c>
      <c r="F694" t="s">
        <v>0</v>
      </c>
      <c r="G694" s="41">
        <v>1</v>
      </c>
      <c r="H694" s="41" t="s">
        <v>232</v>
      </c>
      <c r="I694" s="41" t="s">
        <v>227</v>
      </c>
    </row>
    <row r="695" spans="1:9" x14ac:dyDescent="0.25">
      <c r="A695" t="s">
        <v>94</v>
      </c>
      <c r="B695" t="s">
        <v>92</v>
      </c>
      <c r="C695" t="s">
        <v>91</v>
      </c>
      <c r="D695" t="s">
        <v>51</v>
      </c>
      <c r="E695" t="s">
        <v>85</v>
      </c>
      <c r="F695" t="s">
        <v>66</v>
      </c>
      <c r="G695" s="41">
        <v>1</v>
      </c>
      <c r="H695" s="41" t="s">
        <v>231</v>
      </c>
      <c r="I695" s="41" t="s">
        <v>157</v>
      </c>
    </row>
    <row r="696" spans="1:9" x14ac:dyDescent="0.25">
      <c r="A696" t="s">
        <v>94</v>
      </c>
      <c r="B696" t="s">
        <v>92</v>
      </c>
      <c r="C696" t="s">
        <v>91</v>
      </c>
      <c r="D696" t="s">
        <v>51</v>
      </c>
      <c r="E696" t="s">
        <v>85</v>
      </c>
      <c r="F696" t="s">
        <v>0</v>
      </c>
      <c r="G696" s="41">
        <v>1</v>
      </c>
      <c r="H696" s="41" t="s">
        <v>232</v>
      </c>
      <c r="I696" s="41" t="s">
        <v>228</v>
      </c>
    </row>
    <row r="697" spans="1:9" x14ac:dyDescent="0.25">
      <c r="A697" t="s">
        <v>94</v>
      </c>
      <c r="B697" t="s">
        <v>92</v>
      </c>
      <c r="C697" t="s">
        <v>91</v>
      </c>
      <c r="D697" t="s">
        <v>51</v>
      </c>
      <c r="E697" t="s">
        <v>53</v>
      </c>
      <c r="F697" t="s">
        <v>65</v>
      </c>
      <c r="G697" s="41">
        <v>1</v>
      </c>
      <c r="H697" s="41" t="s">
        <v>231</v>
      </c>
      <c r="I697" s="41" t="s">
        <v>158</v>
      </c>
    </row>
    <row r="698" spans="1:9" x14ac:dyDescent="0.25">
      <c r="A698" t="s">
        <v>94</v>
      </c>
      <c r="B698" t="s">
        <v>92</v>
      </c>
      <c r="C698" t="s">
        <v>91</v>
      </c>
      <c r="D698" t="s">
        <v>51</v>
      </c>
      <c r="E698" t="s">
        <v>53</v>
      </c>
      <c r="F698" t="s">
        <v>0</v>
      </c>
      <c r="G698" s="41">
        <v>1</v>
      </c>
      <c r="H698" s="41" t="s">
        <v>232</v>
      </c>
      <c r="I698" s="41" t="s">
        <v>229</v>
      </c>
    </row>
  </sheetData>
  <sheetProtection sheet="1" objects="1" scenarios="1"/>
  <autoFilter ref="A2:I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Synthèse</vt:lpstr>
      <vt:lpstr>Ages</vt:lpstr>
      <vt:lpstr>Donnees</vt:lpstr>
      <vt:lpstr>Synthèse!Base</vt:lpstr>
      <vt:lpstr>Synthèse!choix_item</vt:lpstr>
      <vt:lpstr>Synthèse!Impression_des_titres</vt:lpstr>
      <vt:lpstr>Synthèse!nb_items</vt:lpstr>
      <vt:lpstr>Synthèse!Zone_d_impression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coudrier</dc:creator>
  <cp:lastModifiedBy>Ben</cp:lastModifiedBy>
  <cp:lastPrinted>2014-10-11T05:56:26Z</cp:lastPrinted>
  <dcterms:created xsi:type="dcterms:W3CDTF">2014-04-02T18:20:18Z</dcterms:created>
  <dcterms:modified xsi:type="dcterms:W3CDTF">2014-10-11T15:05:36Z</dcterms:modified>
</cp:coreProperties>
</file>