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240" windowHeight="12435"/>
  </bookViews>
  <sheets>
    <sheet name="MO Qte" sheetId="1" r:id="rId1"/>
    <sheet name="ODA MO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" i="2" l="1"/>
  <c r="H28" i="2"/>
  <c r="O28" i="2"/>
  <c r="L152" i="1" l="1"/>
  <c r="H152" i="1"/>
  <c r="L151" i="1"/>
  <c r="H151" i="1"/>
  <c r="T151" i="1" s="1"/>
  <c r="V151" i="1" s="1"/>
  <c r="L150" i="1"/>
  <c r="H150" i="1"/>
  <c r="L149" i="1"/>
  <c r="H149" i="1"/>
  <c r="T149" i="1" s="1"/>
  <c r="V149" i="1" s="1"/>
  <c r="L148" i="1"/>
  <c r="H148" i="1"/>
  <c r="L147" i="1"/>
  <c r="H147" i="1"/>
  <c r="T147" i="1" s="1"/>
  <c r="V147" i="1" s="1"/>
  <c r="J147" i="1" l="1"/>
  <c r="W147" i="1"/>
  <c r="T148" i="1"/>
  <c r="V148" i="1" s="1"/>
  <c r="W148" i="1" s="1"/>
  <c r="J149" i="1"/>
  <c r="W149" i="1"/>
  <c r="T150" i="1"/>
  <c r="V150" i="1" s="1"/>
  <c r="W150" i="1" s="1"/>
  <c r="J151" i="1"/>
  <c r="W151" i="1"/>
  <c r="T152" i="1"/>
  <c r="V152" i="1" s="1"/>
  <c r="W152" i="1" s="1"/>
  <c r="J148" i="1"/>
  <c r="J150" i="1"/>
  <c r="J152" i="1"/>
  <c r="O148" i="1" l="1"/>
  <c r="M148" i="1"/>
  <c r="M147" i="1"/>
  <c r="O147" i="1"/>
  <c r="O152" i="1"/>
  <c r="M152" i="1"/>
  <c r="M149" i="1"/>
  <c r="O149" i="1"/>
  <c r="O150" i="1"/>
  <c r="M150" i="1"/>
  <c r="M151" i="1"/>
  <c r="O151" i="1"/>
  <c r="L146" i="1"/>
  <c r="H146" i="1"/>
  <c r="L145" i="1"/>
  <c r="H145" i="1"/>
  <c r="L144" i="1"/>
  <c r="H144" i="1"/>
  <c r="L143" i="1"/>
  <c r="H143" i="1"/>
  <c r="L142" i="1"/>
  <c r="H142" i="1"/>
  <c r="L141" i="1"/>
  <c r="H141" i="1"/>
  <c r="T141" i="1" s="1"/>
  <c r="L140" i="1"/>
  <c r="H140" i="1"/>
  <c r="L139" i="1"/>
  <c r="H139" i="1"/>
  <c r="L138" i="1"/>
  <c r="H138" i="1"/>
  <c r="L137" i="1"/>
  <c r="H137" i="1"/>
  <c r="L136" i="1"/>
  <c r="H136" i="1"/>
  <c r="L135" i="1"/>
  <c r="H135" i="1"/>
  <c r="L134" i="1"/>
  <c r="H134" i="1"/>
  <c r="L133" i="1"/>
  <c r="H133" i="1"/>
  <c r="T133" i="1" s="1"/>
  <c r="L132" i="1"/>
  <c r="H132" i="1"/>
  <c r="T132" i="1" s="1"/>
  <c r="V132" i="1" s="1"/>
  <c r="W132" i="1" s="1"/>
  <c r="L131" i="1"/>
  <c r="H131" i="1"/>
  <c r="L130" i="1"/>
  <c r="J130" i="1"/>
  <c r="O130" i="1" s="1"/>
  <c r="H130" i="1"/>
  <c r="L129" i="1"/>
  <c r="H129" i="1"/>
  <c r="L128" i="1"/>
  <c r="H128" i="1"/>
  <c r="V127" i="1"/>
  <c r="L127" i="1"/>
  <c r="H127" i="1"/>
  <c r="T127" i="1" s="1"/>
  <c r="L126" i="1"/>
  <c r="H126" i="1"/>
  <c r="L125" i="1"/>
  <c r="H125" i="1"/>
  <c r="L124" i="1"/>
  <c r="H124" i="1"/>
  <c r="L123" i="1"/>
  <c r="H123" i="1"/>
  <c r="T123" i="1" s="1"/>
  <c r="V123" i="1" s="1"/>
  <c r="L122" i="1"/>
  <c r="H122" i="1"/>
  <c r="J122" i="1" s="1"/>
  <c r="O122" i="1" s="1"/>
  <c r="L121" i="1"/>
  <c r="H121" i="1"/>
  <c r="L120" i="1"/>
  <c r="L117" i="1" s="1"/>
  <c r="H120" i="1"/>
  <c r="L119" i="1"/>
  <c r="H119" i="1"/>
  <c r="T119" i="1" s="1"/>
  <c r="V119" i="1" s="1"/>
  <c r="L118" i="1"/>
  <c r="H118" i="1"/>
  <c r="T118" i="1" s="1"/>
  <c r="Q117" i="1"/>
  <c r="G117" i="1"/>
  <c r="F117" i="1"/>
  <c r="E117" i="1"/>
  <c r="L110" i="1"/>
  <c r="H110" i="1"/>
  <c r="T110" i="1" s="1"/>
  <c r="V110" i="1" s="1"/>
  <c r="W110" i="1" s="1"/>
  <c r="L109" i="1"/>
  <c r="H109" i="1"/>
  <c r="T109" i="1" s="1"/>
  <c r="V109" i="1" s="1"/>
  <c r="L108" i="1"/>
  <c r="H108" i="1"/>
  <c r="Q107" i="1"/>
  <c r="H107" i="1"/>
  <c r="G107" i="1"/>
  <c r="F107" i="1"/>
  <c r="E107" i="1"/>
  <c r="L106" i="1"/>
  <c r="H106" i="1"/>
  <c r="L105" i="1"/>
  <c r="H105" i="1"/>
  <c r="L104" i="1"/>
  <c r="H104" i="1"/>
  <c r="J104" i="1" s="1"/>
  <c r="T103" i="1"/>
  <c r="L103" i="1"/>
  <c r="H103" i="1"/>
  <c r="L102" i="1"/>
  <c r="H102" i="1"/>
  <c r="L101" i="1"/>
  <c r="H101" i="1"/>
  <c r="L100" i="1"/>
  <c r="J100" i="1"/>
  <c r="O100" i="1" s="1"/>
  <c r="H100" i="1"/>
  <c r="L99" i="1"/>
  <c r="H99" i="1"/>
  <c r="L98" i="1"/>
  <c r="V98" i="1" s="1"/>
  <c r="W98" i="1" s="1"/>
  <c r="H98" i="1"/>
  <c r="T98" i="1" s="1"/>
  <c r="L97" i="1"/>
  <c r="H97" i="1"/>
  <c r="J97" i="1" s="1"/>
  <c r="M97" i="1" s="1"/>
  <c r="L96" i="1"/>
  <c r="H96" i="1"/>
  <c r="L95" i="1"/>
  <c r="H95" i="1"/>
  <c r="L94" i="1"/>
  <c r="H94" i="1"/>
  <c r="L93" i="1"/>
  <c r="J93" i="1"/>
  <c r="M93" i="1" s="1"/>
  <c r="H93" i="1"/>
  <c r="L92" i="1"/>
  <c r="H92" i="1"/>
  <c r="Q91" i="1"/>
  <c r="G91" i="1"/>
  <c r="F91" i="1"/>
  <c r="E91" i="1"/>
  <c r="L90" i="1"/>
  <c r="H90" i="1"/>
  <c r="L89" i="1"/>
  <c r="H89" i="1"/>
  <c r="Q88" i="1"/>
  <c r="L88" i="1"/>
  <c r="G88" i="1"/>
  <c r="F88" i="1"/>
  <c r="E88" i="1"/>
  <c r="L87" i="1"/>
  <c r="H87" i="1"/>
  <c r="J87" i="1" s="1"/>
  <c r="L86" i="1"/>
  <c r="H86" i="1"/>
  <c r="Q85" i="1"/>
  <c r="G85" i="1"/>
  <c r="F85" i="1"/>
  <c r="E85" i="1"/>
  <c r="L84" i="1"/>
  <c r="H84" i="1"/>
  <c r="L83" i="1"/>
  <c r="J83" i="1"/>
  <c r="H83" i="1"/>
  <c r="L82" i="1"/>
  <c r="H82" i="1"/>
  <c r="L81" i="1"/>
  <c r="H81" i="1"/>
  <c r="L80" i="1"/>
  <c r="H80" i="1"/>
  <c r="L79" i="1"/>
  <c r="H79" i="1"/>
  <c r="J79" i="1" s="1"/>
  <c r="L78" i="1"/>
  <c r="H78" i="1"/>
  <c r="Q77" i="1"/>
  <c r="G77" i="1"/>
  <c r="F77" i="1"/>
  <c r="E77" i="1"/>
  <c r="L76" i="1"/>
  <c r="H76" i="1"/>
  <c r="L75" i="1"/>
  <c r="H75" i="1"/>
  <c r="J75" i="1" s="1"/>
  <c r="L74" i="1"/>
  <c r="H74" i="1"/>
  <c r="L73" i="1"/>
  <c r="H73" i="1"/>
  <c r="L72" i="1"/>
  <c r="H72" i="1"/>
  <c r="L71" i="1"/>
  <c r="H71" i="1"/>
  <c r="L70" i="1"/>
  <c r="H70" i="1"/>
  <c r="L69" i="1"/>
  <c r="L67" i="1" s="1"/>
  <c r="H69" i="1"/>
  <c r="L68" i="1"/>
  <c r="H68" i="1"/>
  <c r="Q67" i="1"/>
  <c r="G67" i="1"/>
  <c r="G66" i="1" s="1"/>
  <c r="F67" i="1"/>
  <c r="E67" i="1"/>
  <c r="F66" i="1"/>
  <c r="L59" i="1"/>
  <c r="H59" i="1"/>
  <c r="T59" i="1" s="1"/>
  <c r="L58" i="1"/>
  <c r="H58" i="1"/>
  <c r="T58" i="1" s="1"/>
  <c r="L57" i="1"/>
  <c r="H57" i="1"/>
  <c r="Q56" i="1"/>
  <c r="G56" i="1"/>
  <c r="F56" i="1"/>
  <c r="E56" i="1"/>
  <c r="L55" i="1"/>
  <c r="H55" i="1"/>
  <c r="L54" i="1"/>
  <c r="H54" i="1"/>
  <c r="L53" i="1"/>
  <c r="J53" i="1"/>
  <c r="M53" i="1" s="1"/>
  <c r="H53" i="1"/>
  <c r="L52" i="1"/>
  <c r="H52" i="1"/>
  <c r="L51" i="1"/>
  <c r="H51" i="1"/>
  <c r="J51" i="1" s="1"/>
  <c r="O51" i="1" s="1"/>
  <c r="R51" i="1" s="1"/>
  <c r="L50" i="1"/>
  <c r="H50" i="1"/>
  <c r="T50" i="1" s="1"/>
  <c r="V50" i="1" s="1"/>
  <c r="W50" i="1" s="1"/>
  <c r="L49" i="1"/>
  <c r="H49" i="1"/>
  <c r="L48" i="1"/>
  <c r="H48" i="1"/>
  <c r="J48" i="1" s="1"/>
  <c r="O48" i="1" s="1"/>
  <c r="R48" i="1" s="1"/>
  <c r="L47" i="1"/>
  <c r="H47" i="1"/>
  <c r="J47" i="1" s="1"/>
  <c r="O47" i="1" s="1"/>
  <c r="R47" i="1" s="1"/>
  <c r="L46" i="1"/>
  <c r="T46" i="1" s="1"/>
  <c r="V46" i="1" s="1"/>
  <c r="W46" i="1" s="1"/>
  <c r="H46" i="1"/>
  <c r="L45" i="1"/>
  <c r="H45" i="1"/>
  <c r="L44" i="1"/>
  <c r="H44" i="1"/>
  <c r="J44" i="1" s="1"/>
  <c r="O44" i="1" s="1"/>
  <c r="R44" i="1" s="1"/>
  <c r="L43" i="1"/>
  <c r="H43" i="1"/>
  <c r="J43" i="1" s="1"/>
  <c r="O43" i="1" s="1"/>
  <c r="R43" i="1" s="1"/>
  <c r="L42" i="1"/>
  <c r="H42" i="1"/>
  <c r="T42" i="1" s="1"/>
  <c r="V42" i="1" s="1"/>
  <c r="W42" i="1" s="1"/>
  <c r="L41" i="1"/>
  <c r="H41" i="1"/>
  <c r="Q40" i="1"/>
  <c r="G40" i="1"/>
  <c r="F40" i="1"/>
  <c r="E40" i="1"/>
  <c r="L39" i="1"/>
  <c r="H39" i="1"/>
  <c r="L38" i="1"/>
  <c r="H38" i="1"/>
  <c r="H37" i="1" s="1"/>
  <c r="Q37" i="1"/>
  <c r="G37" i="1"/>
  <c r="F37" i="1"/>
  <c r="E37" i="1"/>
  <c r="L36" i="1"/>
  <c r="H36" i="1"/>
  <c r="L35" i="1"/>
  <c r="L34" i="1" s="1"/>
  <c r="H35" i="1"/>
  <c r="Q34" i="1"/>
  <c r="G34" i="1"/>
  <c r="F34" i="1"/>
  <c r="E34" i="1"/>
  <c r="L33" i="1"/>
  <c r="H33" i="1"/>
  <c r="L32" i="1"/>
  <c r="H32" i="1"/>
  <c r="J32" i="1" s="1"/>
  <c r="O32" i="1" s="1"/>
  <c r="R32" i="1" s="1"/>
  <c r="L31" i="1"/>
  <c r="H31" i="1"/>
  <c r="T30" i="1"/>
  <c r="V30" i="1" s="1"/>
  <c r="L30" i="1"/>
  <c r="H30" i="1"/>
  <c r="L29" i="1"/>
  <c r="H29" i="1"/>
  <c r="L28" i="1"/>
  <c r="H28" i="1"/>
  <c r="L27" i="1"/>
  <c r="H27" i="1"/>
  <c r="L26" i="1"/>
  <c r="H26" i="1"/>
  <c r="T26" i="1" s="1"/>
  <c r="V26" i="1" s="1"/>
  <c r="L25" i="1"/>
  <c r="H25" i="1"/>
  <c r="L24" i="1"/>
  <c r="H24" i="1"/>
  <c r="J24" i="1" s="1"/>
  <c r="Q23" i="1"/>
  <c r="L23" i="1"/>
  <c r="G23" i="1"/>
  <c r="F23" i="1"/>
  <c r="E23" i="1"/>
  <c r="T22" i="1"/>
  <c r="V22" i="1" s="1"/>
  <c r="L22" i="1"/>
  <c r="H22" i="1"/>
  <c r="L21" i="1"/>
  <c r="H21" i="1"/>
  <c r="L20" i="1"/>
  <c r="H20" i="1"/>
  <c r="L19" i="1"/>
  <c r="J19" i="1"/>
  <c r="M19" i="1" s="1"/>
  <c r="H19" i="1"/>
  <c r="L18" i="1"/>
  <c r="T18" i="1" s="1"/>
  <c r="V18" i="1" s="1"/>
  <c r="H18" i="1"/>
  <c r="L17" i="1"/>
  <c r="H17" i="1"/>
  <c r="L16" i="1"/>
  <c r="H16" i="1"/>
  <c r="L15" i="1"/>
  <c r="H15" i="1"/>
  <c r="T15" i="1" s="1"/>
  <c r="T14" i="1"/>
  <c r="V14" i="1" s="1"/>
  <c r="L14" i="1"/>
  <c r="H14" i="1"/>
  <c r="L13" i="1"/>
  <c r="L12" i="1" s="1"/>
  <c r="H13" i="1"/>
  <c r="Q12" i="1"/>
  <c r="H12" i="1"/>
  <c r="G12" i="1"/>
  <c r="F12" i="1"/>
  <c r="E12" i="1"/>
  <c r="L6" i="1"/>
  <c r="T5" i="1"/>
  <c r="O5" i="1"/>
  <c r="J5" i="1"/>
  <c r="R151" i="1" l="1"/>
  <c r="P151" i="1"/>
  <c r="R149" i="1"/>
  <c r="P149" i="1"/>
  <c r="R147" i="1"/>
  <c r="P147" i="1"/>
  <c r="P150" i="1"/>
  <c r="R150" i="1"/>
  <c r="P152" i="1"/>
  <c r="R152" i="1"/>
  <c r="P148" i="1"/>
  <c r="R148" i="1"/>
  <c r="L37" i="1"/>
  <c r="L11" i="1" s="1"/>
  <c r="L85" i="1"/>
  <c r="W22" i="1"/>
  <c r="Q11" i="1"/>
  <c r="Q5" i="1" s="1"/>
  <c r="R5" i="1" s="1"/>
  <c r="J27" i="1"/>
  <c r="M27" i="1" s="1"/>
  <c r="T38" i="1"/>
  <c r="V38" i="1" s="1"/>
  <c r="J42" i="1"/>
  <c r="M42" i="1" s="1"/>
  <c r="J50" i="1"/>
  <c r="M50" i="1" s="1"/>
  <c r="J59" i="1"/>
  <c r="J71" i="1"/>
  <c r="L77" i="1"/>
  <c r="L66" i="1" s="1"/>
  <c r="Q66" i="1"/>
  <c r="T104" i="1"/>
  <c r="J110" i="1"/>
  <c r="M110" i="1" s="1"/>
  <c r="J118" i="1"/>
  <c r="O118" i="1" s="1"/>
  <c r="J123" i="1"/>
  <c r="M123" i="1" s="1"/>
  <c r="J138" i="1"/>
  <c r="O138" i="1" s="1"/>
  <c r="J15" i="1"/>
  <c r="T17" i="1"/>
  <c r="V17" i="1" s="1"/>
  <c r="W17" i="1" s="1"/>
  <c r="V19" i="1"/>
  <c r="W19" i="1" s="1"/>
  <c r="F11" i="1"/>
  <c r="F6" i="1" s="1"/>
  <c r="J31" i="1"/>
  <c r="M31" i="1" s="1"/>
  <c r="J38" i="1"/>
  <c r="M38" i="1" s="1"/>
  <c r="J57" i="1"/>
  <c r="O57" i="1" s="1"/>
  <c r="R57" i="1" s="1"/>
  <c r="J81" i="1"/>
  <c r="M81" i="1" s="1"/>
  <c r="T102" i="1"/>
  <c r="V102" i="1" s="1"/>
  <c r="W102" i="1" s="1"/>
  <c r="T105" i="1"/>
  <c r="V105" i="1" s="1"/>
  <c r="W105" i="1" s="1"/>
  <c r="T131" i="1"/>
  <c r="V131" i="1" s="1"/>
  <c r="T135" i="1"/>
  <c r="V135" i="1" s="1"/>
  <c r="W135" i="1" s="1"/>
  <c r="T140" i="1"/>
  <c r="V140" i="1" s="1"/>
  <c r="W140" i="1" s="1"/>
  <c r="J146" i="1"/>
  <c r="O146" i="1" s="1"/>
  <c r="R146" i="1" s="1"/>
  <c r="V15" i="1"/>
  <c r="W15" i="1" s="1"/>
  <c r="W18" i="1"/>
  <c r="T19" i="1"/>
  <c r="J20" i="1"/>
  <c r="O20" i="1" s="1"/>
  <c r="R20" i="1" s="1"/>
  <c r="G11" i="1"/>
  <c r="J28" i="1"/>
  <c r="O28" i="1" s="1"/>
  <c r="R28" i="1" s="1"/>
  <c r="J35" i="1"/>
  <c r="O35" i="1" s="1"/>
  <c r="R35" i="1" s="1"/>
  <c r="T36" i="1"/>
  <c r="V36" i="1" s="1"/>
  <c r="W36" i="1" s="1"/>
  <c r="J39" i="1"/>
  <c r="O39" i="1" s="1"/>
  <c r="R39" i="1" s="1"/>
  <c r="L40" i="1"/>
  <c r="J46" i="1"/>
  <c r="M46" i="1" s="1"/>
  <c r="T53" i="1"/>
  <c r="V53" i="1" s="1"/>
  <c r="W53" i="1" s="1"/>
  <c r="L56" i="1"/>
  <c r="E66" i="1"/>
  <c r="J95" i="1"/>
  <c r="T101" i="1"/>
  <c r="V101" i="1" s="1"/>
  <c r="W101" i="1" s="1"/>
  <c r="J102" i="1"/>
  <c r="M102" i="1" s="1"/>
  <c r="J106" i="1"/>
  <c r="J108" i="1"/>
  <c r="O108" i="1" s="1"/>
  <c r="T125" i="1"/>
  <c r="V125" i="1" s="1"/>
  <c r="W125" i="1" s="1"/>
  <c r="T139" i="1"/>
  <c r="V139" i="1" s="1"/>
  <c r="J140" i="1"/>
  <c r="M140" i="1" s="1"/>
  <c r="T143" i="1"/>
  <c r="V143" i="1" s="1"/>
  <c r="W143" i="1" s="1"/>
  <c r="M59" i="1"/>
  <c r="O59" i="1"/>
  <c r="M15" i="1"/>
  <c r="O15" i="1"/>
  <c r="R15" i="1" s="1"/>
  <c r="J16" i="1"/>
  <c r="O19" i="1"/>
  <c r="R19" i="1" s="1"/>
  <c r="J25" i="1"/>
  <c r="O25" i="1" s="1"/>
  <c r="J33" i="1"/>
  <c r="O33" i="1" s="1"/>
  <c r="O53" i="1"/>
  <c r="R53" i="1" s="1"/>
  <c r="O93" i="1"/>
  <c r="P93" i="1" s="1"/>
  <c r="O97" i="1"/>
  <c r="P97" i="1" s="1"/>
  <c r="O110" i="1"/>
  <c r="J126" i="1"/>
  <c r="M126" i="1" s="1"/>
  <c r="J134" i="1"/>
  <c r="J142" i="1"/>
  <c r="O142" i="1" s="1"/>
  <c r="O102" i="1"/>
  <c r="P102" i="1" s="1"/>
  <c r="T124" i="1"/>
  <c r="V124" i="1" s="1"/>
  <c r="W124" i="1" s="1"/>
  <c r="T126" i="1"/>
  <c r="T134" i="1"/>
  <c r="V134" i="1" s="1"/>
  <c r="W134" i="1" s="1"/>
  <c r="T142" i="1"/>
  <c r="V142" i="1" s="1"/>
  <c r="W142" i="1" s="1"/>
  <c r="J120" i="1"/>
  <c r="M120" i="1" s="1"/>
  <c r="J124" i="1"/>
  <c r="J132" i="1"/>
  <c r="J128" i="1"/>
  <c r="M128" i="1" s="1"/>
  <c r="J136" i="1"/>
  <c r="M136" i="1" s="1"/>
  <c r="O140" i="1"/>
  <c r="J144" i="1"/>
  <c r="M144" i="1" s="1"/>
  <c r="W123" i="1"/>
  <c r="W131" i="1"/>
  <c r="M25" i="1"/>
  <c r="W38" i="1"/>
  <c r="W30" i="1"/>
  <c r="V47" i="1"/>
  <c r="W47" i="1" s="1"/>
  <c r="W14" i="1"/>
  <c r="V21" i="1"/>
  <c r="W26" i="1"/>
  <c r="T21" i="1"/>
  <c r="O24" i="1"/>
  <c r="V35" i="1"/>
  <c r="O42" i="1"/>
  <c r="P19" i="1"/>
  <c r="T13" i="1"/>
  <c r="O38" i="1"/>
  <c r="T44" i="1"/>
  <c r="V44" i="1" s="1"/>
  <c r="W44" i="1" s="1"/>
  <c r="T48" i="1"/>
  <c r="V48" i="1" s="1"/>
  <c r="W48" i="1" s="1"/>
  <c r="M71" i="1"/>
  <c r="O71" i="1"/>
  <c r="M75" i="1"/>
  <c r="O75" i="1"/>
  <c r="O81" i="1"/>
  <c r="T99" i="1"/>
  <c r="V99" i="1" s="1"/>
  <c r="W99" i="1" s="1"/>
  <c r="R108" i="1"/>
  <c r="T130" i="1"/>
  <c r="V130" i="1" s="1"/>
  <c r="W130" i="1" s="1"/>
  <c r="M134" i="1"/>
  <c r="O134" i="1"/>
  <c r="R138" i="1"/>
  <c r="T145" i="1"/>
  <c r="V145" i="1" s="1"/>
  <c r="W145" i="1" s="1"/>
  <c r="E11" i="1"/>
  <c r="E6" i="1" s="1"/>
  <c r="V13" i="1"/>
  <c r="P15" i="1"/>
  <c r="W21" i="1"/>
  <c r="J29" i="1"/>
  <c r="T35" i="1"/>
  <c r="T39" i="1"/>
  <c r="T37" i="1" s="1"/>
  <c r="H40" i="1"/>
  <c r="T41" i="1"/>
  <c r="T43" i="1"/>
  <c r="V43" i="1" s="1"/>
  <c r="W43" i="1" s="1"/>
  <c r="M44" i="1"/>
  <c r="P44" i="1" s="1"/>
  <c r="T45" i="1"/>
  <c r="V45" i="1" s="1"/>
  <c r="W45" i="1" s="1"/>
  <c r="T47" i="1"/>
  <c r="M48" i="1"/>
  <c r="T49" i="1"/>
  <c r="V49" i="1" s="1"/>
  <c r="W49" i="1" s="1"/>
  <c r="T51" i="1"/>
  <c r="V51" i="1" s="1"/>
  <c r="W51" i="1" s="1"/>
  <c r="J54" i="1"/>
  <c r="T54" i="1"/>
  <c r="J55" i="1"/>
  <c r="R59" i="1"/>
  <c r="J68" i="1"/>
  <c r="H67" i="1"/>
  <c r="T68" i="1"/>
  <c r="J70" i="1"/>
  <c r="T70" i="1"/>
  <c r="V70" i="1" s="1"/>
  <c r="W70" i="1" s="1"/>
  <c r="J72" i="1"/>
  <c r="T72" i="1"/>
  <c r="V72" i="1" s="1"/>
  <c r="W72" i="1" s="1"/>
  <c r="W74" i="1"/>
  <c r="J74" i="1"/>
  <c r="T74" i="1"/>
  <c r="V74" i="1" s="1"/>
  <c r="J76" i="1"/>
  <c r="T76" i="1"/>
  <c r="V76" i="1" s="1"/>
  <c r="W76" i="1" s="1"/>
  <c r="M79" i="1"/>
  <c r="O79" i="1"/>
  <c r="M83" i="1"/>
  <c r="O83" i="1"/>
  <c r="J90" i="1"/>
  <c r="T90" i="1"/>
  <c r="V90" i="1" s="1"/>
  <c r="W90" i="1" s="1"/>
  <c r="R93" i="1"/>
  <c r="V96" i="1"/>
  <c r="W96" i="1" s="1"/>
  <c r="J101" i="1"/>
  <c r="M106" i="1"/>
  <c r="O106" i="1"/>
  <c r="T122" i="1"/>
  <c r="V122" i="1" s="1"/>
  <c r="W122" i="1" s="1"/>
  <c r="O126" i="1"/>
  <c r="R130" i="1"/>
  <c r="T137" i="1"/>
  <c r="V137" i="1" s="1"/>
  <c r="W137" i="1" s="1"/>
  <c r="J13" i="1"/>
  <c r="J17" i="1"/>
  <c r="J21" i="1"/>
  <c r="V24" i="1"/>
  <c r="T24" i="1"/>
  <c r="J26" i="1"/>
  <c r="T28" i="1"/>
  <c r="V28" i="1" s="1"/>
  <c r="W28" i="1" s="1"/>
  <c r="J30" i="1"/>
  <c r="T32" i="1"/>
  <c r="V32" i="1" s="1"/>
  <c r="W32" i="1" s="1"/>
  <c r="M35" i="1"/>
  <c r="J36" i="1"/>
  <c r="H34" i="1"/>
  <c r="M39" i="1"/>
  <c r="P39" i="1" s="1"/>
  <c r="V41" i="1"/>
  <c r="W41" i="1" s="1"/>
  <c r="M43" i="1"/>
  <c r="P43" i="1" s="1"/>
  <c r="M47" i="1"/>
  <c r="P47" i="1" s="1"/>
  <c r="P48" i="1"/>
  <c r="M51" i="1"/>
  <c r="P51" i="1" s="1"/>
  <c r="J52" i="1"/>
  <c r="P53" i="1"/>
  <c r="T55" i="1"/>
  <c r="V55" i="1" s="1"/>
  <c r="W55" i="1" s="1"/>
  <c r="T57" i="1"/>
  <c r="T56" i="1" s="1"/>
  <c r="T69" i="1"/>
  <c r="V69" i="1" s="1"/>
  <c r="W69" i="1" s="1"/>
  <c r="W73" i="1"/>
  <c r="T73" i="1"/>
  <c r="V73" i="1" s="1"/>
  <c r="H77" i="1"/>
  <c r="J78" i="1"/>
  <c r="T78" i="1"/>
  <c r="J80" i="1"/>
  <c r="T80" i="1"/>
  <c r="J82" i="1"/>
  <c r="T82" i="1"/>
  <c r="V82" i="1" s="1"/>
  <c r="W82" i="1" s="1"/>
  <c r="J84" i="1"/>
  <c r="T84" i="1"/>
  <c r="M87" i="1"/>
  <c r="O87" i="1"/>
  <c r="T89" i="1"/>
  <c r="H88" i="1"/>
  <c r="L91" i="1"/>
  <c r="T94" i="1"/>
  <c r="V94" i="1" s="1"/>
  <c r="W94" i="1" s="1"/>
  <c r="H91" i="1"/>
  <c r="T100" i="1"/>
  <c r="V100" i="1" s="1"/>
  <c r="W100" i="1" s="1"/>
  <c r="M104" i="1"/>
  <c r="O104" i="1"/>
  <c r="J109" i="1"/>
  <c r="J107" i="1" s="1"/>
  <c r="K107" i="1" s="1"/>
  <c r="M118" i="1"/>
  <c r="R122" i="1"/>
  <c r="T129" i="1"/>
  <c r="V129" i="1" s="1"/>
  <c r="W129" i="1" s="1"/>
  <c r="J139" i="1"/>
  <c r="O144" i="1"/>
  <c r="V146" i="1"/>
  <c r="W146" i="1" s="1"/>
  <c r="T146" i="1"/>
  <c r="J14" i="1"/>
  <c r="V16" i="1"/>
  <c r="W16" i="1" s="1"/>
  <c r="T16" i="1"/>
  <c r="J18" i="1"/>
  <c r="T20" i="1"/>
  <c r="V20" i="1" s="1"/>
  <c r="W20" i="1" s="1"/>
  <c r="J22" i="1"/>
  <c r="H23" i="1"/>
  <c r="M24" i="1"/>
  <c r="T25" i="1"/>
  <c r="V25" i="1" s="1"/>
  <c r="W25" i="1" s="1"/>
  <c r="T27" i="1"/>
  <c r="V27" i="1" s="1"/>
  <c r="W27" i="1" s="1"/>
  <c r="O27" i="1"/>
  <c r="M28" i="1"/>
  <c r="P28" i="1" s="1"/>
  <c r="T29" i="1"/>
  <c r="V29" i="1" s="1"/>
  <c r="W29" i="1" s="1"/>
  <c r="T31" i="1"/>
  <c r="V31" i="1" s="1"/>
  <c r="W31" i="1" s="1"/>
  <c r="O31" i="1"/>
  <c r="M32" i="1"/>
  <c r="P32" i="1" s="1"/>
  <c r="T33" i="1"/>
  <c r="V33" i="1" s="1"/>
  <c r="W33" i="1" s="1"/>
  <c r="J41" i="1"/>
  <c r="J45" i="1"/>
  <c r="J49" i="1"/>
  <c r="T52" i="1"/>
  <c r="V52" i="1" s="1"/>
  <c r="W52" i="1" s="1"/>
  <c r="M57" i="1"/>
  <c r="P57" i="1" s="1"/>
  <c r="V58" i="1"/>
  <c r="W58" i="1" s="1"/>
  <c r="V59" i="1"/>
  <c r="W59" i="1" s="1"/>
  <c r="J69" i="1"/>
  <c r="J73" i="1"/>
  <c r="T81" i="1"/>
  <c r="V81" i="1" s="1"/>
  <c r="W81" i="1" s="1"/>
  <c r="V83" i="1"/>
  <c r="W83" i="1" s="1"/>
  <c r="H85" i="1"/>
  <c r="J86" i="1"/>
  <c r="T86" i="1"/>
  <c r="J89" i="1"/>
  <c r="T92" i="1"/>
  <c r="J94" i="1"/>
  <c r="M95" i="1"/>
  <c r="O95" i="1"/>
  <c r="T96" i="1"/>
  <c r="J98" i="1"/>
  <c r="R100" i="1"/>
  <c r="T108" i="1"/>
  <c r="T107" i="1" s="1"/>
  <c r="L107" i="1"/>
  <c r="W109" i="1"/>
  <c r="T121" i="1"/>
  <c r="V121" i="1" s="1"/>
  <c r="W121" i="1" s="1"/>
  <c r="J131" i="1"/>
  <c r="T138" i="1"/>
  <c r="V138" i="1" s="1"/>
  <c r="W138" i="1" s="1"/>
  <c r="W139" i="1"/>
  <c r="M142" i="1"/>
  <c r="V68" i="1"/>
  <c r="W68" i="1" s="1"/>
  <c r="V80" i="1"/>
  <c r="W80" i="1" s="1"/>
  <c r="V84" i="1"/>
  <c r="W84" i="1" s="1"/>
  <c r="T93" i="1"/>
  <c r="V93" i="1" s="1"/>
  <c r="W93" i="1" s="1"/>
  <c r="T95" i="1"/>
  <c r="V95" i="1" s="1"/>
  <c r="W95" i="1" s="1"/>
  <c r="T97" i="1"/>
  <c r="V97" i="1" s="1"/>
  <c r="W97" i="1" s="1"/>
  <c r="M100" i="1"/>
  <c r="P100" i="1" s="1"/>
  <c r="V103" i="1"/>
  <c r="W103" i="1" s="1"/>
  <c r="V104" i="1"/>
  <c r="W104" i="1" s="1"/>
  <c r="M108" i="1"/>
  <c r="P108" i="1" s="1"/>
  <c r="V118" i="1"/>
  <c r="W119" i="1"/>
  <c r="M122" i="1"/>
  <c r="P122" i="1" s="1"/>
  <c r="V126" i="1"/>
  <c r="W127" i="1"/>
  <c r="M130" i="1"/>
  <c r="P130" i="1" s="1"/>
  <c r="V133" i="1"/>
  <c r="W133" i="1" s="1"/>
  <c r="M138" i="1"/>
  <c r="P138" i="1" s="1"/>
  <c r="V141" i="1"/>
  <c r="W141" i="1" s="1"/>
  <c r="V54" i="1"/>
  <c r="W54" i="1" s="1"/>
  <c r="J58" i="1"/>
  <c r="H56" i="1"/>
  <c r="T71" i="1"/>
  <c r="V71" i="1" s="1"/>
  <c r="W71" i="1" s="1"/>
  <c r="T75" i="1"/>
  <c r="V75" i="1" s="1"/>
  <c r="W75" i="1" s="1"/>
  <c r="T79" i="1"/>
  <c r="V79" i="1" s="1"/>
  <c r="W79" i="1" s="1"/>
  <c r="T83" i="1"/>
  <c r="T87" i="1"/>
  <c r="V87" i="1" s="1"/>
  <c r="W87" i="1" s="1"/>
  <c r="J92" i="1"/>
  <c r="J96" i="1"/>
  <c r="J105" i="1"/>
  <c r="T106" i="1"/>
  <c r="V106" i="1" s="1"/>
  <c r="W106" i="1" s="1"/>
  <c r="H117" i="1"/>
  <c r="J119" i="1"/>
  <c r="T120" i="1"/>
  <c r="J127" i="1"/>
  <c r="T128" i="1"/>
  <c r="V128" i="1" s="1"/>
  <c r="W128" i="1" s="1"/>
  <c r="J135" i="1"/>
  <c r="T136" i="1"/>
  <c r="V136" i="1" s="1"/>
  <c r="W136" i="1" s="1"/>
  <c r="J143" i="1"/>
  <c r="T144" i="1"/>
  <c r="V144" i="1" s="1"/>
  <c r="W144" i="1" s="1"/>
  <c r="J99" i="1"/>
  <c r="J103" i="1"/>
  <c r="W118" i="1"/>
  <c r="J121" i="1"/>
  <c r="J125" i="1"/>
  <c r="W126" i="1"/>
  <c r="J129" i="1"/>
  <c r="J133" i="1"/>
  <c r="J137" i="1"/>
  <c r="J141" i="1"/>
  <c r="J145" i="1"/>
  <c r="W40" i="1" l="1"/>
  <c r="T117" i="1"/>
  <c r="V108" i="1"/>
  <c r="V107" i="1" s="1"/>
  <c r="O128" i="1"/>
  <c r="R128" i="1" s="1"/>
  <c r="O50" i="1"/>
  <c r="M33" i="1"/>
  <c r="M146" i="1"/>
  <c r="P146" i="1" s="1"/>
  <c r="O136" i="1"/>
  <c r="P136" i="1" s="1"/>
  <c r="R102" i="1"/>
  <c r="V57" i="1"/>
  <c r="J37" i="1"/>
  <c r="K37" i="1" s="1"/>
  <c r="T34" i="1"/>
  <c r="M20" i="1"/>
  <c r="R97" i="1"/>
  <c r="O123" i="1"/>
  <c r="R123" i="1" s="1"/>
  <c r="P20" i="1"/>
  <c r="O46" i="1"/>
  <c r="P59" i="1"/>
  <c r="P110" i="1"/>
  <c r="R110" i="1"/>
  <c r="O16" i="1"/>
  <c r="M16" i="1"/>
  <c r="J117" i="1"/>
  <c r="K117" i="1" s="1"/>
  <c r="O120" i="1"/>
  <c r="R120" i="1" s="1"/>
  <c r="M132" i="1"/>
  <c r="O132" i="1"/>
  <c r="P140" i="1"/>
  <c r="R140" i="1"/>
  <c r="M124" i="1"/>
  <c r="O124" i="1"/>
  <c r="W67" i="1"/>
  <c r="O105" i="1"/>
  <c r="M105" i="1"/>
  <c r="O89" i="1"/>
  <c r="M89" i="1"/>
  <c r="J88" i="1"/>
  <c r="K88" i="1" s="1"/>
  <c r="O73" i="1"/>
  <c r="M73" i="1"/>
  <c r="O49" i="1"/>
  <c r="M49" i="1"/>
  <c r="O14" i="1"/>
  <c r="M14" i="1"/>
  <c r="V23" i="1"/>
  <c r="V34" i="1"/>
  <c r="W35" i="1"/>
  <c r="W34" i="1" s="1"/>
  <c r="R24" i="1"/>
  <c r="P24" i="1"/>
  <c r="O133" i="1"/>
  <c r="M133" i="1"/>
  <c r="W108" i="1"/>
  <c r="W107" i="1" s="1"/>
  <c r="O135" i="1"/>
  <c r="M135" i="1"/>
  <c r="O94" i="1"/>
  <c r="M94" i="1"/>
  <c r="T85" i="1"/>
  <c r="V86" i="1"/>
  <c r="O69" i="1"/>
  <c r="M69" i="1"/>
  <c r="O45" i="1"/>
  <c r="M45" i="1"/>
  <c r="H11" i="1"/>
  <c r="H6" i="1" s="1"/>
  <c r="O18" i="1"/>
  <c r="M18" i="1"/>
  <c r="T88" i="1"/>
  <c r="V89" i="1"/>
  <c r="O82" i="1"/>
  <c r="M82" i="1"/>
  <c r="O80" i="1"/>
  <c r="M80" i="1"/>
  <c r="O21" i="1"/>
  <c r="M21" i="1"/>
  <c r="P106" i="1"/>
  <c r="R106" i="1"/>
  <c r="O90" i="1"/>
  <c r="M90" i="1"/>
  <c r="R79" i="1"/>
  <c r="P79" i="1"/>
  <c r="O76" i="1"/>
  <c r="M76" i="1"/>
  <c r="O70" i="1"/>
  <c r="M70" i="1"/>
  <c r="O55" i="1"/>
  <c r="M55" i="1"/>
  <c r="P134" i="1"/>
  <c r="R134" i="1"/>
  <c r="P128" i="1"/>
  <c r="P75" i="1"/>
  <c r="R75" i="1"/>
  <c r="V39" i="1"/>
  <c r="R46" i="1"/>
  <c r="P46" i="1"/>
  <c r="P33" i="1"/>
  <c r="R33" i="1"/>
  <c r="L5" i="1"/>
  <c r="M5" i="1" s="1"/>
  <c r="M37" i="1"/>
  <c r="O96" i="1"/>
  <c r="M96" i="1"/>
  <c r="O131" i="1"/>
  <c r="M131" i="1"/>
  <c r="O86" i="1"/>
  <c r="M86" i="1"/>
  <c r="M85" i="1" s="1"/>
  <c r="J85" i="1"/>
  <c r="K85" i="1" s="1"/>
  <c r="O41" i="1"/>
  <c r="M41" i="1"/>
  <c r="J40" i="1"/>
  <c r="K40" i="1" s="1"/>
  <c r="O22" i="1"/>
  <c r="M22" i="1"/>
  <c r="O139" i="1"/>
  <c r="M139" i="1"/>
  <c r="T77" i="1"/>
  <c r="V78" i="1"/>
  <c r="O36" i="1"/>
  <c r="M36" i="1"/>
  <c r="J34" i="1"/>
  <c r="K34" i="1" s="1"/>
  <c r="O26" i="1"/>
  <c r="M26" i="1"/>
  <c r="O17" i="1"/>
  <c r="M17" i="1"/>
  <c r="P126" i="1"/>
  <c r="R126" i="1"/>
  <c r="P120" i="1"/>
  <c r="O68" i="1"/>
  <c r="J67" i="1"/>
  <c r="M68" i="1"/>
  <c r="R50" i="1"/>
  <c r="P50" i="1"/>
  <c r="R38" i="1"/>
  <c r="R37" i="1" s="1"/>
  <c r="P38" i="1"/>
  <c r="O37" i="1"/>
  <c r="P37" i="1" s="1"/>
  <c r="O92" i="1"/>
  <c r="J91" i="1"/>
  <c r="K91" i="1" s="1"/>
  <c r="M92" i="1"/>
  <c r="O58" i="1"/>
  <c r="J56" i="1"/>
  <c r="K56" i="1" s="1"/>
  <c r="M58" i="1"/>
  <c r="M56" i="1" s="1"/>
  <c r="V67" i="1"/>
  <c r="O98" i="1"/>
  <c r="M98" i="1"/>
  <c r="W57" i="1"/>
  <c r="W56" i="1" s="1"/>
  <c r="V56" i="1"/>
  <c r="R27" i="1"/>
  <c r="P27" i="1"/>
  <c r="P144" i="1"/>
  <c r="R144" i="1"/>
  <c r="P118" i="1"/>
  <c r="R118" i="1"/>
  <c r="P104" i="1"/>
  <c r="R104" i="1"/>
  <c r="O52" i="1"/>
  <c r="M52" i="1"/>
  <c r="V40" i="1"/>
  <c r="M34" i="1"/>
  <c r="H66" i="1"/>
  <c r="P81" i="1"/>
  <c r="R81" i="1"/>
  <c r="O141" i="1"/>
  <c r="M141" i="1"/>
  <c r="O125" i="1"/>
  <c r="M125" i="1"/>
  <c r="O99" i="1"/>
  <c r="M99" i="1"/>
  <c r="O119" i="1"/>
  <c r="M119" i="1"/>
  <c r="O145" i="1"/>
  <c r="M145" i="1"/>
  <c r="O137" i="1"/>
  <c r="M137" i="1"/>
  <c r="O129" i="1"/>
  <c r="M129" i="1"/>
  <c r="O121" i="1"/>
  <c r="M121" i="1"/>
  <c r="O103" i="1"/>
  <c r="M103" i="1"/>
  <c r="O143" i="1"/>
  <c r="M143" i="1"/>
  <c r="O127" i="1"/>
  <c r="M127" i="1"/>
  <c r="P142" i="1"/>
  <c r="R142" i="1"/>
  <c r="P95" i="1"/>
  <c r="R95" i="1"/>
  <c r="T91" i="1"/>
  <c r="R31" i="1"/>
  <c r="P31" i="1"/>
  <c r="W24" i="1"/>
  <c r="W23" i="1" s="1"/>
  <c r="O109" i="1"/>
  <c r="M109" i="1"/>
  <c r="M107" i="1" s="1"/>
  <c r="R87" i="1"/>
  <c r="P87" i="1"/>
  <c r="O84" i="1"/>
  <c r="M84" i="1"/>
  <c r="O78" i="1"/>
  <c r="M78" i="1"/>
  <c r="J77" i="1"/>
  <c r="K77" i="1" s="1"/>
  <c r="P35" i="1"/>
  <c r="O30" i="1"/>
  <c r="M30" i="1"/>
  <c r="T23" i="1"/>
  <c r="O13" i="1"/>
  <c r="M13" i="1"/>
  <c r="M12" i="1" s="1"/>
  <c r="J12" i="1"/>
  <c r="O101" i="1"/>
  <c r="M101" i="1"/>
  <c r="V92" i="1"/>
  <c r="R83" i="1"/>
  <c r="P83" i="1"/>
  <c r="O74" i="1"/>
  <c r="M74" i="1"/>
  <c r="O72" i="1"/>
  <c r="M72" i="1"/>
  <c r="T67" i="1"/>
  <c r="O54" i="1"/>
  <c r="M54" i="1"/>
  <c r="T40" i="1"/>
  <c r="M29" i="1"/>
  <c r="M23" i="1" s="1"/>
  <c r="O29" i="1"/>
  <c r="V12" i="1"/>
  <c r="P123" i="1"/>
  <c r="P71" i="1"/>
  <c r="R71" i="1"/>
  <c r="T12" i="1"/>
  <c r="W13" i="1"/>
  <c r="W12" i="1" s="1"/>
  <c r="R42" i="1"/>
  <c r="P42" i="1"/>
  <c r="J23" i="1"/>
  <c r="K23" i="1" s="1"/>
  <c r="V120" i="1"/>
  <c r="W120" i="1" s="1"/>
  <c r="W117" i="1" s="1"/>
  <c r="P25" i="1"/>
  <c r="R25" i="1"/>
  <c r="R136" i="1" l="1"/>
  <c r="T11" i="1"/>
  <c r="M88" i="1"/>
  <c r="R16" i="1"/>
  <c r="P16" i="1"/>
  <c r="P124" i="1"/>
  <c r="R124" i="1"/>
  <c r="P132" i="1"/>
  <c r="R132" i="1"/>
  <c r="M117" i="1"/>
  <c r="P29" i="1"/>
  <c r="R29" i="1"/>
  <c r="R78" i="1"/>
  <c r="P78" i="1"/>
  <c r="O77" i="1"/>
  <c r="R127" i="1"/>
  <c r="P127" i="1"/>
  <c r="P129" i="1"/>
  <c r="R129" i="1"/>
  <c r="P99" i="1"/>
  <c r="R99" i="1"/>
  <c r="R98" i="1"/>
  <c r="P98" i="1"/>
  <c r="R14" i="1"/>
  <c r="P14" i="1"/>
  <c r="T66" i="1"/>
  <c r="R74" i="1"/>
  <c r="P74" i="1"/>
  <c r="P13" i="1"/>
  <c r="R13" i="1"/>
  <c r="O12" i="1"/>
  <c r="M91" i="1"/>
  <c r="M67" i="1"/>
  <c r="P17" i="1"/>
  <c r="R17" i="1"/>
  <c r="R22" i="1"/>
  <c r="P22" i="1"/>
  <c r="R131" i="1"/>
  <c r="P131" i="1"/>
  <c r="R70" i="1"/>
  <c r="P70" i="1"/>
  <c r="R80" i="1"/>
  <c r="P80" i="1"/>
  <c r="P69" i="1"/>
  <c r="R69" i="1"/>
  <c r="R94" i="1"/>
  <c r="P94" i="1"/>
  <c r="O23" i="1"/>
  <c r="P23" i="1" s="1"/>
  <c r="P73" i="1"/>
  <c r="R73" i="1"/>
  <c r="R105" i="1"/>
  <c r="P105" i="1"/>
  <c r="T6" i="1"/>
  <c r="V6" i="1" s="1"/>
  <c r="R101" i="1"/>
  <c r="P101" i="1"/>
  <c r="R84" i="1"/>
  <c r="P84" i="1"/>
  <c r="R109" i="1"/>
  <c r="R107" i="1" s="1"/>
  <c r="P109" i="1"/>
  <c r="O107" i="1"/>
  <c r="P107" i="1" s="1"/>
  <c r="R143" i="1"/>
  <c r="P143" i="1"/>
  <c r="P121" i="1"/>
  <c r="R121" i="1"/>
  <c r="P137" i="1"/>
  <c r="R137" i="1"/>
  <c r="R119" i="1"/>
  <c r="P119" i="1"/>
  <c r="P125" i="1"/>
  <c r="R125" i="1"/>
  <c r="J66" i="1"/>
  <c r="K66" i="1" s="1"/>
  <c r="K67" i="1"/>
  <c r="R36" i="1"/>
  <c r="R34" i="1" s="1"/>
  <c r="P36" i="1"/>
  <c r="O34" i="1"/>
  <c r="P34" i="1" s="1"/>
  <c r="P45" i="1"/>
  <c r="R45" i="1"/>
  <c r="V85" i="1"/>
  <c r="W86" i="1"/>
  <c r="W85" i="1" s="1"/>
  <c r="P133" i="1"/>
  <c r="R133" i="1"/>
  <c r="R54" i="1"/>
  <c r="P54" i="1"/>
  <c r="W92" i="1"/>
  <c r="W91" i="1" s="1"/>
  <c r="V91" i="1"/>
  <c r="R30" i="1"/>
  <c r="P30" i="1"/>
  <c r="P103" i="1"/>
  <c r="R103" i="1"/>
  <c r="P145" i="1"/>
  <c r="R145" i="1"/>
  <c r="P141" i="1"/>
  <c r="R141" i="1"/>
  <c r="P58" i="1"/>
  <c r="R58" i="1"/>
  <c r="R56" i="1" s="1"/>
  <c r="O56" i="1"/>
  <c r="P56" i="1" s="1"/>
  <c r="P41" i="1"/>
  <c r="O40" i="1"/>
  <c r="R41" i="1"/>
  <c r="P96" i="1"/>
  <c r="R96" i="1"/>
  <c r="V88" i="1"/>
  <c r="W89" i="1"/>
  <c r="W88" i="1" s="1"/>
  <c r="P89" i="1"/>
  <c r="O88" i="1"/>
  <c r="R89" i="1"/>
  <c r="R72" i="1"/>
  <c r="P72" i="1"/>
  <c r="K12" i="1"/>
  <c r="J11" i="1"/>
  <c r="M77" i="1"/>
  <c r="R52" i="1"/>
  <c r="P52" i="1"/>
  <c r="O117" i="1"/>
  <c r="P117" i="1" s="1"/>
  <c r="O91" i="1"/>
  <c r="P92" i="1"/>
  <c r="R92" i="1"/>
  <c r="O67" i="1"/>
  <c r="R68" i="1"/>
  <c r="P68" i="1"/>
  <c r="R26" i="1"/>
  <c r="P26" i="1"/>
  <c r="V77" i="1"/>
  <c r="V66" i="1" s="1"/>
  <c r="W78" i="1"/>
  <c r="W77" i="1" s="1"/>
  <c r="W66" i="1" s="1"/>
  <c r="R139" i="1"/>
  <c r="P139" i="1"/>
  <c r="M40" i="1"/>
  <c r="M11" i="1" s="1"/>
  <c r="R86" i="1"/>
  <c r="R85" i="1" s="1"/>
  <c r="P86" i="1"/>
  <c r="O85" i="1"/>
  <c r="P85" i="1" s="1"/>
  <c r="W39" i="1"/>
  <c r="W37" i="1" s="1"/>
  <c r="W11" i="1" s="1"/>
  <c r="V37" i="1"/>
  <c r="V11" i="1" s="1"/>
  <c r="P55" i="1"/>
  <c r="R55" i="1"/>
  <c r="R76" i="1"/>
  <c r="P76" i="1"/>
  <c r="R90" i="1"/>
  <c r="P90" i="1"/>
  <c r="P21" i="1"/>
  <c r="R21" i="1"/>
  <c r="R82" i="1"/>
  <c r="P82" i="1"/>
  <c r="R18" i="1"/>
  <c r="P18" i="1"/>
  <c r="R135" i="1"/>
  <c r="P135" i="1"/>
  <c r="P49" i="1"/>
  <c r="R49" i="1"/>
  <c r="V117" i="1"/>
  <c r="P91" i="1" l="1"/>
  <c r="R23" i="1"/>
  <c r="P88" i="1"/>
  <c r="R77" i="1"/>
  <c r="R117" i="1"/>
  <c r="R67" i="1"/>
  <c r="V5" i="1"/>
  <c r="W5" i="1" s="1"/>
  <c r="M66" i="1"/>
  <c r="R12" i="1"/>
  <c r="P67" i="1"/>
  <c r="O66" i="1"/>
  <c r="K11" i="1"/>
  <c r="J6" i="1"/>
  <c r="M6" i="1" s="1"/>
  <c r="R40" i="1"/>
  <c r="W6" i="1"/>
  <c r="R91" i="1"/>
  <c r="R88" i="1"/>
  <c r="P40" i="1"/>
  <c r="P77" i="1"/>
  <c r="P12" i="1"/>
  <c r="O11" i="1"/>
  <c r="R66" i="1" l="1"/>
  <c r="P11" i="1"/>
  <c r="O6" i="1"/>
  <c r="R6" i="1" s="1"/>
  <c r="R11" i="1"/>
  <c r="P66" i="1"/>
</calcChain>
</file>

<file path=xl/sharedStrings.xml><?xml version="1.0" encoding="utf-8"?>
<sst xmlns="http://schemas.openxmlformats.org/spreadsheetml/2006/main" count="489" uniqueCount="184">
  <si>
    <t>MO</t>
  </si>
  <si>
    <t>P.U.</t>
  </si>
  <si>
    <t>MONTANT</t>
  </si>
  <si>
    <t>xxxxxxx</t>
  </si>
  <si>
    <t>BUDG. Réf.</t>
  </si>
  <si>
    <t>Trsf. +/-</t>
  </si>
  <si>
    <t>TS</t>
  </si>
  <si>
    <t>RAD</t>
  </si>
  <si>
    <t>CUMUL FDC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</si>
  <si>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</si>
  <si>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</si>
  <si>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</si>
  <si>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</si>
  <si>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</si>
  <si>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</si>
  <si>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</si>
  <si>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</si>
  <si>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</si>
  <si>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</si>
  <si>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</si>
  <si>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</si>
  <si>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</si>
  <si>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</si>
  <si>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FONDATION - GH4</t>
  </si>
  <si>
    <t>BETON DE PROPRETE</t>
  </si>
  <si>
    <t xml:space="preserve">GROS BETON </t>
  </si>
  <si>
    <t>SEMELLES ISOLEES</t>
  </si>
  <si>
    <t>SEMELLES FILANTES</t>
  </si>
  <si>
    <t>LONGRINES</t>
  </si>
  <si>
    <t>AMORCE DE POTEAUX</t>
  </si>
  <si>
    <t>AMORCE DE VOILE</t>
  </si>
  <si>
    <t>DALLAGE (ep 15cm 35kg/m3)</t>
  </si>
  <si>
    <t>RADIER RAMPE</t>
  </si>
  <si>
    <t>ACIER FONDATIONS ANNEXE 12</t>
  </si>
  <si>
    <t>SUPERSTRUCTURE - GH4</t>
  </si>
  <si>
    <t>POTEAUX</t>
  </si>
  <si>
    <t>VOILES</t>
  </si>
  <si>
    <t>ACROTETES ET RELEVES DE BALCONS EN BA</t>
  </si>
  <si>
    <t>POUTRES</t>
  </si>
  <si>
    <t>DALLES PLEINES</t>
  </si>
  <si>
    <t>PLANCHERS POUTRELLES HOURDIS 15+5</t>
  </si>
  <si>
    <t>PLANCHERS POUTRELLES HOURDIS 20+5</t>
  </si>
  <si>
    <t>PLANCHERS POUTRELLES HOURDIS 25+5</t>
  </si>
  <si>
    <t>ARMATURES SUPER</t>
  </si>
  <si>
    <t xml:space="preserve">INCIDENCE UTILISATION CP SUR LA STRUCTURE </t>
  </si>
  <si>
    <t>MACONNERIE &amp; ENDUIT  INFRA + SUPER - GH4</t>
  </si>
  <si>
    <t>RAIDISSEURS VERTICAUX DANS MACONNERIE</t>
  </si>
  <si>
    <t>LINTEAUX BA &amp; PV CAISSON VR</t>
  </si>
  <si>
    <t>ESCALIERS - GH4</t>
  </si>
  <si>
    <t xml:space="preserve">ESCALIER 1/2 TOURNANT </t>
  </si>
  <si>
    <t>ESCALIER HELICOIDAL SECOURS</t>
  </si>
  <si>
    <t>OUVRAGES DIVERS - GH4</t>
  </si>
  <si>
    <t>APPUIS DE FENETRES</t>
  </si>
  <si>
    <t>POSE ET SCELLEMENT DE CADRES ET FX CADRES</t>
  </si>
  <si>
    <t>POSE ET SCELLEMENT DE GC</t>
  </si>
  <si>
    <t>POSE ET SCELLEMENT DE PRECADRES / MENUISERIE</t>
  </si>
  <si>
    <t>SCELLEMENT RECEVEURS DE DOUCHE</t>
  </si>
  <si>
    <t>SOCLE PARABOLE</t>
  </si>
  <si>
    <t>SOCLE TERRASSE</t>
  </si>
  <si>
    <t>SOUCHES TERRASSES</t>
  </si>
  <si>
    <t>TRAITEMENT DES JD</t>
  </si>
  <si>
    <t>PEMPLISSAGE JD PAR POLYSTYRENNE</t>
  </si>
  <si>
    <t>DALETTES EN BETON</t>
  </si>
  <si>
    <t>TROUS DE SCELLEMENT &amp; CALFEUTREMENT</t>
  </si>
  <si>
    <t>AMENAGEMENT DES LOCAUX TECHNIQUES</t>
  </si>
  <si>
    <t>COURS ANGLAISES VENTILLATION PARKING</t>
  </si>
  <si>
    <t>BAC A SABLE</t>
  </si>
  <si>
    <t>MACONNERIE &amp; ENDUIT  TERRASSE - GH4</t>
  </si>
  <si>
    <t>AJUSTEMENT MAIN D'ŒUVRE</t>
  </si>
  <si>
    <t>AJOUT ACIER CONSOLE</t>
  </si>
  <si>
    <t>FONDATION  - GH5</t>
  </si>
  <si>
    <t>SUPERSTRUCTURE - GH5</t>
  </si>
  <si>
    <t xml:space="preserve">PLANCHERS POUTRELLES HOURDIS </t>
  </si>
  <si>
    <t>MACONNERIE &amp; ENDUIT  INFRA + SUPER - GH5</t>
  </si>
  <si>
    <t>ESCALIERS - GH5</t>
  </si>
  <si>
    <t>OUVRAGES DIVERS - GH5</t>
  </si>
  <si>
    <t>MACONNERIE &amp; ENDUIT  TERRASSE - GH5</t>
  </si>
  <si>
    <t>MOI</t>
  </si>
  <si>
    <t>GRUTIER G12</t>
  </si>
  <si>
    <t>GRUTIER G13</t>
  </si>
  <si>
    <t>GRUTIER GTMR</t>
  </si>
  <si>
    <t>GRUTIER G14</t>
  </si>
  <si>
    <t>GRUTIER G15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</si>
  <si>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</si>
  <si>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</si>
  <si>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</si>
  <si>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</si>
  <si>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</si>
  <si>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</si>
  <si>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Ordre Interne</t>
  </si>
  <si>
    <t>OTP de destination</t>
  </si>
  <si>
    <t>qté totale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</si>
  <si>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</si>
  <si>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</si>
  <si>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</si>
  <si>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</si>
  <si>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</si>
  <si>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</si>
  <si>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</si>
  <si>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</si>
  <si>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Text (Not compulsory)</t>
  </si>
  <si>
    <t>MAD</t>
  </si>
  <si>
    <t>BACO.1526.IN.MO.01</t>
  </si>
  <si>
    <t>BACO.1526.IN.MO.02</t>
  </si>
  <si>
    <t>BACO.1526.IN.MO.03</t>
  </si>
  <si>
    <t>BACO.1526.IN.MO.04</t>
  </si>
  <si>
    <t>BACO.1526.IN.MO.05</t>
  </si>
  <si>
    <t>BACO.1526.IN.MO.06</t>
  </si>
  <si>
    <t>BACO.1526.IN.MO.07</t>
  </si>
  <si>
    <t>BACO.1526.IN.MO.08</t>
  </si>
  <si>
    <t>BACO.1526.IN.MO.09</t>
  </si>
  <si>
    <t>BACO.1526.IN.MO.10</t>
  </si>
  <si>
    <t>BACO.1526.IN.MO.11</t>
  </si>
  <si>
    <t>BACO.1526.IN.MO.12</t>
  </si>
  <si>
    <t>BACO.1526.IN.MO.13</t>
  </si>
  <si>
    <t>BACO.1526.IN.MO.14</t>
  </si>
  <si>
    <t>BACO.1526.IN.MO.15</t>
  </si>
  <si>
    <t>BACO.1526.IN.MO.16</t>
  </si>
  <si>
    <t>BACO.1526.IN.MO.17</t>
  </si>
  <si>
    <t>BACO.1526.IN.MO.18</t>
  </si>
  <si>
    <t>BACO.1526.IN.MO.19</t>
  </si>
  <si>
    <t>BACO.1526.IN.MO.20</t>
  </si>
  <si>
    <t>BACO.1526.IN.MO.21</t>
  </si>
  <si>
    <t>BACO.1526.IN.MO.22</t>
  </si>
  <si>
    <t>BACO.1526.IN.MO.23</t>
  </si>
  <si>
    <t>BACO.1526.IN.MO.24</t>
  </si>
  <si>
    <t>BACO.1526.IN.MO.25</t>
  </si>
  <si>
    <t>BACO.1526.IN.MO.26</t>
  </si>
  <si>
    <t>BACO.1526.IN.MO.27</t>
  </si>
  <si>
    <t>BACO.1526.IN.MO.28</t>
  </si>
  <si>
    <t>BACO.1526.IN.MO.29</t>
  </si>
  <si>
    <t>GRUTIER G16</t>
  </si>
  <si>
    <t>GRUTIER G17</t>
  </si>
  <si>
    <t>GRUTIER G18</t>
  </si>
  <si>
    <t>GRUTIER G19</t>
  </si>
  <si>
    <t>GRUTIER G20</t>
  </si>
  <si>
    <t>GRUTIER G21</t>
  </si>
  <si>
    <t>GRUTIER G22</t>
  </si>
  <si>
    <t>GRUTIER G23</t>
  </si>
  <si>
    <t>GRUTIER G24</t>
  </si>
  <si>
    <t>GRUTIER G25</t>
  </si>
  <si>
    <t>GRUTIER G26</t>
  </si>
  <si>
    <t>GRUTIER G27</t>
  </si>
  <si>
    <t>GRUTIER G28</t>
  </si>
  <si>
    <t>GRUTIER G29</t>
  </si>
  <si>
    <t>GRUTIER G30</t>
  </si>
  <si>
    <t>GRUTIER G31</t>
  </si>
  <si>
    <t>GRUTIER G32</t>
  </si>
  <si>
    <t>GRUTIER G33</t>
  </si>
  <si>
    <t>GRUTIER G34</t>
  </si>
  <si>
    <t>GRUTIER G35</t>
  </si>
  <si>
    <t>GRUTIER G36</t>
  </si>
  <si>
    <t>GRUTIER G37</t>
  </si>
  <si>
    <t>GRUTIER G38</t>
  </si>
  <si>
    <t>GRUTIER G39</t>
  </si>
  <si>
    <t>BACO.1526.DS.PP.1.1</t>
  </si>
  <si>
    <t>BACO.1526.DS.PP.1.2</t>
  </si>
  <si>
    <t>BACO.1526.DS.PP.2.2</t>
  </si>
  <si>
    <t>BACO.1526.DS.PP.2.4</t>
  </si>
  <si>
    <t>BACO.1526.DS.PP.1.3</t>
  </si>
  <si>
    <t>BACO.1526.DS.PP.1.5</t>
  </si>
  <si>
    <t>BACO.1526.DS.PP.1.4</t>
  </si>
  <si>
    <t>BACO.1526.DS.PP.1.6</t>
  </si>
  <si>
    <t>BACO.1526.DS.PP.2.1</t>
  </si>
  <si>
    <t>BACO.1526.DS.PP.2.3</t>
  </si>
  <si>
    <t>BACO.1526.DS.PP.2.5</t>
  </si>
  <si>
    <t>BACO.1526.DS.PP.2.6</t>
  </si>
  <si>
    <t>BACO.1526.CC.88</t>
  </si>
  <si>
    <t>CUMUL A FIN  JUIN-2016</t>
  </si>
  <si>
    <t>MOIS DE  JUIN-2016</t>
  </si>
  <si>
    <t>CUMUL A FIN  MAI-2016</t>
  </si>
  <si>
    <t>VENTILATION MOD MOIS  06-2016</t>
  </si>
  <si>
    <t>BACO.1526.IN.MO.30</t>
  </si>
  <si>
    <t>GRUTIER G40</t>
  </si>
  <si>
    <t>BACO.1526.IN.MO.31</t>
  </si>
  <si>
    <t>GRUTIER G41</t>
  </si>
  <si>
    <t>BACO.1526.IN.MO.32</t>
  </si>
  <si>
    <t>GRUTIER G42</t>
  </si>
  <si>
    <t>BACO.1526.IN.MO.33</t>
  </si>
  <si>
    <t>GRUTIER G43</t>
  </si>
  <si>
    <t>BACO.1526.IN.MO.34</t>
  </si>
  <si>
    <t>GRUTIER G44</t>
  </si>
  <si>
    <t>BACO.1526.IN.MO.35</t>
  </si>
  <si>
    <t>GRUTIER G45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</si>
</sst>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indexed="8"/>
      <name val="Calibri"/>
      <family val="2"/>
    </font>
    <font>
      <sz val="11"/>
      <color indexed="8"/>
      <name val="Book Antiqua"/>
      <family val="1"/>
    </font>
    <font>
      <sz val="8"/>
      <color indexed="8"/>
      <name val="Book Antiqua"/>
      <family val="1"/>
    </font>
    <font>
      <sz val="8"/>
      <color indexed="8"/>
      <name val="Calibri"/>
      <family val="2"/>
    </font>
    <font>
      <sz val="8"/>
      <color rgb="FFFF0000"/>
      <name val="Book Antiqua"/>
      <family val="1"/>
    </font>
    <font>
      <sz val="8"/>
      <name val="Book Antiqua"/>
      <family val="1"/>
    </font>
    <font>
      <b/>
      <sz val="10"/>
      <color rgb="FFFF0000"/>
      <name val="Book Antiqua"/>
      <family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EF8A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1F1F1"/>
        <bgColor indexed="64"/>
      </patternFill>
    </fill>
  </fills>
  <borders count="12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8"/>
      </left>
      <right/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/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medium">
        <color indexed="64"/>
      </bottom>
      <diagonal/>
    </border>
    <border>
      <left style="dotted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64"/>
      </top>
      <bottom style="medium">
        <color indexed="64"/>
      </bottom>
      <diagonal/>
    </border>
    <border>
      <left style="dotted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5" fillId="0" borderId="0"/>
  </cellStyleXfs>
  <cellXfs count="235">
    <xf numFmtId="0" fontId="0" fillId="0" borderId="0" xfId="0"/>
    <xf numFmtId="49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2" borderId="0" xfId="1" applyFill="1" applyBorder="1" applyAlignment="1">
      <alignment vertical="center"/>
    </xf>
    <xf numFmtId="4" fontId="1" fillId="0" borderId="0" xfId="1" applyNumberFormat="1" applyAlignment="1">
      <alignment vertical="center"/>
    </xf>
    <xf numFmtId="3" fontId="1" fillId="0" borderId="0" xfId="1" applyNumberFormat="1" applyAlignment="1">
      <alignment vertical="center"/>
    </xf>
    <xf numFmtId="49" fontId="3" fillId="2" borderId="0" xfId="1" applyNumberFormat="1" applyFont="1" applyFill="1" applyBorder="1" applyAlignment="1" applyProtection="1">
      <alignment horizontal="center" vertical="center"/>
      <protection locked="0"/>
    </xf>
    <xf numFmtId="4" fontId="4" fillId="0" borderId="0" xfId="1" applyNumberFormat="1" applyFont="1" applyAlignment="1">
      <alignment horizontal="right" vertical="center"/>
    </xf>
    <xf numFmtId="4" fontId="1" fillId="0" borderId="0" xfId="1" applyNumberFormat="1" applyBorder="1" applyAlignment="1">
      <alignment vertical="center"/>
    </xf>
    <xf numFmtId="4" fontId="4" fillId="0" borderId="4" xfId="1" applyNumberFormat="1" applyFont="1" applyBorder="1" applyAlignment="1">
      <alignment horizontal="center" vertical="center"/>
    </xf>
    <xf numFmtId="4" fontId="4" fillId="0" borderId="0" xfId="1" applyNumberFormat="1" applyFont="1" applyBorder="1" applyAlignment="1">
      <alignment vertical="center"/>
    </xf>
    <xf numFmtId="4" fontId="4" fillId="0" borderId="0" xfId="1" applyNumberFormat="1" applyFont="1" applyAlignment="1">
      <alignment vertical="center"/>
    </xf>
    <xf numFmtId="4" fontId="4" fillId="0" borderId="0" xfId="1" applyNumberFormat="1" applyFont="1" applyFill="1" applyBorder="1" applyAlignment="1">
      <alignment vertical="center"/>
    </xf>
    <xf numFmtId="4" fontId="1" fillId="2" borderId="0" xfId="1" applyNumberFormat="1" applyFill="1" applyBorder="1" applyAlignment="1">
      <alignment vertical="center"/>
    </xf>
    <xf numFmtId="3" fontId="4" fillId="0" borderId="0" xfId="1" applyNumberFormat="1" applyFont="1" applyAlignment="1">
      <alignment horizontal="right" vertical="center"/>
    </xf>
    <xf numFmtId="3" fontId="1" fillId="0" borderId="0" xfId="1" applyNumberFormat="1" applyBorder="1" applyAlignment="1">
      <alignment vertical="center"/>
    </xf>
    <xf numFmtId="3" fontId="1" fillId="0" borderId="4" xfId="1" applyNumberForma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3" fontId="1" fillId="0" borderId="0" xfId="1" applyNumberFormat="1" applyFill="1" applyBorder="1" applyAlignment="1">
      <alignment vertical="center"/>
    </xf>
    <xf numFmtId="3" fontId="1" fillId="2" borderId="0" xfId="1" applyNumberForma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4" fontId="6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5" fillId="0" borderId="5" xfId="1" applyFont="1" applyBorder="1" applyAlignment="1">
      <alignment vertical="center"/>
    </xf>
    <xf numFmtId="49" fontId="9" fillId="4" borderId="0" xfId="1" applyNumberFormat="1" applyFont="1" applyFill="1" applyBorder="1" applyAlignment="1" applyProtection="1">
      <alignment horizontal="center" vertical="center"/>
      <protection locked="0"/>
    </xf>
    <xf numFmtId="49" fontId="10" fillId="3" borderId="6" xfId="1" applyNumberFormat="1" applyFont="1" applyFill="1" applyBorder="1" applyAlignment="1" applyProtection="1">
      <alignment horizontal="center" vertical="center"/>
      <protection locked="0"/>
    </xf>
    <xf numFmtId="49" fontId="10" fillId="3" borderId="7" xfId="1" applyNumberFormat="1" applyFont="1" applyFill="1" applyBorder="1" applyAlignment="1" applyProtection="1">
      <alignment horizontal="center" vertical="center"/>
      <protection locked="0"/>
    </xf>
    <xf numFmtId="49" fontId="10" fillId="3" borderId="8" xfId="1" applyNumberFormat="1" applyFont="1" applyFill="1" applyBorder="1" applyAlignment="1" applyProtection="1">
      <alignment horizontal="center" vertical="center"/>
      <protection locked="0"/>
    </xf>
    <xf numFmtId="49" fontId="9" fillId="4" borderId="9" xfId="1" applyNumberFormat="1" applyFont="1" applyFill="1" applyBorder="1" applyAlignment="1" applyProtection="1">
      <alignment horizontal="center" vertical="center"/>
      <protection locked="0"/>
    </xf>
    <xf numFmtId="49" fontId="10" fillId="3" borderId="13" xfId="1" applyNumberFormat="1" applyFont="1" applyFill="1" applyBorder="1" applyAlignment="1" applyProtection="1">
      <alignment horizontal="center" vertical="center"/>
      <protection locked="0"/>
    </xf>
    <xf numFmtId="49" fontId="9" fillId="0" borderId="0" xfId="1" applyNumberFormat="1" applyFont="1" applyFill="1" applyBorder="1" applyAlignment="1" applyProtection="1">
      <alignment horizontal="center" vertical="center"/>
      <protection locked="0"/>
    </xf>
    <xf numFmtId="49" fontId="10" fillId="2" borderId="0" xfId="1" applyNumberFormat="1" applyFont="1" applyFill="1" applyBorder="1" applyAlignment="1" applyProtection="1">
      <alignment horizontal="center" vertical="center"/>
      <protection locked="0"/>
    </xf>
    <xf numFmtId="49" fontId="10" fillId="4" borderId="16" xfId="1" applyNumberFormat="1" applyFont="1" applyFill="1" applyBorder="1" applyAlignment="1" applyProtection="1">
      <alignment horizontal="center" vertical="center"/>
      <protection locked="0"/>
    </xf>
    <xf numFmtId="49" fontId="10" fillId="4" borderId="22" xfId="1" applyNumberFormat="1" applyFont="1" applyFill="1" applyBorder="1" applyAlignment="1" applyProtection="1">
      <alignment horizontal="center" vertical="center"/>
      <protection locked="0"/>
    </xf>
    <xf numFmtId="49" fontId="10" fillId="4" borderId="23" xfId="1" applyNumberFormat="1" applyFont="1" applyFill="1" applyBorder="1" applyAlignment="1" applyProtection="1">
      <alignment horizontal="center" vertical="center"/>
      <protection locked="0"/>
    </xf>
    <xf numFmtId="49" fontId="10" fillId="4" borderId="26" xfId="1" applyNumberFormat="1" applyFont="1" applyFill="1" applyBorder="1" applyAlignment="1" applyProtection="1">
      <alignment horizontal="center" vertical="center"/>
      <protection locked="0"/>
    </xf>
    <xf numFmtId="49" fontId="10" fillId="4" borderId="27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9" xfId="1" applyNumberFormat="1" applyFont="1" applyFill="1" applyBorder="1" applyAlignment="1" applyProtection="1">
      <alignment horizontal="center" vertical="center"/>
      <protection locked="0"/>
    </xf>
    <xf numFmtId="49" fontId="10" fillId="4" borderId="32" xfId="1" applyNumberFormat="1" applyFont="1" applyFill="1" applyBorder="1" applyAlignment="1" applyProtection="1">
      <alignment horizontal="center" vertical="center"/>
      <protection locked="0"/>
    </xf>
    <xf numFmtId="49" fontId="10" fillId="4" borderId="35" xfId="1" applyNumberFormat="1" applyFont="1" applyFill="1" applyBorder="1" applyAlignment="1" applyProtection="1">
      <alignment horizontal="center" vertical="center"/>
      <protection locked="0"/>
    </xf>
    <xf numFmtId="49" fontId="10" fillId="4" borderId="36" xfId="1" applyNumberFormat="1" applyFont="1" applyFill="1" applyBorder="1" applyAlignment="1" applyProtection="1">
      <alignment horizontal="center" vertical="center"/>
      <protection locked="0"/>
    </xf>
    <xf numFmtId="49" fontId="10" fillId="4" borderId="37" xfId="1" applyNumberFormat="1" applyFont="1" applyFill="1" applyBorder="1" applyAlignment="1" applyProtection="1">
      <alignment horizontal="center" vertical="center"/>
      <protection locked="0"/>
    </xf>
    <xf numFmtId="49" fontId="10" fillId="4" borderId="38" xfId="1" applyNumberFormat="1" applyFont="1" applyFill="1" applyBorder="1" applyAlignment="1" applyProtection="1">
      <alignment horizontal="center" vertical="center"/>
      <protection locked="0"/>
    </xf>
    <xf numFmtId="49" fontId="10" fillId="4" borderId="39" xfId="1" applyNumberFormat="1" applyFont="1" applyFill="1" applyBorder="1" applyAlignment="1" applyProtection="1">
      <alignment horizontal="center" vertical="center"/>
      <protection locked="0"/>
    </xf>
    <xf numFmtId="49" fontId="10" fillId="4" borderId="40" xfId="1" applyNumberFormat="1" applyFont="1" applyFill="1" applyBorder="1" applyAlignment="1" applyProtection="1">
      <alignment horizontal="center" vertical="center"/>
      <protection locked="0"/>
    </xf>
    <xf numFmtId="49" fontId="10" fillId="4" borderId="41" xfId="1" applyNumberFormat="1" applyFont="1" applyFill="1" applyBorder="1" applyAlignment="1" applyProtection="1">
      <alignment horizontal="center" vertical="center"/>
      <protection locked="0"/>
    </xf>
    <xf numFmtId="49" fontId="10" fillId="4" borderId="42" xfId="1" applyNumberFormat="1" applyFont="1" applyFill="1" applyBorder="1" applyAlignment="1" applyProtection="1">
      <alignment horizontal="center" vertical="center"/>
      <protection locked="0"/>
    </xf>
    <xf numFmtId="49" fontId="10" fillId="4" borderId="44" xfId="1" applyNumberFormat="1" applyFont="1" applyFill="1" applyBorder="1" applyAlignment="1" applyProtection="1">
      <alignment horizontal="center" vertical="center"/>
      <protection locked="0"/>
    </xf>
    <xf numFmtId="49" fontId="10" fillId="4" borderId="45" xfId="1" applyNumberFormat="1" applyFont="1" applyFill="1" applyBorder="1" applyAlignment="1" applyProtection="1">
      <alignment horizontal="center" vertical="center"/>
      <protection locked="0"/>
    </xf>
    <xf numFmtId="49" fontId="10" fillId="4" borderId="46" xfId="1" applyNumberFormat="1" applyFont="1" applyFill="1" applyBorder="1" applyAlignment="1" applyProtection="1">
      <alignment horizontal="center" vertical="center"/>
      <protection locked="0"/>
    </xf>
    <xf numFmtId="49" fontId="10" fillId="5" borderId="47" xfId="1" applyNumberFormat="1" applyFont="1" applyFill="1" applyBorder="1" applyAlignment="1" applyProtection="1">
      <alignment horizontal="left" vertical="center"/>
      <protection locked="0"/>
    </xf>
    <xf numFmtId="49" fontId="10" fillId="5" borderId="48" xfId="1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vertical="center"/>
    </xf>
    <xf numFmtId="49" fontId="10" fillId="5" borderId="49" xfId="1" applyNumberFormat="1" applyFont="1" applyFill="1" applyBorder="1" applyAlignment="1" applyProtection="1">
      <alignment horizontal="left" vertical="center"/>
      <protection locked="0"/>
    </xf>
    <xf numFmtId="4" fontId="10" fillId="5" borderId="50" xfId="1" applyNumberFormat="1" applyFont="1" applyFill="1" applyBorder="1" applyAlignment="1" applyProtection="1">
      <alignment horizontal="right" vertical="center"/>
      <protection locked="0"/>
    </xf>
    <xf numFmtId="4" fontId="10" fillId="5" borderId="51" xfId="1" applyNumberFormat="1" applyFont="1" applyFill="1" applyBorder="1" applyAlignment="1" applyProtection="1">
      <alignment horizontal="right" vertical="center"/>
      <protection locked="0"/>
    </xf>
    <xf numFmtId="4" fontId="10" fillId="5" borderId="52" xfId="1" applyNumberFormat="1" applyFont="1" applyFill="1" applyBorder="1" applyAlignment="1" applyProtection="1">
      <alignment horizontal="right" vertical="center"/>
      <protection locked="0"/>
    </xf>
    <xf numFmtId="4" fontId="10" fillId="5" borderId="53" xfId="1" applyNumberFormat="1" applyFont="1" applyFill="1" applyBorder="1" applyAlignment="1" applyProtection="1">
      <alignment horizontal="right" vertical="center"/>
      <protection locked="0"/>
    </xf>
    <xf numFmtId="10" fontId="10" fillId="5" borderId="54" xfId="2" applyNumberFormat="1" applyFont="1" applyFill="1" applyBorder="1" applyAlignment="1" applyProtection="1">
      <alignment horizontal="right" vertical="center"/>
      <protection locked="0"/>
    </xf>
    <xf numFmtId="4" fontId="10" fillId="5" borderId="55" xfId="1" applyNumberFormat="1" applyFont="1" applyFill="1" applyBorder="1" applyAlignment="1" applyProtection="1">
      <alignment horizontal="right" vertical="center"/>
      <protection locked="0"/>
    </xf>
    <xf numFmtId="4" fontId="10" fillId="5" borderId="56" xfId="1" applyNumberFormat="1" applyFont="1" applyFill="1" applyBorder="1" applyAlignment="1" applyProtection="1">
      <alignment horizontal="right" vertical="center"/>
      <protection locked="0"/>
    </xf>
    <xf numFmtId="4" fontId="10" fillId="5" borderId="57" xfId="1" applyNumberFormat="1" applyFont="1" applyFill="1" applyBorder="1" applyAlignment="1" applyProtection="1">
      <alignment horizontal="right" vertical="center"/>
      <protection locked="0"/>
    </xf>
    <xf numFmtId="10" fontId="10" fillId="5" borderId="58" xfId="2" applyNumberFormat="1" applyFont="1" applyFill="1" applyBorder="1" applyAlignment="1" applyProtection="1">
      <alignment horizontal="right" vertical="center"/>
      <protection locked="0"/>
    </xf>
    <xf numFmtId="4" fontId="10" fillId="5" borderId="59" xfId="1" applyNumberFormat="1" applyFont="1" applyFill="1" applyBorder="1" applyAlignment="1" applyProtection="1">
      <alignment horizontal="right" vertical="center"/>
      <protection locked="0"/>
    </xf>
    <xf numFmtId="4" fontId="10" fillId="5" borderId="60" xfId="1" applyNumberFormat="1" applyFont="1" applyFill="1" applyBorder="1" applyAlignment="1" applyProtection="1">
      <alignment horizontal="right" vertical="center"/>
      <protection locked="0"/>
    </xf>
    <xf numFmtId="4" fontId="10" fillId="5" borderId="61" xfId="1" applyNumberFormat="1" applyFont="1" applyFill="1" applyBorder="1" applyAlignment="1" applyProtection="1">
      <alignment horizontal="right" vertical="center"/>
      <protection locked="0"/>
    </xf>
    <xf numFmtId="0" fontId="11" fillId="0" borderId="0" xfId="1" applyFont="1" applyFill="1" applyBorder="1" applyAlignment="1">
      <alignment vertical="center"/>
    </xf>
    <xf numFmtId="4" fontId="10" fillId="5" borderId="62" xfId="1" applyNumberFormat="1" applyFont="1" applyFill="1" applyBorder="1" applyAlignment="1" applyProtection="1">
      <alignment horizontal="right" vertical="center"/>
      <protection locked="0"/>
    </xf>
    <xf numFmtId="4" fontId="10" fillId="5" borderId="34" xfId="1" applyNumberFormat="1" applyFont="1" applyFill="1" applyBorder="1" applyAlignment="1" applyProtection="1">
      <alignment horizontal="right" vertical="center"/>
      <protection locked="0"/>
    </xf>
    <xf numFmtId="4" fontId="10" fillId="2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/>
    </xf>
    <xf numFmtId="4" fontId="10" fillId="5" borderId="30" xfId="1" applyNumberFormat="1" applyFont="1" applyFill="1" applyBorder="1" applyAlignment="1" applyProtection="1">
      <alignment horizontal="right" vertical="center"/>
      <protection locked="0"/>
    </xf>
    <xf numFmtId="10" fontId="10" fillId="5" borderId="33" xfId="2" applyNumberFormat="1" applyFont="1" applyFill="1" applyBorder="1" applyAlignment="1" applyProtection="1">
      <alignment horizontal="right" vertical="center"/>
      <protection locked="0"/>
    </xf>
    <xf numFmtId="4" fontId="10" fillId="5" borderId="33" xfId="1" applyNumberFormat="1" applyFont="1" applyFill="1" applyBorder="1" applyAlignment="1" applyProtection="1">
      <alignment horizontal="right" vertical="center"/>
      <protection locked="0"/>
    </xf>
    <xf numFmtId="4" fontId="10" fillId="5" borderId="31" xfId="1" applyNumberFormat="1" applyFont="1" applyFill="1" applyBorder="1" applyAlignment="1" applyProtection="1">
      <alignment horizontal="right" vertical="center"/>
      <protection locked="0"/>
    </xf>
    <xf numFmtId="49" fontId="10" fillId="6" borderId="47" xfId="1" applyNumberFormat="1" applyFont="1" applyFill="1" applyBorder="1" applyAlignment="1" applyProtection="1">
      <alignment horizontal="left" vertical="center"/>
      <protection locked="0"/>
    </xf>
    <xf numFmtId="49" fontId="10" fillId="6" borderId="48" xfId="1" applyNumberFormat="1" applyFont="1" applyFill="1" applyBorder="1" applyAlignment="1" applyProtection="1">
      <alignment horizontal="left" vertical="center"/>
      <protection locked="0"/>
    </xf>
    <xf numFmtId="0" fontId="11" fillId="2" borderId="0" xfId="1" applyFont="1" applyFill="1" applyBorder="1" applyAlignment="1">
      <alignment vertical="center"/>
    </xf>
    <xf numFmtId="49" fontId="10" fillId="6" borderId="49" xfId="1" applyNumberFormat="1" applyFont="1" applyFill="1" applyBorder="1" applyAlignment="1" applyProtection="1">
      <alignment horizontal="left" vertical="center"/>
      <protection locked="0"/>
    </xf>
    <xf numFmtId="4" fontId="10" fillId="6" borderId="50" xfId="1" applyNumberFormat="1" applyFont="1" applyFill="1" applyBorder="1" applyAlignment="1" applyProtection="1">
      <alignment horizontal="right" vertical="center"/>
      <protection locked="0"/>
    </xf>
    <xf numFmtId="4" fontId="10" fillId="6" borderId="51" xfId="1" applyNumberFormat="1" applyFont="1" applyFill="1" applyBorder="1" applyAlignment="1" applyProtection="1">
      <alignment horizontal="right" vertical="center"/>
      <protection locked="0"/>
    </xf>
    <xf numFmtId="4" fontId="10" fillId="6" borderId="52" xfId="1" applyNumberFormat="1" applyFont="1" applyFill="1" applyBorder="1" applyAlignment="1" applyProtection="1">
      <alignment horizontal="right" vertical="center"/>
      <protection locked="0"/>
    </xf>
    <xf numFmtId="4" fontId="10" fillId="6" borderId="63" xfId="1" applyNumberFormat="1" applyFont="1" applyFill="1" applyBorder="1" applyAlignment="1" applyProtection="1">
      <alignment horizontal="right" vertical="center"/>
      <protection locked="0"/>
    </xf>
    <xf numFmtId="10" fontId="10" fillId="6" borderId="64" xfId="2" applyNumberFormat="1" applyFont="1" applyFill="1" applyBorder="1" applyAlignment="1" applyProtection="1">
      <alignment horizontal="right" vertical="center"/>
      <protection locked="0"/>
    </xf>
    <xf numFmtId="4" fontId="10" fillId="6" borderId="33" xfId="1" applyNumberFormat="1" applyFont="1" applyFill="1" applyBorder="1" applyAlignment="1" applyProtection="1">
      <alignment horizontal="right" vertical="center"/>
      <protection locked="0"/>
    </xf>
    <xf numFmtId="4" fontId="10" fillId="6" borderId="34" xfId="1" applyNumberFormat="1" applyFont="1" applyFill="1" applyBorder="1" applyAlignment="1" applyProtection="1">
      <alignment horizontal="right" vertical="center"/>
      <protection locked="0"/>
    </xf>
    <xf numFmtId="4" fontId="10" fillId="6" borderId="57" xfId="1" applyNumberFormat="1" applyFont="1" applyFill="1" applyBorder="1" applyAlignment="1" applyProtection="1">
      <alignment horizontal="right" vertical="center"/>
      <protection locked="0"/>
    </xf>
    <xf numFmtId="10" fontId="10" fillId="6" borderId="58" xfId="2" applyNumberFormat="1" applyFont="1" applyFill="1" applyBorder="1" applyAlignment="1" applyProtection="1">
      <alignment horizontal="right" vertical="center"/>
      <protection locked="0"/>
    </xf>
    <xf numFmtId="4" fontId="10" fillId="6" borderId="65" xfId="1" applyNumberFormat="1" applyFont="1" applyFill="1" applyBorder="1" applyAlignment="1" applyProtection="1">
      <alignment horizontal="right" vertical="center"/>
      <protection locked="0"/>
    </xf>
    <xf numFmtId="4" fontId="10" fillId="6" borderId="60" xfId="1" applyNumberFormat="1" applyFont="1" applyFill="1" applyBorder="1" applyAlignment="1" applyProtection="1">
      <alignment horizontal="right" vertical="center"/>
      <protection locked="0"/>
    </xf>
    <xf numFmtId="4" fontId="10" fillId="6" borderId="61" xfId="1" applyNumberFormat="1" applyFont="1" applyFill="1" applyBorder="1" applyAlignment="1" applyProtection="1">
      <alignment horizontal="right" vertical="center"/>
      <protection locked="0"/>
    </xf>
    <xf numFmtId="4" fontId="10" fillId="6" borderId="62" xfId="1" applyNumberFormat="1" applyFont="1" applyFill="1" applyBorder="1" applyAlignment="1" applyProtection="1">
      <alignment horizontal="right" vertical="center"/>
      <protection locked="0"/>
    </xf>
    <xf numFmtId="0" fontId="4" fillId="2" borderId="0" xfId="1" applyFont="1" applyFill="1" applyAlignment="1">
      <alignment vertical="center"/>
    </xf>
    <xf numFmtId="4" fontId="10" fillId="6" borderId="30" xfId="1" applyNumberFormat="1" applyFont="1" applyFill="1" applyBorder="1" applyAlignment="1" applyProtection="1">
      <alignment horizontal="right" vertical="center"/>
      <protection locked="0"/>
    </xf>
    <xf numFmtId="10" fontId="10" fillId="6" borderId="33" xfId="2" applyNumberFormat="1" applyFont="1" applyFill="1" applyBorder="1" applyAlignment="1" applyProtection="1">
      <alignment horizontal="right" vertical="center"/>
      <protection locked="0"/>
    </xf>
    <xf numFmtId="4" fontId="10" fillId="6" borderId="55" xfId="1" applyNumberFormat="1" applyFont="1" applyFill="1" applyBorder="1" applyAlignment="1" applyProtection="1">
      <alignment horizontal="right" vertical="center"/>
      <protection locked="0"/>
    </xf>
    <xf numFmtId="4" fontId="10" fillId="6" borderId="31" xfId="1" applyNumberFormat="1" applyFont="1" applyFill="1" applyBorder="1" applyAlignment="1" applyProtection="1">
      <alignment horizontal="right" vertical="center"/>
      <protection locked="0"/>
    </xf>
    <xf numFmtId="49" fontId="12" fillId="3" borderId="66" xfId="1" applyNumberFormat="1" applyFont="1" applyFill="1" applyBorder="1" applyAlignment="1" applyProtection="1">
      <alignment horizontal="left" vertical="center"/>
      <protection locked="0"/>
    </xf>
    <xf numFmtId="49" fontId="13" fillId="3" borderId="67" xfId="1" applyNumberFormat="1" applyFont="1" applyFill="1" applyBorder="1" applyAlignment="1" applyProtection="1">
      <alignment horizontal="left" vertical="center"/>
      <protection locked="0"/>
    </xf>
    <xf numFmtId="49" fontId="12" fillId="3" borderId="68" xfId="1" applyNumberFormat="1" applyFont="1" applyFill="1" applyBorder="1" applyAlignment="1" applyProtection="1">
      <alignment horizontal="left" vertical="center"/>
      <protection locked="0"/>
    </xf>
    <xf numFmtId="4" fontId="12" fillId="0" borderId="69" xfId="1" applyNumberFormat="1" applyFont="1" applyFill="1" applyBorder="1" applyAlignment="1" applyProtection="1">
      <alignment horizontal="right" vertical="center"/>
      <protection locked="0"/>
    </xf>
    <xf numFmtId="4" fontId="12" fillId="0" borderId="70" xfId="1" applyNumberFormat="1" applyFont="1" applyFill="1" applyBorder="1" applyAlignment="1" applyProtection="1">
      <alignment horizontal="right" vertical="center"/>
      <protection locked="0"/>
    </xf>
    <xf numFmtId="4" fontId="12" fillId="0" borderId="71" xfId="1" applyNumberFormat="1" applyFont="1" applyFill="1" applyBorder="1" applyAlignment="1" applyProtection="1">
      <alignment horizontal="right" vertical="center"/>
      <protection locked="0"/>
    </xf>
    <xf numFmtId="4" fontId="12" fillId="0" borderId="72" xfId="1" applyNumberFormat="1" applyFont="1" applyFill="1" applyBorder="1" applyAlignment="1" applyProtection="1">
      <alignment horizontal="right" vertical="center"/>
      <protection locked="0"/>
    </xf>
    <xf numFmtId="4" fontId="12" fillId="7" borderId="73" xfId="1" applyNumberFormat="1" applyFont="1" applyFill="1" applyBorder="1" applyAlignment="1" applyProtection="1">
      <alignment horizontal="right" vertical="center"/>
      <protection locked="0"/>
    </xf>
    <xf numFmtId="4" fontId="12" fillId="0" borderId="74" xfId="1" applyNumberFormat="1" applyFont="1" applyFill="1" applyBorder="1" applyAlignment="1" applyProtection="1">
      <alignment horizontal="right" vertical="center"/>
      <protection locked="0"/>
    </xf>
    <xf numFmtId="4" fontId="12" fillId="2" borderId="75" xfId="1" applyNumberFormat="1" applyFont="1" applyFill="1" applyBorder="1" applyAlignment="1" applyProtection="1">
      <alignment horizontal="right" vertical="center"/>
      <protection locked="0"/>
    </xf>
    <xf numFmtId="4" fontId="12" fillId="7" borderId="76" xfId="1" applyNumberFormat="1" applyFont="1" applyFill="1" applyBorder="1" applyAlignment="1" applyProtection="1">
      <alignment horizontal="right" vertical="center"/>
      <protection locked="0"/>
    </xf>
    <xf numFmtId="4" fontId="12" fillId="2" borderId="77" xfId="1" applyNumberFormat="1" applyFont="1" applyFill="1" applyBorder="1" applyAlignment="1" applyProtection="1">
      <alignment horizontal="right" vertical="center"/>
      <protection locked="0"/>
    </xf>
    <xf numFmtId="4" fontId="12" fillId="7" borderId="78" xfId="1" applyNumberFormat="1" applyFont="1" applyFill="1" applyBorder="1" applyAlignment="1" applyProtection="1">
      <alignment horizontal="right" vertical="center"/>
      <protection locked="0"/>
    </xf>
    <xf numFmtId="4" fontId="12" fillId="0" borderId="79" xfId="1" applyNumberFormat="1" applyFont="1" applyFill="1" applyBorder="1" applyAlignment="1" applyProtection="1">
      <alignment horizontal="right" vertical="center"/>
      <protection locked="0"/>
    </xf>
    <xf numFmtId="4" fontId="12" fillId="2" borderId="0" xfId="1" applyNumberFormat="1" applyFont="1" applyFill="1" applyBorder="1" applyAlignment="1" applyProtection="1">
      <alignment horizontal="right" vertical="center"/>
      <protection locked="0"/>
    </xf>
    <xf numFmtId="0" fontId="1" fillId="0" borderId="0" xfId="1" applyFont="1" applyAlignment="1">
      <alignment vertical="center"/>
    </xf>
    <xf numFmtId="4" fontId="12" fillId="7" borderId="70" xfId="1" applyNumberFormat="1" applyFont="1" applyFill="1" applyBorder="1" applyAlignment="1" applyProtection="1">
      <alignment horizontal="right" vertical="center"/>
      <protection locked="0"/>
    </xf>
    <xf numFmtId="4" fontId="12" fillId="0" borderId="80" xfId="1" applyNumberFormat="1" applyFont="1" applyFill="1" applyBorder="1" applyAlignment="1" applyProtection="1">
      <alignment horizontal="right" vertical="center"/>
      <protection locked="0"/>
    </xf>
    <xf numFmtId="9" fontId="14" fillId="0" borderId="0" xfId="2" applyFont="1" applyBorder="1" applyAlignment="1">
      <alignment vertical="center"/>
    </xf>
    <xf numFmtId="4" fontId="12" fillId="0" borderId="77" xfId="1" applyNumberFormat="1" applyFont="1" applyFill="1" applyBorder="1" applyAlignment="1" applyProtection="1">
      <alignment horizontal="right" vertical="center"/>
      <protection locked="0"/>
    </xf>
    <xf numFmtId="4" fontId="10" fillId="6" borderId="59" xfId="1" applyNumberFormat="1" applyFont="1" applyFill="1" applyBorder="1" applyAlignment="1" applyProtection="1">
      <alignment horizontal="right" vertical="center"/>
      <protection locked="0"/>
    </xf>
    <xf numFmtId="49" fontId="12" fillId="3" borderId="81" xfId="1" applyNumberFormat="1" applyFont="1" applyFill="1" applyBorder="1" applyAlignment="1" applyProtection="1">
      <alignment horizontal="left" vertical="center"/>
      <protection locked="0"/>
    </xf>
    <xf numFmtId="49" fontId="13" fillId="3" borderId="82" xfId="1" applyNumberFormat="1" applyFont="1" applyFill="1" applyBorder="1" applyAlignment="1" applyProtection="1">
      <alignment horizontal="left" vertical="center"/>
      <protection locked="0"/>
    </xf>
    <xf numFmtId="49" fontId="12" fillId="3" borderId="83" xfId="1" applyNumberFormat="1" applyFont="1" applyFill="1" applyBorder="1" applyAlignment="1" applyProtection="1">
      <alignment horizontal="left" vertical="center"/>
      <protection locked="0"/>
    </xf>
    <xf numFmtId="4" fontId="12" fillId="0" borderId="84" xfId="1" applyNumberFormat="1" applyFont="1" applyFill="1" applyBorder="1" applyAlignment="1" applyProtection="1">
      <alignment horizontal="right" vertical="center"/>
      <protection locked="0"/>
    </xf>
    <xf numFmtId="4" fontId="12" fillId="0" borderId="85" xfId="1" applyNumberFormat="1" applyFont="1" applyFill="1" applyBorder="1" applyAlignment="1" applyProtection="1">
      <alignment horizontal="right" vertical="center"/>
      <protection locked="0"/>
    </xf>
    <xf numFmtId="4" fontId="12" fillId="0" borderId="86" xfId="1" applyNumberFormat="1" applyFont="1" applyFill="1" applyBorder="1" applyAlignment="1" applyProtection="1">
      <alignment horizontal="right" vertical="center"/>
      <protection locked="0"/>
    </xf>
    <xf numFmtId="4" fontId="12" fillId="0" borderId="87" xfId="1" applyNumberFormat="1" applyFont="1" applyFill="1" applyBorder="1" applyAlignment="1" applyProtection="1">
      <alignment horizontal="right" vertical="center"/>
      <protection locked="0"/>
    </xf>
    <xf numFmtId="4" fontId="12" fillId="7" borderId="88" xfId="1" applyNumberFormat="1" applyFont="1" applyFill="1" applyBorder="1" applyAlignment="1" applyProtection="1">
      <alignment horizontal="right" vertical="center"/>
      <protection locked="0"/>
    </xf>
    <xf numFmtId="4" fontId="12" fillId="0" borderId="89" xfId="1" applyNumberFormat="1" applyFont="1" applyFill="1" applyBorder="1" applyAlignment="1" applyProtection="1">
      <alignment horizontal="right" vertical="center"/>
      <protection locked="0"/>
    </xf>
    <xf numFmtId="4" fontId="12" fillId="2" borderId="90" xfId="1" applyNumberFormat="1" applyFont="1" applyFill="1" applyBorder="1" applyAlignment="1" applyProtection="1">
      <alignment horizontal="right" vertical="center"/>
      <protection locked="0"/>
    </xf>
    <xf numFmtId="4" fontId="12" fillId="7" borderId="91" xfId="1" applyNumberFormat="1" applyFont="1" applyFill="1" applyBorder="1" applyAlignment="1" applyProtection="1">
      <alignment horizontal="right" vertical="center"/>
      <protection locked="0"/>
    </xf>
    <xf numFmtId="4" fontId="12" fillId="2" borderId="92" xfId="1" applyNumberFormat="1" applyFont="1" applyFill="1" applyBorder="1" applyAlignment="1" applyProtection="1">
      <alignment horizontal="right" vertical="center"/>
      <protection locked="0"/>
    </xf>
    <xf numFmtId="4" fontId="12" fillId="7" borderId="93" xfId="1" applyNumberFormat="1" applyFont="1" applyFill="1" applyBorder="1" applyAlignment="1" applyProtection="1">
      <alignment horizontal="right" vertical="center"/>
      <protection locked="0"/>
    </xf>
    <xf numFmtId="4" fontId="12" fillId="0" borderId="94" xfId="1" applyNumberFormat="1" applyFont="1" applyFill="1" applyBorder="1" applyAlignment="1" applyProtection="1">
      <alignment horizontal="right" vertical="center"/>
      <protection locked="0"/>
    </xf>
    <xf numFmtId="4" fontId="12" fillId="0" borderId="95" xfId="1" applyNumberFormat="1" applyFont="1" applyFill="1" applyBorder="1" applyAlignment="1" applyProtection="1">
      <alignment horizontal="right" vertical="center"/>
      <protection locked="0"/>
    </xf>
    <xf numFmtId="4" fontId="12" fillId="7" borderId="96" xfId="1" applyNumberFormat="1" applyFont="1" applyFill="1" applyBorder="1" applyAlignment="1" applyProtection="1">
      <alignment horizontal="right" vertical="center"/>
      <protection locked="0"/>
    </xf>
    <xf numFmtId="4" fontId="12" fillId="0" borderId="96" xfId="1" applyNumberFormat="1" applyFont="1" applyFill="1" applyBorder="1" applyAlignment="1" applyProtection="1">
      <alignment horizontal="right" vertical="center"/>
      <protection locked="0"/>
    </xf>
    <xf numFmtId="4" fontId="12" fillId="0" borderId="97" xfId="1" applyNumberFormat="1" applyFont="1" applyFill="1" applyBorder="1" applyAlignment="1" applyProtection="1">
      <alignment horizontal="right" vertical="center"/>
      <protection locked="0"/>
    </xf>
    <xf numFmtId="4" fontId="10" fillId="5" borderId="98" xfId="1" applyNumberFormat="1" applyFont="1" applyFill="1" applyBorder="1" applyAlignment="1" applyProtection="1">
      <alignment horizontal="right" vertical="center"/>
      <protection locked="0"/>
    </xf>
    <xf numFmtId="4" fontId="10" fillId="5" borderId="99" xfId="1" applyNumberFormat="1" applyFont="1" applyFill="1" applyBorder="1" applyAlignment="1" applyProtection="1">
      <alignment horizontal="right" vertical="center"/>
      <protection locked="0"/>
    </xf>
    <xf numFmtId="10" fontId="10" fillId="5" borderId="100" xfId="2" applyNumberFormat="1" applyFont="1" applyFill="1" applyBorder="1" applyAlignment="1" applyProtection="1">
      <alignment horizontal="right" vertical="center"/>
      <protection locked="0"/>
    </xf>
    <xf numFmtId="4" fontId="10" fillId="5" borderId="65" xfId="1" applyNumberFormat="1" applyFont="1" applyFill="1" applyBorder="1" applyAlignment="1" applyProtection="1">
      <alignment horizontal="right" vertical="center"/>
      <protection locked="0"/>
    </xf>
    <xf numFmtId="4" fontId="10" fillId="5" borderId="101" xfId="1" applyNumberFormat="1" applyFont="1" applyFill="1" applyBorder="1" applyAlignment="1" applyProtection="1">
      <alignment horizontal="right" vertical="center"/>
      <protection locked="0"/>
    </xf>
    <xf numFmtId="4" fontId="10" fillId="5" borderId="102" xfId="1" applyNumberFormat="1" applyFont="1" applyFill="1" applyBorder="1" applyAlignment="1" applyProtection="1">
      <alignment horizontal="right" vertical="center"/>
      <protection locked="0"/>
    </xf>
    <xf numFmtId="4" fontId="10" fillId="5" borderId="103" xfId="1" applyNumberFormat="1" applyFont="1" applyFill="1" applyBorder="1" applyAlignment="1" applyProtection="1">
      <alignment horizontal="right" vertical="center"/>
      <protection locked="0"/>
    </xf>
    <xf numFmtId="10" fontId="10" fillId="5" borderId="51" xfId="2" applyNumberFormat="1" applyFont="1" applyFill="1" applyBorder="1" applyAlignment="1" applyProtection="1">
      <alignment horizontal="right" vertical="center"/>
      <protection locked="0"/>
    </xf>
    <xf numFmtId="4" fontId="10" fillId="5" borderId="104" xfId="1" applyNumberFormat="1" applyFont="1" applyFill="1" applyBorder="1" applyAlignment="1" applyProtection="1">
      <alignment horizontal="right" vertical="center"/>
      <protection locked="0"/>
    </xf>
    <xf numFmtId="49" fontId="13" fillId="3" borderId="105" xfId="1" applyNumberFormat="1" applyFont="1" applyFill="1" applyBorder="1" applyAlignment="1" applyProtection="1">
      <alignment horizontal="left" vertical="center"/>
      <protection locked="0"/>
    </xf>
    <xf numFmtId="4" fontId="12" fillId="0" borderId="105" xfId="1" applyNumberFormat="1" applyFont="1" applyFill="1" applyBorder="1" applyAlignment="1" applyProtection="1">
      <alignment horizontal="right" vertical="center"/>
      <protection locked="0"/>
    </xf>
    <xf numFmtId="4" fontId="12" fillId="0" borderId="106" xfId="1" applyNumberFormat="1" applyFont="1" applyFill="1" applyBorder="1" applyAlignment="1" applyProtection="1">
      <alignment horizontal="right" vertical="center"/>
      <protection locked="0"/>
    </xf>
    <xf numFmtId="49" fontId="10" fillId="5" borderId="47" xfId="1" applyNumberFormat="1" applyFont="1" applyFill="1" applyBorder="1" applyAlignment="1" applyProtection="1">
      <alignment horizontal="center" vertical="center"/>
      <protection locked="0"/>
    </xf>
    <xf numFmtId="4" fontId="10" fillId="5" borderId="107" xfId="1" applyNumberFormat="1" applyFont="1" applyFill="1" applyBorder="1" applyAlignment="1" applyProtection="1">
      <alignment horizontal="right" vertical="center"/>
      <protection locked="0"/>
    </xf>
    <xf numFmtId="4" fontId="10" fillId="5" borderId="108" xfId="1" applyNumberFormat="1" applyFont="1" applyFill="1" applyBorder="1" applyAlignment="1" applyProtection="1">
      <alignment horizontal="right" vertical="center"/>
      <protection locked="0"/>
    </xf>
    <xf numFmtId="4" fontId="10" fillId="5" borderId="48" xfId="1" applyNumberFormat="1" applyFont="1" applyFill="1" applyBorder="1" applyAlignment="1" applyProtection="1">
      <alignment horizontal="right" vertical="center"/>
      <protection locked="0"/>
    </xf>
    <xf numFmtId="4" fontId="10" fillId="5" borderId="109" xfId="1" applyNumberFormat="1" applyFont="1" applyFill="1" applyBorder="1" applyAlignment="1" applyProtection="1">
      <alignment horizontal="right" vertical="center"/>
      <protection locked="0"/>
    </xf>
    <xf numFmtId="10" fontId="10" fillId="5" borderId="110" xfId="2" applyNumberFormat="1" applyFont="1" applyFill="1" applyBorder="1" applyAlignment="1" applyProtection="1">
      <alignment horizontal="right" vertical="center"/>
      <protection locked="0"/>
    </xf>
    <xf numFmtId="4" fontId="10" fillId="5" borderId="110" xfId="1" applyNumberFormat="1" applyFont="1" applyFill="1" applyBorder="1" applyAlignment="1" applyProtection="1">
      <alignment horizontal="right" vertical="center"/>
      <protection locked="0"/>
    </xf>
    <xf numFmtId="4" fontId="12" fillId="2" borderId="111" xfId="1" applyNumberFormat="1" applyFont="1" applyFill="1" applyBorder="1" applyAlignment="1" applyProtection="1">
      <alignment horizontal="right" vertical="center"/>
      <protection locked="0"/>
    </xf>
    <xf numFmtId="2" fontId="12" fillId="8" borderId="112" xfId="1" applyNumberFormat="1" applyFont="1" applyFill="1" applyBorder="1" applyAlignment="1" applyProtection="1">
      <alignment horizontal="right" vertical="center"/>
      <protection locked="0"/>
    </xf>
    <xf numFmtId="4" fontId="12" fillId="8" borderId="78" xfId="1" applyNumberFormat="1" applyFont="1" applyFill="1" applyBorder="1" applyAlignment="1" applyProtection="1">
      <alignment horizontal="right" vertical="center"/>
      <protection locked="0"/>
    </xf>
    <xf numFmtId="4" fontId="12" fillId="8" borderId="70" xfId="1" applyNumberFormat="1" applyFont="1" applyFill="1" applyBorder="1" applyAlignment="1" applyProtection="1">
      <alignment horizontal="right" vertical="center"/>
      <protection locked="0"/>
    </xf>
    <xf numFmtId="2" fontId="12" fillId="8" borderId="113" xfId="1" applyNumberFormat="1" applyFont="1" applyFill="1" applyBorder="1" applyAlignment="1" applyProtection="1">
      <alignment horizontal="right" vertical="center"/>
      <protection locked="0"/>
    </xf>
    <xf numFmtId="4" fontId="12" fillId="0" borderId="70" xfId="1" applyNumberFormat="1" applyFont="1" applyFill="1" applyBorder="1" applyAlignment="1" applyProtection="1">
      <alignment horizontal="left" vertical="center"/>
      <protection locked="0"/>
    </xf>
    <xf numFmtId="4" fontId="12" fillId="2" borderId="114" xfId="1" applyNumberFormat="1" applyFont="1" applyFill="1" applyBorder="1" applyAlignment="1" applyProtection="1">
      <alignment horizontal="right" vertical="center"/>
      <protection locked="0"/>
    </xf>
    <xf numFmtId="4" fontId="12" fillId="0" borderId="115" xfId="1" applyNumberFormat="1" applyFont="1" applyFill="1" applyBorder="1" applyAlignment="1" applyProtection="1">
      <alignment horizontal="right" vertical="center"/>
      <protection locked="0"/>
    </xf>
    <xf numFmtId="2" fontId="12" fillId="8" borderId="116" xfId="1" applyNumberFormat="1" applyFont="1" applyFill="1" applyBorder="1" applyAlignment="1" applyProtection="1">
      <alignment horizontal="right" vertical="center"/>
      <protection locked="0"/>
    </xf>
    <xf numFmtId="4" fontId="12" fillId="0" borderId="92" xfId="1" applyNumberFormat="1" applyFont="1" applyFill="1" applyBorder="1" applyAlignment="1" applyProtection="1">
      <alignment horizontal="right" vertical="center"/>
      <protection locked="0"/>
    </xf>
    <xf numFmtId="4" fontId="12" fillId="8" borderId="93" xfId="1" applyNumberFormat="1" applyFont="1" applyFill="1" applyBorder="1" applyAlignment="1" applyProtection="1">
      <alignment horizontal="right" vertical="center"/>
      <protection locked="0"/>
    </xf>
    <xf numFmtId="4" fontId="12" fillId="8" borderId="85" xfId="1" applyNumberFormat="1" applyFont="1" applyFill="1" applyBorder="1" applyAlignment="1" applyProtection="1">
      <alignment horizontal="right" vertical="center"/>
      <protection locked="0"/>
    </xf>
    <xf numFmtId="0" fontId="16" fillId="0" borderId="0" xfId="3" applyFont="1"/>
    <xf numFmtId="0" fontId="17" fillId="0" borderId="0" xfId="3" applyFont="1"/>
    <xf numFmtId="0" fontId="17" fillId="0" borderId="4" xfId="3" applyFont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 wrapText="1"/>
    </xf>
    <xf numFmtId="0" fontId="17" fillId="0" borderId="4" xfId="3" applyFont="1" applyBorder="1" applyAlignment="1">
      <alignment horizontal="center"/>
    </xf>
    <xf numFmtId="0" fontId="17" fillId="0" borderId="117" xfId="3" applyFont="1" applyBorder="1" applyAlignment="1">
      <alignment horizontal="center"/>
    </xf>
    <xf numFmtId="0" fontId="17" fillId="0" borderId="117" xfId="3" applyFont="1" applyBorder="1"/>
    <xf numFmtId="0" fontId="17" fillId="0" borderId="4" xfId="3" applyFont="1" applyBorder="1"/>
    <xf numFmtId="0" fontId="17" fillId="9" borderId="0" xfId="3" applyFont="1" applyFill="1"/>
    <xf numFmtId="0" fontId="17" fillId="10" borderId="119" xfId="1" applyFont="1" applyFill="1" applyBorder="1"/>
    <xf numFmtId="0" fontId="17" fillId="4" borderId="120" xfId="1" applyFont="1" applyFill="1" applyBorder="1"/>
    <xf numFmtId="0" fontId="17" fillId="10" borderId="120" xfId="1" applyFont="1" applyFill="1" applyBorder="1"/>
    <xf numFmtId="0" fontId="17" fillId="9" borderId="120" xfId="1" applyFont="1" applyFill="1" applyBorder="1"/>
    <xf numFmtId="0" fontId="17" fillId="9" borderId="121" xfId="1" applyFont="1" applyFill="1" applyBorder="1"/>
    <xf numFmtId="0" fontId="17" fillId="10" borderId="119" xfId="1" applyFont="1" applyFill="1" applyBorder="1" applyAlignment="1">
      <alignment horizontal="right"/>
    </xf>
    <xf numFmtId="2" fontId="19" fillId="11" borderId="120" xfId="1" applyNumberFormat="1" applyFont="1" applyFill="1" applyBorder="1" applyAlignment="1">
      <alignment horizontal="right"/>
    </xf>
    <xf numFmtId="0" fontId="20" fillId="7" borderId="120" xfId="1" applyFont="1" applyFill="1" applyBorder="1"/>
    <xf numFmtId="0" fontId="19" fillId="11" borderId="120" xfId="1" applyNumberFormat="1" applyFont="1" applyFill="1" applyBorder="1" applyAlignment="1">
      <alignment horizontal="right"/>
    </xf>
    <xf numFmtId="0" fontId="17" fillId="12" borderId="120" xfId="1" applyFont="1" applyFill="1" applyBorder="1" applyAlignment="1">
      <alignment horizontal="center"/>
    </xf>
    <xf numFmtId="0" fontId="17" fillId="9" borderId="119" xfId="1" applyFont="1" applyFill="1" applyBorder="1"/>
    <xf numFmtId="0" fontId="20" fillId="12" borderId="120" xfId="1" applyFont="1" applyFill="1" applyBorder="1"/>
    <xf numFmtId="0" fontId="16" fillId="0" borderId="0" xfId="3" applyFont="1" applyFill="1"/>
    <xf numFmtId="0" fontId="20" fillId="0" borderId="0" xfId="3" applyFont="1"/>
    <xf numFmtId="0" fontId="21" fillId="0" borderId="0" xfId="0" applyFont="1"/>
    <xf numFmtId="3" fontId="21" fillId="13" borderId="122" xfId="0" applyNumberFormat="1" applyFont="1" applyFill="1" applyBorder="1"/>
    <xf numFmtId="3" fontId="21" fillId="13" borderId="123" xfId="0" applyNumberFormat="1" applyFont="1" applyFill="1" applyBorder="1"/>
    <xf numFmtId="4" fontId="21" fillId="13" borderId="122" xfId="0" applyNumberFormat="1" applyFont="1" applyFill="1" applyBorder="1"/>
    <xf numFmtId="4" fontId="21" fillId="13" borderId="123" xfId="0" applyNumberFormat="1" applyFont="1" applyFill="1" applyBorder="1"/>
    <xf numFmtId="4" fontId="21" fillId="13" borderId="124" xfId="0" applyNumberFormat="1" applyFont="1" applyFill="1" applyBorder="1" applyAlignment="1">
      <alignment horizontal="center" vertical="center"/>
    </xf>
    <xf numFmtId="49" fontId="10" fillId="4" borderId="14" xfId="1" applyNumberFormat="1" applyFont="1" applyFill="1" applyBorder="1" applyAlignment="1" applyProtection="1">
      <alignment horizontal="center" vertical="center"/>
      <protection locked="0"/>
    </xf>
    <xf numFmtId="49" fontId="10" fillId="4" borderId="30" xfId="1" applyNumberFormat="1" applyFont="1" applyFill="1" applyBorder="1" applyAlignment="1" applyProtection="1">
      <alignment horizontal="center" vertical="center"/>
      <protection locked="0"/>
    </xf>
    <xf numFmtId="49" fontId="10" fillId="4" borderId="15" xfId="1" applyNumberFormat="1" applyFont="1" applyFill="1" applyBorder="1" applyAlignment="1" applyProtection="1">
      <alignment horizontal="center" vertical="center"/>
      <protection locked="0"/>
    </xf>
    <xf numFmtId="49" fontId="10" fillId="4" borderId="31" xfId="1" applyNumberFormat="1" applyFont="1" applyFill="1" applyBorder="1" applyAlignment="1" applyProtection="1">
      <alignment horizontal="center" vertical="center"/>
      <protection locked="0"/>
    </xf>
    <xf numFmtId="49" fontId="10" fillId="4" borderId="17" xfId="1" applyNumberFormat="1" applyFont="1" applyFill="1" applyBorder="1" applyAlignment="1" applyProtection="1">
      <alignment horizontal="center" vertical="center"/>
      <protection locked="0"/>
    </xf>
    <xf numFmtId="49" fontId="10" fillId="4" borderId="18" xfId="1" applyNumberFormat="1" applyFont="1" applyFill="1" applyBorder="1" applyAlignment="1" applyProtection="1">
      <alignment horizontal="center" vertical="center"/>
      <protection locked="0"/>
    </xf>
    <xf numFmtId="49" fontId="10" fillId="4" borderId="33" xfId="1" applyNumberFormat="1" applyFont="1" applyFill="1" applyBorder="1" applyAlignment="1" applyProtection="1">
      <alignment horizontal="center" vertical="center"/>
      <protection locked="0"/>
    </xf>
    <xf numFmtId="49" fontId="3" fillId="3" borderId="1" xfId="1" applyNumberFormat="1" applyFont="1" applyFill="1" applyBorder="1" applyAlignment="1" applyProtection="1">
      <alignment horizontal="center" vertical="center"/>
      <protection locked="0"/>
    </xf>
    <xf numFmtId="49" fontId="3" fillId="3" borderId="2" xfId="1" applyNumberFormat="1" applyFont="1" applyFill="1" applyBorder="1" applyAlignment="1" applyProtection="1">
      <alignment horizontal="center" vertical="center"/>
      <protection locked="0"/>
    </xf>
    <xf numFmtId="49" fontId="3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10" xfId="1" applyNumberFormat="1" applyFont="1" applyFill="1" applyBorder="1" applyAlignment="1" applyProtection="1">
      <alignment horizontal="center" vertical="center"/>
      <protection locked="0"/>
    </xf>
    <xf numFmtId="2" fontId="10" fillId="3" borderId="11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12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1" xfId="1" applyNumberFormat="1" applyFont="1" applyFill="1" applyBorder="1" applyAlignment="1" applyProtection="1">
      <alignment horizontal="center" vertical="center"/>
      <protection locked="0"/>
    </xf>
    <xf numFmtId="2" fontId="10" fillId="3" borderId="2" xfId="1" applyNumberFormat="1" applyFont="1" applyFill="1" applyBorder="1" applyAlignment="1" applyProtection="1">
      <alignment horizontal="center" vertical="center"/>
      <protection locked="0"/>
    </xf>
    <xf numFmtId="2" fontId="10" fillId="3" borderId="3" xfId="1" applyNumberFormat="1" applyFont="1" applyFill="1" applyBorder="1" applyAlignment="1" applyProtection="1">
      <alignment horizontal="center" vertical="center"/>
      <protection locked="0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12" xfId="1" applyNumberFormat="1" applyFont="1" applyFill="1" applyBorder="1" applyAlignment="1" applyProtection="1">
      <alignment horizontal="center" vertical="center"/>
      <protection locked="0"/>
    </xf>
    <xf numFmtId="2" fontId="10" fillId="3" borderId="1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2" xfId="1" quotePrefix="1" applyNumberFormat="1" applyFont="1" applyFill="1" applyBorder="1" applyAlignment="1" applyProtection="1">
      <alignment horizontal="center" vertical="center"/>
      <protection locked="0"/>
    </xf>
    <xf numFmtId="2" fontId="10" fillId="3" borderId="3" xfId="1" quotePrefix="1" applyNumberFormat="1" applyFont="1" applyFill="1" applyBorder="1" applyAlignment="1" applyProtection="1">
      <alignment horizontal="center" vertical="center"/>
      <protection locked="0"/>
    </xf>
    <xf numFmtId="49" fontId="10" fillId="4" borderId="19" xfId="1" applyNumberFormat="1" applyFont="1" applyFill="1" applyBorder="1" applyAlignment="1" applyProtection="1">
      <alignment horizontal="center" vertical="center"/>
      <protection locked="0"/>
    </xf>
    <xf numFmtId="49" fontId="10" fillId="4" borderId="34" xfId="1" applyNumberFormat="1" applyFont="1" applyFill="1" applyBorder="1" applyAlignment="1" applyProtection="1">
      <alignment horizontal="center" vertical="center"/>
      <protection locked="0"/>
    </xf>
    <xf numFmtId="49" fontId="10" fillId="4" borderId="20" xfId="1" applyNumberFormat="1" applyFont="1" applyFill="1" applyBorder="1" applyAlignment="1" applyProtection="1">
      <alignment horizontal="center" vertical="center"/>
      <protection locked="0"/>
    </xf>
    <xf numFmtId="49" fontId="10" fillId="4" borderId="21" xfId="1" applyNumberFormat="1" applyFont="1" applyFill="1" applyBorder="1" applyAlignment="1" applyProtection="1">
      <alignment horizontal="center" vertical="center"/>
      <protection locked="0"/>
    </xf>
    <xf numFmtId="49" fontId="10" fillId="4" borderId="24" xfId="1" applyNumberFormat="1" applyFont="1" applyFill="1" applyBorder="1" applyAlignment="1" applyProtection="1">
      <alignment horizontal="center" vertical="center"/>
      <protection locked="0"/>
    </xf>
    <xf numFmtId="49" fontId="10" fillId="4" borderId="25" xfId="1" applyNumberFormat="1" applyFont="1" applyFill="1" applyBorder="1" applyAlignment="1" applyProtection="1">
      <alignment horizontal="center" vertical="center"/>
      <protection locked="0"/>
    </xf>
    <xf numFmtId="49" fontId="10" fillId="4" borderId="28" xfId="1" applyNumberFormat="1" applyFont="1" applyFill="1" applyBorder="1" applyAlignment="1" applyProtection="1">
      <alignment horizontal="center" vertical="center"/>
      <protection locked="0"/>
    </xf>
    <xf numFmtId="49" fontId="10" fillId="4" borderId="43" xfId="1" applyNumberFormat="1" applyFont="1" applyFill="1" applyBorder="1" applyAlignment="1" applyProtection="1">
      <alignment horizontal="center" vertical="center"/>
      <protection locked="0"/>
    </xf>
    <xf numFmtId="0" fontId="16" fillId="0" borderId="49" xfId="3" applyFont="1" applyBorder="1" applyAlignment="1">
      <alignment horizontal="center"/>
    </xf>
    <xf numFmtId="0" fontId="16" fillId="0" borderId="117" xfId="3" applyFont="1" applyBorder="1" applyAlignment="1">
      <alignment horizontal="center"/>
    </xf>
    <xf numFmtId="0" fontId="16" fillId="0" borderId="118" xfId="3" applyFont="1" applyBorder="1" applyAlignment="1">
      <alignment horizontal="center"/>
    </xf>
  </cellXfs>
  <cellStyles count="4">
    <cellStyle name="Normal" xfId="0" builtinId="0"/>
    <cellStyle name="Normal 2" xfId="1"/>
    <cellStyle name="Normal_Fichier KB15N - Personnel interne 2" xfId="3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19050</xdr:colOff>
      <xdr:row>0</xdr:row>
      <xdr:rowOff>47625</xdr:rowOff>
    </xdr:from>
    <xdr:to>
      <xdr:col>26</xdr:col>
      <xdr:colOff>752475</xdr:colOff>
      <xdr:row>1</xdr:row>
      <xdr:rowOff>133350</xdr:rowOff>
    </xdr:to>
    <xdr:sp macro="[0]!ODAMO" textlink="">
      <xdr:nvSpPr>
        <xdr:cNvPr id="2" name="ODA MO"/>
        <xdr:cNvSpPr/>
      </xdr:nvSpPr>
      <xdr:spPr>
        <a:xfrm>
          <a:off x="17402175" y="47625"/>
          <a:ext cx="1495425" cy="276225"/>
        </a:xfrm>
        <a:prstGeom prst="roundRect">
          <a:avLst/>
        </a:prstGeom>
        <a:solidFill>
          <a:srgbClr val="F4424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 MO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>
    <tabColor rgb="FFFF0000"/>
  </sheetPr>
  <dimension ref="A1:AF152"/>
  <sheetViews>
    <sheetView showGridLines="0" tabSelected="1" topLeftCell="K1" zoomScaleNormal="100" workbookViewId="0">
      <selection activeCell="Q6" sqref="Q6"/>
    </sheetView>
  </sheetViews>
  <sheetFormatPr baseColWidth="10" defaultRowHeight="12.75" x14ac:dyDescent="0.2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140625" style="2" customWidth="1"/>
    <col min="9" max="9" width="3.140625" style="3" customWidth="1"/>
    <col min="10" max="13" width="10.7109375" style="2" customWidth="1"/>
    <col min="14" max="14" width="3.140625" style="3" customWidth="1"/>
    <col min="15" max="18" width="10.7109375" style="2" customWidth="1"/>
    <col min="19" max="19" width="3.140625" style="3" customWidth="1"/>
    <col min="20" max="20" width="10.28515625" style="2" customWidth="1"/>
    <col min="21" max="21" width="3.140625" style="4" customWidth="1"/>
    <col min="22" max="22" width="11.5703125" style="2" customWidth="1"/>
    <col min="23" max="23" width="11.140625" style="2" customWidth="1"/>
    <col min="24" max="24" width="3.7109375" style="5" customWidth="1"/>
    <col min="25" max="28" width="11.42578125" style="2"/>
    <col min="29" max="29" width="11.85546875" style="2" customWidth="1"/>
    <col min="30" max="30" width="9.28515625" style="2" customWidth="1"/>
    <col min="31" max="31" width="11.42578125" style="2" customWidth="1"/>
    <col min="32" max="32" width="10.7109375" style="2" customWidth="1"/>
    <col min="33" max="16384" width="11.42578125" style="2"/>
  </cols>
  <sheetData>
    <row r="1" spans="1:32" ht="15" customHeight="1" x14ac:dyDescent="0.25">
      <c r="A1" s="1"/>
    </row>
    <row r="2" spans="1:32" ht="15" customHeight="1" thickBot="1" x14ac:dyDescent="0.3">
      <c r="B2" s="6"/>
      <c r="G2" s="7"/>
    </row>
    <row r="3" spans="1:32" ht="23.25" customHeight="1" thickBot="1" x14ac:dyDescent="0.3">
      <c r="A3" s="210" t="s">
        <v>0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2"/>
      <c r="X3" s="8"/>
    </row>
    <row r="4" spans="1:32" ht="13.5" customHeight="1" thickBot="1" x14ac:dyDescent="0.3"/>
    <row r="5" spans="1:32" s="6" customFormat="1" ht="13.5" customHeight="1" thickBot="1" x14ac:dyDescent="0.3">
      <c r="B5" s="9" t="s">
        <v>1</v>
      </c>
      <c r="C5" s="10"/>
      <c r="E5" s="11">
        <v>33.799999999999997</v>
      </c>
      <c r="F5" s="11">
        <v>33.799999999999997</v>
      </c>
      <c r="G5" s="11">
        <v>33.799999999999997</v>
      </c>
      <c r="H5" s="11">
        <v>33.799999999999997</v>
      </c>
      <c r="I5" s="12"/>
      <c r="J5" s="11">
        <f>H5</f>
        <v>33.799999999999997</v>
      </c>
      <c r="K5" s="13"/>
      <c r="L5" s="11">
        <f>IFERROR(L6/(L11+L66),"")</f>
        <v>372774.95238095237</v>
      </c>
      <c r="M5" s="11">
        <f>IFERROR(J5-L5,"")</f>
        <v>-372741.15238095238</v>
      </c>
      <c r="N5" s="12"/>
      <c r="O5" s="11">
        <f>H5</f>
        <v>33.799999999999997</v>
      </c>
      <c r="P5" s="13"/>
      <c r="Q5" s="11">
        <f>IFERROR(Q6/(Q11+Q66),"")</f>
        <v>372774.95238095237</v>
      </c>
      <c r="R5" s="11">
        <f>IFERROR(O5-Q5,"")</f>
        <v>-372741.15238095238</v>
      </c>
      <c r="S5" s="12"/>
      <c r="T5" s="11">
        <f>H5</f>
        <v>33.799999999999997</v>
      </c>
      <c r="U5" s="14"/>
      <c r="V5" s="11">
        <f>IFERROR(V6/(V11+V66),"")</f>
        <v>51.25938785420923</v>
      </c>
      <c r="W5" s="11">
        <f>IFERROR(H5-V5,"")</f>
        <v>-17.459387854209233</v>
      </c>
      <c r="X5" s="15"/>
      <c r="AC5" s="11"/>
      <c r="AD5" s="13"/>
      <c r="AE5" s="11"/>
      <c r="AF5" s="11"/>
    </row>
    <row r="6" spans="1:32" s="7" customFormat="1" ht="13.5" customHeight="1" thickBot="1" x14ac:dyDescent="0.3">
      <c r="B6" s="16" t="s">
        <v>2</v>
      </c>
      <c r="C6" s="17"/>
      <c r="E6" s="18">
        <f>IFERROR(E5*(E11+E66),"")</f>
        <v>30307095.777841393</v>
      </c>
      <c r="F6" s="18">
        <f>IFERROR(F5*(F11+F66),"")</f>
        <v>0</v>
      </c>
      <c r="G6" s="18">
        <v>2016</v>
      </c>
      <c r="H6" s="18">
        <f>IFERROR(H5*(H11+H66),"")</f>
        <v>30307095.777841393</v>
      </c>
      <c r="I6" s="17"/>
      <c r="J6" s="18">
        <f>IFERROR(J5*(J11+J66),"")</f>
        <v>30307134.796561394</v>
      </c>
      <c r="L6" s="18">
        <f>IFERROR(Q6+AE6,"")</f>
        <v>15656548</v>
      </c>
      <c r="M6" s="18">
        <f>IFERROR(J6-L6,"")</f>
        <v>14650586.796561394</v>
      </c>
      <c r="N6" s="17"/>
      <c r="O6" s="18">
        <f>IFERROR(O5*(O11+O66),"")</f>
        <v>30307134.796561394</v>
      </c>
      <c r="Q6" s="19">
        <v>15656548</v>
      </c>
      <c r="R6" s="18">
        <f>IFERROR(O6-Q6,"")</f>
        <v>14650586.796561394</v>
      </c>
      <c r="S6" s="17"/>
      <c r="T6" s="18">
        <f>IFERROR(T5*(T11+T66),"")</f>
        <v>30305676.177841391</v>
      </c>
      <c r="U6" s="20"/>
      <c r="V6" s="18">
        <f>IFERROR(L6+T6,"")</f>
        <v>45962224.177841395</v>
      </c>
      <c r="W6" s="18">
        <f>IFERROR(H6-V6,"")</f>
        <v>-15655128.400000002</v>
      </c>
      <c r="X6" s="21"/>
      <c r="AC6" s="18"/>
      <c r="AE6" s="18"/>
      <c r="AF6" s="18"/>
    </row>
    <row r="7" spans="1:32" ht="13.5" customHeight="1" thickBot="1" x14ac:dyDescent="0.3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 t="s">
        <v>3</v>
      </c>
      <c r="L7" s="22"/>
      <c r="M7" s="22"/>
      <c r="N7" s="23"/>
      <c r="O7" s="22"/>
      <c r="P7" s="26" t="s">
        <v>3</v>
      </c>
      <c r="Q7" s="22"/>
      <c r="R7" s="22"/>
      <c r="S7" s="23"/>
      <c r="T7" s="22"/>
      <c r="U7" s="27"/>
      <c r="V7" s="22"/>
      <c r="W7" s="22"/>
      <c r="X7" s="28"/>
      <c r="AC7" s="26" t="s">
        <v>3</v>
      </c>
      <c r="AD7" s="26" t="s">
        <v>3</v>
      </c>
      <c r="AE7" s="22"/>
      <c r="AF7" s="22"/>
    </row>
    <row r="8" spans="1:32" ht="18" customHeight="1" thickBot="1" x14ac:dyDescent="0.3">
      <c r="A8" s="22"/>
      <c r="B8" s="29"/>
      <c r="C8" s="30"/>
      <c r="E8" s="31" t="s">
        <v>4</v>
      </c>
      <c r="F8" s="32" t="s">
        <v>5</v>
      </c>
      <c r="G8" s="32" t="s">
        <v>6</v>
      </c>
      <c r="H8" s="33" t="s">
        <v>4</v>
      </c>
      <c r="I8" s="34"/>
      <c r="J8" s="213" t="s">
        <v>168</v>
      </c>
      <c r="K8" s="214"/>
      <c r="L8" s="214"/>
      <c r="M8" s="215"/>
      <c r="N8" s="30"/>
      <c r="O8" s="216" t="s">
        <v>169</v>
      </c>
      <c r="P8" s="217"/>
      <c r="Q8" s="217"/>
      <c r="R8" s="218"/>
      <c r="S8" s="30"/>
      <c r="T8" s="35" t="s">
        <v>7</v>
      </c>
      <c r="U8" s="36"/>
      <c r="V8" s="219" t="s">
        <v>8</v>
      </c>
      <c r="W8" s="220"/>
      <c r="X8" s="37"/>
      <c r="AC8" s="221" t="s">
        <v>170</v>
      </c>
      <c r="AD8" s="222"/>
      <c r="AE8" s="222"/>
      <c r="AF8" s="223"/>
    </row>
    <row r="9" spans="1:32" x14ac:dyDescent="0.25">
      <c r="A9" s="203" t="s">
        <v>9</v>
      </c>
      <c r="B9" s="205" t="s">
        <v>10</v>
      </c>
      <c r="C9" s="30" t="s">
        <v>11</v>
      </c>
      <c r="D9" s="38" t="s">
        <v>12</v>
      </c>
      <c r="E9" s="207" t="s">
        <v>13</v>
      </c>
      <c r="F9" s="208" t="s">
        <v>13</v>
      </c>
      <c r="G9" s="208" t="s">
        <v>13</v>
      </c>
      <c r="H9" s="224" t="s">
        <v>13</v>
      </c>
      <c r="I9" s="30" t="s">
        <v>11</v>
      </c>
      <c r="J9" s="226" t="s">
        <v>14</v>
      </c>
      <c r="K9" s="227"/>
      <c r="L9" s="39" t="s">
        <v>15</v>
      </c>
      <c r="M9" s="40" t="s">
        <v>16</v>
      </c>
      <c r="N9" s="30" t="s">
        <v>11</v>
      </c>
      <c r="O9" s="228" t="s">
        <v>14</v>
      </c>
      <c r="P9" s="229"/>
      <c r="Q9" s="41" t="s">
        <v>15</v>
      </c>
      <c r="R9" s="42" t="s">
        <v>16</v>
      </c>
      <c r="S9" s="30" t="s">
        <v>11</v>
      </c>
      <c r="T9" s="230" t="s">
        <v>17</v>
      </c>
      <c r="U9" s="36" t="s">
        <v>11</v>
      </c>
      <c r="V9" s="43" t="s">
        <v>15</v>
      </c>
      <c r="W9" s="40" t="s">
        <v>18</v>
      </c>
      <c r="X9" s="37"/>
      <c r="AC9" s="228" t="s">
        <v>14</v>
      </c>
      <c r="AD9" s="227"/>
      <c r="AE9" s="39" t="s">
        <v>15</v>
      </c>
      <c r="AF9" s="44" t="s">
        <v>16</v>
      </c>
    </row>
    <row r="10" spans="1:32" ht="13.5" customHeight="1" thickBot="1" x14ac:dyDescent="0.3">
      <c r="A10" s="204"/>
      <c r="B10" s="206"/>
      <c r="C10" s="23"/>
      <c r="D10" s="45" t="s">
        <v>19</v>
      </c>
      <c r="E10" s="204"/>
      <c r="F10" s="209"/>
      <c r="G10" s="209"/>
      <c r="H10" s="225"/>
      <c r="I10" s="23"/>
      <c r="J10" s="46" t="s">
        <v>13</v>
      </c>
      <c r="K10" s="47" t="s">
        <v>20</v>
      </c>
      <c r="L10" s="48" t="s">
        <v>13</v>
      </c>
      <c r="M10" s="49" t="s">
        <v>13</v>
      </c>
      <c r="N10" s="23"/>
      <c r="O10" s="50" t="s">
        <v>13</v>
      </c>
      <c r="P10" s="51" t="s">
        <v>20</v>
      </c>
      <c r="Q10" s="52" t="s">
        <v>13</v>
      </c>
      <c r="R10" s="53" t="s">
        <v>13</v>
      </c>
      <c r="S10" s="23"/>
      <c r="T10" s="231"/>
      <c r="U10" s="27"/>
      <c r="V10" s="54" t="s">
        <v>13</v>
      </c>
      <c r="W10" s="49" t="s">
        <v>13</v>
      </c>
      <c r="X10" s="37"/>
      <c r="AC10" s="55" t="s">
        <v>13</v>
      </c>
      <c r="AD10" s="48" t="s">
        <v>20</v>
      </c>
      <c r="AE10" s="48" t="s">
        <v>13</v>
      </c>
      <c r="AF10" s="56" t="s">
        <v>13</v>
      </c>
    </row>
    <row r="11" spans="1:32" s="77" customFormat="1" ht="19.5" customHeight="1" thickBot="1" x14ac:dyDescent="0.3">
      <c r="A11" s="57"/>
      <c r="B11" s="58" t="s">
        <v>21</v>
      </c>
      <c r="C11" s="59"/>
      <c r="D11" s="60" t="s">
        <v>22</v>
      </c>
      <c r="E11" s="61">
        <f>E12+E23+E34+E37+E40+E56</f>
        <v>328935.81807209307</v>
      </c>
      <c r="F11" s="62">
        <f>F12+F23+F34+F37+F40+F56</f>
        <v>0</v>
      </c>
      <c r="G11" s="62">
        <f>G12+G23+G34+G37+G40+G56</f>
        <v>0</v>
      </c>
      <c r="H11" s="63">
        <f>H12+H23+H34+H37+H40+H56</f>
        <v>328935.81807209307</v>
      </c>
      <c r="I11" s="59"/>
      <c r="J11" s="64">
        <f>J12+J23+J34+J37+J40+J56</f>
        <v>328936.97247209307</v>
      </c>
      <c r="K11" s="65">
        <f>IFERROR(J11/H11,"")</f>
        <v>1.0000035094992292</v>
      </c>
      <c r="L11" s="66">
        <f>L12+L23+L34+L37+L40+L56</f>
        <v>21</v>
      </c>
      <c r="M11" s="67">
        <f>M12+M23+M34+M37+M40+M56</f>
        <v>328915.97247209307</v>
      </c>
      <c r="N11" s="59"/>
      <c r="O11" s="68">
        <f>O12+O23+O34+O37+O40+O56</f>
        <v>328936.97247209307</v>
      </c>
      <c r="P11" s="69">
        <f>IFERROR(O11/M11,"")</f>
        <v>1.0000638460937064</v>
      </c>
      <c r="Q11" s="70">
        <f>Q12+Q23+Q34+Q37+Q40+Q56</f>
        <v>21</v>
      </c>
      <c r="R11" s="71">
        <f>R12+R23+R34+R37+R40+R56</f>
        <v>328915.97247209307</v>
      </c>
      <c r="S11" s="59"/>
      <c r="T11" s="72">
        <f>T12+T23+T34+T37+T40+T56</f>
        <v>328914.81807209307</v>
      </c>
      <c r="U11" s="73"/>
      <c r="V11" s="74">
        <f>V12+V23+V34+V37+V40+V56</f>
        <v>328935.81807209307</v>
      </c>
      <c r="W11" s="75">
        <f>W12+W23+W34+W37+W40+W56</f>
        <v>0</v>
      </c>
      <c r="X11" s="76"/>
      <c r="AC11" s="78"/>
      <c r="AD11" s="79"/>
      <c r="AE11" s="80"/>
      <c r="AF11" s="81"/>
    </row>
    <row r="12" spans="1:32" s="99" customFormat="1" ht="19.5" customHeight="1" thickBot="1" x14ac:dyDescent="0.3">
      <c r="A12" s="82" t="s">
        <v>155</v>
      </c>
      <c r="B12" s="83" t="s">
        <v>23</v>
      </c>
      <c r="C12" s="84"/>
      <c r="D12" s="85" t="s">
        <v>22</v>
      </c>
      <c r="E12" s="86">
        <f>SUM(E13:E22)</f>
        <v>8883.7827000000016</v>
      </c>
      <c r="F12" s="87">
        <f>SUM(F13:F22)</f>
        <v>0</v>
      </c>
      <c r="G12" s="87">
        <f>SUM(G13:G22)</f>
        <v>0</v>
      </c>
      <c r="H12" s="88">
        <f>SUM(H13:H22)</f>
        <v>8883.7827000000016</v>
      </c>
      <c r="I12" s="84"/>
      <c r="J12" s="89">
        <f>SUM(J13:J22)</f>
        <v>8884.937100000001</v>
      </c>
      <c r="K12" s="90">
        <f>IFERROR(J12/H12,"")</f>
        <v>1.0001299446462146</v>
      </c>
      <c r="L12" s="91">
        <f>SUM(L13:L22)</f>
        <v>1</v>
      </c>
      <c r="M12" s="92">
        <f>SUM(M13:M22)</f>
        <v>8883.937100000001</v>
      </c>
      <c r="N12" s="84"/>
      <c r="O12" s="93">
        <f>SUM(O13:O22)</f>
        <v>8884.937100000001</v>
      </c>
      <c r="P12" s="94">
        <f>IFERROR(O12/M12,"")</f>
        <v>1.0001125627060101</v>
      </c>
      <c r="Q12" s="95">
        <f>SUM(Q13:Q22)</f>
        <v>1</v>
      </c>
      <c r="R12" s="96">
        <f>SUM(R13:R22)</f>
        <v>8883.937100000001</v>
      </c>
      <c r="S12" s="84"/>
      <c r="T12" s="97">
        <f>SUM(T13:T22)</f>
        <v>8882.7827000000016</v>
      </c>
      <c r="U12" s="84"/>
      <c r="V12" s="98">
        <f>SUM(V13:V22)</f>
        <v>8883.7827000000016</v>
      </c>
      <c r="W12" s="92">
        <f>SUM(W13:W22)</f>
        <v>0</v>
      </c>
      <c r="X12" s="76"/>
      <c r="AC12" s="100"/>
      <c r="AD12" s="101"/>
      <c r="AE12" s="102"/>
      <c r="AF12" s="103"/>
    </row>
    <row r="13" spans="1:32" s="119" customFormat="1" ht="15" customHeight="1" x14ac:dyDescent="0.25">
      <c r="A13" s="104"/>
      <c r="B13" s="105" t="s">
        <v>24</v>
      </c>
      <c r="C13" s="23"/>
      <c r="D13" s="106" t="s">
        <v>22</v>
      </c>
      <c r="E13" s="107">
        <v>410.8</v>
      </c>
      <c r="F13" s="108"/>
      <c r="G13" s="108"/>
      <c r="H13" s="109">
        <f>SUM(E13:G13)</f>
        <v>410.8</v>
      </c>
      <c r="I13" s="23"/>
      <c r="J13" s="110">
        <f>H13*K13/100</f>
        <v>410.8</v>
      </c>
      <c r="K13" s="111">
        <v>100</v>
      </c>
      <c r="L13" s="108">
        <f>Q13+AE13</f>
        <v>0</v>
      </c>
      <c r="M13" s="109">
        <f>J13-L13</f>
        <v>410.8</v>
      </c>
      <c r="N13" s="23"/>
      <c r="O13" s="112">
        <f>J13-AC13</f>
        <v>410.8</v>
      </c>
      <c r="P13" s="113">
        <f>IFERROR(O13/M13,0)</f>
        <v>1</v>
      </c>
      <c r="Q13" s="114"/>
      <c r="R13" s="115">
        <f>O13-Q13</f>
        <v>410.8</v>
      </c>
      <c r="S13" s="23"/>
      <c r="T13" s="116">
        <f>H13-L13</f>
        <v>410.8</v>
      </c>
      <c r="U13" s="27"/>
      <c r="V13" s="117">
        <f>L13+T13</f>
        <v>410.8</v>
      </c>
      <c r="W13" s="109">
        <f>H13-V13</f>
        <v>0</v>
      </c>
      <c r="X13" s="118"/>
      <c r="AC13" s="107"/>
      <c r="AD13" s="120"/>
      <c r="AE13" s="108"/>
      <c r="AF13" s="121"/>
    </row>
    <row r="14" spans="1:32" s="119" customFormat="1" ht="15" customHeight="1" x14ac:dyDescent="0.25">
      <c r="A14" s="104"/>
      <c r="B14" s="105" t="s">
        <v>25</v>
      </c>
      <c r="C14" s="23"/>
      <c r="D14" s="106" t="s">
        <v>22</v>
      </c>
      <c r="E14" s="107">
        <v>304.20000000000005</v>
      </c>
      <c r="F14" s="108"/>
      <c r="G14" s="108"/>
      <c r="H14" s="109">
        <f t="shared" ref="H14:H22" si="0">SUM(E14:G14)</f>
        <v>304.20000000000005</v>
      </c>
      <c r="I14" s="23"/>
      <c r="J14" s="110">
        <f t="shared" ref="J14:J22" si="1">H14*K14/100</f>
        <v>304.20000000000005</v>
      </c>
      <c r="K14" s="111">
        <v>100</v>
      </c>
      <c r="L14" s="108">
        <f t="shared" ref="L14:L22" si="2">Q14+AE14</f>
        <v>0</v>
      </c>
      <c r="M14" s="109">
        <f t="shared" ref="M14:M22" si="3">J14-L14</f>
        <v>304.20000000000005</v>
      </c>
      <c r="N14" s="23"/>
      <c r="O14" s="112">
        <f t="shared" ref="O14:O22" si="4">J14-AC14</f>
        <v>304.20000000000005</v>
      </c>
      <c r="P14" s="113">
        <f t="shared" ref="P14:P22" si="5">IFERROR(O14/M14,0)</f>
        <v>1</v>
      </c>
      <c r="Q14" s="114"/>
      <c r="R14" s="115">
        <f t="shared" ref="R14:R22" si="6">O14-Q14</f>
        <v>304.20000000000005</v>
      </c>
      <c r="S14" s="23"/>
      <c r="T14" s="116">
        <f t="shared" ref="T14:T22" si="7">H14-L14</f>
        <v>304.20000000000005</v>
      </c>
      <c r="U14" s="27"/>
      <c r="V14" s="117">
        <f t="shared" ref="V14:V22" si="8">L14+T14</f>
        <v>304.20000000000005</v>
      </c>
      <c r="W14" s="109">
        <f t="shared" ref="W14:W22" si="9">H14-V14</f>
        <v>0</v>
      </c>
      <c r="X14" s="118"/>
      <c r="AC14" s="107"/>
      <c r="AD14" s="120"/>
      <c r="AE14" s="108"/>
      <c r="AF14" s="121"/>
    </row>
    <row r="15" spans="1:32" s="119" customFormat="1" ht="15" customHeight="1" x14ac:dyDescent="0.25">
      <c r="A15" s="104"/>
      <c r="B15" s="105" t="s">
        <v>26</v>
      </c>
      <c r="C15" s="23"/>
      <c r="D15" s="106" t="s">
        <v>22</v>
      </c>
      <c r="E15" s="107">
        <v>674.18000000000006</v>
      </c>
      <c r="F15" s="108"/>
      <c r="G15" s="108"/>
      <c r="H15" s="109">
        <f t="shared" si="0"/>
        <v>674.18000000000006</v>
      </c>
      <c r="I15" s="23"/>
      <c r="J15" s="110">
        <f t="shared" si="1"/>
        <v>674.18</v>
      </c>
      <c r="K15" s="111">
        <v>100</v>
      </c>
      <c r="L15" s="108">
        <f t="shared" si="2"/>
        <v>0</v>
      </c>
      <c r="M15" s="109">
        <f t="shared" si="3"/>
        <v>674.18</v>
      </c>
      <c r="N15" s="23"/>
      <c r="O15" s="112">
        <f t="shared" si="4"/>
        <v>674.18</v>
      </c>
      <c r="P15" s="113">
        <f t="shared" si="5"/>
        <v>1</v>
      </c>
      <c r="Q15" s="114"/>
      <c r="R15" s="115">
        <f t="shared" si="6"/>
        <v>674.18</v>
      </c>
      <c r="S15" s="23"/>
      <c r="T15" s="116">
        <f t="shared" si="7"/>
        <v>674.18000000000006</v>
      </c>
      <c r="U15" s="27"/>
      <c r="V15" s="117">
        <f t="shared" si="8"/>
        <v>674.18000000000006</v>
      </c>
      <c r="W15" s="109">
        <f t="shared" si="9"/>
        <v>0</v>
      </c>
      <c r="X15" s="118"/>
      <c r="AC15" s="107"/>
      <c r="AD15" s="120"/>
      <c r="AE15" s="108"/>
      <c r="AF15" s="121"/>
    </row>
    <row r="16" spans="1:32" s="119" customFormat="1" ht="15" customHeight="1" x14ac:dyDescent="0.25">
      <c r="A16" s="104"/>
      <c r="B16" s="105" t="s">
        <v>27</v>
      </c>
      <c r="C16" s="23"/>
      <c r="D16" s="106" t="s">
        <v>22</v>
      </c>
      <c r="E16" s="107">
        <v>2488.9332000000004</v>
      </c>
      <c r="F16" s="108"/>
      <c r="G16" s="108"/>
      <c r="H16" s="109">
        <f t="shared" si="0"/>
        <v>2488.9332000000004</v>
      </c>
      <c r="I16" s="23"/>
      <c r="J16" s="110">
        <f t="shared" si="1"/>
        <v>2488.9332000000004</v>
      </c>
      <c r="K16" s="111">
        <v>100</v>
      </c>
      <c r="L16" s="108">
        <f t="shared" si="2"/>
        <v>1</v>
      </c>
      <c r="M16" s="109">
        <f t="shared" si="3"/>
        <v>2487.9332000000004</v>
      </c>
      <c r="N16" s="23"/>
      <c r="O16" s="112">
        <f t="shared" si="4"/>
        <v>2488.9332000000004</v>
      </c>
      <c r="P16" s="113">
        <f t="shared" si="5"/>
        <v>1.0004019400520883</v>
      </c>
      <c r="Q16" s="114">
        <v>1</v>
      </c>
      <c r="R16" s="115">
        <f t="shared" si="6"/>
        <v>2487.9332000000004</v>
      </c>
      <c r="S16" s="23"/>
      <c r="T16" s="116">
        <f t="shared" si="7"/>
        <v>2487.9332000000004</v>
      </c>
      <c r="U16" s="27"/>
      <c r="V16" s="117">
        <f t="shared" si="8"/>
        <v>2488.9332000000004</v>
      </c>
      <c r="W16" s="109">
        <f t="shared" si="9"/>
        <v>0</v>
      </c>
      <c r="X16" s="118"/>
      <c r="AC16" s="107"/>
      <c r="AD16" s="120"/>
      <c r="AE16" s="108"/>
      <c r="AF16" s="121"/>
    </row>
    <row r="17" spans="1:32" s="119" customFormat="1" ht="15" customHeight="1" x14ac:dyDescent="0.25">
      <c r="A17" s="104"/>
      <c r="B17" s="105" t="s">
        <v>28</v>
      </c>
      <c r="C17" s="23"/>
      <c r="D17" s="106" t="s">
        <v>22</v>
      </c>
      <c r="E17" s="107">
        <v>1389.9599999999998</v>
      </c>
      <c r="F17" s="108"/>
      <c r="G17" s="108"/>
      <c r="H17" s="109">
        <f t="shared" si="0"/>
        <v>1389.9599999999998</v>
      </c>
      <c r="I17" s="23"/>
      <c r="J17" s="110">
        <f t="shared" si="1"/>
        <v>1389.9599999999998</v>
      </c>
      <c r="K17" s="111">
        <v>100</v>
      </c>
      <c r="L17" s="108">
        <f t="shared" si="2"/>
        <v>0</v>
      </c>
      <c r="M17" s="109">
        <f t="shared" si="3"/>
        <v>1389.9599999999998</v>
      </c>
      <c r="N17" s="23"/>
      <c r="O17" s="112">
        <f t="shared" si="4"/>
        <v>1389.9599999999998</v>
      </c>
      <c r="P17" s="113">
        <f t="shared" si="5"/>
        <v>1</v>
      </c>
      <c r="Q17" s="114"/>
      <c r="R17" s="115">
        <f t="shared" si="6"/>
        <v>1389.9599999999998</v>
      </c>
      <c r="S17" s="23"/>
      <c r="T17" s="116">
        <f t="shared" si="7"/>
        <v>1389.9599999999998</v>
      </c>
      <c r="U17" s="27"/>
      <c r="V17" s="117">
        <f t="shared" si="8"/>
        <v>1389.9599999999998</v>
      </c>
      <c r="W17" s="109">
        <f t="shared" si="9"/>
        <v>0</v>
      </c>
      <c r="X17" s="118"/>
      <c r="AC17" s="107"/>
      <c r="AD17" s="120"/>
      <c r="AE17" s="108"/>
      <c r="AF17" s="121"/>
    </row>
    <row r="18" spans="1:32" s="119" customFormat="1" ht="15" customHeight="1" x14ac:dyDescent="0.25">
      <c r="A18" s="104"/>
      <c r="B18" s="105" t="s">
        <v>29</v>
      </c>
      <c r="C18" s="23"/>
      <c r="D18" s="106" t="s">
        <v>22</v>
      </c>
      <c r="E18" s="107">
        <v>480.48</v>
      </c>
      <c r="F18" s="108"/>
      <c r="G18" s="108"/>
      <c r="H18" s="109">
        <f t="shared" si="0"/>
        <v>480.48</v>
      </c>
      <c r="I18" s="23"/>
      <c r="J18" s="110">
        <f t="shared" si="1"/>
        <v>480.48</v>
      </c>
      <c r="K18" s="111">
        <v>100</v>
      </c>
      <c r="L18" s="108">
        <f t="shared" si="2"/>
        <v>0</v>
      </c>
      <c r="M18" s="109">
        <f t="shared" si="3"/>
        <v>480.48</v>
      </c>
      <c r="N18" s="23"/>
      <c r="O18" s="112">
        <f t="shared" si="4"/>
        <v>480.48</v>
      </c>
      <c r="P18" s="113">
        <f t="shared" si="5"/>
        <v>1</v>
      </c>
      <c r="Q18" s="114"/>
      <c r="R18" s="115">
        <f t="shared" si="6"/>
        <v>480.48</v>
      </c>
      <c r="S18" s="23"/>
      <c r="T18" s="116">
        <f t="shared" si="7"/>
        <v>480.48</v>
      </c>
      <c r="U18" s="27"/>
      <c r="V18" s="117">
        <f t="shared" si="8"/>
        <v>480.48</v>
      </c>
      <c r="W18" s="109">
        <f t="shared" si="9"/>
        <v>0</v>
      </c>
      <c r="X18" s="118"/>
      <c r="AC18" s="107"/>
      <c r="AD18" s="120"/>
      <c r="AE18" s="108"/>
      <c r="AF18" s="121"/>
    </row>
    <row r="19" spans="1:32" s="119" customFormat="1" ht="15" customHeight="1" x14ac:dyDescent="0.25">
      <c r="A19" s="104"/>
      <c r="B19" s="105" t="s">
        <v>30</v>
      </c>
      <c r="C19" s="23"/>
      <c r="D19" s="106" t="s">
        <v>22</v>
      </c>
      <c r="E19" s="107">
        <v>2255.3895000000002</v>
      </c>
      <c r="F19" s="108"/>
      <c r="G19" s="108"/>
      <c r="H19" s="109">
        <f t="shared" si="0"/>
        <v>2255.3895000000002</v>
      </c>
      <c r="I19" s="23"/>
      <c r="J19" s="110">
        <f t="shared" si="1"/>
        <v>2255.3895000000002</v>
      </c>
      <c r="K19" s="111">
        <v>100</v>
      </c>
      <c r="L19" s="108">
        <f t="shared" si="2"/>
        <v>0</v>
      </c>
      <c r="M19" s="109">
        <f t="shared" si="3"/>
        <v>2255.3895000000002</v>
      </c>
      <c r="N19" s="23"/>
      <c r="O19" s="112">
        <f t="shared" si="4"/>
        <v>2255.3895000000002</v>
      </c>
      <c r="P19" s="113">
        <f t="shared" si="5"/>
        <v>1</v>
      </c>
      <c r="Q19" s="114"/>
      <c r="R19" s="115">
        <f t="shared" si="6"/>
        <v>2255.3895000000002</v>
      </c>
      <c r="S19" s="23"/>
      <c r="T19" s="116">
        <f t="shared" si="7"/>
        <v>2255.3895000000002</v>
      </c>
      <c r="U19" s="27"/>
      <c r="V19" s="117">
        <f t="shared" si="8"/>
        <v>2255.3895000000002</v>
      </c>
      <c r="W19" s="109">
        <f t="shared" si="9"/>
        <v>0</v>
      </c>
      <c r="X19" s="118"/>
      <c r="AC19" s="107"/>
      <c r="AD19" s="120"/>
      <c r="AE19" s="108"/>
      <c r="AF19" s="121"/>
    </row>
    <row r="20" spans="1:32" s="119" customFormat="1" ht="15" customHeight="1" x14ac:dyDescent="0.25">
      <c r="A20" s="104"/>
      <c r="B20" s="105" t="s">
        <v>31</v>
      </c>
      <c r="C20" s="23"/>
      <c r="D20" s="106" t="s">
        <v>22</v>
      </c>
      <c r="E20" s="107">
        <v>764.4</v>
      </c>
      <c r="F20" s="108"/>
      <c r="G20" s="108"/>
      <c r="H20" s="109">
        <f t="shared" si="0"/>
        <v>764.4</v>
      </c>
      <c r="I20" s="23"/>
      <c r="J20" s="110">
        <f t="shared" si="1"/>
        <v>764.4</v>
      </c>
      <c r="K20" s="111">
        <v>100</v>
      </c>
      <c r="L20" s="108">
        <f t="shared" si="2"/>
        <v>0</v>
      </c>
      <c r="M20" s="109">
        <f t="shared" si="3"/>
        <v>764.4</v>
      </c>
      <c r="N20" s="23"/>
      <c r="O20" s="112">
        <f t="shared" si="4"/>
        <v>764.4</v>
      </c>
      <c r="P20" s="113">
        <f t="shared" si="5"/>
        <v>1</v>
      </c>
      <c r="Q20" s="114"/>
      <c r="R20" s="115">
        <f t="shared" si="6"/>
        <v>764.4</v>
      </c>
      <c r="S20" s="23"/>
      <c r="T20" s="116">
        <f t="shared" si="7"/>
        <v>764.4</v>
      </c>
      <c r="U20" s="27"/>
      <c r="V20" s="117">
        <f t="shared" si="8"/>
        <v>764.4</v>
      </c>
      <c r="W20" s="109">
        <f t="shared" si="9"/>
        <v>0</v>
      </c>
      <c r="X20" s="118"/>
      <c r="AC20" s="107"/>
      <c r="AD20" s="120"/>
      <c r="AE20" s="108"/>
      <c r="AF20" s="121"/>
    </row>
    <row r="21" spans="1:32" s="119" customFormat="1" ht="15" customHeight="1" x14ac:dyDescent="0.25">
      <c r="A21" s="104"/>
      <c r="B21" s="105" t="s">
        <v>32</v>
      </c>
      <c r="C21" s="23"/>
      <c r="D21" s="106" t="s">
        <v>22</v>
      </c>
      <c r="E21" s="107">
        <v>115.44</v>
      </c>
      <c r="F21" s="108"/>
      <c r="G21" s="108"/>
      <c r="H21" s="109">
        <f t="shared" si="0"/>
        <v>115.44</v>
      </c>
      <c r="I21" s="23"/>
      <c r="J21" s="110">
        <f t="shared" si="1"/>
        <v>116.59440000000001</v>
      </c>
      <c r="K21" s="111">
        <v>101</v>
      </c>
      <c r="L21" s="108">
        <f t="shared" si="2"/>
        <v>0</v>
      </c>
      <c r="M21" s="109">
        <f t="shared" si="3"/>
        <v>116.59440000000001</v>
      </c>
      <c r="N21" s="122"/>
      <c r="O21" s="112">
        <f t="shared" si="4"/>
        <v>116.59440000000001</v>
      </c>
      <c r="P21" s="113">
        <f t="shared" si="5"/>
        <v>1</v>
      </c>
      <c r="Q21" s="114"/>
      <c r="R21" s="123">
        <f t="shared" si="6"/>
        <v>116.59440000000001</v>
      </c>
      <c r="S21" s="23"/>
      <c r="T21" s="116">
        <f t="shared" si="7"/>
        <v>115.44</v>
      </c>
      <c r="U21" s="27"/>
      <c r="V21" s="117">
        <f t="shared" si="8"/>
        <v>115.44</v>
      </c>
      <c r="W21" s="109">
        <f t="shared" si="9"/>
        <v>0</v>
      </c>
      <c r="X21" s="118"/>
      <c r="AC21" s="107"/>
      <c r="AD21" s="120"/>
      <c r="AE21" s="108"/>
      <c r="AF21" s="121"/>
    </row>
    <row r="22" spans="1:32" s="119" customFormat="1" ht="15" customHeight="1" thickBot="1" x14ac:dyDescent="0.3">
      <c r="A22" s="104"/>
      <c r="B22" s="105" t="s">
        <v>33</v>
      </c>
      <c r="C22" s="23"/>
      <c r="D22" s="106" t="s">
        <v>22</v>
      </c>
      <c r="E22" s="107">
        <v>0</v>
      </c>
      <c r="F22" s="108"/>
      <c r="G22" s="108"/>
      <c r="H22" s="109">
        <f t="shared" si="0"/>
        <v>0</v>
      </c>
      <c r="I22" s="23"/>
      <c r="J22" s="110">
        <f t="shared" si="1"/>
        <v>0</v>
      </c>
      <c r="K22" s="111">
        <v>100</v>
      </c>
      <c r="L22" s="108">
        <f t="shared" si="2"/>
        <v>0</v>
      </c>
      <c r="M22" s="109">
        <f t="shared" si="3"/>
        <v>0</v>
      </c>
      <c r="N22" s="23"/>
      <c r="O22" s="112">
        <f t="shared" si="4"/>
        <v>0</v>
      </c>
      <c r="P22" s="113">
        <f t="shared" si="5"/>
        <v>0</v>
      </c>
      <c r="Q22" s="114"/>
      <c r="R22" s="115">
        <f t="shared" si="6"/>
        <v>0</v>
      </c>
      <c r="S22" s="23"/>
      <c r="T22" s="116">
        <f t="shared" si="7"/>
        <v>0</v>
      </c>
      <c r="U22" s="27"/>
      <c r="V22" s="117">
        <f t="shared" si="8"/>
        <v>0</v>
      </c>
      <c r="W22" s="109">
        <f t="shared" si="9"/>
        <v>0</v>
      </c>
      <c r="X22" s="118"/>
      <c r="AC22" s="107"/>
      <c r="AD22" s="120"/>
      <c r="AE22" s="108"/>
      <c r="AF22" s="121"/>
    </row>
    <row r="23" spans="1:32" s="99" customFormat="1" ht="19.5" customHeight="1" thickBot="1" x14ac:dyDescent="0.3">
      <c r="A23" s="82" t="s">
        <v>156</v>
      </c>
      <c r="B23" s="83" t="s">
        <v>34</v>
      </c>
      <c r="C23" s="84"/>
      <c r="D23" s="85" t="s">
        <v>22</v>
      </c>
      <c r="E23" s="86">
        <f>SUM(E24:E33)</f>
        <v>151912.91700000002</v>
      </c>
      <c r="F23" s="87">
        <f>SUM(F24:F33)</f>
        <v>0</v>
      </c>
      <c r="G23" s="87">
        <f>SUM(G24:G33)</f>
        <v>0</v>
      </c>
      <c r="H23" s="88">
        <f>SUM(H24:H33)</f>
        <v>151912.91700000002</v>
      </c>
      <c r="I23" s="84"/>
      <c r="J23" s="89">
        <f>SUM(J24:J33)</f>
        <v>151912.91700000002</v>
      </c>
      <c r="K23" s="90">
        <f>IFERROR(J23/H23,"")</f>
        <v>1</v>
      </c>
      <c r="L23" s="91">
        <f>SUM(L24:L33)</f>
        <v>2</v>
      </c>
      <c r="M23" s="92">
        <f>SUM(M24:M33)</f>
        <v>151910.91700000002</v>
      </c>
      <c r="N23" s="84"/>
      <c r="O23" s="93">
        <f>SUM(O24:O33)</f>
        <v>151912.91700000002</v>
      </c>
      <c r="P23" s="94">
        <f>IFERROR(O23/M23,"")</f>
        <v>1.0000131656107376</v>
      </c>
      <c r="Q23" s="124">
        <f>SUM(Q24:Q33)</f>
        <v>2</v>
      </c>
      <c r="R23" s="96">
        <f>SUM(R24:R33)</f>
        <v>151910.91700000002</v>
      </c>
      <c r="S23" s="84"/>
      <c r="T23" s="97">
        <f>SUM(T24:T33)</f>
        <v>151910.91700000002</v>
      </c>
      <c r="U23" s="84"/>
      <c r="V23" s="98">
        <f>SUM(V24:V33)</f>
        <v>151912.91700000002</v>
      </c>
      <c r="W23" s="92">
        <f>SUM(W24:W33)</f>
        <v>0</v>
      </c>
      <c r="X23" s="76"/>
      <c r="AC23" s="100"/>
      <c r="AD23" s="101"/>
      <c r="AE23" s="102"/>
      <c r="AF23" s="103"/>
    </row>
    <row r="24" spans="1:32" s="119" customFormat="1" ht="15" customHeight="1" x14ac:dyDescent="0.25">
      <c r="A24" s="104"/>
      <c r="B24" s="105" t="s">
        <v>35</v>
      </c>
      <c r="C24" s="23"/>
      <c r="D24" s="106" t="s">
        <v>22</v>
      </c>
      <c r="E24" s="107">
        <v>6296.4349999999995</v>
      </c>
      <c r="F24" s="108"/>
      <c r="G24" s="108"/>
      <c r="H24" s="109">
        <f t="shared" ref="H24:H33" si="10">SUM(E24:G24)</f>
        <v>6296.4349999999995</v>
      </c>
      <c r="I24" s="23"/>
      <c r="J24" s="110">
        <f t="shared" ref="J24:J33" si="11">H24*K24/100</f>
        <v>6296.4350000000004</v>
      </c>
      <c r="K24" s="111">
        <v>100</v>
      </c>
      <c r="L24" s="108">
        <f t="shared" ref="L24:L33" si="12">Q24+AE24</f>
        <v>0</v>
      </c>
      <c r="M24" s="109">
        <f t="shared" ref="M24:M33" si="13">J24-L24</f>
        <v>6296.4350000000004</v>
      </c>
      <c r="N24" s="23"/>
      <c r="O24" s="112">
        <f t="shared" ref="O24:O33" si="14">J24-AC24</f>
        <v>6296.4350000000004</v>
      </c>
      <c r="P24" s="113">
        <f t="shared" ref="P24:P33" si="15">IFERROR(O24/M24,0)</f>
        <v>1</v>
      </c>
      <c r="Q24" s="114"/>
      <c r="R24" s="115">
        <f t="shared" ref="R24:R33" si="16">O24-Q24</f>
        <v>6296.4350000000004</v>
      </c>
      <c r="S24" s="23"/>
      <c r="T24" s="116">
        <f t="shared" ref="T24:T33" si="17">H24-L24</f>
        <v>6296.4349999999995</v>
      </c>
      <c r="U24" s="27"/>
      <c r="V24" s="117">
        <f t="shared" ref="V24:V33" si="18">L24+T24</f>
        <v>6296.4349999999995</v>
      </c>
      <c r="W24" s="109">
        <f t="shared" ref="W24:W33" si="19">H24-V24</f>
        <v>0</v>
      </c>
      <c r="X24" s="118"/>
      <c r="AC24" s="107"/>
      <c r="AD24" s="120"/>
      <c r="AE24" s="108"/>
      <c r="AF24" s="121"/>
    </row>
    <row r="25" spans="1:32" s="119" customFormat="1" ht="15" customHeight="1" x14ac:dyDescent="0.25">
      <c r="A25" s="104"/>
      <c r="B25" s="105" t="s">
        <v>36</v>
      </c>
      <c r="C25" s="23"/>
      <c r="D25" s="106" t="s">
        <v>22</v>
      </c>
      <c r="E25" s="107">
        <v>26137.8</v>
      </c>
      <c r="F25" s="108"/>
      <c r="G25" s="108"/>
      <c r="H25" s="109">
        <f t="shared" si="10"/>
        <v>26137.8</v>
      </c>
      <c r="I25" s="23"/>
      <c r="J25" s="110">
        <f t="shared" si="11"/>
        <v>26137.8</v>
      </c>
      <c r="K25" s="111">
        <v>100</v>
      </c>
      <c r="L25" s="108">
        <f t="shared" si="12"/>
        <v>2</v>
      </c>
      <c r="M25" s="109">
        <f t="shared" si="13"/>
        <v>26135.8</v>
      </c>
      <c r="N25" s="23"/>
      <c r="O25" s="112">
        <f t="shared" si="14"/>
        <v>26137.8</v>
      </c>
      <c r="P25" s="113">
        <f t="shared" si="15"/>
        <v>1.000076523389374</v>
      </c>
      <c r="Q25" s="114">
        <v>2</v>
      </c>
      <c r="R25" s="115">
        <f t="shared" si="16"/>
        <v>26135.8</v>
      </c>
      <c r="S25" s="23"/>
      <c r="T25" s="116">
        <f t="shared" si="17"/>
        <v>26135.8</v>
      </c>
      <c r="U25" s="27"/>
      <c r="V25" s="117">
        <f t="shared" si="18"/>
        <v>26137.8</v>
      </c>
      <c r="W25" s="109">
        <f t="shared" si="19"/>
        <v>0</v>
      </c>
      <c r="X25" s="118"/>
      <c r="AC25" s="107"/>
      <c r="AD25" s="120"/>
      <c r="AE25" s="108"/>
      <c r="AF25" s="121"/>
    </row>
    <row r="26" spans="1:32" s="119" customFormat="1" ht="15" customHeight="1" x14ac:dyDescent="0.25">
      <c r="A26" s="104"/>
      <c r="B26" s="105" t="s">
        <v>37</v>
      </c>
      <c r="C26" s="23"/>
      <c r="D26" s="106" t="s">
        <v>22</v>
      </c>
      <c r="E26" s="107">
        <v>12926.862000000001</v>
      </c>
      <c r="F26" s="108"/>
      <c r="G26" s="108"/>
      <c r="H26" s="109">
        <f t="shared" si="10"/>
        <v>12926.862000000001</v>
      </c>
      <c r="I26" s="23"/>
      <c r="J26" s="110">
        <f t="shared" si="11"/>
        <v>12926.862000000001</v>
      </c>
      <c r="K26" s="111">
        <v>100</v>
      </c>
      <c r="L26" s="108">
        <f t="shared" si="12"/>
        <v>0</v>
      </c>
      <c r="M26" s="109">
        <f t="shared" si="13"/>
        <v>12926.862000000001</v>
      </c>
      <c r="N26" s="23"/>
      <c r="O26" s="112">
        <f t="shared" si="14"/>
        <v>12926.862000000001</v>
      </c>
      <c r="P26" s="113">
        <f t="shared" si="15"/>
        <v>1</v>
      </c>
      <c r="Q26" s="114"/>
      <c r="R26" s="115">
        <f t="shared" si="16"/>
        <v>12926.862000000001</v>
      </c>
      <c r="S26" s="23"/>
      <c r="T26" s="116">
        <f t="shared" si="17"/>
        <v>12926.862000000001</v>
      </c>
      <c r="U26" s="27"/>
      <c r="V26" s="117">
        <f t="shared" si="18"/>
        <v>12926.862000000001</v>
      </c>
      <c r="W26" s="109">
        <f t="shared" si="19"/>
        <v>0</v>
      </c>
      <c r="X26" s="118"/>
      <c r="AC26" s="107"/>
      <c r="AD26" s="120"/>
      <c r="AE26" s="108"/>
      <c r="AF26" s="121"/>
    </row>
    <row r="27" spans="1:32" s="119" customFormat="1" ht="15" customHeight="1" x14ac:dyDescent="0.25">
      <c r="A27" s="104"/>
      <c r="B27" s="105" t="s">
        <v>38</v>
      </c>
      <c r="C27" s="23"/>
      <c r="D27" s="106" t="s">
        <v>22</v>
      </c>
      <c r="E27" s="107">
        <v>63745.5</v>
      </c>
      <c r="F27" s="108"/>
      <c r="G27" s="108"/>
      <c r="H27" s="109">
        <f t="shared" si="10"/>
        <v>63745.5</v>
      </c>
      <c r="I27" s="23"/>
      <c r="J27" s="110">
        <f t="shared" si="11"/>
        <v>63745.5</v>
      </c>
      <c r="K27" s="111">
        <v>100</v>
      </c>
      <c r="L27" s="108">
        <f t="shared" si="12"/>
        <v>0</v>
      </c>
      <c r="M27" s="109">
        <f t="shared" si="13"/>
        <v>63745.5</v>
      </c>
      <c r="N27" s="23"/>
      <c r="O27" s="112">
        <f t="shared" si="14"/>
        <v>63745.5</v>
      </c>
      <c r="P27" s="113">
        <f t="shared" si="15"/>
        <v>1</v>
      </c>
      <c r="Q27" s="114"/>
      <c r="R27" s="115">
        <f t="shared" si="16"/>
        <v>63745.5</v>
      </c>
      <c r="S27" s="23"/>
      <c r="T27" s="116">
        <f t="shared" si="17"/>
        <v>63745.5</v>
      </c>
      <c r="U27" s="27"/>
      <c r="V27" s="117">
        <f t="shared" si="18"/>
        <v>63745.5</v>
      </c>
      <c r="W27" s="109">
        <f t="shared" si="19"/>
        <v>0</v>
      </c>
      <c r="X27" s="118"/>
      <c r="AC27" s="107"/>
      <c r="AD27" s="120"/>
      <c r="AE27" s="108"/>
      <c r="AF27" s="121"/>
    </row>
    <row r="28" spans="1:32" s="119" customFormat="1" ht="15" customHeight="1" x14ac:dyDescent="0.25">
      <c r="A28" s="104"/>
      <c r="B28" s="105" t="s">
        <v>39</v>
      </c>
      <c r="C28" s="23"/>
      <c r="D28" s="106" t="s">
        <v>22</v>
      </c>
      <c r="E28" s="107">
        <v>17070.300000000003</v>
      </c>
      <c r="F28" s="108"/>
      <c r="G28" s="108"/>
      <c r="H28" s="109">
        <f t="shared" si="10"/>
        <v>17070.300000000003</v>
      </c>
      <c r="I28" s="23"/>
      <c r="J28" s="110">
        <f t="shared" si="11"/>
        <v>17070.300000000003</v>
      </c>
      <c r="K28" s="111">
        <v>100</v>
      </c>
      <c r="L28" s="108">
        <f t="shared" si="12"/>
        <v>0</v>
      </c>
      <c r="M28" s="109">
        <f t="shared" si="13"/>
        <v>17070.300000000003</v>
      </c>
      <c r="N28" s="23"/>
      <c r="O28" s="112">
        <f t="shared" si="14"/>
        <v>17070.300000000003</v>
      </c>
      <c r="P28" s="113">
        <f t="shared" si="15"/>
        <v>1</v>
      </c>
      <c r="Q28" s="114"/>
      <c r="R28" s="115">
        <f t="shared" si="16"/>
        <v>17070.300000000003</v>
      </c>
      <c r="S28" s="23"/>
      <c r="T28" s="116">
        <f t="shared" si="17"/>
        <v>17070.300000000003</v>
      </c>
      <c r="U28" s="27"/>
      <c r="V28" s="117">
        <f t="shared" si="18"/>
        <v>17070.300000000003</v>
      </c>
      <c r="W28" s="109">
        <f t="shared" si="19"/>
        <v>0</v>
      </c>
      <c r="X28" s="118"/>
      <c r="AC28" s="107"/>
      <c r="AD28" s="120"/>
      <c r="AE28" s="108"/>
      <c r="AF28" s="121"/>
    </row>
    <row r="29" spans="1:32" s="119" customFormat="1" ht="15" customHeight="1" x14ac:dyDescent="0.25">
      <c r="A29" s="104"/>
      <c r="B29" s="105" t="s">
        <v>40</v>
      </c>
      <c r="C29" s="23"/>
      <c r="D29" s="106" t="s">
        <v>22</v>
      </c>
      <c r="E29" s="107">
        <v>11191.7</v>
      </c>
      <c r="F29" s="108"/>
      <c r="G29" s="108"/>
      <c r="H29" s="109">
        <f t="shared" si="10"/>
        <v>11191.7</v>
      </c>
      <c r="I29" s="23"/>
      <c r="J29" s="110">
        <f t="shared" si="11"/>
        <v>11191.7</v>
      </c>
      <c r="K29" s="111">
        <v>100</v>
      </c>
      <c r="L29" s="108">
        <f t="shared" si="12"/>
        <v>0</v>
      </c>
      <c r="M29" s="109">
        <f t="shared" si="13"/>
        <v>11191.7</v>
      </c>
      <c r="N29" s="23"/>
      <c r="O29" s="112">
        <f t="shared" si="14"/>
        <v>11191.7</v>
      </c>
      <c r="P29" s="113">
        <f t="shared" si="15"/>
        <v>1</v>
      </c>
      <c r="Q29" s="114"/>
      <c r="R29" s="115">
        <f t="shared" si="16"/>
        <v>11191.7</v>
      </c>
      <c r="S29" s="23"/>
      <c r="T29" s="116">
        <f t="shared" si="17"/>
        <v>11191.7</v>
      </c>
      <c r="U29" s="27"/>
      <c r="V29" s="117">
        <f t="shared" si="18"/>
        <v>11191.7</v>
      </c>
      <c r="W29" s="109">
        <f t="shared" si="19"/>
        <v>0</v>
      </c>
      <c r="X29" s="118"/>
      <c r="AC29" s="107"/>
      <c r="AD29" s="120"/>
      <c r="AE29" s="108"/>
      <c r="AF29" s="121"/>
    </row>
    <row r="30" spans="1:32" s="119" customFormat="1" ht="15" customHeight="1" x14ac:dyDescent="0.25">
      <c r="A30" s="104"/>
      <c r="B30" s="105" t="s">
        <v>41</v>
      </c>
      <c r="C30" s="23"/>
      <c r="D30" s="106" t="s">
        <v>22</v>
      </c>
      <c r="E30" s="107">
        <v>6796.92</v>
      </c>
      <c r="F30" s="108"/>
      <c r="G30" s="108"/>
      <c r="H30" s="109">
        <f t="shared" si="10"/>
        <v>6796.92</v>
      </c>
      <c r="I30" s="23"/>
      <c r="J30" s="110">
        <f t="shared" si="11"/>
        <v>6796.92</v>
      </c>
      <c r="K30" s="111">
        <v>100</v>
      </c>
      <c r="L30" s="108">
        <f t="shared" si="12"/>
        <v>0</v>
      </c>
      <c r="M30" s="109">
        <f t="shared" si="13"/>
        <v>6796.92</v>
      </c>
      <c r="N30" s="23"/>
      <c r="O30" s="112">
        <f t="shared" si="14"/>
        <v>6796.92</v>
      </c>
      <c r="P30" s="113">
        <f t="shared" si="15"/>
        <v>1</v>
      </c>
      <c r="Q30" s="114"/>
      <c r="R30" s="115">
        <f t="shared" si="16"/>
        <v>6796.92</v>
      </c>
      <c r="S30" s="23"/>
      <c r="T30" s="116">
        <f t="shared" si="17"/>
        <v>6796.92</v>
      </c>
      <c r="U30" s="27"/>
      <c r="V30" s="117">
        <f t="shared" si="18"/>
        <v>6796.92</v>
      </c>
      <c r="W30" s="109">
        <f t="shared" si="19"/>
        <v>0</v>
      </c>
      <c r="X30" s="118"/>
      <c r="AC30" s="107"/>
      <c r="AD30" s="120"/>
      <c r="AE30" s="108"/>
      <c r="AF30" s="121"/>
    </row>
    <row r="31" spans="1:32" s="119" customFormat="1" ht="15" customHeight="1" x14ac:dyDescent="0.25">
      <c r="A31" s="104"/>
      <c r="B31" s="105" t="s">
        <v>42</v>
      </c>
      <c r="C31" s="23"/>
      <c r="D31" s="106" t="s">
        <v>22</v>
      </c>
      <c r="E31" s="107">
        <v>7525.44</v>
      </c>
      <c r="F31" s="108"/>
      <c r="G31" s="108"/>
      <c r="H31" s="109">
        <f t="shared" si="10"/>
        <v>7525.44</v>
      </c>
      <c r="I31" s="23"/>
      <c r="J31" s="110">
        <f t="shared" si="11"/>
        <v>7525.44</v>
      </c>
      <c r="K31" s="111">
        <v>100</v>
      </c>
      <c r="L31" s="108">
        <f t="shared" si="12"/>
        <v>0</v>
      </c>
      <c r="M31" s="109">
        <f t="shared" si="13"/>
        <v>7525.44</v>
      </c>
      <c r="N31" s="23"/>
      <c r="O31" s="112">
        <f t="shared" si="14"/>
        <v>7525.44</v>
      </c>
      <c r="P31" s="113">
        <f t="shared" si="15"/>
        <v>1</v>
      </c>
      <c r="Q31" s="114"/>
      <c r="R31" s="115">
        <f t="shared" si="16"/>
        <v>7525.44</v>
      </c>
      <c r="S31" s="23"/>
      <c r="T31" s="116">
        <f t="shared" si="17"/>
        <v>7525.44</v>
      </c>
      <c r="U31" s="27"/>
      <c r="V31" s="117">
        <f t="shared" si="18"/>
        <v>7525.44</v>
      </c>
      <c r="W31" s="109">
        <f t="shared" si="19"/>
        <v>0</v>
      </c>
      <c r="X31" s="118"/>
      <c r="AC31" s="107"/>
      <c r="AD31" s="120"/>
      <c r="AE31" s="108"/>
      <c r="AF31" s="121"/>
    </row>
    <row r="32" spans="1:32" s="119" customFormat="1" ht="15" customHeight="1" x14ac:dyDescent="0.25">
      <c r="A32" s="104"/>
      <c r="B32" s="105" t="s">
        <v>43</v>
      </c>
      <c r="C32" s="23"/>
      <c r="D32" s="106" t="s">
        <v>22</v>
      </c>
      <c r="E32" s="107">
        <v>0</v>
      </c>
      <c r="F32" s="108"/>
      <c r="G32" s="108"/>
      <c r="H32" s="109">
        <f t="shared" si="10"/>
        <v>0</v>
      </c>
      <c r="I32" s="23"/>
      <c r="J32" s="110">
        <f t="shared" si="11"/>
        <v>0</v>
      </c>
      <c r="K32" s="111">
        <v>100</v>
      </c>
      <c r="L32" s="108">
        <f t="shared" si="12"/>
        <v>0</v>
      </c>
      <c r="M32" s="109">
        <f t="shared" si="13"/>
        <v>0</v>
      </c>
      <c r="N32" s="23"/>
      <c r="O32" s="112">
        <f t="shared" si="14"/>
        <v>0</v>
      </c>
      <c r="P32" s="113">
        <f t="shared" si="15"/>
        <v>0</v>
      </c>
      <c r="Q32" s="114"/>
      <c r="R32" s="115">
        <f t="shared" si="16"/>
        <v>0</v>
      </c>
      <c r="S32" s="23"/>
      <c r="T32" s="116">
        <f t="shared" si="17"/>
        <v>0</v>
      </c>
      <c r="U32" s="27"/>
      <c r="V32" s="117">
        <f t="shared" si="18"/>
        <v>0</v>
      </c>
      <c r="W32" s="109">
        <f t="shared" si="19"/>
        <v>0</v>
      </c>
      <c r="X32" s="118"/>
      <c r="AC32" s="107"/>
      <c r="AD32" s="120"/>
      <c r="AE32" s="108"/>
      <c r="AF32" s="121"/>
    </row>
    <row r="33" spans="1:32" s="119" customFormat="1" ht="15" customHeight="1" thickBot="1" x14ac:dyDescent="0.3">
      <c r="A33" s="104"/>
      <c r="B33" s="105" t="s">
        <v>44</v>
      </c>
      <c r="C33" s="23"/>
      <c r="D33" s="106" t="s">
        <v>22</v>
      </c>
      <c r="E33" s="107">
        <v>221.96</v>
      </c>
      <c r="F33" s="108"/>
      <c r="G33" s="108"/>
      <c r="H33" s="109">
        <f t="shared" si="10"/>
        <v>221.96</v>
      </c>
      <c r="I33" s="23"/>
      <c r="J33" s="110">
        <f t="shared" si="11"/>
        <v>221.96</v>
      </c>
      <c r="K33" s="111">
        <v>100</v>
      </c>
      <c r="L33" s="108">
        <f t="shared" si="12"/>
        <v>0</v>
      </c>
      <c r="M33" s="109">
        <f t="shared" si="13"/>
        <v>221.96</v>
      </c>
      <c r="N33" s="23"/>
      <c r="O33" s="112">
        <f t="shared" si="14"/>
        <v>221.96</v>
      </c>
      <c r="P33" s="113">
        <f t="shared" si="15"/>
        <v>1</v>
      </c>
      <c r="Q33" s="114"/>
      <c r="R33" s="115">
        <f t="shared" si="16"/>
        <v>221.96</v>
      </c>
      <c r="S33" s="23"/>
      <c r="T33" s="116">
        <f t="shared" si="17"/>
        <v>221.96</v>
      </c>
      <c r="U33" s="27"/>
      <c r="V33" s="117">
        <f t="shared" si="18"/>
        <v>221.96</v>
      </c>
      <c r="W33" s="109">
        <f t="shared" si="19"/>
        <v>0</v>
      </c>
      <c r="X33" s="118"/>
      <c r="AC33" s="107"/>
      <c r="AD33" s="120"/>
      <c r="AE33" s="108"/>
      <c r="AF33" s="121"/>
    </row>
    <row r="34" spans="1:32" s="99" customFormat="1" ht="19.5" customHeight="1" thickBot="1" x14ac:dyDescent="0.3">
      <c r="A34" s="82" t="s">
        <v>159</v>
      </c>
      <c r="B34" s="83" t="s">
        <v>45</v>
      </c>
      <c r="C34" s="84"/>
      <c r="D34" s="85" t="s">
        <v>22</v>
      </c>
      <c r="E34" s="86">
        <f>SUM(E35:E36)</f>
        <v>8332.4150000000009</v>
      </c>
      <c r="F34" s="87">
        <f>SUM(F35:F36)</f>
        <v>0</v>
      </c>
      <c r="G34" s="87">
        <f>SUM(G35:G36)</f>
        <v>0</v>
      </c>
      <c r="H34" s="88">
        <f>SUM(H35:H36)</f>
        <v>8332.4150000000009</v>
      </c>
      <c r="I34" s="84"/>
      <c r="J34" s="89">
        <f>SUM(J35:J36)</f>
        <v>8332.4150000000009</v>
      </c>
      <c r="K34" s="90">
        <f>IFERROR(J34/H34,"")</f>
        <v>1</v>
      </c>
      <c r="L34" s="91">
        <f>SUM(L35:L36)</f>
        <v>3</v>
      </c>
      <c r="M34" s="92">
        <f>SUM(M35:M36)</f>
        <v>8329.4150000000009</v>
      </c>
      <c r="N34" s="84"/>
      <c r="O34" s="93">
        <f>SUM(O35:O36)</f>
        <v>8332.4150000000009</v>
      </c>
      <c r="P34" s="94">
        <f>IFERROR(O34/M34,"")</f>
        <v>1.0003601693516291</v>
      </c>
      <c r="Q34" s="124">
        <f>SUM(Q35:Q36)</f>
        <v>3</v>
      </c>
      <c r="R34" s="96">
        <f>SUM(R35:R36)</f>
        <v>8329.4150000000009</v>
      </c>
      <c r="S34" s="84"/>
      <c r="T34" s="97">
        <f>SUM(T35:T36)</f>
        <v>8329.4150000000009</v>
      </c>
      <c r="U34" s="84"/>
      <c r="V34" s="98">
        <f>SUM(V35:V36)</f>
        <v>8332.4150000000009</v>
      </c>
      <c r="W34" s="92">
        <f>SUM(W35:W36)</f>
        <v>0</v>
      </c>
      <c r="X34" s="76"/>
      <c r="AC34" s="100"/>
      <c r="AD34" s="101"/>
      <c r="AE34" s="91"/>
      <c r="AF34" s="103"/>
    </row>
    <row r="35" spans="1:32" s="119" customFormat="1" ht="15" customHeight="1" x14ac:dyDescent="0.25">
      <c r="A35" s="104"/>
      <c r="B35" s="105" t="s">
        <v>46</v>
      </c>
      <c r="C35" s="23"/>
      <c r="D35" s="106" t="s">
        <v>22</v>
      </c>
      <c r="E35" s="107">
        <v>6536.79</v>
      </c>
      <c r="F35" s="108"/>
      <c r="G35" s="108"/>
      <c r="H35" s="109">
        <f t="shared" ref="H35:H36" si="20">SUM(E35:G35)</f>
        <v>6536.79</v>
      </c>
      <c r="I35" s="23"/>
      <c r="J35" s="110">
        <f t="shared" ref="J35:J36" si="21">H35*K35/100</f>
        <v>6536.79</v>
      </c>
      <c r="K35" s="111">
        <v>100</v>
      </c>
      <c r="L35" s="108">
        <f t="shared" ref="L35:L36" si="22">Q35+AE35</f>
        <v>3</v>
      </c>
      <c r="M35" s="109">
        <f t="shared" ref="M35:M36" si="23">J35-L35</f>
        <v>6533.79</v>
      </c>
      <c r="N35" s="23"/>
      <c r="O35" s="112">
        <f t="shared" ref="O35:O36" si="24">J35-AC35</f>
        <v>6536.79</v>
      </c>
      <c r="P35" s="113">
        <f t="shared" ref="P35:P36" si="25">IFERROR(O35/M35,0)</f>
        <v>1.000459151579711</v>
      </c>
      <c r="Q35" s="114">
        <v>3</v>
      </c>
      <c r="R35" s="115">
        <f t="shared" ref="R35:R36" si="26">O35-Q35</f>
        <v>6533.79</v>
      </c>
      <c r="S35" s="23"/>
      <c r="T35" s="116">
        <f t="shared" ref="T35:T36" si="27">H35-L35</f>
        <v>6533.79</v>
      </c>
      <c r="U35" s="27"/>
      <c r="V35" s="117">
        <f t="shared" ref="V35:V36" si="28">L35+T35</f>
        <v>6536.79</v>
      </c>
      <c r="W35" s="109">
        <f t="shared" ref="W35:W36" si="29">H35-V35</f>
        <v>0</v>
      </c>
      <c r="X35" s="118"/>
      <c r="AC35" s="107"/>
      <c r="AD35" s="120"/>
      <c r="AE35" s="108"/>
      <c r="AF35" s="121"/>
    </row>
    <row r="36" spans="1:32" s="119" customFormat="1" ht="15" customHeight="1" thickBot="1" x14ac:dyDescent="0.3">
      <c r="A36" s="104"/>
      <c r="B36" s="105" t="s">
        <v>47</v>
      </c>
      <c r="C36" s="23"/>
      <c r="D36" s="106" t="s">
        <v>22</v>
      </c>
      <c r="E36" s="107">
        <v>1795.625</v>
      </c>
      <c r="F36" s="108"/>
      <c r="G36" s="108"/>
      <c r="H36" s="109">
        <f t="shared" si="20"/>
        <v>1795.625</v>
      </c>
      <c r="I36" s="23"/>
      <c r="J36" s="110">
        <f t="shared" si="21"/>
        <v>1795.625</v>
      </c>
      <c r="K36" s="111">
        <v>100</v>
      </c>
      <c r="L36" s="108">
        <f t="shared" si="22"/>
        <v>0</v>
      </c>
      <c r="M36" s="109">
        <f t="shared" si="23"/>
        <v>1795.625</v>
      </c>
      <c r="N36" s="23"/>
      <c r="O36" s="112">
        <f t="shared" si="24"/>
        <v>1795.625</v>
      </c>
      <c r="P36" s="113">
        <f t="shared" si="25"/>
        <v>1</v>
      </c>
      <c r="Q36" s="114"/>
      <c r="R36" s="115">
        <f t="shared" si="26"/>
        <v>1795.625</v>
      </c>
      <c r="S36" s="23"/>
      <c r="T36" s="116">
        <f t="shared" si="27"/>
        <v>1795.625</v>
      </c>
      <c r="U36" s="27"/>
      <c r="V36" s="117">
        <f t="shared" si="28"/>
        <v>1795.625</v>
      </c>
      <c r="W36" s="109">
        <f t="shared" si="29"/>
        <v>0</v>
      </c>
      <c r="X36" s="118"/>
      <c r="AC36" s="107"/>
      <c r="AD36" s="120"/>
      <c r="AE36" s="108"/>
      <c r="AF36" s="121"/>
    </row>
    <row r="37" spans="1:32" s="99" customFormat="1" ht="19.5" customHeight="1" thickBot="1" x14ac:dyDescent="0.3">
      <c r="A37" s="82" t="s">
        <v>161</v>
      </c>
      <c r="B37" s="83" t="s">
        <v>48</v>
      </c>
      <c r="C37" s="84"/>
      <c r="D37" s="85" t="s">
        <v>22</v>
      </c>
      <c r="E37" s="86">
        <f>SUM(E38:E39)</f>
        <v>4361.8250000000007</v>
      </c>
      <c r="F37" s="87">
        <f>SUM(F38:F39)</f>
        <v>0</v>
      </c>
      <c r="G37" s="87">
        <f>SUM(G38:G39)</f>
        <v>0</v>
      </c>
      <c r="H37" s="88">
        <f>SUM(H38:H39)</f>
        <v>4361.8250000000007</v>
      </c>
      <c r="I37" s="84"/>
      <c r="J37" s="89">
        <f>SUM(J38:J39)</f>
        <v>4361.8250000000007</v>
      </c>
      <c r="K37" s="90">
        <f>IFERROR(J37/H37,"")</f>
        <v>1</v>
      </c>
      <c r="L37" s="91">
        <f>SUM(L38:L39)</f>
        <v>4</v>
      </c>
      <c r="M37" s="92">
        <f>SUM(M38:M39)</f>
        <v>4357.8250000000007</v>
      </c>
      <c r="N37" s="84"/>
      <c r="O37" s="93">
        <f>SUM(O38:O39)</f>
        <v>4361.8250000000007</v>
      </c>
      <c r="P37" s="94">
        <f>IFERROR(O37/M37,"")</f>
        <v>1.0009178890845778</v>
      </c>
      <c r="Q37" s="124">
        <f>SUM(Q38:Q39)</f>
        <v>4</v>
      </c>
      <c r="R37" s="96">
        <f>SUM(R38:R39)</f>
        <v>4357.8250000000007</v>
      </c>
      <c r="S37" s="84"/>
      <c r="T37" s="97">
        <f>SUM(T38:T39)</f>
        <v>4357.8250000000007</v>
      </c>
      <c r="U37" s="84"/>
      <c r="V37" s="98">
        <f>SUM(V38:V39)</f>
        <v>4361.8250000000007</v>
      </c>
      <c r="W37" s="92">
        <f>SUM(W38:W39)</f>
        <v>0</v>
      </c>
      <c r="X37" s="76"/>
      <c r="AC37" s="100"/>
      <c r="AD37" s="101"/>
      <c r="AE37" s="102"/>
      <c r="AF37" s="103"/>
    </row>
    <row r="38" spans="1:32" s="119" customFormat="1" ht="15" customHeight="1" x14ac:dyDescent="0.25">
      <c r="A38" s="104"/>
      <c r="B38" s="105" t="s">
        <v>49</v>
      </c>
      <c r="C38" s="23"/>
      <c r="D38" s="106" t="s">
        <v>22</v>
      </c>
      <c r="E38" s="107">
        <v>2142.7250000000004</v>
      </c>
      <c r="F38" s="108"/>
      <c r="G38" s="108"/>
      <c r="H38" s="109">
        <f>SUM(E38:G38)</f>
        <v>2142.7250000000004</v>
      </c>
      <c r="I38" s="23"/>
      <c r="J38" s="110">
        <f>H38*K38/100</f>
        <v>2142.7250000000004</v>
      </c>
      <c r="K38" s="111">
        <v>100</v>
      </c>
      <c r="L38" s="108">
        <f>Q38+AE38</f>
        <v>4</v>
      </c>
      <c r="M38" s="109">
        <f>J38-L38</f>
        <v>2138.7250000000004</v>
      </c>
      <c r="N38" s="23"/>
      <c r="O38" s="112">
        <f>J38-AC38</f>
        <v>2142.7250000000004</v>
      </c>
      <c r="P38" s="113">
        <f>IFERROR(O38/M38,0)</f>
        <v>1.0018702731767759</v>
      </c>
      <c r="Q38" s="114">
        <v>4</v>
      </c>
      <c r="R38" s="115">
        <f>O38-Q38</f>
        <v>2138.7250000000004</v>
      </c>
      <c r="S38" s="23"/>
      <c r="T38" s="116">
        <f>H38-L38</f>
        <v>2138.7250000000004</v>
      </c>
      <c r="U38" s="27"/>
      <c r="V38" s="117">
        <f t="shared" ref="V38:V39" si="30">L38+T38</f>
        <v>2142.7250000000004</v>
      </c>
      <c r="W38" s="109">
        <f t="shared" ref="W38:W39" si="31">H38-V38</f>
        <v>0</v>
      </c>
      <c r="X38" s="118"/>
      <c r="AC38" s="107"/>
      <c r="AD38" s="120"/>
      <c r="AE38" s="108"/>
      <c r="AF38" s="121"/>
    </row>
    <row r="39" spans="1:32" s="119" customFormat="1" ht="15" customHeight="1" thickBot="1" x14ac:dyDescent="0.3">
      <c r="A39" s="104"/>
      <c r="B39" s="105" t="s">
        <v>50</v>
      </c>
      <c r="C39" s="23"/>
      <c r="D39" s="106" t="s">
        <v>22</v>
      </c>
      <c r="E39" s="107">
        <v>2219.1</v>
      </c>
      <c r="F39" s="108"/>
      <c r="G39" s="108"/>
      <c r="H39" s="109">
        <f>SUM(E39:G39)</f>
        <v>2219.1</v>
      </c>
      <c r="I39" s="23"/>
      <c r="J39" s="110">
        <f>H39*K39/100</f>
        <v>2219.1</v>
      </c>
      <c r="K39" s="111">
        <v>100</v>
      </c>
      <c r="L39" s="108">
        <f>Q39+AE39</f>
        <v>0</v>
      </c>
      <c r="M39" s="109">
        <f>J39-L39</f>
        <v>2219.1</v>
      </c>
      <c r="N39" s="23"/>
      <c r="O39" s="112">
        <f>J39-AC39</f>
        <v>2219.1</v>
      </c>
      <c r="P39" s="113">
        <f>IFERROR(O39/M39,0)</f>
        <v>1</v>
      </c>
      <c r="Q39" s="114"/>
      <c r="R39" s="115">
        <f>O39-Q39</f>
        <v>2219.1</v>
      </c>
      <c r="S39" s="23"/>
      <c r="T39" s="116">
        <f>H39-L39</f>
        <v>2219.1</v>
      </c>
      <c r="U39" s="27"/>
      <c r="V39" s="117">
        <f t="shared" si="30"/>
        <v>2219.1</v>
      </c>
      <c r="W39" s="109">
        <f t="shared" si="31"/>
        <v>0</v>
      </c>
      <c r="X39" s="118"/>
      <c r="AC39" s="107"/>
      <c r="AD39" s="120"/>
      <c r="AE39" s="108"/>
      <c r="AF39" s="121"/>
    </row>
    <row r="40" spans="1:32" s="99" customFormat="1" ht="19.5" customHeight="1" thickBot="1" x14ac:dyDescent="0.3">
      <c r="A40" s="82" t="s">
        <v>160</v>
      </c>
      <c r="B40" s="83" t="s">
        <v>51</v>
      </c>
      <c r="C40" s="84"/>
      <c r="D40" s="85" t="s">
        <v>22</v>
      </c>
      <c r="E40" s="86">
        <f>SUM(E41:E55)</f>
        <v>28530.19</v>
      </c>
      <c r="F40" s="87">
        <f>SUM(F41:F55)</f>
        <v>0</v>
      </c>
      <c r="G40" s="87">
        <f>SUM(G41:G55)</f>
        <v>0</v>
      </c>
      <c r="H40" s="88">
        <f>SUM(H41:H55)</f>
        <v>28530.19</v>
      </c>
      <c r="I40" s="84"/>
      <c r="J40" s="89">
        <f>SUM(J41:J55)</f>
        <v>28530.19</v>
      </c>
      <c r="K40" s="90">
        <f>IFERROR(J40/H40,"")</f>
        <v>1</v>
      </c>
      <c r="L40" s="91">
        <f>SUM(L41:L55)</f>
        <v>5</v>
      </c>
      <c r="M40" s="92">
        <f>SUM(M41:M55)</f>
        <v>28525.19</v>
      </c>
      <c r="N40" s="84"/>
      <c r="O40" s="93">
        <f>SUM(O41:O55)</f>
        <v>28530.19</v>
      </c>
      <c r="P40" s="94">
        <f>IFERROR(O40/M40,"")</f>
        <v>1.0001752836703279</v>
      </c>
      <c r="Q40" s="124">
        <f>SUM(Q41:Q55)</f>
        <v>5</v>
      </c>
      <c r="R40" s="96">
        <f>SUM(R41:R55)</f>
        <v>28525.19</v>
      </c>
      <c r="S40" s="84"/>
      <c r="T40" s="97">
        <f>SUM(T41:T55)</f>
        <v>28525.19</v>
      </c>
      <c r="U40" s="84"/>
      <c r="V40" s="98">
        <f>SUM(V41:V55)</f>
        <v>28530.19</v>
      </c>
      <c r="W40" s="92">
        <f>SUM(W41:W55)</f>
        <v>0</v>
      </c>
      <c r="X40" s="76"/>
      <c r="AC40" s="100"/>
      <c r="AD40" s="101"/>
      <c r="AE40" s="102"/>
      <c r="AF40" s="103"/>
    </row>
    <row r="41" spans="1:32" s="119" customFormat="1" ht="15" customHeight="1" x14ac:dyDescent="0.25">
      <c r="A41" s="104"/>
      <c r="B41" s="105" t="s">
        <v>52</v>
      </c>
      <c r="C41" s="23"/>
      <c r="D41" s="106" t="s">
        <v>22</v>
      </c>
      <c r="E41" s="107">
        <v>1790.75</v>
      </c>
      <c r="F41" s="108"/>
      <c r="G41" s="108"/>
      <c r="H41" s="109">
        <f t="shared" ref="H41:H55" si="32">SUM(E41:G41)</f>
        <v>1790.75</v>
      </c>
      <c r="I41" s="23"/>
      <c r="J41" s="110">
        <f t="shared" ref="J41:J55" si="33">H41*K41/100</f>
        <v>1790.75</v>
      </c>
      <c r="K41" s="111">
        <v>100</v>
      </c>
      <c r="L41" s="108">
        <f t="shared" ref="L41:L55" si="34">Q41+AE41</f>
        <v>0</v>
      </c>
      <c r="M41" s="109">
        <f t="shared" ref="M41:M55" si="35">J41-L41</f>
        <v>1790.75</v>
      </c>
      <c r="N41" s="23"/>
      <c r="O41" s="112">
        <f t="shared" ref="O41:O55" si="36">J41-AC41</f>
        <v>1790.75</v>
      </c>
      <c r="P41" s="113">
        <f t="shared" ref="P41:P55" si="37">IFERROR(O41/M41,0)</f>
        <v>1</v>
      </c>
      <c r="Q41" s="114"/>
      <c r="R41" s="115">
        <f t="shared" ref="R41:R55" si="38">O41-Q41</f>
        <v>1790.75</v>
      </c>
      <c r="S41" s="23"/>
      <c r="T41" s="116">
        <f t="shared" ref="T41:T55" si="39">H41-L41</f>
        <v>1790.75</v>
      </c>
      <c r="U41" s="27"/>
      <c r="V41" s="117">
        <f t="shared" ref="V41:V55" si="40">L41+T41</f>
        <v>1790.75</v>
      </c>
      <c r="W41" s="109">
        <f t="shared" ref="W41:W55" si="41">H41-V41</f>
        <v>0</v>
      </c>
      <c r="X41" s="118"/>
      <c r="AC41" s="107"/>
      <c r="AD41" s="120"/>
      <c r="AE41" s="108"/>
      <c r="AF41" s="121"/>
    </row>
    <row r="42" spans="1:32" s="119" customFormat="1" ht="15" customHeight="1" x14ac:dyDescent="0.25">
      <c r="A42" s="104"/>
      <c r="B42" s="105" t="s">
        <v>53</v>
      </c>
      <c r="C42" s="23"/>
      <c r="D42" s="106" t="s">
        <v>22</v>
      </c>
      <c r="E42" s="107">
        <v>989.30000000000007</v>
      </c>
      <c r="F42" s="108"/>
      <c r="G42" s="108"/>
      <c r="H42" s="109">
        <f t="shared" si="32"/>
        <v>989.30000000000007</v>
      </c>
      <c r="I42" s="23"/>
      <c r="J42" s="110">
        <f t="shared" si="33"/>
        <v>989.3</v>
      </c>
      <c r="K42" s="111">
        <v>100</v>
      </c>
      <c r="L42" s="108">
        <f t="shared" si="34"/>
        <v>0</v>
      </c>
      <c r="M42" s="109">
        <f t="shared" si="35"/>
        <v>989.3</v>
      </c>
      <c r="N42" s="23"/>
      <c r="O42" s="112">
        <f t="shared" si="36"/>
        <v>989.3</v>
      </c>
      <c r="P42" s="113">
        <f t="shared" si="37"/>
        <v>1</v>
      </c>
      <c r="Q42" s="114"/>
      <c r="R42" s="115">
        <f t="shared" si="38"/>
        <v>989.3</v>
      </c>
      <c r="S42" s="23"/>
      <c r="T42" s="116">
        <f t="shared" si="39"/>
        <v>989.30000000000007</v>
      </c>
      <c r="U42" s="27"/>
      <c r="V42" s="117">
        <f t="shared" si="40"/>
        <v>989.30000000000007</v>
      </c>
      <c r="W42" s="109">
        <f t="shared" si="41"/>
        <v>0</v>
      </c>
      <c r="X42" s="118"/>
      <c r="AC42" s="107"/>
      <c r="AD42" s="120"/>
      <c r="AE42" s="108"/>
      <c r="AF42" s="121"/>
    </row>
    <row r="43" spans="1:32" s="119" customFormat="1" ht="15" customHeight="1" x14ac:dyDescent="0.25">
      <c r="A43" s="104"/>
      <c r="B43" s="105" t="s">
        <v>54</v>
      </c>
      <c r="C43" s="23"/>
      <c r="D43" s="106" t="s">
        <v>22</v>
      </c>
      <c r="E43" s="107">
        <v>4927</v>
      </c>
      <c r="F43" s="108"/>
      <c r="G43" s="108"/>
      <c r="H43" s="109">
        <f t="shared" si="32"/>
        <v>4927</v>
      </c>
      <c r="I43" s="23"/>
      <c r="J43" s="110">
        <f t="shared" si="33"/>
        <v>4927</v>
      </c>
      <c r="K43" s="111">
        <v>100</v>
      </c>
      <c r="L43" s="108">
        <f t="shared" si="34"/>
        <v>0</v>
      </c>
      <c r="M43" s="109">
        <f t="shared" si="35"/>
        <v>4927</v>
      </c>
      <c r="N43" s="23"/>
      <c r="O43" s="112">
        <f t="shared" si="36"/>
        <v>4927</v>
      </c>
      <c r="P43" s="113">
        <f t="shared" si="37"/>
        <v>1</v>
      </c>
      <c r="Q43" s="114"/>
      <c r="R43" s="115">
        <f t="shared" si="38"/>
        <v>4927</v>
      </c>
      <c r="S43" s="23"/>
      <c r="T43" s="116">
        <f t="shared" si="39"/>
        <v>4927</v>
      </c>
      <c r="U43" s="27"/>
      <c r="V43" s="117">
        <f t="shared" si="40"/>
        <v>4927</v>
      </c>
      <c r="W43" s="109">
        <f t="shared" si="41"/>
        <v>0</v>
      </c>
      <c r="X43" s="118"/>
      <c r="AC43" s="107"/>
      <c r="AD43" s="120"/>
      <c r="AE43" s="108"/>
      <c r="AF43" s="121"/>
    </row>
    <row r="44" spans="1:32" s="119" customFormat="1" ht="15" customHeight="1" x14ac:dyDescent="0.25">
      <c r="A44" s="104"/>
      <c r="B44" s="105" t="s">
        <v>55</v>
      </c>
      <c r="C44" s="23"/>
      <c r="D44" s="106" t="s">
        <v>22</v>
      </c>
      <c r="E44" s="107">
        <v>2234.0500000000002</v>
      </c>
      <c r="F44" s="108"/>
      <c r="G44" s="108"/>
      <c r="H44" s="109">
        <f t="shared" si="32"/>
        <v>2234.0500000000002</v>
      </c>
      <c r="I44" s="23"/>
      <c r="J44" s="110">
        <f t="shared" si="33"/>
        <v>2234.0500000000002</v>
      </c>
      <c r="K44" s="111">
        <v>100</v>
      </c>
      <c r="L44" s="108">
        <f t="shared" si="34"/>
        <v>5</v>
      </c>
      <c r="M44" s="109">
        <f t="shared" si="35"/>
        <v>2229.0500000000002</v>
      </c>
      <c r="N44" s="23"/>
      <c r="O44" s="112">
        <f t="shared" si="36"/>
        <v>2234.0500000000002</v>
      </c>
      <c r="P44" s="113">
        <f t="shared" si="37"/>
        <v>1.0022431080505148</v>
      </c>
      <c r="Q44" s="114">
        <v>5</v>
      </c>
      <c r="R44" s="115">
        <f t="shared" si="38"/>
        <v>2229.0500000000002</v>
      </c>
      <c r="S44" s="23"/>
      <c r="T44" s="116">
        <f t="shared" si="39"/>
        <v>2229.0500000000002</v>
      </c>
      <c r="U44" s="27"/>
      <c r="V44" s="117">
        <f t="shared" si="40"/>
        <v>2234.0500000000002</v>
      </c>
      <c r="W44" s="109">
        <f t="shared" si="41"/>
        <v>0</v>
      </c>
      <c r="X44" s="118"/>
      <c r="AC44" s="107"/>
      <c r="AD44" s="120"/>
      <c r="AE44" s="108"/>
      <c r="AF44" s="121"/>
    </row>
    <row r="45" spans="1:32" s="119" customFormat="1" ht="15" customHeight="1" x14ac:dyDescent="0.25">
      <c r="A45" s="104"/>
      <c r="B45" s="105" t="s">
        <v>56</v>
      </c>
      <c r="C45" s="23"/>
      <c r="D45" s="106" t="s">
        <v>22</v>
      </c>
      <c r="E45" s="107">
        <v>1248</v>
      </c>
      <c r="F45" s="108"/>
      <c r="G45" s="108"/>
      <c r="H45" s="109">
        <f t="shared" si="32"/>
        <v>1248</v>
      </c>
      <c r="I45" s="23"/>
      <c r="J45" s="110">
        <f t="shared" si="33"/>
        <v>1248</v>
      </c>
      <c r="K45" s="111">
        <v>100</v>
      </c>
      <c r="L45" s="108">
        <f t="shared" si="34"/>
        <v>0</v>
      </c>
      <c r="M45" s="109">
        <f t="shared" si="35"/>
        <v>1248</v>
      </c>
      <c r="N45" s="23"/>
      <c r="O45" s="112">
        <f t="shared" si="36"/>
        <v>1248</v>
      </c>
      <c r="P45" s="113">
        <f t="shared" si="37"/>
        <v>1</v>
      </c>
      <c r="Q45" s="114"/>
      <c r="R45" s="115">
        <f t="shared" si="38"/>
        <v>1248</v>
      </c>
      <c r="S45" s="23"/>
      <c r="T45" s="116">
        <f t="shared" si="39"/>
        <v>1248</v>
      </c>
      <c r="U45" s="27"/>
      <c r="V45" s="117">
        <f t="shared" si="40"/>
        <v>1248</v>
      </c>
      <c r="W45" s="109">
        <f t="shared" si="41"/>
        <v>0</v>
      </c>
      <c r="X45" s="118"/>
      <c r="AC45" s="107"/>
      <c r="AD45" s="120"/>
      <c r="AE45" s="108"/>
      <c r="AF45" s="121"/>
    </row>
    <row r="46" spans="1:32" s="119" customFormat="1" ht="15" customHeight="1" x14ac:dyDescent="0.25">
      <c r="A46" s="104"/>
      <c r="B46" s="105" t="s">
        <v>57</v>
      </c>
      <c r="C46" s="23"/>
      <c r="D46" s="106" t="s">
        <v>22</v>
      </c>
      <c r="E46" s="107">
        <v>78</v>
      </c>
      <c r="F46" s="108"/>
      <c r="G46" s="108"/>
      <c r="H46" s="109">
        <f t="shared" si="32"/>
        <v>78</v>
      </c>
      <c r="I46" s="23"/>
      <c r="J46" s="110">
        <f t="shared" si="33"/>
        <v>78</v>
      </c>
      <c r="K46" s="111">
        <v>100</v>
      </c>
      <c r="L46" s="108">
        <f t="shared" si="34"/>
        <v>0</v>
      </c>
      <c r="M46" s="109">
        <f t="shared" si="35"/>
        <v>78</v>
      </c>
      <c r="N46" s="23"/>
      <c r="O46" s="112">
        <f t="shared" si="36"/>
        <v>78</v>
      </c>
      <c r="P46" s="113">
        <f t="shared" si="37"/>
        <v>1</v>
      </c>
      <c r="Q46" s="114"/>
      <c r="R46" s="115">
        <f t="shared" si="38"/>
        <v>78</v>
      </c>
      <c r="S46" s="23"/>
      <c r="T46" s="116">
        <f t="shared" si="39"/>
        <v>78</v>
      </c>
      <c r="U46" s="27"/>
      <c r="V46" s="117">
        <f t="shared" si="40"/>
        <v>78</v>
      </c>
      <c r="W46" s="109">
        <f t="shared" si="41"/>
        <v>0</v>
      </c>
      <c r="X46" s="118"/>
      <c r="AC46" s="107"/>
      <c r="AD46" s="120"/>
      <c r="AE46" s="108"/>
      <c r="AF46" s="121"/>
    </row>
    <row r="47" spans="1:32" s="119" customFormat="1" ht="15" customHeight="1" x14ac:dyDescent="0.25">
      <c r="A47" s="104"/>
      <c r="B47" s="105" t="s">
        <v>58</v>
      </c>
      <c r="C47" s="23"/>
      <c r="D47" s="106" t="s">
        <v>22</v>
      </c>
      <c r="E47" s="107">
        <v>1842.75</v>
      </c>
      <c r="F47" s="108"/>
      <c r="G47" s="108"/>
      <c r="H47" s="109">
        <f t="shared" si="32"/>
        <v>1842.75</v>
      </c>
      <c r="I47" s="23"/>
      <c r="J47" s="110">
        <f t="shared" si="33"/>
        <v>1842.75</v>
      </c>
      <c r="K47" s="111">
        <v>100</v>
      </c>
      <c r="L47" s="108">
        <f t="shared" si="34"/>
        <v>0</v>
      </c>
      <c r="M47" s="109">
        <f t="shared" si="35"/>
        <v>1842.75</v>
      </c>
      <c r="N47" s="23"/>
      <c r="O47" s="112">
        <f t="shared" si="36"/>
        <v>1842.75</v>
      </c>
      <c r="P47" s="113">
        <f t="shared" si="37"/>
        <v>1</v>
      </c>
      <c r="Q47" s="114"/>
      <c r="R47" s="115">
        <f t="shared" si="38"/>
        <v>1842.75</v>
      </c>
      <c r="S47" s="23"/>
      <c r="T47" s="116">
        <f t="shared" si="39"/>
        <v>1842.75</v>
      </c>
      <c r="U47" s="27"/>
      <c r="V47" s="117">
        <f t="shared" si="40"/>
        <v>1842.75</v>
      </c>
      <c r="W47" s="109">
        <f t="shared" si="41"/>
        <v>0</v>
      </c>
      <c r="X47" s="118"/>
      <c r="AC47" s="107"/>
      <c r="AD47" s="120"/>
      <c r="AE47" s="108"/>
      <c r="AF47" s="121"/>
    </row>
    <row r="48" spans="1:32" s="119" customFormat="1" ht="15" customHeight="1" x14ac:dyDescent="0.25">
      <c r="A48" s="104"/>
      <c r="B48" s="105" t="s">
        <v>59</v>
      </c>
      <c r="C48" s="23"/>
      <c r="D48" s="106" t="s">
        <v>22</v>
      </c>
      <c r="E48" s="107">
        <v>858</v>
      </c>
      <c r="F48" s="108"/>
      <c r="G48" s="108"/>
      <c r="H48" s="109">
        <f t="shared" si="32"/>
        <v>858</v>
      </c>
      <c r="I48" s="23"/>
      <c r="J48" s="110">
        <f t="shared" si="33"/>
        <v>858</v>
      </c>
      <c r="K48" s="111">
        <v>100</v>
      </c>
      <c r="L48" s="108">
        <f t="shared" si="34"/>
        <v>0</v>
      </c>
      <c r="M48" s="109">
        <f t="shared" si="35"/>
        <v>858</v>
      </c>
      <c r="N48" s="23"/>
      <c r="O48" s="112">
        <f t="shared" si="36"/>
        <v>858</v>
      </c>
      <c r="P48" s="113">
        <f t="shared" si="37"/>
        <v>1</v>
      </c>
      <c r="Q48" s="114"/>
      <c r="R48" s="115">
        <f t="shared" si="38"/>
        <v>858</v>
      </c>
      <c r="S48" s="23"/>
      <c r="T48" s="116">
        <f t="shared" si="39"/>
        <v>858</v>
      </c>
      <c r="U48" s="27"/>
      <c r="V48" s="117">
        <f t="shared" si="40"/>
        <v>858</v>
      </c>
      <c r="W48" s="109">
        <f t="shared" si="41"/>
        <v>0</v>
      </c>
      <c r="X48" s="118"/>
      <c r="AC48" s="107"/>
      <c r="AD48" s="120"/>
      <c r="AE48" s="108"/>
      <c r="AF48" s="121"/>
    </row>
    <row r="49" spans="1:32" s="119" customFormat="1" ht="15" customHeight="1" x14ac:dyDescent="0.25">
      <c r="A49" s="104"/>
      <c r="B49" s="105" t="s">
        <v>60</v>
      </c>
      <c r="C49" s="23"/>
      <c r="D49" s="106" t="s">
        <v>22</v>
      </c>
      <c r="E49" s="107">
        <v>393.90000000000003</v>
      </c>
      <c r="F49" s="108"/>
      <c r="G49" s="108"/>
      <c r="H49" s="109">
        <f t="shared" si="32"/>
        <v>393.90000000000003</v>
      </c>
      <c r="I49" s="23"/>
      <c r="J49" s="110">
        <f t="shared" si="33"/>
        <v>393.9</v>
      </c>
      <c r="K49" s="111">
        <v>100</v>
      </c>
      <c r="L49" s="108">
        <f t="shared" si="34"/>
        <v>0</v>
      </c>
      <c r="M49" s="109">
        <f t="shared" si="35"/>
        <v>393.9</v>
      </c>
      <c r="N49" s="23"/>
      <c r="O49" s="112">
        <f t="shared" si="36"/>
        <v>393.9</v>
      </c>
      <c r="P49" s="113">
        <f t="shared" si="37"/>
        <v>1</v>
      </c>
      <c r="Q49" s="114"/>
      <c r="R49" s="115">
        <f t="shared" si="38"/>
        <v>393.9</v>
      </c>
      <c r="S49" s="23"/>
      <c r="T49" s="116">
        <f t="shared" si="39"/>
        <v>393.90000000000003</v>
      </c>
      <c r="U49" s="27"/>
      <c r="V49" s="117">
        <f t="shared" si="40"/>
        <v>393.90000000000003</v>
      </c>
      <c r="W49" s="109">
        <f t="shared" si="41"/>
        <v>0</v>
      </c>
      <c r="X49" s="118"/>
      <c r="AC49" s="107"/>
      <c r="AD49" s="120"/>
      <c r="AE49" s="108"/>
      <c r="AF49" s="121"/>
    </row>
    <row r="50" spans="1:32" s="119" customFormat="1" ht="15" customHeight="1" x14ac:dyDescent="0.25">
      <c r="A50" s="104"/>
      <c r="B50" s="105" t="s">
        <v>61</v>
      </c>
      <c r="C50" s="23"/>
      <c r="D50" s="106" t="s">
        <v>22</v>
      </c>
      <c r="E50" s="107">
        <v>80.600000000000009</v>
      </c>
      <c r="F50" s="108"/>
      <c r="G50" s="108"/>
      <c r="H50" s="109">
        <f t="shared" si="32"/>
        <v>80.600000000000009</v>
      </c>
      <c r="I50" s="23"/>
      <c r="J50" s="110">
        <f t="shared" si="33"/>
        <v>80.600000000000009</v>
      </c>
      <c r="K50" s="111">
        <v>100</v>
      </c>
      <c r="L50" s="108">
        <f t="shared" si="34"/>
        <v>0</v>
      </c>
      <c r="M50" s="109">
        <f t="shared" si="35"/>
        <v>80.600000000000009</v>
      </c>
      <c r="N50" s="23"/>
      <c r="O50" s="112">
        <f t="shared" si="36"/>
        <v>80.600000000000009</v>
      </c>
      <c r="P50" s="113">
        <f t="shared" si="37"/>
        <v>1</v>
      </c>
      <c r="Q50" s="114"/>
      <c r="R50" s="115">
        <f t="shared" si="38"/>
        <v>80.600000000000009</v>
      </c>
      <c r="S50" s="23"/>
      <c r="T50" s="116">
        <f t="shared" si="39"/>
        <v>80.600000000000009</v>
      </c>
      <c r="U50" s="27"/>
      <c r="V50" s="117">
        <f t="shared" si="40"/>
        <v>80.600000000000009</v>
      </c>
      <c r="W50" s="109">
        <f t="shared" si="41"/>
        <v>0</v>
      </c>
      <c r="X50" s="118"/>
      <c r="AC50" s="107"/>
      <c r="AD50" s="120"/>
      <c r="AE50" s="108"/>
      <c r="AF50" s="121"/>
    </row>
    <row r="51" spans="1:32" s="119" customFormat="1" ht="15" customHeight="1" x14ac:dyDescent="0.25">
      <c r="A51" s="104"/>
      <c r="B51" s="105" t="s">
        <v>62</v>
      </c>
      <c r="C51" s="23"/>
      <c r="D51" s="106" t="s">
        <v>22</v>
      </c>
      <c r="E51" s="107">
        <v>1052.48</v>
      </c>
      <c r="F51" s="108"/>
      <c r="G51" s="108"/>
      <c r="H51" s="109">
        <f t="shared" si="32"/>
        <v>1052.48</v>
      </c>
      <c r="I51" s="23"/>
      <c r="J51" s="110">
        <f t="shared" si="33"/>
        <v>1052.48</v>
      </c>
      <c r="K51" s="111">
        <v>100</v>
      </c>
      <c r="L51" s="108">
        <f t="shared" si="34"/>
        <v>0</v>
      </c>
      <c r="M51" s="109">
        <f t="shared" si="35"/>
        <v>1052.48</v>
      </c>
      <c r="N51" s="23"/>
      <c r="O51" s="112">
        <f t="shared" si="36"/>
        <v>1052.48</v>
      </c>
      <c r="P51" s="113">
        <f t="shared" si="37"/>
        <v>1</v>
      </c>
      <c r="Q51" s="114"/>
      <c r="R51" s="115">
        <f t="shared" si="38"/>
        <v>1052.48</v>
      </c>
      <c r="S51" s="23"/>
      <c r="T51" s="116">
        <f t="shared" si="39"/>
        <v>1052.48</v>
      </c>
      <c r="U51" s="27"/>
      <c r="V51" s="117">
        <f t="shared" si="40"/>
        <v>1052.48</v>
      </c>
      <c r="W51" s="109">
        <f t="shared" si="41"/>
        <v>0</v>
      </c>
      <c r="X51" s="118"/>
      <c r="AC51" s="107"/>
      <c r="AD51" s="120"/>
      <c r="AE51" s="108"/>
      <c r="AF51" s="121"/>
    </row>
    <row r="52" spans="1:32" s="119" customFormat="1" ht="15" customHeight="1" x14ac:dyDescent="0.25">
      <c r="A52" s="104"/>
      <c r="B52" s="105" t="s">
        <v>63</v>
      </c>
      <c r="C52" s="23"/>
      <c r="D52" s="106" t="s">
        <v>22</v>
      </c>
      <c r="E52" s="107">
        <v>11769.16</v>
      </c>
      <c r="F52" s="108"/>
      <c r="G52" s="108"/>
      <c r="H52" s="109">
        <f t="shared" si="32"/>
        <v>11769.16</v>
      </c>
      <c r="I52" s="23"/>
      <c r="J52" s="110">
        <f t="shared" si="33"/>
        <v>11769.16</v>
      </c>
      <c r="K52" s="111">
        <v>100</v>
      </c>
      <c r="L52" s="108">
        <f t="shared" si="34"/>
        <v>0</v>
      </c>
      <c r="M52" s="109">
        <f t="shared" si="35"/>
        <v>11769.16</v>
      </c>
      <c r="N52" s="23"/>
      <c r="O52" s="112">
        <f t="shared" si="36"/>
        <v>11769.16</v>
      </c>
      <c r="P52" s="113">
        <f t="shared" si="37"/>
        <v>1</v>
      </c>
      <c r="Q52" s="114"/>
      <c r="R52" s="115">
        <f t="shared" si="38"/>
        <v>11769.16</v>
      </c>
      <c r="S52" s="23"/>
      <c r="T52" s="116">
        <f t="shared" si="39"/>
        <v>11769.16</v>
      </c>
      <c r="U52" s="27"/>
      <c r="V52" s="117">
        <f t="shared" si="40"/>
        <v>11769.16</v>
      </c>
      <c r="W52" s="109">
        <f t="shared" si="41"/>
        <v>0</v>
      </c>
      <c r="X52" s="118"/>
      <c r="AC52" s="107"/>
      <c r="AD52" s="120"/>
      <c r="AE52" s="108"/>
      <c r="AF52" s="121"/>
    </row>
    <row r="53" spans="1:32" s="119" customFormat="1" ht="15" customHeight="1" x14ac:dyDescent="0.25">
      <c r="A53" s="104"/>
      <c r="B53" s="105" t="s">
        <v>64</v>
      </c>
      <c r="C53" s="23"/>
      <c r="D53" s="106" t="s">
        <v>22</v>
      </c>
      <c r="E53" s="107">
        <v>265.2</v>
      </c>
      <c r="F53" s="108"/>
      <c r="G53" s="108"/>
      <c r="H53" s="109">
        <f t="shared" si="32"/>
        <v>265.2</v>
      </c>
      <c r="I53" s="23"/>
      <c r="J53" s="110">
        <f t="shared" si="33"/>
        <v>265.2</v>
      </c>
      <c r="K53" s="111">
        <v>100</v>
      </c>
      <c r="L53" s="108">
        <f t="shared" si="34"/>
        <v>0</v>
      </c>
      <c r="M53" s="109">
        <f t="shared" si="35"/>
        <v>265.2</v>
      </c>
      <c r="N53" s="23"/>
      <c r="O53" s="112">
        <f t="shared" si="36"/>
        <v>265.2</v>
      </c>
      <c r="P53" s="113">
        <f t="shared" si="37"/>
        <v>1</v>
      </c>
      <c r="Q53" s="114"/>
      <c r="R53" s="115">
        <f t="shared" si="38"/>
        <v>265.2</v>
      </c>
      <c r="S53" s="23"/>
      <c r="T53" s="116">
        <f t="shared" si="39"/>
        <v>265.2</v>
      </c>
      <c r="U53" s="27"/>
      <c r="V53" s="117">
        <f t="shared" si="40"/>
        <v>265.2</v>
      </c>
      <c r="W53" s="109">
        <f t="shared" si="41"/>
        <v>0</v>
      </c>
      <c r="X53" s="118"/>
      <c r="AC53" s="107"/>
      <c r="AD53" s="120"/>
      <c r="AE53" s="108"/>
      <c r="AF53" s="121"/>
    </row>
    <row r="54" spans="1:32" s="119" customFormat="1" ht="15" customHeight="1" x14ac:dyDescent="0.25">
      <c r="A54" s="104"/>
      <c r="B54" s="105" t="s">
        <v>65</v>
      </c>
      <c r="C54" s="23"/>
      <c r="D54" s="106" t="s">
        <v>22</v>
      </c>
      <c r="E54" s="107">
        <v>994.5</v>
      </c>
      <c r="F54" s="108"/>
      <c r="G54" s="108"/>
      <c r="H54" s="109">
        <f t="shared" si="32"/>
        <v>994.5</v>
      </c>
      <c r="I54" s="23"/>
      <c r="J54" s="110">
        <f t="shared" si="33"/>
        <v>994.5</v>
      </c>
      <c r="K54" s="111">
        <v>100</v>
      </c>
      <c r="L54" s="108">
        <f t="shared" si="34"/>
        <v>0</v>
      </c>
      <c r="M54" s="109">
        <f t="shared" si="35"/>
        <v>994.5</v>
      </c>
      <c r="N54" s="23"/>
      <c r="O54" s="112">
        <f t="shared" si="36"/>
        <v>994.5</v>
      </c>
      <c r="P54" s="113">
        <f t="shared" si="37"/>
        <v>1</v>
      </c>
      <c r="Q54" s="114"/>
      <c r="R54" s="115">
        <f t="shared" si="38"/>
        <v>994.5</v>
      </c>
      <c r="S54" s="23"/>
      <c r="T54" s="116">
        <f t="shared" si="39"/>
        <v>994.5</v>
      </c>
      <c r="U54" s="27"/>
      <c r="V54" s="117">
        <f t="shared" si="40"/>
        <v>994.5</v>
      </c>
      <c r="W54" s="109">
        <f t="shared" si="41"/>
        <v>0</v>
      </c>
      <c r="X54" s="118"/>
      <c r="AC54" s="107"/>
      <c r="AD54" s="120"/>
      <c r="AE54" s="108"/>
      <c r="AF54" s="121"/>
    </row>
    <row r="55" spans="1:32" s="119" customFormat="1" ht="15" customHeight="1" thickBot="1" x14ac:dyDescent="0.3">
      <c r="A55" s="104"/>
      <c r="B55" s="105" t="s">
        <v>66</v>
      </c>
      <c r="C55" s="23"/>
      <c r="D55" s="106" t="s">
        <v>22</v>
      </c>
      <c r="E55" s="107">
        <v>6.5</v>
      </c>
      <c r="F55" s="108"/>
      <c r="G55" s="108"/>
      <c r="H55" s="109">
        <f t="shared" si="32"/>
        <v>6.5</v>
      </c>
      <c r="I55" s="23"/>
      <c r="J55" s="110">
        <f t="shared" si="33"/>
        <v>6.5</v>
      </c>
      <c r="K55" s="111">
        <v>100</v>
      </c>
      <c r="L55" s="108">
        <f t="shared" si="34"/>
        <v>0</v>
      </c>
      <c r="M55" s="109">
        <f t="shared" si="35"/>
        <v>6.5</v>
      </c>
      <c r="N55" s="23"/>
      <c r="O55" s="112">
        <f t="shared" si="36"/>
        <v>6.5</v>
      </c>
      <c r="P55" s="113">
        <f t="shared" si="37"/>
        <v>1</v>
      </c>
      <c r="Q55" s="114"/>
      <c r="R55" s="115">
        <f t="shared" si="38"/>
        <v>6.5</v>
      </c>
      <c r="S55" s="23"/>
      <c r="T55" s="116">
        <f t="shared" si="39"/>
        <v>6.5</v>
      </c>
      <c r="U55" s="27"/>
      <c r="V55" s="117">
        <f t="shared" si="40"/>
        <v>6.5</v>
      </c>
      <c r="W55" s="109">
        <f t="shared" si="41"/>
        <v>0</v>
      </c>
      <c r="X55" s="118"/>
      <c r="AC55" s="107"/>
      <c r="AD55" s="120"/>
      <c r="AE55" s="108"/>
      <c r="AF55" s="121"/>
    </row>
    <row r="56" spans="1:32" s="99" customFormat="1" ht="19.5" customHeight="1" thickBot="1" x14ac:dyDescent="0.3">
      <c r="A56" s="82" t="s">
        <v>162</v>
      </c>
      <c r="B56" s="83" t="s">
        <v>67</v>
      </c>
      <c r="C56" s="84"/>
      <c r="D56" s="85" t="s">
        <v>22</v>
      </c>
      <c r="E56" s="86">
        <f>SUM(E57:E59)</f>
        <v>126914.68837209302</v>
      </c>
      <c r="F56" s="87">
        <f>SUM(F57:F59)</f>
        <v>0</v>
      </c>
      <c r="G56" s="87">
        <f>SUM(G57:G59)</f>
        <v>0</v>
      </c>
      <c r="H56" s="88">
        <f>SUM(H57:H59)</f>
        <v>126914.68837209302</v>
      </c>
      <c r="I56" s="84"/>
      <c r="J56" s="89">
        <f>SUM(J57:J59)</f>
        <v>126914.68837209302</v>
      </c>
      <c r="K56" s="90">
        <f>IFERROR(J56/H56,"")</f>
        <v>1</v>
      </c>
      <c r="L56" s="91">
        <f>SUM(L57:L59)</f>
        <v>6</v>
      </c>
      <c r="M56" s="92">
        <f>SUM(M57:M59)</f>
        <v>126908.68837209302</v>
      </c>
      <c r="N56" s="84"/>
      <c r="O56" s="93">
        <f>SUM(O57:O59)</f>
        <v>126914.68837209302</v>
      </c>
      <c r="P56" s="94">
        <f>IFERROR(O56/M56,"")</f>
        <v>1.0000472780869218</v>
      </c>
      <c r="Q56" s="124">
        <f>SUM(Q57:Q59)</f>
        <v>6</v>
      </c>
      <c r="R56" s="96">
        <f>SUM(R57:R59)</f>
        <v>126908.68837209302</v>
      </c>
      <c r="S56" s="84"/>
      <c r="T56" s="97">
        <f>SUM(T57:T59)</f>
        <v>126908.68837209302</v>
      </c>
      <c r="U56" s="84"/>
      <c r="V56" s="98">
        <f>SUM(V57:V59)</f>
        <v>126914.68837209302</v>
      </c>
      <c r="W56" s="92">
        <f>SUM(W57:W59)</f>
        <v>0</v>
      </c>
      <c r="X56" s="76"/>
      <c r="AC56" s="100"/>
      <c r="AD56" s="101"/>
      <c r="AE56" s="91"/>
      <c r="AF56" s="103"/>
    </row>
    <row r="57" spans="1:32" s="119" customFormat="1" ht="15" customHeight="1" x14ac:dyDescent="0.25">
      <c r="A57" s="104"/>
      <c r="B57" s="105" t="s">
        <v>68</v>
      </c>
      <c r="C57" s="23"/>
      <c r="D57" s="106" t="s">
        <v>22</v>
      </c>
      <c r="E57" s="107">
        <v>72961.2</v>
      </c>
      <c r="F57" s="108"/>
      <c r="G57" s="108"/>
      <c r="H57" s="109">
        <f>SUM(E57:G57)</f>
        <v>72961.2</v>
      </c>
      <c r="I57" s="23"/>
      <c r="J57" s="110">
        <f>H57*K57/100</f>
        <v>72961.2</v>
      </c>
      <c r="K57" s="111">
        <v>100</v>
      </c>
      <c r="L57" s="108">
        <f>Q57+AE57</f>
        <v>0</v>
      </c>
      <c r="M57" s="109">
        <f>J57-L57</f>
        <v>72961.2</v>
      </c>
      <c r="N57" s="23"/>
      <c r="O57" s="112">
        <f>J57-AC57</f>
        <v>72961.2</v>
      </c>
      <c r="P57" s="113">
        <f>IFERROR(O57/M57,0)</f>
        <v>1</v>
      </c>
      <c r="Q57" s="114"/>
      <c r="R57" s="115">
        <f>O57-Q57</f>
        <v>72961.2</v>
      </c>
      <c r="S57" s="23"/>
      <c r="T57" s="116">
        <f>H57-L57</f>
        <v>72961.2</v>
      </c>
      <c r="U57" s="27"/>
      <c r="V57" s="117">
        <f t="shared" ref="V57:V59" si="42">L57+T57</f>
        <v>72961.2</v>
      </c>
      <c r="W57" s="109">
        <f t="shared" ref="W57:W59" si="43">H57-V57</f>
        <v>0</v>
      </c>
      <c r="X57" s="118"/>
      <c r="AC57" s="107"/>
      <c r="AD57" s="120"/>
      <c r="AE57" s="108"/>
      <c r="AF57" s="121"/>
    </row>
    <row r="58" spans="1:32" s="119" customFormat="1" ht="15" customHeight="1" x14ac:dyDescent="0.25">
      <c r="A58" s="104"/>
      <c r="B58" s="105" t="s">
        <v>68</v>
      </c>
      <c r="C58" s="23"/>
      <c r="D58" s="106" t="s">
        <v>22</v>
      </c>
      <c r="E58" s="107">
        <v>53953.488372093023</v>
      </c>
      <c r="F58" s="108"/>
      <c r="G58" s="108"/>
      <c r="H58" s="109">
        <f t="shared" ref="H58:H59" si="44">SUM(E58:G58)</f>
        <v>53953.488372093023</v>
      </c>
      <c r="I58" s="23"/>
      <c r="J58" s="110">
        <f t="shared" ref="J58:J59" si="45">H58*K58/100</f>
        <v>53953.488372093023</v>
      </c>
      <c r="K58" s="111">
        <v>100</v>
      </c>
      <c r="L58" s="108">
        <f t="shared" ref="L58:L59" si="46">Q58+AE58</f>
        <v>0</v>
      </c>
      <c r="M58" s="109">
        <f t="shared" ref="M58:M59" si="47">J58-L58</f>
        <v>53953.488372093023</v>
      </c>
      <c r="N58" s="23"/>
      <c r="O58" s="112">
        <f t="shared" ref="O58:O59" si="48">J58-AC58</f>
        <v>53953.488372093023</v>
      </c>
      <c r="P58" s="113">
        <f t="shared" ref="P58:P59" si="49">IFERROR(O58/M58,0)</f>
        <v>1</v>
      </c>
      <c r="Q58" s="114"/>
      <c r="R58" s="115">
        <f t="shared" ref="R58:R59" si="50">O58-Q58</f>
        <v>53953.488372093023</v>
      </c>
      <c r="S58" s="23"/>
      <c r="T58" s="116">
        <f t="shared" ref="T58:T59" si="51">H58-L58</f>
        <v>53953.488372093023</v>
      </c>
      <c r="U58" s="27"/>
      <c r="V58" s="117">
        <f t="shared" si="42"/>
        <v>53953.488372093023</v>
      </c>
      <c r="W58" s="109">
        <f t="shared" si="43"/>
        <v>0</v>
      </c>
      <c r="X58" s="118"/>
      <c r="AC58" s="107"/>
      <c r="AD58" s="120"/>
      <c r="AE58" s="108"/>
      <c r="AF58" s="121"/>
    </row>
    <row r="59" spans="1:32" s="119" customFormat="1" ht="15" customHeight="1" thickBot="1" x14ac:dyDescent="0.3">
      <c r="A59" s="125"/>
      <c r="B59" s="126" t="s">
        <v>69</v>
      </c>
      <c r="C59" s="23"/>
      <c r="D59" s="127" t="s">
        <v>22</v>
      </c>
      <c r="E59" s="128">
        <v>0</v>
      </c>
      <c r="F59" s="129"/>
      <c r="G59" s="129"/>
      <c r="H59" s="130">
        <f t="shared" si="44"/>
        <v>0</v>
      </c>
      <c r="I59" s="23"/>
      <c r="J59" s="131">
        <f t="shared" si="45"/>
        <v>0</v>
      </c>
      <c r="K59" s="132">
        <v>100</v>
      </c>
      <c r="L59" s="129">
        <f t="shared" si="46"/>
        <v>6</v>
      </c>
      <c r="M59" s="130">
        <f t="shared" si="47"/>
        <v>-6</v>
      </c>
      <c r="N59" s="23"/>
      <c r="O59" s="133">
        <f t="shared" si="48"/>
        <v>0</v>
      </c>
      <c r="P59" s="134">
        <f t="shared" si="49"/>
        <v>0</v>
      </c>
      <c r="Q59" s="135">
        <v>6</v>
      </c>
      <c r="R59" s="136">
        <f t="shared" si="50"/>
        <v>-6</v>
      </c>
      <c r="S59" s="23"/>
      <c r="T59" s="137">
        <f t="shared" si="51"/>
        <v>-6</v>
      </c>
      <c r="U59" s="27"/>
      <c r="V59" s="138">
        <f t="shared" si="42"/>
        <v>0</v>
      </c>
      <c r="W59" s="130">
        <f t="shared" si="43"/>
        <v>0</v>
      </c>
      <c r="X59" s="118"/>
      <c r="AC59" s="139"/>
      <c r="AD59" s="140"/>
      <c r="AE59" s="141"/>
      <c r="AF59" s="142"/>
    </row>
    <row r="65" spans="1:32" ht="13.5" customHeight="1" thickBot="1" x14ac:dyDescent="0.3">
      <c r="A65" s="22"/>
      <c r="B65" s="22"/>
      <c r="C65" s="23"/>
      <c r="E65" s="25"/>
      <c r="F65" s="25"/>
      <c r="G65" s="25"/>
      <c r="H65" s="25"/>
      <c r="I65" s="23"/>
      <c r="J65" s="26" t="s">
        <v>3</v>
      </c>
      <c r="K65" s="26" t="s">
        <v>3</v>
      </c>
      <c r="L65" s="22"/>
      <c r="M65" s="22"/>
      <c r="N65" s="23"/>
      <c r="O65" s="22"/>
      <c r="P65" s="26" t="s">
        <v>3</v>
      </c>
      <c r="Q65" s="22"/>
      <c r="R65" s="22"/>
      <c r="S65" s="23"/>
      <c r="T65" s="22"/>
      <c r="U65" s="27"/>
      <c r="V65" s="22"/>
      <c r="W65" s="22"/>
      <c r="X65" s="28"/>
      <c r="AC65" s="26" t="s">
        <v>3</v>
      </c>
      <c r="AD65" s="26" t="s">
        <v>3</v>
      </c>
      <c r="AE65" s="22"/>
      <c r="AF65" s="22"/>
    </row>
    <row r="66" spans="1:32" s="77" customFormat="1" ht="19.5" customHeight="1" thickBot="1" x14ac:dyDescent="0.3">
      <c r="A66" s="57"/>
      <c r="B66" s="58" t="s">
        <v>21</v>
      </c>
      <c r="C66" s="59"/>
      <c r="D66" s="60" t="s">
        <v>22</v>
      </c>
      <c r="E66" s="61">
        <f>E67+E77+E85+E88+E91+E107</f>
        <v>567723.82032558136</v>
      </c>
      <c r="F66" s="62">
        <f>F67+F77+F85+F88+F91+F107</f>
        <v>0</v>
      </c>
      <c r="G66" s="62">
        <f>G67+G77+G85+G88+G91+G107</f>
        <v>0</v>
      </c>
      <c r="H66" s="63">
        <f>H67+H77+H85+H88+H91+H107</f>
        <v>567723.82032558136</v>
      </c>
      <c r="I66" s="59"/>
      <c r="J66" s="64">
        <f>J67+J77+J85+J88+J91+J107</f>
        <v>567723.82032558136</v>
      </c>
      <c r="K66" s="65">
        <f>IFERROR(J66/H66,"")</f>
        <v>1</v>
      </c>
      <c r="L66" s="143">
        <f>L67+L77+L85+L88+L91+L107</f>
        <v>21</v>
      </c>
      <c r="M66" s="67">
        <f>M67+M77+M85+M88+M91+M107</f>
        <v>567702.82032558136</v>
      </c>
      <c r="N66" s="59"/>
      <c r="O66" s="144">
        <f>O67+O77+O85+O88+O91+O107</f>
        <v>567723.82032558136</v>
      </c>
      <c r="P66" s="145">
        <f>IFERROR(O66/M66,"")</f>
        <v>1.000036991184909</v>
      </c>
      <c r="Q66" s="146">
        <f>Q67+Q77+Q85+Q88+Q91+Q107</f>
        <v>21</v>
      </c>
      <c r="R66" s="147">
        <f>R67+R77+R85+R88+R91+R107</f>
        <v>567702.82032558136</v>
      </c>
      <c r="S66" s="59"/>
      <c r="T66" s="148">
        <f>T67+T77+T85+T88+T91+T107</f>
        <v>567702.82032558136</v>
      </c>
      <c r="U66" s="73"/>
      <c r="V66" s="149">
        <f>V67+V77+V85+V88+V91+V107</f>
        <v>567723.82032558136</v>
      </c>
      <c r="W66" s="63">
        <f>W67+W77+W85+W88+W91+W107</f>
        <v>0</v>
      </c>
      <c r="X66" s="76"/>
      <c r="AC66" s="61"/>
      <c r="AD66" s="150"/>
      <c r="AE66" s="62"/>
      <c r="AF66" s="151"/>
    </row>
    <row r="67" spans="1:32" s="99" customFormat="1" ht="19.5" customHeight="1" thickBot="1" x14ac:dyDescent="0.3">
      <c r="A67" s="82" t="s">
        <v>163</v>
      </c>
      <c r="B67" s="83" t="s">
        <v>70</v>
      </c>
      <c r="C67" s="84"/>
      <c r="D67" s="85" t="s">
        <v>22</v>
      </c>
      <c r="E67" s="86">
        <f>SUM(E68:E76)</f>
        <v>18519.617999999999</v>
      </c>
      <c r="F67" s="87">
        <f>SUM(F68:F76)</f>
        <v>0</v>
      </c>
      <c r="G67" s="87">
        <f>SUM(G68:G76)</f>
        <v>0</v>
      </c>
      <c r="H67" s="88">
        <f>SUM(H68:H76)</f>
        <v>18519.617999999999</v>
      </c>
      <c r="I67" s="84"/>
      <c r="J67" s="89">
        <f>SUM(J68:J76)</f>
        <v>18519.617999999999</v>
      </c>
      <c r="K67" s="90">
        <f>IFERROR(J67/H67,"")</f>
        <v>1</v>
      </c>
      <c r="L67" s="91">
        <f>SUM(L68:L76)</f>
        <v>1</v>
      </c>
      <c r="M67" s="92">
        <f>SUM(M68:M76)</f>
        <v>18518.617999999999</v>
      </c>
      <c r="N67" s="84"/>
      <c r="O67" s="93">
        <f>SUM(O68:O76)</f>
        <v>18519.617999999999</v>
      </c>
      <c r="P67" s="94">
        <f>IFERROR(O67/M67,"")</f>
        <v>1.0000539997099136</v>
      </c>
      <c r="Q67" s="95">
        <f>SUM(Q68:Q76)</f>
        <v>1</v>
      </c>
      <c r="R67" s="96">
        <f>SUM(R68:R76)</f>
        <v>18518.617999999999</v>
      </c>
      <c r="S67" s="84"/>
      <c r="T67" s="97">
        <f>SUM(T68:T76)</f>
        <v>18518.617999999999</v>
      </c>
      <c r="U67" s="84"/>
      <c r="V67" s="98">
        <f>SUM(V68:V76)</f>
        <v>18519.617999999999</v>
      </c>
      <c r="W67" s="92">
        <f>SUM(W68:W76)</f>
        <v>0</v>
      </c>
      <c r="X67" s="76"/>
      <c r="AC67" s="100"/>
      <c r="AD67" s="101"/>
      <c r="AE67" s="102"/>
      <c r="AF67" s="103"/>
    </row>
    <row r="68" spans="1:32" s="119" customFormat="1" ht="15" customHeight="1" x14ac:dyDescent="0.25">
      <c r="A68" s="104"/>
      <c r="B68" s="105" t="s">
        <v>24</v>
      </c>
      <c r="C68" s="23"/>
      <c r="D68" s="106" t="s">
        <v>22</v>
      </c>
      <c r="E68" s="107">
        <v>884</v>
      </c>
      <c r="F68" s="108"/>
      <c r="G68" s="108"/>
      <c r="H68" s="109">
        <f>SUM(E68:G68)</f>
        <v>884</v>
      </c>
      <c r="I68" s="23"/>
      <c r="J68" s="110">
        <f>H68*K68/100</f>
        <v>884</v>
      </c>
      <c r="K68" s="111">
        <v>100</v>
      </c>
      <c r="L68" s="108">
        <f>Q68+AE68</f>
        <v>0</v>
      </c>
      <c r="M68" s="109">
        <f>J68-L68</f>
        <v>884</v>
      </c>
      <c r="N68" s="23"/>
      <c r="O68" s="112">
        <f>J68-AC68</f>
        <v>884</v>
      </c>
      <c r="P68" s="113">
        <f>IFERROR(O68/M68,0)</f>
        <v>1</v>
      </c>
      <c r="Q68" s="114"/>
      <c r="R68" s="115">
        <f>O68-Q68</f>
        <v>884</v>
      </c>
      <c r="S68" s="23"/>
      <c r="T68" s="116">
        <f>H68-L68</f>
        <v>884</v>
      </c>
      <c r="U68" s="27"/>
      <c r="V68" s="117">
        <f>L68+T68</f>
        <v>884</v>
      </c>
      <c r="W68" s="109">
        <f>H68-V68</f>
        <v>0</v>
      </c>
      <c r="X68" s="118"/>
      <c r="AC68" s="107"/>
      <c r="AD68" s="120"/>
      <c r="AE68" s="108"/>
      <c r="AF68" s="121"/>
    </row>
    <row r="69" spans="1:32" s="119" customFormat="1" ht="15" customHeight="1" x14ac:dyDescent="0.25">
      <c r="A69" s="104"/>
      <c r="B69" s="105" t="s">
        <v>25</v>
      </c>
      <c r="C69" s="23"/>
      <c r="D69" s="106" t="s">
        <v>22</v>
      </c>
      <c r="E69" s="107">
        <v>35.568000000000005</v>
      </c>
      <c r="F69" s="108"/>
      <c r="G69" s="108"/>
      <c r="H69" s="109">
        <f t="shared" ref="H69:H76" si="52">SUM(E69:G69)</f>
        <v>35.568000000000005</v>
      </c>
      <c r="I69" s="23"/>
      <c r="J69" s="110">
        <f t="shared" ref="J69:J76" si="53">H69*K69/100</f>
        <v>35.568000000000005</v>
      </c>
      <c r="K69" s="111">
        <v>100</v>
      </c>
      <c r="L69" s="108">
        <f t="shared" ref="L69:L76" si="54">Q69+AE69</f>
        <v>0</v>
      </c>
      <c r="M69" s="109">
        <f t="shared" ref="M69:M76" si="55">J69-L69</f>
        <v>35.568000000000005</v>
      </c>
      <c r="N69" s="23"/>
      <c r="O69" s="112">
        <f t="shared" ref="O69:O76" si="56">J69-AC69</f>
        <v>35.568000000000005</v>
      </c>
      <c r="P69" s="113">
        <f t="shared" ref="P69:P76" si="57">IFERROR(O69/M69,0)</f>
        <v>1</v>
      </c>
      <c r="Q69" s="114"/>
      <c r="R69" s="115">
        <f t="shared" ref="R69:R76" si="58">O69-Q69</f>
        <v>35.568000000000005</v>
      </c>
      <c r="S69" s="23"/>
      <c r="T69" s="116">
        <f t="shared" ref="T69:T76" si="59">H69-L69</f>
        <v>35.568000000000005</v>
      </c>
      <c r="U69" s="27"/>
      <c r="V69" s="117">
        <f t="shared" ref="V69:V76" si="60">L69+T69</f>
        <v>35.568000000000005</v>
      </c>
      <c r="W69" s="109">
        <f t="shared" ref="W69:W76" si="61">H69-V69</f>
        <v>0</v>
      </c>
      <c r="X69" s="118"/>
      <c r="AC69" s="107"/>
      <c r="AD69" s="120"/>
      <c r="AE69" s="108"/>
      <c r="AF69" s="121"/>
    </row>
    <row r="70" spans="1:32" s="119" customFormat="1" ht="15" customHeight="1" x14ac:dyDescent="0.25">
      <c r="A70" s="104"/>
      <c r="B70" s="105" t="s">
        <v>26</v>
      </c>
      <c r="C70" s="23"/>
      <c r="D70" s="106" t="s">
        <v>22</v>
      </c>
      <c r="E70" s="107">
        <v>972.4</v>
      </c>
      <c r="F70" s="108"/>
      <c r="G70" s="108"/>
      <c r="H70" s="109">
        <f t="shared" si="52"/>
        <v>972.4</v>
      </c>
      <c r="I70" s="23"/>
      <c r="J70" s="110">
        <f t="shared" si="53"/>
        <v>972.4</v>
      </c>
      <c r="K70" s="111">
        <v>100</v>
      </c>
      <c r="L70" s="108">
        <f t="shared" si="54"/>
        <v>0</v>
      </c>
      <c r="M70" s="109">
        <f t="shared" si="55"/>
        <v>972.4</v>
      </c>
      <c r="N70" s="23"/>
      <c r="O70" s="112">
        <f t="shared" si="56"/>
        <v>972.4</v>
      </c>
      <c r="P70" s="113">
        <f t="shared" si="57"/>
        <v>1</v>
      </c>
      <c r="Q70" s="114"/>
      <c r="R70" s="115">
        <f t="shared" si="58"/>
        <v>972.4</v>
      </c>
      <c r="S70" s="23"/>
      <c r="T70" s="116">
        <f t="shared" si="59"/>
        <v>972.4</v>
      </c>
      <c r="U70" s="27"/>
      <c r="V70" s="117">
        <f t="shared" si="60"/>
        <v>972.4</v>
      </c>
      <c r="W70" s="109">
        <f t="shared" si="61"/>
        <v>0</v>
      </c>
      <c r="X70" s="118"/>
      <c r="AC70" s="107"/>
      <c r="AD70" s="120"/>
      <c r="AE70" s="108"/>
      <c r="AF70" s="121"/>
    </row>
    <row r="71" spans="1:32" s="119" customFormat="1" ht="15" customHeight="1" x14ac:dyDescent="0.25">
      <c r="A71" s="104"/>
      <c r="B71" s="105" t="s">
        <v>27</v>
      </c>
      <c r="C71" s="23"/>
      <c r="D71" s="106" t="s">
        <v>22</v>
      </c>
      <c r="E71" s="107">
        <v>3692.5200000000004</v>
      </c>
      <c r="F71" s="108"/>
      <c r="G71" s="108"/>
      <c r="H71" s="109">
        <f t="shared" si="52"/>
        <v>3692.5200000000004</v>
      </c>
      <c r="I71" s="23"/>
      <c r="J71" s="110">
        <f t="shared" si="53"/>
        <v>3692.5200000000004</v>
      </c>
      <c r="K71" s="111">
        <v>100</v>
      </c>
      <c r="L71" s="108">
        <f t="shared" si="54"/>
        <v>1</v>
      </c>
      <c r="M71" s="109">
        <f t="shared" si="55"/>
        <v>3691.5200000000004</v>
      </c>
      <c r="N71" s="23"/>
      <c r="O71" s="112">
        <f t="shared" si="56"/>
        <v>3692.5200000000004</v>
      </c>
      <c r="P71" s="113">
        <f t="shared" si="57"/>
        <v>1.0002708911234397</v>
      </c>
      <c r="Q71" s="114">
        <v>1</v>
      </c>
      <c r="R71" s="115">
        <f t="shared" si="58"/>
        <v>3691.5200000000004</v>
      </c>
      <c r="S71" s="23"/>
      <c r="T71" s="116">
        <f t="shared" si="59"/>
        <v>3691.5200000000004</v>
      </c>
      <c r="U71" s="27"/>
      <c r="V71" s="117">
        <f t="shared" si="60"/>
        <v>3692.5200000000004</v>
      </c>
      <c r="W71" s="109">
        <f t="shared" si="61"/>
        <v>0</v>
      </c>
      <c r="X71" s="118"/>
      <c r="AC71" s="107"/>
      <c r="AD71" s="120"/>
      <c r="AE71" s="108"/>
      <c r="AF71" s="121"/>
    </row>
    <row r="72" spans="1:32" s="119" customFormat="1" ht="15" customHeight="1" x14ac:dyDescent="0.25">
      <c r="A72" s="104"/>
      <c r="B72" s="105" t="s">
        <v>28</v>
      </c>
      <c r="C72" s="23"/>
      <c r="D72" s="106" t="s">
        <v>22</v>
      </c>
      <c r="E72" s="107">
        <v>6628.44</v>
      </c>
      <c r="F72" s="108"/>
      <c r="G72" s="108"/>
      <c r="H72" s="109">
        <f t="shared" si="52"/>
        <v>6628.44</v>
      </c>
      <c r="I72" s="23"/>
      <c r="J72" s="110">
        <f t="shared" si="53"/>
        <v>6628.44</v>
      </c>
      <c r="K72" s="111">
        <v>100</v>
      </c>
      <c r="L72" s="108">
        <f t="shared" si="54"/>
        <v>0</v>
      </c>
      <c r="M72" s="109">
        <f t="shared" si="55"/>
        <v>6628.44</v>
      </c>
      <c r="N72" s="23"/>
      <c r="O72" s="112">
        <f t="shared" si="56"/>
        <v>6628.44</v>
      </c>
      <c r="P72" s="113">
        <f t="shared" si="57"/>
        <v>1</v>
      </c>
      <c r="Q72" s="114"/>
      <c r="R72" s="115">
        <f t="shared" si="58"/>
        <v>6628.44</v>
      </c>
      <c r="S72" s="23"/>
      <c r="T72" s="116">
        <f t="shared" si="59"/>
        <v>6628.44</v>
      </c>
      <c r="U72" s="27"/>
      <c r="V72" s="117">
        <f t="shared" si="60"/>
        <v>6628.44</v>
      </c>
      <c r="W72" s="109">
        <f t="shared" si="61"/>
        <v>0</v>
      </c>
      <c r="X72" s="118"/>
      <c r="AC72" s="107"/>
      <c r="AD72" s="120"/>
      <c r="AE72" s="108"/>
      <c r="AF72" s="121"/>
    </row>
    <row r="73" spans="1:32" s="119" customFormat="1" ht="15" customHeight="1" x14ac:dyDescent="0.25">
      <c r="A73" s="104"/>
      <c r="B73" s="105" t="s">
        <v>29</v>
      </c>
      <c r="C73" s="23"/>
      <c r="D73" s="106" t="s">
        <v>22</v>
      </c>
      <c r="E73" s="107">
        <v>1115.4000000000001</v>
      </c>
      <c r="F73" s="108"/>
      <c r="G73" s="108"/>
      <c r="H73" s="109">
        <f t="shared" si="52"/>
        <v>1115.4000000000001</v>
      </c>
      <c r="I73" s="23"/>
      <c r="J73" s="110">
        <f t="shared" si="53"/>
        <v>1115.4000000000001</v>
      </c>
      <c r="K73" s="111">
        <v>100</v>
      </c>
      <c r="L73" s="108">
        <f t="shared" si="54"/>
        <v>0</v>
      </c>
      <c r="M73" s="109">
        <f t="shared" si="55"/>
        <v>1115.4000000000001</v>
      </c>
      <c r="N73" s="23"/>
      <c r="O73" s="112">
        <f t="shared" si="56"/>
        <v>1115.4000000000001</v>
      </c>
      <c r="P73" s="113">
        <f t="shared" si="57"/>
        <v>1</v>
      </c>
      <c r="Q73" s="114"/>
      <c r="R73" s="115">
        <f t="shared" si="58"/>
        <v>1115.4000000000001</v>
      </c>
      <c r="S73" s="23"/>
      <c r="T73" s="116">
        <f t="shared" si="59"/>
        <v>1115.4000000000001</v>
      </c>
      <c r="U73" s="27"/>
      <c r="V73" s="117">
        <f t="shared" si="60"/>
        <v>1115.4000000000001</v>
      </c>
      <c r="W73" s="109">
        <f t="shared" si="61"/>
        <v>0</v>
      </c>
      <c r="X73" s="118"/>
      <c r="AC73" s="107"/>
      <c r="AD73" s="120"/>
      <c r="AE73" s="108"/>
      <c r="AF73" s="121"/>
    </row>
    <row r="74" spans="1:32" s="119" customFormat="1" ht="15" customHeight="1" x14ac:dyDescent="0.25">
      <c r="A74" s="104"/>
      <c r="B74" s="105" t="s">
        <v>30</v>
      </c>
      <c r="C74" s="23"/>
      <c r="D74" s="106" t="s">
        <v>22</v>
      </c>
      <c r="E74" s="107">
        <v>3276.6499999999996</v>
      </c>
      <c r="F74" s="108"/>
      <c r="G74" s="108"/>
      <c r="H74" s="109">
        <f t="shared" si="52"/>
        <v>3276.6499999999996</v>
      </c>
      <c r="I74" s="23"/>
      <c r="J74" s="110">
        <f t="shared" si="53"/>
        <v>3276.6499999999996</v>
      </c>
      <c r="K74" s="111">
        <v>100</v>
      </c>
      <c r="L74" s="108">
        <f t="shared" si="54"/>
        <v>0</v>
      </c>
      <c r="M74" s="109">
        <f t="shared" si="55"/>
        <v>3276.6499999999996</v>
      </c>
      <c r="N74" s="23"/>
      <c r="O74" s="112">
        <f t="shared" si="56"/>
        <v>3276.6499999999996</v>
      </c>
      <c r="P74" s="113">
        <f t="shared" si="57"/>
        <v>1</v>
      </c>
      <c r="Q74" s="114"/>
      <c r="R74" s="115">
        <f t="shared" si="58"/>
        <v>3276.6499999999996</v>
      </c>
      <c r="S74" s="23"/>
      <c r="T74" s="116">
        <f t="shared" si="59"/>
        <v>3276.6499999999996</v>
      </c>
      <c r="U74" s="27"/>
      <c r="V74" s="117">
        <f t="shared" si="60"/>
        <v>3276.6499999999996</v>
      </c>
      <c r="W74" s="109">
        <f t="shared" si="61"/>
        <v>0</v>
      </c>
      <c r="X74" s="118"/>
      <c r="AC74" s="107"/>
      <c r="AD74" s="120"/>
      <c r="AE74" s="108"/>
      <c r="AF74" s="121"/>
    </row>
    <row r="75" spans="1:32" s="119" customFormat="1" ht="15" customHeight="1" x14ac:dyDescent="0.25">
      <c r="A75" s="104"/>
      <c r="B75" s="105" t="s">
        <v>31</v>
      </c>
      <c r="C75" s="23"/>
      <c r="D75" s="106" t="s">
        <v>22</v>
      </c>
      <c r="E75" s="107">
        <v>1914.64</v>
      </c>
      <c r="F75" s="108"/>
      <c r="G75" s="108"/>
      <c r="H75" s="109">
        <f t="shared" si="52"/>
        <v>1914.64</v>
      </c>
      <c r="I75" s="23"/>
      <c r="J75" s="110">
        <f t="shared" si="53"/>
        <v>1914.64</v>
      </c>
      <c r="K75" s="111">
        <v>100</v>
      </c>
      <c r="L75" s="108">
        <f t="shared" si="54"/>
        <v>0</v>
      </c>
      <c r="M75" s="109">
        <f t="shared" si="55"/>
        <v>1914.64</v>
      </c>
      <c r="N75" s="23"/>
      <c r="O75" s="112">
        <f t="shared" si="56"/>
        <v>1914.64</v>
      </c>
      <c r="P75" s="113">
        <f t="shared" si="57"/>
        <v>1</v>
      </c>
      <c r="Q75" s="114"/>
      <c r="R75" s="115">
        <f t="shared" si="58"/>
        <v>1914.64</v>
      </c>
      <c r="S75" s="23"/>
      <c r="T75" s="116">
        <f t="shared" si="59"/>
        <v>1914.64</v>
      </c>
      <c r="U75" s="27"/>
      <c r="V75" s="117">
        <f t="shared" si="60"/>
        <v>1914.64</v>
      </c>
      <c r="W75" s="109">
        <f t="shared" si="61"/>
        <v>0</v>
      </c>
      <c r="X75" s="118"/>
      <c r="AC75" s="107"/>
      <c r="AD75" s="120"/>
      <c r="AE75" s="108"/>
      <c r="AF75" s="121"/>
    </row>
    <row r="76" spans="1:32" s="119" customFormat="1" ht="15" customHeight="1" thickBot="1" x14ac:dyDescent="0.3">
      <c r="A76" s="104"/>
      <c r="B76" s="105" t="s">
        <v>33</v>
      </c>
      <c r="C76" s="23"/>
      <c r="D76" s="106" t="s">
        <v>22</v>
      </c>
      <c r="E76" s="107">
        <v>0</v>
      </c>
      <c r="F76" s="108"/>
      <c r="G76" s="108"/>
      <c r="H76" s="109">
        <f t="shared" si="52"/>
        <v>0</v>
      </c>
      <c r="I76" s="23"/>
      <c r="J76" s="110">
        <f t="shared" si="53"/>
        <v>0</v>
      </c>
      <c r="K76" s="111">
        <v>100</v>
      </c>
      <c r="L76" s="108">
        <f t="shared" si="54"/>
        <v>0</v>
      </c>
      <c r="M76" s="109">
        <f t="shared" si="55"/>
        <v>0</v>
      </c>
      <c r="N76" s="23"/>
      <c r="O76" s="112">
        <f t="shared" si="56"/>
        <v>0</v>
      </c>
      <c r="P76" s="113">
        <f t="shared" si="57"/>
        <v>0</v>
      </c>
      <c r="Q76" s="114"/>
      <c r="R76" s="115">
        <f t="shared" si="58"/>
        <v>0</v>
      </c>
      <c r="S76" s="23"/>
      <c r="T76" s="116">
        <f t="shared" si="59"/>
        <v>0</v>
      </c>
      <c r="U76" s="27"/>
      <c r="V76" s="117">
        <f t="shared" si="60"/>
        <v>0</v>
      </c>
      <c r="W76" s="109">
        <f t="shared" si="61"/>
        <v>0</v>
      </c>
      <c r="X76" s="118"/>
      <c r="AC76" s="107"/>
      <c r="AD76" s="120"/>
      <c r="AE76" s="108"/>
      <c r="AF76" s="121"/>
    </row>
    <row r="77" spans="1:32" s="99" customFormat="1" ht="19.5" customHeight="1" thickBot="1" x14ac:dyDescent="0.3">
      <c r="A77" s="82" t="s">
        <v>157</v>
      </c>
      <c r="B77" s="83" t="s">
        <v>71</v>
      </c>
      <c r="C77" s="84"/>
      <c r="D77" s="85" t="s">
        <v>22</v>
      </c>
      <c r="E77" s="86">
        <f>SUM(E78:E84)</f>
        <v>228225.08499999999</v>
      </c>
      <c r="F77" s="87">
        <f>SUM(F78:F84)</f>
        <v>0</v>
      </c>
      <c r="G77" s="87">
        <f>SUM(G78:G84)</f>
        <v>0</v>
      </c>
      <c r="H77" s="88">
        <f>SUM(H78:H84)</f>
        <v>228225.08499999999</v>
      </c>
      <c r="I77" s="84"/>
      <c r="J77" s="89">
        <f>SUM(J78:J84)</f>
        <v>228225.08499999999</v>
      </c>
      <c r="K77" s="90">
        <f>IFERROR(J77/H77,"")</f>
        <v>1</v>
      </c>
      <c r="L77" s="91">
        <f>SUM(L78:L84)</f>
        <v>2</v>
      </c>
      <c r="M77" s="92">
        <f>SUM(M78:M84)</f>
        <v>228223.08499999999</v>
      </c>
      <c r="N77" s="84"/>
      <c r="O77" s="93">
        <f>SUM(O78:O84)</f>
        <v>228225.08499999999</v>
      </c>
      <c r="P77" s="94">
        <f>IFERROR(O77/M77,"")</f>
        <v>1.0000087633553809</v>
      </c>
      <c r="Q77" s="124">
        <f>SUM(Q78:Q84)</f>
        <v>2</v>
      </c>
      <c r="R77" s="96">
        <f>SUM(R78:R84)</f>
        <v>228223.08499999999</v>
      </c>
      <c r="S77" s="84"/>
      <c r="T77" s="97">
        <f>SUM(T78:T84)</f>
        <v>228223.08499999999</v>
      </c>
      <c r="U77" s="84"/>
      <c r="V77" s="98">
        <f>SUM(V78:V84)</f>
        <v>228225.08499999999</v>
      </c>
      <c r="W77" s="92">
        <f>SUM(W78:W84)</f>
        <v>0</v>
      </c>
      <c r="X77" s="76"/>
      <c r="AC77" s="100"/>
      <c r="AD77" s="101"/>
      <c r="AE77" s="102"/>
      <c r="AF77" s="103"/>
    </row>
    <row r="78" spans="1:32" s="119" customFormat="1" ht="15" customHeight="1" x14ac:dyDescent="0.25">
      <c r="A78" s="104"/>
      <c r="B78" s="105" t="s">
        <v>35</v>
      </c>
      <c r="C78" s="23"/>
      <c r="D78" s="106" t="s">
        <v>22</v>
      </c>
      <c r="E78" s="107">
        <v>2976.3850000000002</v>
      </c>
      <c r="F78" s="108"/>
      <c r="G78" s="108"/>
      <c r="H78" s="109">
        <f t="shared" ref="H78:H84" si="62">SUM(E78:G78)</f>
        <v>2976.3850000000002</v>
      </c>
      <c r="I78" s="23"/>
      <c r="J78" s="110">
        <f t="shared" ref="J78:J84" si="63">H78*K78/100</f>
        <v>2976.3850000000002</v>
      </c>
      <c r="K78" s="111">
        <v>100</v>
      </c>
      <c r="L78" s="108">
        <f t="shared" ref="L78:L84" si="64">Q78+AE78</f>
        <v>0</v>
      </c>
      <c r="M78" s="109">
        <f t="shared" ref="M78:M84" si="65">J78-L78</f>
        <v>2976.3850000000002</v>
      </c>
      <c r="N78" s="23"/>
      <c r="O78" s="112">
        <f t="shared" ref="O78:O84" si="66">J78-AC78</f>
        <v>2976.3850000000002</v>
      </c>
      <c r="P78" s="113">
        <f t="shared" ref="P78:P84" si="67">IFERROR(O78/M78,0)</f>
        <v>1</v>
      </c>
      <c r="Q78" s="114"/>
      <c r="R78" s="115">
        <f t="shared" ref="R78:R84" si="68">O78-Q78</f>
        <v>2976.3850000000002</v>
      </c>
      <c r="S78" s="23"/>
      <c r="T78" s="116">
        <f t="shared" ref="T78:T84" si="69">H78-L78</f>
        <v>2976.3850000000002</v>
      </c>
      <c r="U78" s="27"/>
      <c r="V78" s="117">
        <f t="shared" ref="V78:V84" si="70">L78+T78</f>
        <v>2976.3850000000002</v>
      </c>
      <c r="W78" s="109">
        <f t="shared" ref="W78:W84" si="71">H78-V78</f>
        <v>0</v>
      </c>
      <c r="X78" s="118"/>
      <c r="AC78" s="107"/>
      <c r="AD78" s="120"/>
      <c r="AE78" s="108"/>
      <c r="AF78" s="121"/>
    </row>
    <row r="79" spans="1:32" s="119" customFormat="1" ht="15" customHeight="1" x14ac:dyDescent="0.25">
      <c r="A79" s="104"/>
      <c r="B79" s="105" t="s">
        <v>36</v>
      </c>
      <c r="C79" s="23"/>
      <c r="D79" s="106" t="s">
        <v>22</v>
      </c>
      <c r="E79" s="107">
        <v>27285.7</v>
      </c>
      <c r="F79" s="108"/>
      <c r="G79" s="108"/>
      <c r="H79" s="109">
        <f t="shared" si="62"/>
        <v>27285.7</v>
      </c>
      <c r="I79" s="23"/>
      <c r="J79" s="110">
        <f t="shared" si="63"/>
        <v>27285.7</v>
      </c>
      <c r="K79" s="111">
        <v>100</v>
      </c>
      <c r="L79" s="108">
        <f t="shared" si="64"/>
        <v>2</v>
      </c>
      <c r="M79" s="109">
        <f t="shared" si="65"/>
        <v>27283.7</v>
      </c>
      <c r="N79" s="23"/>
      <c r="O79" s="112">
        <f t="shared" si="66"/>
        <v>27285.7</v>
      </c>
      <c r="P79" s="113">
        <f t="shared" si="67"/>
        <v>1.0000733038407548</v>
      </c>
      <c r="Q79" s="114">
        <v>2</v>
      </c>
      <c r="R79" s="115">
        <f t="shared" si="68"/>
        <v>27283.7</v>
      </c>
      <c r="S79" s="23"/>
      <c r="T79" s="116">
        <f t="shared" si="69"/>
        <v>27283.7</v>
      </c>
      <c r="U79" s="27"/>
      <c r="V79" s="117">
        <f t="shared" si="70"/>
        <v>27285.7</v>
      </c>
      <c r="W79" s="109">
        <f t="shared" si="71"/>
        <v>0</v>
      </c>
      <c r="X79" s="118"/>
      <c r="AC79" s="107"/>
      <c r="AD79" s="120"/>
      <c r="AE79" s="108"/>
      <c r="AF79" s="121"/>
    </row>
    <row r="80" spans="1:32" s="119" customFormat="1" ht="15" customHeight="1" x14ac:dyDescent="0.25">
      <c r="A80" s="104"/>
      <c r="B80" s="105" t="s">
        <v>37</v>
      </c>
      <c r="C80" s="23"/>
      <c r="D80" s="106" t="s">
        <v>22</v>
      </c>
      <c r="E80" s="107">
        <v>14206.400000000001</v>
      </c>
      <c r="F80" s="108"/>
      <c r="G80" s="108"/>
      <c r="H80" s="109">
        <f t="shared" si="62"/>
        <v>14206.400000000001</v>
      </c>
      <c r="I80" s="23"/>
      <c r="J80" s="110">
        <f t="shared" si="63"/>
        <v>14206.400000000001</v>
      </c>
      <c r="K80" s="111">
        <v>100</v>
      </c>
      <c r="L80" s="108">
        <f t="shared" si="64"/>
        <v>0</v>
      </c>
      <c r="M80" s="109">
        <f t="shared" si="65"/>
        <v>14206.400000000001</v>
      </c>
      <c r="N80" s="23"/>
      <c r="O80" s="112">
        <f t="shared" si="66"/>
        <v>14206.400000000001</v>
      </c>
      <c r="P80" s="113">
        <f t="shared" si="67"/>
        <v>1</v>
      </c>
      <c r="Q80" s="114"/>
      <c r="R80" s="115">
        <f t="shared" si="68"/>
        <v>14206.400000000001</v>
      </c>
      <c r="S80" s="23"/>
      <c r="T80" s="116">
        <f t="shared" si="69"/>
        <v>14206.400000000001</v>
      </c>
      <c r="U80" s="27"/>
      <c r="V80" s="117">
        <f t="shared" si="70"/>
        <v>14206.400000000001</v>
      </c>
      <c r="W80" s="109">
        <f t="shared" si="71"/>
        <v>0</v>
      </c>
      <c r="X80" s="118"/>
      <c r="AC80" s="107"/>
      <c r="AD80" s="120"/>
      <c r="AE80" s="108"/>
      <c r="AF80" s="121"/>
    </row>
    <row r="81" spans="1:32" s="119" customFormat="1" ht="15" customHeight="1" x14ac:dyDescent="0.25">
      <c r="A81" s="104"/>
      <c r="B81" s="105" t="s">
        <v>38</v>
      </c>
      <c r="C81" s="23"/>
      <c r="D81" s="106" t="s">
        <v>22</v>
      </c>
      <c r="E81" s="107">
        <v>73278.399999999994</v>
      </c>
      <c r="F81" s="108"/>
      <c r="G81" s="108"/>
      <c r="H81" s="109">
        <f t="shared" si="62"/>
        <v>73278.399999999994</v>
      </c>
      <c r="I81" s="23"/>
      <c r="J81" s="110">
        <f t="shared" si="63"/>
        <v>73278.399999999994</v>
      </c>
      <c r="K81" s="111">
        <v>100</v>
      </c>
      <c r="L81" s="108">
        <f t="shared" si="64"/>
        <v>0</v>
      </c>
      <c r="M81" s="109">
        <f t="shared" si="65"/>
        <v>73278.399999999994</v>
      </c>
      <c r="N81" s="23"/>
      <c r="O81" s="112">
        <f t="shared" si="66"/>
        <v>73278.399999999994</v>
      </c>
      <c r="P81" s="113">
        <f t="shared" si="67"/>
        <v>1</v>
      </c>
      <c r="Q81" s="114"/>
      <c r="R81" s="115">
        <f t="shared" si="68"/>
        <v>73278.399999999994</v>
      </c>
      <c r="S81" s="23"/>
      <c r="T81" s="116">
        <f t="shared" si="69"/>
        <v>73278.399999999994</v>
      </c>
      <c r="U81" s="27"/>
      <c r="V81" s="117">
        <f t="shared" si="70"/>
        <v>73278.399999999994</v>
      </c>
      <c r="W81" s="109">
        <f t="shared" si="71"/>
        <v>0</v>
      </c>
      <c r="X81" s="118"/>
      <c r="AC81" s="107"/>
      <c r="AD81" s="120"/>
      <c r="AE81" s="108"/>
      <c r="AF81" s="121"/>
    </row>
    <row r="82" spans="1:32" s="119" customFormat="1" ht="15" customHeight="1" x14ac:dyDescent="0.25">
      <c r="A82" s="104"/>
      <c r="B82" s="105" t="s">
        <v>39</v>
      </c>
      <c r="C82" s="23"/>
      <c r="D82" s="106" t="s">
        <v>22</v>
      </c>
      <c r="E82" s="107">
        <v>85781.8</v>
      </c>
      <c r="F82" s="108"/>
      <c r="G82" s="108"/>
      <c r="H82" s="109">
        <f t="shared" si="62"/>
        <v>85781.8</v>
      </c>
      <c r="I82" s="23"/>
      <c r="J82" s="110">
        <f t="shared" si="63"/>
        <v>85781.8</v>
      </c>
      <c r="K82" s="111">
        <v>100</v>
      </c>
      <c r="L82" s="108">
        <f t="shared" si="64"/>
        <v>0</v>
      </c>
      <c r="M82" s="109">
        <f t="shared" si="65"/>
        <v>85781.8</v>
      </c>
      <c r="N82" s="23"/>
      <c r="O82" s="112">
        <f t="shared" si="66"/>
        <v>85781.8</v>
      </c>
      <c r="P82" s="113">
        <f t="shared" si="67"/>
        <v>1</v>
      </c>
      <c r="Q82" s="114"/>
      <c r="R82" s="115">
        <f t="shared" si="68"/>
        <v>85781.8</v>
      </c>
      <c r="S82" s="23"/>
      <c r="T82" s="116">
        <f t="shared" si="69"/>
        <v>85781.8</v>
      </c>
      <c r="U82" s="27"/>
      <c r="V82" s="117">
        <f t="shared" si="70"/>
        <v>85781.8</v>
      </c>
      <c r="W82" s="109">
        <f t="shared" si="71"/>
        <v>0</v>
      </c>
      <c r="X82" s="118"/>
      <c r="AC82" s="107"/>
      <c r="AD82" s="120"/>
      <c r="AE82" s="108"/>
      <c r="AF82" s="121"/>
    </row>
    <row r="83" spans="1:32" s="119" customFormat="1" ht="15" customHeight="1" x14ac:dyDescent="0.25">
      <c r="A83" s="104"/>
      <c r="B83" s="152" t="s">
        <v>72</v>
      </c>
      <c r="C83" s="23"/>
      <c r="D83" s="106" t="s">
        <v>22</v>
      </c>
      <c r="E83" s="107">
        <v>24428.560000000001</v>
      </c>
      <c r="F83" s="108"/>
      <c r="G83" s="108"/>
      <c r="H83" s="109">
        <f t="shared" si="62"/>
        <v>24428.560000000001</v>
      </c>
      <c r="I83" s="23"/>
      <c r="J83" s="110">
        <f t="shared" si="63"/>
        <v>24428.560000000001</v>
      </c>
      <c r="K83" s="111">
        <v>100</v>
      </c>
      <c r="L83" s="108">
        <f t="shared" si="64"/>
        <v>0</v>
      </c>
      <c r="M83" s="109">
        <f t="shared" si="65"/>
        <v>24428.560000000001</v>
      </c>
      <c r="N83" s="23"/>
      <c r="O83" s="112">
        <f t="shared" si="66"/>
        <v>24428.560000000001</v>
      </c>
      <c r="P83" s="113">
        <f t="shared" si="67"/>
        <v>1</v>
      </c>
      <c r="Q83" s="114"/>
      <c r="R83" s="115">
        <f t="shared" si="68"/>
        <v>24428.560000000001</v>
      </c>
      <c r="S83" s="23"/>
      <c r="T83" s="116">
        <f t="shared" si="69"/>
        <v>24428.560000000001</v>
      </c>
      <c r="U83" s="27"/>
      <c r="V83" s="117">
        <f t="shared" si="70"/>
        <v>24428.560000000001</v>
      </c>
      <c r="W83" s="109">
        <f t="shared" si="71"/>
        <v>0</v>
      </c>
      <c r="X83" s="118"/>
      <c r="AC83" s="107"/>
      <c r="AD83" s="120"/>
      <c r="AE83" s="108"/>
      <c r="AF83" s="121"/>
    </row>
    <row r="84" spans="1:32" s="119" customFormat="1" ht="15" customHeight="1" thickBot="1" x14ac:dyDescent="0.3">
      <c r="A84" s="104"/>
      <c r="B84" s="152" t="s">
        <v>44</v>
      </c>
      <c r="C84" s="23"/>
      <c r="D84" s="106" t="s">
        <v>22</v>
      </c>
      <c r="E84" s="107">
        <v>267.83999999999997</v>
      </c>
      <c r="F84" s="108"/>
      <c r="G84" s="108"/>
      <c r="H84" s="109">
        <f t="shared" si="62"/>
        <v>267.83999999999997</v>
      </c>
      <c r="I84" s="23"/>
      <c r="J84" s="110">
        <f t="shared" si="63"/>
        <v>267.83999999999997</v>
      </c>
      <c r="K84" s="111">
        <v>100</v>
      </c>
      <c r="L84" s="108">
        <f t="shared" si="64"/>
        <v>0</v>
      </c>
      <c r="M84" s="109">
        <f t="shared" si="65"/>
        <v>267.83999999999997</v>
      </c>
      <c r="N84" s="23"/>
      <c r="O84" s="112">
        <f t="shared" si="66"/>
        <v>267.83999999999997</v>
      </c>
      <c r="P84" s="113">
        <f t="shared" si="67"/>
        <v>1</v>
      </c>
      <c r="Q84" s="114"/>
      <c r="R84" s="115">
        <f t="shared" si="68"/>
        <v>267.83999999999997</v>
      </c>
      <c r="S84" s="23"/>
      <c r="T84" s="116">
        <f t="shared" si="69"/>
        <v>267.83999999999997</v>
      </c>
      <c r="U84" s="27"/>
      <c r="V84" s="117">
        <f t="shared" si="70"/>
        <v>267.83999999999997</v>
      </c>
      <c r="W84" s="109">
        <f t="shared" si="71"/>
        <v>0</v>
      </c>
      <c r="X84" s="118"/>
      <c r="AC84" s="107"/>
      <c r="AD84" s="120"/>
      <c r="AE84" s="108"/>
      <c r="AF84" s="121"/>
    </row>
    <row r="85" spans="1:32" s="99" customFormat="1" ht="19.5" customHeight="1" thickBot="1" x14ac:dyDescent="0.3">
      <c r="A85" s="82" t="s">
        <v>164</v>
      </c>
      <c r="B85" s="83" t="s">
        <v>73</v>
      </c>
      <c r="C85" s="84"/>
      <c r="D85" s="85" t="s">
        <v>22</v>
      </c>
      <c r="E85" s="86">
        <f>SUM(E86:E87)</f>
        <v>9863.8799999999992</v>
      </c>
      <c r="F85" s="87">
        <f>SUM(F86:F87)</f>
        <v>0</v>
      </c>
      <c r="G85" s="87">
        <f>SUM(G86:G87)</f>
        <v>0</v>
      </c>
      <c r="H85" s="88">
        <f>SUM(H86:H87)</f>
        <v>9863.8799999999992</v>
      </c>
      <c r="I85" s="84"/>
      <c r="J85" s="89">
        <f>SUM(J86:J87)</f>
        <v>9863.8799999999992</v>
      </c>
      <c r="K85" s="90">
        <f>IFERROR(J85/H85,"")</f>
        <v>1</v>
      </c>
      <c r="L85" s="91">
        <f>SUM(L86:L87)</f>
        <v>3</v>
      </c>
      <c r="M85" s="92">
        <f>SUM(M86:M87)</f>
        <v>9860.8799999999992</v>
      </c>
      <c r="N85" s="84"/>
      <c r="O85" s="93">
        <f>SUM(O86:O87)</f>
        <v>9863.8799999999992</v>
      </c>
      <c r="P85" s="94">
        <f>IFERROR(O85/M85,"")</f>
        <v>1.0003042324822937</v>
      </c>
      <c r="Q85" s="124">
        <f>SUM(Q86:Q87)</f>
        <v>3</v>
      </c>
      <c r="R85" s="96">
        <f>SUM(R86:R87)</f>
        <v>9860.8799999999992</v>
      </c>
      <c r="S85" s="84"/>
      <c r="T85" s="97">
        <f>SUM(T86:T87)</f>
        <v>9860.8799999999992</v>
      </c>
      <c r="U85" s="84"/>
      <c r="V85" s="98">
        <f>SUM(V86:V87)</f>
        <v>9863.8799999999992</v>
      </c>
      <c r="W85" s="92">
        <f>SUM(W86:W87)</f>
        <v>0</v>
      </c>
      <c r="X85" s="76"/>
      <c r="AC85" s="100"/>
      <c r="AD85" s="101"/>
      <c r="AE85" s="91"/>
      <c r="AF85" s="103"/>
    </row>
    <row r="86" spans="1:32" s="119" customFormat="1" ht="15" customHeight="1" x14ac:dyDescent="0.25">
      <c r="A86" s="104"/>
      <c r="B86" s="105" t="s">
        <v>46</v>
      </c>
      <c r="C86" s="23"/>
      <c r="D86" s="106" t="s">
        <v>22</v>
      </c>
      <c r="E86" s="107">
        <v>7738.3799999999992</v>
      </c>
      <c r="F86" s="108"/>
      <c r="G86" s="108"/>
      <c r="H86" s="109">
        <f t="shared" ref="H86:H87" si="72">SUM(E86:G86)</f>
        <v>7738.3799999999992</v>
      </c>
      <c r="I86" s="23"/>
      <c r="J86" s="110">
        <f t="shared" ref="J86:J87" si="73">H86*K86/100</f>
        <v>7738.3799999999992</v>
      </c>
      <c r="K86" s="111">
        <v>100</v>
      </c>
      <c r="L86" s="108">
        <f t="shared" ref="L86:L87" si="74">Q86+AE86</f>
        <v>3</v>
      </c>
      <c r="M86" s="109">
        <f t="shared" ref="M86:M87" si="75">J86-L86</f>
        <v>7735.3799999999992</v>
      </c>
      <c r="N86" s="23"/>
      <c r="O86" s="112">
        <f t="shared" ref="O86:O87" si="76">J86-AC86</f>
        <v>7738.3799999999992</v>
      </c>
      <c r="P86" s="113">
        <f t="shared" ref="P86:P87" si="77">IFERROR(O86/M86,0)</f>
        <v>1.0003878283936924</v>
      </c>
      <c r="Q86" s="114">
        <v>3</v>
      </c>
      <c r="R86" s="115">
        <f t="shared" ref="R86:R87" si="78">O86-Q86</f>
        <v>7735.3799999999992</v>
      </c>
      <c r="S86" s="23"/>
      <c r="T86" s="116">
        <f t="shared" ref="T86:T87" si="79">H86-L86</f>
        <v>7735.3799999999992</v>
      </c>
      <c r="U86" s="27"/>
      <c r="V86" s="117">
        <f t="shared" ref="V86:V87" si="80">L86+T86</f>
        <v>7738.3799999999992</v>
      </c>
      <c r="W86" s="109">
        <f t="shared" ref="W86:W87" si="81">H86-V86</f>
        <v>0</v>
      </c>
      <c r="X86" s="118"/>
      <c r="AC86" s="107"/>
      <c r="AD86" s="120"/>
      <c r="AE86" s="108"/>
      <c r="AF86" s="121"/>
    </row>
    <row r="87" spans="1:32" s="119" customFormat="1" ht="15" customHeight="1" thickBot="1" x14ac:dyDescent="0.3">
      <c r="A87" s="104"/>
      <c r="B87" s="105" t="s">
        <v>47</v>
      </c>
      <c r="C87" s="23"/>
      <c r="D87" s="106" t="s">
        <v>22</v>
      </c>
      <c r="E87" s="107">
        <v>2125.5</v>
      </c>
      <c r="F87" s="108"/>
      <c r="G87" s="108"/>
      <c r="H87" s="109">
        <f t="shared" si="72"/>
        <v>2125.5</v>
      </c>
      <c r="I87" s="23"/>
      <c r="J87" s="110">
        <f t="shared" si="73"/>
        <v>2125.5</v>
      </c>
      <c r="K87" s="111">
        <v>100</v>
      </c>
      <c r="L87" s="108">
        <f t="shared" si="74"/>
        <v>0</v>
      </c>
      <c r="M87" s="109">
        <f t="shared" si="75"/>
        <v>2125.5</v>
      </c>
      <c r="N87" s="23"/>
      <c r="O87" s="112">
        <f t="shared" si="76"/>
        <v>2125.5</v>
      </c>
      <c r="P87" s="113">
        <f t="shared" si="77"/>
        <v>1</v>
      </c>
      <c r="Q87" s="114"/>
      <c r="R87" s="115">
        <f t="shared" si="78"/>
        <v>2125.5</v>
      </c>
      <c r="S87" s="23"/>
      <c r="T87" s="116">
        <f t="shared" si="79"/>
        <v>2125.5</v>
      </c>
      <c r="U87" s="27"/>
      <c r="V87" s="117">
        <f t="shared" si="80"/>
        <v>2125.5</v>
      </c>
      <c r="W87" s="109">
        <f t="shared" si="81"/>
        <v>0</v>
      </c>
      <c r="X87" s="118"/>
      <c r="AC87" s="107"/>
      <c r="AD87" s="120"/>
      <c r="AE87" s="108"/>
      <c r="AF87" s="121"/>
    </row>
    <row r="88" spans="1:32" s="99" customFormat="1" ht="19.5" customHeight="1" thickBot="1" x14ac:dyDescent="0.3">
      <c r="A88" s="82" t="s">
        <v>158</v>
      </c>
      <c r="B88" s="83" t="s">
        <v>74</v>
      </c>
      <c r="C88" s="84"/>
      <c r="D88" s="85" t="s">
        <v>22</v>
      </c>
      <c r="E88" s="86">
        <f>SUM(E89:E90)</f>
        <v>5810.0249999999996</v>
      </c>
      <c r="F88" s="87">
        <f>SUM(F89:F90)</f>
        <v>0</v>
      </c>
      <c r="G88" s="87">
        <f>SUM(G89:G90)</f>
        <v>0</v>
      </c>
      <c r="H88" s="88">
        <f>SUM(H89:H90)</f>
        <v>5810.0249999999996</v>
      </c>
      <c r="I88" s="84"/>
      <c r="J88" s="89">
        <f>SUM(J89:J90)</f>
        <v>5810.0249999999996</v>
      </c>
      <c r="K88" s="90">
        <f>IFERROR(J88/H88,"")</f>
        <v>1</v>
      </c>
      <c r="L88" s="91">
        <f>SUM(L89:L90)</f>
        <v>4</v>
      </c>
      <c r="M88" s="92">
        <f>SUM(M89:M90)</f>
        <v>5806.0249999999996</v>
      </c>
      <c r="N88" s="84"/>
      <c r="O88" s="93">
        <f>SUM(O89:O90)</f>
        <v>5810.0249999999996</v>
      </c>
      <c r="P88" s="94">
        <f>IFERROR(O88/M88,"")</f>
        <v>1.0006889395068055</v>
      </c>
      <c r="Q88" s="124">
        <f>SUM(Q89:Q90)</f>
        <v>4</v>
      </c>
      <c r="R88" s="96">
        <f>SUM(R89:R90)</f>
        <v>5806.0249999999996</v>
      </c>
      <c r="S88" s="84"/>
      <c r="T88" s="97">
        <f>SUM(T89:T90)</f>
        <v>5806.0249999999996</v>
      </c>
      <c r="U88" s="84"/>
      <c r="V88" s="98">
        <f>SUM(V89:V90)</f>
        <v>5810.0249999999996</v>
      </c>
      <c r="W88" s="92">
        <f>SUM(W89:W90)</f>
        <v>0</v>
      </c>
      <c r="X88" s="76"/>
      <c r="AC88" s="100"/>
      <c r="AD88" s="101"/>
      <c r="AE88" s="102"/>
      <c r="AF88" s="103"/>
    </row>
    <row r="89" spans="1:32" s="119" customFormat="1" ht="15" customHeight="1" x14ac:dyDescent="0.25">
      <c r="A89" s="104"/>
      <c r="B89" s="105" t="s">
        <v>49</v>
      </c>
      <c r="C89" s="23"/>
      <c r="D89" s="106" t="s">
        <v>22</v>
      </c>
      <c r="E89" s="107">
        <v>2848.625</v>
      </c>
      <c r="F89" s="108"/>
      <c r="G89" s="108"/>
      <c r="H89" s="109">
        <f>SUM(E89:G89)</f>
        <v>2848.625</v>
      </c>
      <c r="I89" s="23"/>
      <c r="J89" s="110">
        <f>H89*K89/100</f>
        <v>2848.625</v>
      </c>
      <c r="K89" s="111">
        <v>100</v>
      </c>
      <c r="L89" s="108">
        <f>Q89+AE89</f>
        <v>4</v>
      </c>
      <c r="M89" s="109">
        <f>J89-L89</f>
        <v>2844.625</v>
      </c>
      <c r="N89" s="23"/>
      <c r="O89" s="112">
        <f>J89-AC89</f>
        <v>2848.625</v>
      </c>
      <c r="P89" s="113">
        <f>IFERROR(O89/M89,0)</f>
        <v>1.0014061607417497</v>
      </c>
      <c r="Q89" s="114">
        <v>4</v>
      </c>
      <c r="R89" s="115">
        <f>O89-Q89</f>
        <v>2844.625</v>
      </c>
      <c r="S89" s="23"/>
      <c r="T89" s="116">
        <f>H89-L89</f>
        <v>2844.625</v>
      </c>
      <c r="U89" s="27"/>
      <c r="V89" s="117">
        <f t="shared" ref="V89:V90" si="82">L89+T89</f>
        <v>2848.625</v>
      </c>
      <c r="W89" s="109">
        <f t="shared" ref="W89:W90" si="83">H89-V89</f>
        <v>0</v>
      </c>
      <c r="X89" s="118"/>
      <c r="AC89" s="107"/>
      <c r="AD89" s="120"/>
      <c r="AE89" s="108"/>
      <c r="AF89" s="121"/>
    </row>
    <row r="90" spans="1:32" s="119" customFormat="1" ht="15" customHeight="1" thickBot="1" x14ac:dyDescent="0.3">
      <c r="A90" s="104"/>
      <c r="B90" s="105" t="s">
        <v>50</v>
      </c>
      <c r="C90" s="23"/>
      <c r="D90" s="106" t="s">
        <v>22</v>
      </c>
      <c r="E90" s="107">
        <v>2961.4</v>
      </c>
      <c r="F90" s="108"/>
      <c r="G90" s="108"/>
      <c r="H90" s="109">
        <f>SUM(E90:G90)</f>
        <v>2961.4</v>
      </c>
      <c r="I90" s="23"/>
      <c r="J90" s="110">
        <f>H90*K90/100</f>
        <v>2961.4</v>
      </c>
      <c r="K90" s="111">
        <v>100</v>
      </c>
      <c r="L90" s="108">
        <f>Q90+AE90</f>
        <v>0</v>
      </c>
      <c r="M90" s="109">
        <f>J90-L90</f>
        <v>2961.4</v>
      </c>
      <c r="N90" s="23"/>
      <c r="O90" s="112">
        <f>J90-AC90</f>
        <v>2961.4</v>
      </c>
      <c r="P90" s="113">
        <f>IFERROR(O90/M90,0)</f>
        <v>1</v>
      </c>
      <c r="Q90" s="114"/>
      <c r="R90" s="115">
        <f>O90-Q90</f>
        <v>2961.4</v>
      </c>
      <c r="S90" s="23"/>
      <c r="T90" s="116">
        <f>H90-L90</f>
        <v>2961.4</v>
      </c>
      <c r="U90" s="27"/>
      <c r="V90" s="117">
        <f t="shared" si="82"/>
        <v>2961.4</v>
      </c>
      <c r="W90" s="109">
        <f t="shared" si="83"/>
        <v>0</v>
      </c>
      <c r="X90" s="118"/>
      <c r="AC90" s="107"/>
      <c r="AD90" s="120"/>
      <c r="AE90" s="108"/>
      <c r="AF90" s="121"/>
    </row>
    <row r="91" spans="1:32" s="99" customFormat="1" ht="19.5" customHeight="1" thickBot="1" x14ac:dyDescent="0.3">
      <c r="A91" s="82" t="s">
        <v>165</v>
      </c>
      <c r="B91" s="83" t="s">
        <v>75</v>
      </c>
      <c r="C91" s="84"/>
      <c r="D91" s="85" t="s">
        <v>22</v>
      </c>
      <c r="E91" s="86">
        <f>SUM(E92:E106)</f>
        <v>38421.110000000008</v>
      </c>
      <c r="F91" s="87">
        <f>SUM(F92:F106)</f>
        <v>0</v>
      </c>
      <c r="G91" s="87">
        <f>SUM(G92:G106)</f>
        <v>0</v>
      </c>
      <c r="H91" s="88">
        <f>SUM(H92:H106)</f>
        <v>38421.110000000008</v>
      </c>
      <c r="I91" s="84"/>
      <c r="J91" s="89">
        <f>SUM(J92:J106)</f>
        <v>38421.110000000008</v>
      </c>
      <c r="K91" s="90">
        <f>IFERROR(J91/H91,"")</f>
        <v>1</v>
      </c>
      <c r="L91" s="91">
        <f>SUM(L92:L106)</f>
        <v>5</v>
      </c>
      <c r="M91" s="92">
        <f>SUM(M92:M106)</f>
        <v>38416.110000000008</v>
      </c>
      <c r="N91" s="84"/>
      <c r="O91" s="93">
        <f>SUM(O92:O106)</f>
        <v>38421.110000000008</v>
      </c>
      <c r="P91" s="94">
        <f>IFERROR(O91/M91,"")</f>
        <v>1.0001301537297764</v>
      </c>
      <c r="Q91" s="124">
        <f>SUM(Q92:Q106)</f>
        <v>5</v>
      </c>
      <c r="R91" s="96">
        <f>SUM(R92:R106)</f>
        <v>38416.110000000008</v>
      </c>
      <c r="S91" s="84"/>
      <c r="T91" s="97">
        <f>SUM(T92:T106)</f>
        <v>38416.110000000008</v>
      </c>
      <c r="U91" s="84"/>
      <c r="V91" s="98">
        <f>SUM(V92:V106)</f>
        <v>38421.110000000008</v>
      </c>
      <c r="W91" s="92">
        <f>SUM(W92:W106)</f>
        <v>0</v>
      </c>
      <c r="X91" s="76"/>
      <c r="AC91" s="100"/>
      <c r="AD91" s="101"/>
      <c r="AE91" s="102"/>
      <c r="AF91" s="103"/>
    </row>
    <row r="92" spans="1:32" s="119" customFormat="1" ht="15" customHeight="1" x14ac:dyDescent="0.25">
      <c r="A92" s="104"/>
      <c r="B92" s="105" t="s">
        <v>52</v>
      </c>
      <c r="C92" s="23"/>
      <c r="D92" s="106" t="s">
        <v>22</v>
      </c>
      <c r="E92" s="107">
        <v>2216.5</v>
      </c>
      <c r="F92" s="108"/>
      <c r="G92" s="108"/>
      <c r="H92" s="109">
        <f t="shared" ref="H92:H106" si="84">SUM(E92:G92)</f>
        <v>2216.5</v>
      </c>
      <c r="I92" s="23"/>
      <c r="J92" s="110">
        <f t="shared" ref="J92:J106" si="85">H92*K92/100</f>
        <v>2216.5</v>
      </c>
      <c r="K92" s="111">
        <v>100</v>
      </c>
      <c r="L92" s="108">
        <f t="shared" ref="L92:L106" si="86">Q92+AE92</f>
        <v>0</v>
      </c>
      <c r="M92" s="109">
        <f t="shared" ref="M92:M106" si="87">J92-L92</f>
        <v>2216.5</v>
      </c>
      <c r="N92" s="23"/>
      <c r="O92" s="112">
        <f t="shared" ref="O92:O106" si="88">J92-AC92</f>
        <v>2216.5</v>
      </c>
      <c r="P92" s="113">
        <f t="shared" ref="P92:P106" si="89">IFERROR(O92/M92,0)</f>
        <v>1</v>
      </c>
      <c r="Q92" s="114"/>
      <c r="R92" s="115">
        <f t="shared" ref="R92:R106" si="90">O92-Q92</f>
        <v>2216.5</v>
      </c>
      <c r="S92" s="23"/>
      <c r="T92" s="116">
        <f t="shared" ref="T92:T106" si="91">H92-L92</f>
        <v>2216.5</v>
      </c>
      <c r="U92" s="27"/>
      <c r="V92" s="117">
        <f t="shared" ref="V92:V106" si="92">L92+T92</f>
        <v>2216.5</v>
      </c>
      <c r="W92" s="109">
        <f t="shared" ref="W92:W106" si="93">H92-V92</f>
        <v>0</v>
      </c>
      <c r="X92" s="118"/>
      <c r="AC92" s="107"/>
      <c r="AD92" s="120"/>
      <c r="AE92" s="108"/>
      <c r="AF92" s="121"/>
    </row>
    <row r="93" spans="1:32" s="119" customFormat="1" ht="15" customHeight="1" x14ac:dyDescent="0.25">
      <c r="A93" s="104"/>
      <c r="B93" s="105" t="s">
        <v>53</v>
      </c>
      <c r="C93" s="23"/>
      <c r="D93" s="106" t="s">
        <v>22</v>
      </c>
      <c r="E93" s="107">
        <v>1569.1000000000001</v>
      </c>
      <c r="F93" s="108"/>
      <c r="G93" s="108"/>
      <c r="H93" s="109">
        <f t="shared" si="84"/>
        <v>1569.1000000000001</v>
      </c>
      <c r="I93" s="23"/>
      <c r="J93" s="110">
        <f t="shared" si="85"/>
        <v>1569.1</v>
      </c>
      <c r="K93" s="111">
        <v>100</v>
      </c>
      <c r="L93" s="108">
        <f t="shared" si="86"/>
        <v>0</v>
      </c>
      <c r="M93" s="109">
        <f t="shared" si="87"/>
        <v>1569.1</v>
      </c>
      <c r="N93" s="23"/>
      <c r="O93" s="112">
        <f t="shared" si="88"/>
        <v>1569.1</v>
      </c>
      <c r="P93" s="113">
        <f t="shared" si="89"/>
        <v>1</v>
      </c>
      <c r="Q93" s="114"/>
      <c r="R93" s="115">
        <f t="shared" si="90"/>
        <v>1569.1</v>
      </c>
      <c r="S93" s="23"/>
      <c r="T93" s="116">
        <f t="shared" si="91"/>
        <v>1569.1000000000001</v>
      </c>
      <c r="U93" s="27"/>
      <c r="V93" s="117">
        <f t="shared" si="92"/>
        <v>1569.1000000000001</v>
      </c>
      <c r="W93" s="109">
        <f t="shared" si="93"/>
        <v>0</v>
      </c>
      <c r="X93" s="118"/>
      <c r="AC93" s="107"/>
      <c r="AD93" s="120"/>
      <c r="AE93" s="108"/>
      <c r="AF93" s="121"/>
    </row>
    <row r="94" spans="1:32" s="119" customFormat="1" ht="15" customHeight="1" x14ac:dyDescent="0.25">
      <c r="A94" s="104"/>
      <c r="B94" s="105" t="s">
        <v>54</v>
      </c>
      <c r="C94" s="23"/>
      <c r="D94" s="106" t="s">
        <v>22</v>
      </c>
      <c r="E94" s="107">
        <v>9295</v>
      </c>
      <c r="F94" s="108"/>
      <c r="G94" s="108"/>
      <c r="H94" s="109">
        <f t="shared" si="84"/>
        <v>9295</v>
      </c>
      <c r="I94" s="23"/>
      <c r="J94" s="110">
        <f t="shared" si="85"/>
        <v>9295</v>
      </c>
      <c r="K94" s="111">
        <v>100</v>
      </c>
      <c r="L94" s="108">
        <f t="shared" si="86"/>
        <v>0</v>
      </c>
      <c r="M94" s="109">
        <f t="shared" si="87"/>
        <v>9295</v>
      </c>
      <c r="N94" s="23"/>
      <c r="O94" s="112">
        <f t="shared" si="88"/>
        <v>9295</v>
      </c>
      <c r="P94" s="113">
        <f t="shared" si="89"/>
        <v>1</v>
      </c>
      <c r="Q94" s="114"/>
      <c r="R94" s="115">
        <f t="shared" si="90"/>
        <v>9295</v>
      </c>
      <c r="S94" s="23"/>
      <c r="T94" s="116">
        <f t="shared" si="91"/>
        <v>9295</v>
      </c>
      <c r="U94" s="27"/>
      <c r="V94" s="117">
        <f t="shared" si="92"/>
        <v>9295</v>
      </c>
      <c r="W94" s="109">
        <f t="shared" si="93"/>
        <v>0</v>
      </c>
      <c r="X94" s="118"/>
      <c r="AC94" s="107"/>
      <c r="AD94" s="120"/>
      <c r="AE94" s="108"/>
      <c r="AF94" s="121"/>
    </row>
    <row r="95" spans="1:32" s="119" customFormat="1" ht="15" customHeight="1" x14ac:dyDescent="0.25">
      <c r="A95" s="104"/>
      <c r="B95" s="105" t="s">
        <v>55</v>
      </c>
      <c r="C95" s="23"/>
      <c r="D95" s="106" t="s">
        <v>22</v>
      </c>
      <c r="E95" s="107">
        <v>2318.5500000000002</v>
      </c>
      <c r="F95" s="108"/>
      <c r="G95" s="108"/>
      <c r="H95" s="109">
        <f t="shared" si="84"/>
        <v>2318.5500000000002</v>
      </c>
      <c r="I95" s="23"/>
      <c r="J95" s="110">
        <f t="shared" si="85"/>
        <v>2318.5500000000002</v>
      </c>
      <c r="K95" s="111">
        <v>100</v>
      </c>
      <c r="L95" s="108">
        <f t="shared" si="86"/>
        <v>5</v>
      </c>
      <c r="M95" s="109">
        <f t="shared" si="87"/>
        <v>2313.5500000000002</v>
      </c>
      <c r="N95" s="23"/>
      <c r="O95" s="112">
        <f t="shared" si="88"/>
        <v>2318.5500000000002</v>
      </c>
      <c r="P95" s="113">
        <f t="shared" si="89"/>
        <v>1.002161180869227</v>
      </c>
      <c r="Q95" s="114">
        <v>5</v>
      </c>
      <c r="R95" s="115">
        <f t="shared" si="90"/>
        <v>2313.5500000000002</v>
      </c>
      <c r="S95" s="23"/>
      <c r="T95" s="116">
        <f t="shared" si="91"/>
        <v>2313.5500000000002</v>
      </c>
      <c r="U95" s="27"/>
      <c r="V95" s="117">
        <f t="shared" si="92"/>
        <v>2318.5500000000002</v>
      </c>
      <c r="W95" s="109">
        <f t="shared" si="93"/>
        <v>0</v>
      </c>
      <c r="X95" s="118"/>
      <c r="AC95" s="107"/>
      <c r="AD95" s="120"/>
      <c r="AE95" s="108"/>
      <c r="AF95" s="121"/>
    </row>
    <row r="96" spans="1:32" s="119" customFormat="1" ht="15" customHeight="1" x14ac:dyDescent="0.25">
      <c r="A96" s="104"/>
      <c r="B96" s="105" t="s">
        <v>56</v>
      </c>
      <c r="C96" s="23"/>
      <c r="D96" s="106" t="s">
        <v>22</v>
      </c>
      <c r="E96" s="107">
        <v>1417</v>
      </c>
      <c r="F96" s="108"/>
      <c r="G96" s="108"/>
      <c r="H96" s="109">
        <f t="shared" si="84"/>
        <v>1417</v>
      </c>
      <c r="I96" s="23"/>
      <c r="J96" s="110">
        <f t="shared" si="85"/>
        <v>1417</v>
      </c>
      <c r="K96" s="111">
        <v>100</v>
      </c>
      <c r="L96" s="108">
        <f t="shared" si="86"/>
        <v>0</v>
      </c>
      <c r="M96" s="109">
        <f t="shared" si="87"/>
        <v>1417</v>
      </c>
      <c r="N96" s="23"/>
      <c r="O96" s="112">
        <f t="shared" si="88"/>
        <v>1417</v>
      </c>
      <c r="P96" s="113">
        <f t="shared" si="89"/>
        <v>1</v>
      </c>
      <c r="Q96" s="114"/>
      <c r="R96" s="115">
        <f t="shared" si="90"/>
        <v>1417</v>
      </c>
      <c r="S96" s="23"/>
      <c r="T96" s="116">
        <f t="shared" si="91"/>
        <v>1417</v>
      </c>
      <c r="U96" s="27"/>
      <c r="V96" s="117">
        <f t="shared" si="92"/>
        <v>1417</v>
      </c>
      <c r="W96" s="109">
        <f t="shared" si="93"/>
        <v>0</v>
      </c>
      <c r="X96" s="118"/>
      <c r="AC96" s="107"/>
      <c r="AD96" s="120"/>
      <c r="AE96" s="108"/>
      <c r="AF96" s="121"/>
    </row>
    <row r="97" spans="1:32" s="119" customFormat="1" ht="15" customHeight="1" x14ac:dyDescent="0.25">
      <c r="A97" s="104"/>
      <c r="B97" s="105" t="s">
        <v>57</v>
      </c>
      <c r="C97" s="23"/>
      <c r="D97" s="106" t="s">
        <v>22</v>
      </c>
      <c r="E97" s="107">
        <v>104</v>
      </c>
      <c r="F97" s="108"/>
      <c r="G97" s="108"/>
      <c r="H97" s="109">
        <f t="shared" si="84"/>
        <v>104</v>
      </c>
      <c r="I97" s="23"/>
      <c r="J97" s="110">
        <f t="shared" si="85"/>
        <v>104</v>
      </c>
      <c r="K97" s="111">
        <v>100</v>
      </c>
      <c r="L97" s="108">
        <f t="shared" si="86"/>
        <v>0</v>
      </c>
      <c r="M97" s="109">
        <f t="shared" si="87"/>
        <v>104</v>
      </c>
      <c r="N97" s="23"/>
      <c r="O97" s="112">
        <f t="shared" si="88"/>
        <v>104</v>
      </c>
      <c r="P97" s="113">
        <f t="shared" si="89"/>
        <v>1</v>
      </c>
      <c r="Q97" s="114"/>
      <c r="R97" s="115">
        <f t="shared" si="90"/>
        <v>104</v>
      </c>
      <c r="S97" s="23"/>
      <c r="T97" s="116">
        <f t="shared" si="91"/>
        <v>104</v>
      </c>
      <c r="U97" s="27"/>
      <c r="V97" s="117">
        <f t="shared" si="92"/>
        <v>104</v>
      </c>
      <c r="W97" s="109">
        <f t="shared" si="93"/>
        <v>0</v>
      </c>
      <c r="X97" s="118"/>
      <c r="AC97" s="107"/>
      <c r="AD97" s="120"/>
      <c r="AE97" s="108"/>
      <c r="AF97" s="121"/>
    </row>
    <row r="98" spans="1:32" s="119" customFormat="1" ht="15" customHeight="1" x14ac:dyDescent="0.25">
      <c r="A98" s="104"/>
      <c r="B98" s="105" t="s">
        <v>58</v>
      </c>
      <c r="C98" s="23"/>
      <c r="D98" s="106" t="s">
        <v>22</v>
      </c>
      <c r="E98" s="107">
        <v>2293.1999999999998</v>
      </c>
      <c r="F98" s="108"/>
      <c r="G98" s="108"/>
      <c r="H98" s="109">
        <f t="shared" si="84"/>
        <v>2293.1999999999998</v>
      </c>
      <c r="I98" s="23"/>
      <c r="J98" s="110">
        <f t="shared" si="85"/>
        <v>2293.1999999999998</v>
      </c>
      <c r="K98" s="111">
        <v>100</v>
      </c>
      <c r="L98" s="108">
        <f t="shared" si="86"/>
        <v>0</v>
      </c>
      <c r="M98" s="109">
        <f t="shared" si="87"/>
        <v>2293.1999999999998</v>
      </c>
      <c r="N98" s="23"/>
      <c r="O98" s="112">
        <f t="shared" si="88"/>
        <v>2293.1999999999998</v>
      </c>
      <c r="P98" s="113">
        <f t="shared" si="89"/>
        <v>1</v>
      </c>
      <c r="Q98" s="114"/>
      <c r="R98" s="115">
        <f t="shared" si="90"/>
        <v>2293.1999999999998</v>
      </c>
      <c r="S98" s="23"/>
      <c r="T98" s="116">
        <f t="shared" si="91"/>
        <v>2293.1999999999998</v>
      </c>
      <c r="U98" s="27"/>
      <c r="V98" s="117">
        <f t="shared" si="92"/>
        <v>2293.1999999999998</v>
      </c>
      <c r="W98" s="109">
        <f t="shared" si="93"/>
        <v>0</v>
      </c>
      <c r="X98" s="118"/>
      <c r="AC98" s="107"/>
      <c r="AD98" s="120"/>
      <c r="AE98" s="108"/>
      <c r="AF98" s="121"/>
    </row>
    <row r="99" spans="1:32" s="119" customFormat="1" ht="15" customHeight="1" x14ac:dyDescent="0.25">
      <c r="A99" s="104"/>
      <c r="B99" s="105" t="s">
        <v>59</v>
      </c>
      <c r="C99" s="23"/>
      <c r="D99" s="106" t="s">
        <v>22</v>
      </c>
      <c r="E99" s="107">
        <v>811.19999999999993</v>
      </c>
      <c r="F99" s="108"/>
      <c r="G99" s="108"/>
      <c r="H99" s="109">
        <f t="shared" si="84"/>
        <v>811.19999999999993</v>
      </c>
      <c r="I99" s="23"/>
      <c r="J99" s="110">
        <f t="shared" si="85"/>
        <v>811.2</v>
      </c>
      <c r="K99" s="111">
        <v>100</v>
      </c>
      <c r="L99" s="108">
        <f t="shared" si="86"/>
        <v>0</v>
      </c>
      <c r="M99" s="109">
        <f t="shared" si="87"/>
        <v>811.2</v>
      </c>
      <c r="N99" s="23"/>
      <c r="O99" s="112">
        <f t="shared" si="88"/>
        <v>811.2</v>
      </c>
      <c r="P99" s="113">
        <f t="shared" si="89"/>
        <v>1</v>
      </c>
      <c r="Q99" s="114"/>
      <c r="R99" s="115">
        <f t="shared" si="90"/>
        <v>811.2</v>
      </c>
      <c r="S99" s="23"/>
      <c r="T99" s="116">
        <f t="shared" si="91"/>
        <v>811.19999999999993</v>
      </c>
      <c r="U99" s="27"/>
      <c r="V99" s="117">
        <f t="shared" si="92"/>
        <v>811.19999999999993</v>
      </c>
      <c r="W99" s="109">
        <f t="shared" si="93"/>
        <v>0</v>
      </c>
      <c r="X99" s="118"/>
      <c r="AC99" s="107"/>
      <c r="AD99" s="120"/>
      <c r="AE99" s="108"/>
      <c r="AF99" s="121"/>
    </row>
    <row r="100" spans="1:32" s="119" customFormat="1" ht="15" customHeight="1" x14ac:dyDescent="0.25">
      <c r="A100" s="104"/>
      <c r="B100" s="105" t="s">
        <v>60</v>
      </c>
      <c r="C100" s="23"/>
      <c r="D100" s="106" t="s">
        <v>22</v>
      </c>
      <c r="E100" s="107">
        <v>393.90000000000003</v>
      </c>
      <c r="F100" s="108"/>
      <c r="G100" s="108"/>
      <c r="H100" s="109">
        <f t="shared" si="84"/>
        <v>393.90000000000003</v>
      </c>
      <c r="I100" s="23"/>
      <c r="J100" s="110">
        <f t="shared" si="85"/>
        <v>393.9</v>
      </c>
      <c r="K100" s="111">
        <v>100</v>
      </c>
      <c r="L100" s="108">
        <f t="shared" si="86"/>
        <v>0</v>
      </c>
      <c r="M100" s="109">
        <f t="shared" si="87"/>
        <v>393.9</v>
      </c>
      <c r="N100" s="23"/>
      <c r="O100" s="112">
        <f t="shared" si="88"/>
        <v>393.9</v>
      </c>
      <c r="P100" s="113">
        <f t="shared" si="89"/>
        <v>1</v>
      </c>
      <c r="Q100" s="114"/>
      <c r="R100" s="115">
        <f t="shared" si="90"/>
        <v>393.9</v>
      </c>
      <c r="S100" s="23"/>
      <c r="T100" s="116">
        <f t="shared" si="91"/>
        <v>393.90000000000003</v>
      </c>
      <c r="U100" s="27"/>
      <c r="V100" s="117">
        <f t="shared" si="92"/>
        <v>393.90000000000003</v>
      </c>
      <c r="W100" s="109">
        <f t="shared" si="93"/>
        <v>0</v>
      </c>
      <c r="X100" s="118"/>
      <c r="AC100" s="107"/>
      <c r="AD100" s="120"/>
      <c r="AE100" s="108"/>
      <c r="AF100" s="121"/>
    </row>
    <row r="101" spans="1:32" s="119" customFormat="1" ht="15" customHeight="1" x14ac:dyDescent="0.25">
      <c r="A101" s="104"/>
      <c r="B101" s="105" t="s">
        <v>61</v>
      </c>
      <c r="C101" s="23"/>
      <c r="D101" s="106" t="s">
        <v>22</v>
      </c>
      <c r="E101" s="107">
        <v>100.10000000000001</v>
      </c>
      <c r="F101" s="108"/>
      <c r="G101" s="108"/>
      <c r="H101" s="109">
        <f t="shared" si="84"/>
        <v>100.10000000000001</v>
      </c>
      <c r="I101" s="23"/>
      <c r="J101" s="110">
        <f t="shared" si="85"/>
        <v>100.1</v>
      </c>
      <c r="K101" s="111">
        <v>100</v>
      </c>
      <c r="L101" s="108">
        <f t="shared" si="86"/>
        <v>0</v>
      </c>
      <c r="M101" s="109">
        <f t="shared" si="87"/>
        <v>100.1</v>
      </c>
      <c r="N101" s="23"/>
      <c r="O101" s="112">
        <f t="shared" si="88"/>
        <v>100.1</v>
      </c>
      <c r="P101" s="113">
        <f t="shared" si="89"/>
        <v>1</v>
      </c>
      <c r="Q101" s="114"/>
      <c r="R101" s="115">
        <f t="shared" si="90"/>
        <v>100.1</v>
      </c>
      <c r="S101" s="23"/>
      <c r="T101" s="116">
        <f t="shared" si="91"/>
        <v>100.10000000000001</v>
      </c>
      <c r="U101" s="27"/>
      <c r="V101" s="117">
        <f t="shared" si="92"/>
        <v>100.10000000000001</v>
      </c>
      <c r="W101" s="109">
        <f t="shared" si="93"/>
        <v>0</v>
      </c>
      <c r="X101" s="118"/>
      <c r="AC101" s="107"/>
      <c r="AD101" s="120"/>
      <c r="AE101" s="108"/>
      <c r="AF101" s="121"/>
    </row>
    <row r="102" spans="1:32" s="119" customFormat="1" ht="15" customHeight="1" x14ac:dyDescent="0.25">
      <c r="A102" s="104"/>
      <c r="B102" s="105" t="s">
        <v>62</v>
      </c>
      <c r="C102" s="23"/>
      <c r="D102" s="106" t="s">
        <v>22</v>
      </c>
      <c r="E102" s="107">
        <v>1309.8799999999999</v>
      </c>
      <c r="F102" s="108"/>
      <c r="G102" s="108"/>
      <c r="H102" s="109">
        <f t="shared" si="84"/>
        <v>1309.8799999999999</v>
      </c>
      <c r="I102" s="23"/>
      <c r="J102" s="110">
        <f t="shared" si="85"/>
        <v>1309.8799999999999</v>
      </c>
      <c r="K102" s="111">
        <v>100</v>
      </c>
      <c r="L102" s="108">
        <f t="shared" si="86"/>
        <v>0</v>
      </c>
      <c r="M102" s="109">
        <f t="shared" si="87"/>
        <v>1309.8799999999999</v>
      </c>
      <c r="N102" s="23"/>
      <c r="O102" s="112">
        <f t="shared" si="88"/>
        <v>1309.8799999999999</v>
      </c>
      <c r="P102" s="113">
        <f t="shared" si="89"/>
        <v>1</v>
      </c>
      <c r="Q102" s="114"/>
      <c r="R102" s="115">
        <f t="shared" si="90"/>
        <v>1309.8799999999999</v>
      </c>
      <c r="S102" s="23"/>
      <c r="T102" s="116">
        <f t="shared" si="91"/>
        <v>1309.8799999999999</v>
      </c>
      <c r="U102" s="27"/>
      <c r="V102" s="117">
        <f t="shared" si="92"/>
        <v>1309.8799999999999</v>
      </c>
      <c r="W102" s="109">
        <f t="shared" si="93"/>
        <v>0</v>
      </c>
      <c r="X102" s="118"/>
      <c r="AC102" s="107"/>
      <c r="AD102" s="120"/>
      <c r="AE102" s="108"/>
      <c r="AF102" s="121"/>
    </row>
    <row r="103" spans="1:32" s="119" customFormat="1" ht="15" customHeight="1" x14ac:dyDescent="0.25">
      <c r="A103" s="104"/>
      <c r="B103" s="105" t="s">
        <v>63</v>
      </c>
      <c r="C103" s="23"/>
      <c r="D103" s="106" t="s">
        <v>22</v>
      </c>
      <c r="E103" s="107">
        <v>15022.28</v>
      </c>
      <c r="F103" s="108"/>
      <c r="G103" s="108"/>
      <c r="H103" s="109">
        <f t="shared" si="84"/>
        <v>15022.28</v>
      </c>
      <c r="I103" s="23"/>
      <c r="J103" s="110">
        <f t="shared" si="85"/>
        <v>15022.28</v>
      </c>
      <c r="K103" s="111">
        <v>100</v>
      </c>
      <c r="L103" s="108">
        <f t="shared" si="86"/>
        <v>0</v>
      </c>
      <c r="M103" s="109">
        <f t="shared" si="87"/>
        <v>15022.28</v>
      </c>
      <c r="N103" s="23"/>
      <c r="O103" s="112">
        <f t="shared" si="88"/>
        <v>15022.28</v>
      </c>
      <c r="P103" s="113">
        <f t="shared" si="89"/>
        <v>1</v>
      </c>
      <c r="Q103" s="114"/>
      <c r="R103" s="115">
        <f t="shared" si="90"/>
        <v>15022.28</v>
      </c>
      <c r="S103" s="23"/>
      <c r="T103" s="116">
        <f t="shared" si="91"/>
        <v>15022.28</v>
      </c>
      <c r="U103" s="27"/>
      <c r="V103" s="117">
        <f t="shared" si="92"/>
        <v>15022.28</v>
      </c>
      <c r="W103" s="109">
        <f t="shared" si="93"/>
        <v>0</v>
      </c>
      <c r="X103" s="118"/>
      <c r="AC103" s="107"/>
      <c r="AD103" s="120"/>
      <c r="AE103" s="108"/>
      <c r="AF103" s="121"/>
    </row>
    <row r="104" spans="1:32" s="119" customFormat="1" ht="15" customHeight="1" x14ac:dyDescent="0.25">
      <c r="A104" s="104"/>
      <c r="B104" s="105" t="s">
        <v>64</v>
      </c>
      <c r="C104" s="23"/>
      <c r="D104" s="106" t="s">
        <v>22</v>
      </c>
      <c r="E104" s="107">
        <v>335.40000000000003</v>
      </c>
      <c r="F104" s="108"/>
      <c r="G104" s="108"/>
      <c r="H104" s="109">
        <f t="shared" si="84"/>
        <v>335.40000000000003</v>
      </c>
      <c r="I104" s="23"/>
      <c r="J104" s="110">
        <f t="shared" si="85"/>
        <v>335.4</v>
      </c>
      <c r="K104" s="111">
        <v>100</v>
      </c>
      <c r="L104" s="108">
        <f t="shared" si="86"/>
        <v>0</v>
      </c>
      <c r="M104" s="109">
        <f t="shared" si="87"/>
        <v>335.4</v>
      </c>
      <c r="N104" s="23"/>
      <c r="O104" s="112">
        <f t="shared" si="88"/>
        <v>335.4</v>
      </c>
      <c r="P104" s="113">
        <f t="shared" si="89"/>
        <v>1</v>
      </c>
      <c r="Q104" s="114"/>
      <c r="R104" s="115">
        <f t="shared" si="90"/>
        <v>335.4</v>
      </c>
      <c r="S104" s="23"/>
      <c r="T104" s="116">
        <f t="shared" si="91"/>
        <v>335.40000000000003</v>
      </c>
      <c r="U104" s="27"/>
      <c r="V104" s="117">
        <f t="shared" si="92"/>
        <v>335.40000000000003</v>
      </c>
      <c r="W104" s="109">
        <f t="shared" si="93"/>
        <v>0</v>
      </c>
      <c r="X104" s="118"/>
      <c r="AC104" s="107"/>
      <c r="AD104" s="120"/>
      <c r="AE104" s="108"/>
      <c r="AF104" s="121"/>
    </row>
    <row r="105" spans="1:32" s="119" customFormat="1" ht="15" customHeight="1" x14ac:dyDescent="0.25">
      <c r="A105" s="104"/>
      <c r="B105" s="105" t="s">
        <v>65</v>
      </c>
      <c r="C105" s="23"/>
      <c r="D105" s="106" t="s">
        <v>22</v>
      </c>
      <c r="E105" s="107">
        <v>1228.5</v>
      </c>
      <c r="F105" s="108"/>
      <c r="G105" s="108"/>
      <c r="H105" s="109">
        <f t="shared" si="84"/>
        <v>1228.5</v>
      </c>
      <c r="I105" s="23"/>
      <c r="J105" s="110">
        <f t="shared" si="85"/>
        <v>1228.5</v>
      </c>
      <c r="K105" s="111">
        <v>100</v>
      </c>
      <c r="L105" s="108">
        <f t="shared" si="86"/>
        <v>0</v>
      </c>
      <c r="M105" s="109">
        <f t="shared" si="87"/>
        <v>1228.5</v>
      </c>
      <c r="N105" s="23"/>
      <c r="O105" s="112">
        <f t="shared" si="88"/>
        <v>1228.5</v>
      </c>
      <c r="P105" s="113">
        <f t="shared" si="89"/>
        <v>1</v>
      </c>
      <c r="Q105" s="114"/>
      <c r="R105" s="115">
        <f t="shared" si="90"/>
        <v>1228.5</v>
      </c>
      <c r="S105" s="23"/>
      <c r="T105" s="116">
        <f t="shared" si="91"/>
        <v>1228.5</v>
      </c>
      <c r="U105" s="27"/>
      <c r="V105" s="117">
        <f t="shared" si="92"/>
        <v>1228.5</v>
      </c>
      <c r="W105" s="109">
        <f t="shared" si="93"/>
        <v>0</v>
      </c>
      <c r="X105" s="118"/>
      <c r="AC105" s="107"/>
      <c r="AD105" s="120"/>
      <c r="AE105" s="108"/>
      <c r="AF105" s="121"/>
    </row>
    <row r="106" spans="1:32" s="119" customFormat="1" ht="15" customHeight="1" thickBot="1" x14ac:dyDescent="0.3">
      <c r="A106" s="104"/>
      <c r="B106" s="105" t="s">
        <v>66</v>
      </c>
      <c r="C106" s="23"/>
      <c r="D106" s="106" t="s">
        <v>22</v>
      </c>
      <c r="E106" s="107">
        <v>6.5</v>
      </c>
      <c r="F106" s="108"/>
      <c r="G106" s="108"/>
      <c r="H106" s="109">
        <f t="shared" si="84"/>
        <v>6.5</v>
      </c>
      <c r="I106" s="23"/>
      <c r="J106" s="110">
        <f t="shared" si="85"/>
        <v>6.5</v>
      </c>
      <c r="K106" s="111">
        <v>100</v>
      </c>
      <c r="L106" s="108">
        <f t="shared" si="86"/>
        <v>0</v>
      </c>
      <c r="M106" s="109">
        <f t="shared" si="87"/>
        <v>6.5</v>
      </c>
      <c r="N106" s="23"/>
      <c r="O106" s="112">
        <f t="shared" si="88"/>
        <v>6.5</v>
      </c>
      <c r="P106" s="113">
        <f t="shared" si="89"/>
        <v>1</v>
      </c>
      <c r="Q106" s="114"/>
      <c r="R106" s="115">
        <f t="shared" si="90"/>
        <v>6.5</v>
      </c>
      <c r="S106" s="23"/>
      <c r="T106" s="116">
        <f t="shared" si="91"/>
        <v>6.5</v>
      </c>
      <c r="U106" s="27"/>
      <c r="V106" s="117">
        <f t="shared" si="92"/>
        <v>6.5</v>
      </c>
      <c r="W106" s="109">
        <f t="shared" si="93"/>
        <v>0</v>
      </c>
      <c r="X106" s="118"/>
      <c r="AC106" s="107"/>
      <c r="AD106" s="120"/>
      <c r="AE106" s="108"/>
      <c r="AF106" s="121"/>
    </row>
    <row r="107" spans="1:32" s="99" customFormat="1" ht="19.5" customHeight="1" thickBot="1" x14ac:dyDescent="0.3">
      <c r="A107" s="82" t="s">
        <v>166</v>
      </c>
      <c r="B107" s="83" t="s">
        <v>76</v>
      </c>
      <c r="C107" s="84"/>
      <c r="D107" s="85" t="s">
        <v>22</v>
      </c>
      <c r="E107" s="86">
        <f>SUM(E108:E110)</f>
        <v>266884.10232558142</v>
      </c>
      <c r="F107" s="87">
        <f>SUM(F108:F110)</f>
        <v>0</v>
      </c>
      <c r="G107" s="87">
        <f>SUM(G108:G110)</f>
        <v>0</v>
      </c>
      <c r="H107" s="88">
        <f>SUM(H108:H110)</f>
        <v>266884.10232558142</v>
      </c>
      <c r="I107" s="84"/>
      <c r="J107" s="89">
        <f>SUM(J108:J110)</f>
        <v>266884.10232558136</v>
      </c>
      <c r="K107" s="90">
        <f>IFERROR(J107/H107,"")</f>
        <v>0.99999999999999978</v>
      </c>
      <c r="L107" s="91">
        <f>SUM(L108:L110)</f>
        <v>6</v>
      </c>
      <c r="M107" s="92">
        <f>SUM(M108:M110)</f>
        <v>266878.10232558136</v>
      </c>
      <c r="N107" s="84"/>
      <c r="O107" s="93">
        <f>SUM(O108:O110)</f>
        <v>266884.10232558136</v>
      </c>
      <c r="P107" s="94">
        <f>IFERROR(O107/M107,"")</f>
        <v>1.00002248217425</v>
      </c>
      <c r="Q107" s="124">
        <f>SUM(Q108:Q110)</f>
        <v>6</v>
      </c>
      <c r="R107" s="96">
        <f>SUM(R108:R110)</f>
        <v>266878.10232558136</v>
      </c>
      <c r="S107" s="84"/>
      <c r="T107" s="97">
        <f>SUM(T108:T110)</f>
        <v>266878.10232558142</v>
      </c>
      <c r="U107" s="84"/>
      <c r="V107" s="98">
        <f>SUM(V108:V110)</f>
        <v>266884.10232558142</v>
      </c>
      <c r="W107" s="92">
        <f>SUM(W108:W110)</f>
        <v>0</v>
      </c>
      <c r="X107" s="76"/>
      <c r="AC107" s="100"/>
      <c r="AD107" s="101"/>
      <c r="AE107" s="91"/>
      <c r="AF107" s="103"/>
    </row>
    <row r="108" spans="1:32" s="119" customFormat="1" ht="15" customHeight="1" x14ac:dyDescent="0.25">
      <c r="A108" s="104"/>
      <c r="B108" s="105" t="s">
        <v>68</v>
      </c>
      <c r="C108" s="23"/>
      <c r="D108" s="106" t="s">
        <v>22</v>
      </c>
      <c r="E108" s="153">
        <v>199674.80000000002</v>
      </c>
      <c r="F108" s="108"/>
      <c r="G108" s="108"/>
      <c r="H108" s="109">
        <f>SUM(E108:G108)</f>
        <v>199674.80000000002</v>
      </c>
      <c r="I108" s="23"/>
      <c r="J108" s="110">
        <f>H108*K108/100</f>
        <v>199674.8</v>
      </c>
      <c r="K108" s="111">
        <v>100</v>
      </c>
      <c r="L108" s="108">
        <f>Q108+AE108</f>
        <v>0</v>
      </c>
      <c r="M108" s="109">
        <f>J108-L108</f>
        <v>199674.8</v>
      </c>
      <c r="N108" s="23"/>
      <c r="O108" s="112">
        <f>J108-AC108</f>
        <v>199674.8</v>
      </c>
      <c r="P108" s="113">
        <f>IFERROR(O108/M108,0)</f>
        <v>1</v>
      </c>
      <c r="Q108" s="114"/>
      <c r="R108" s="115">
        <f>O108-Q108</f>
        <v>199674.8</v>
      </c>
      <c r="S108" s="23"/>
      <c r="T108" s="116">
        <f>H108-L108</f>
        <v>199674.80000000002</v>
      </c>
      <c r="U108" s="27"/>
      <c r="V108" s="117">
        <f t="shared" ref="V108:V110" si="94">L108+T108</f>
        <v>199674.80000000002</v>
      </c>
      <c r="W108" s="109">
        <f t="shared" ref="W108:W110" si="95">H108-V108</f>
        <v>0</v>
      </c>
      <c r="X108" s="118"/>
      <c r="AC108" s="107"/>
      <c r="AD108" s="120"/>
      <c r="AE108" s="108"/>
      <c r="AF108" s="121"/>
    </row>
    <row r="109" spans="1:32" s="119" customFormat="1" ht="15" customHeight="1" x14ac:dyDescent="0.25">
      <c r="A109" s="104"/>
      <c r="B109" s="105" t="s">
        <v>68</v>
      </c>
      <c r="C109" s="23"/>
      <c r="D109" s="106" t="s">
        <v>22</v>
      </c>
      <c r="E109" s="153">
        <v>67209.30232558139</v>
      </c>
      <c r="F109" s="108"/>
      <c r="G109" s="108"/>
      <c r="H109" s="109">
        <f t="shared" ref="H109:H110" si="96">SUM(E109:G109)</f>
        <v>67209.30232558139</v>
      </c>
      <c r="I109" s="23"/>
      <c r="J109" s="110">
        <f t="shared" ref="J109:J110" si="97">H109*K109/100</f>
        <v>67209.30232558139</v>
      </c>
      <c r="K109" s="111">
        <v>100</v>
      </c>
      <c r="L109" s="108">
        <f t="shared" ref="L109:L110" si="98">Q109+AE109</f>
        <v>0</v>
      </c>
      <c r="M109" s="109">
        <f t="shared" ref="M109:M110" si="99">J109-L109</f>
        <v>67209.30232558139</v>
      </c>
      <c r="N109" s="23"/>
      <c r="O109" s="112">
        <f t="shared" ref="O109:O110" si="100">J109-AC109</f>
        <v>67209.30232558139</v>
      </c>
      <c r="P109" s="113">
        <f t="shared" ref="P109:P110" si="101">IFERROR(O109/M109,0)</f>
        <v>1</v>
      </c>
      <c r="Q109" s="114"/>
      <c r="R109" s="115">
        <f t="shared" ref="R109:R110" si="102">O109-Q109</f>
        <v>67209.30232558139</v>
      </c>
      <c r="S109" s="23"/>
      <c r="T109" s="116">
        <f t="shared" ref="T109:T110" si="103">H109-L109</f>
        <v>67209.30232558139</v>
      </c>
      <c r="U109" s="27"/>
      <c r="V109" s="117">
        <f t="shared" si="94"/>
        <v>67209.30232558139</v>
      </c>
      <c r="W109" s="109">
        <f t="shared" si="95"/>
        <v>0</v>
      </c>
      <c r="X109" s="118"/>
      <c r="AC109" s="107"/>
      <c r="AD109" s="120"/>
      <c r="AE109" s="108"/>
      <c r="AF109" s="121"/>
    </row>
    <row r="110" spans="1:32" s="119" customFormat="1" ht="15" customHeight="1" thickBot="1" x14ac:dyDescent="0.3">
      <c r="A110" s="125"/>
      <c r="B110" s="126" t="s">
        <v>69</v>
      </c>
      <c r="C110" s="23"/>
      <c r="D110" s="127" t="s">
        <v>22</v>
      </c>
      <c r="E110" s="154">
        <v>0</v>
      </c>
      <c r="F110" s="129"/>
      <c r="G110" s="129"/>
      <c r="H110" s="130">
        <f t="shared" si="96"/>
        <v>0</v>
      </c>
      <c r="I110" s="23"/>
      <c r="J110" s="131">
        <f t="shared" si="97"/>
        <v>0</v>
      </c>
      <c r="K110" s="132">
        <v>100</v>
      </c>
      <c r="L110" s="129">
        <f t="shared" si="98"/>
        <v>6</v>
      </c>
      <c r="M110" s="130">
        <f t="shared" si="99"/>
        <v>-6</v>
      </c>
      <c r="N110" s="23"/>
      <c r="O110" s="133">
        <f t="shared" si="100"/>
        <v>0</v>
      </c>
      <c r="P110" s="134">
        <f t="shared" si="101"/>
        <v>0</v>
      </c>
      <c r="Q110" s="135">
        <v>6</v>
      </c>
      <c r="R110" s="136">
        <f t="shared" si="102"/>
        <v>-6</v>
      </c>
      <c r="S110" s="23"/>
      <c r="T110" s="137">
        <f t="shared" si="103"/>
        <v>-6</v>
      </c>
      <c r="U110" s="27"/>
      <c r="V110" s="138">
        <f t="shared" si="94"/>
        <v>0</v>
      </c>
      <c r="W110" s="130">
        <f t="shared" si="95"/>
        <v>0</v>
      </c>
      <c r="X110" s="118"/>
      <c r="AC110" s="139"/>
      <c r="AD110" s="140"/>
      <c r="AE110" s="141"/>
      <c r="AF110" s="142"/>
    </row>
    <row r="112" spans="1:32" x14ac:dyDescent="0.25">
      <c r="P112" s="7"/>
    </row>
    <row r="114" spans="1:32" x14ac:dyDescent="0.25">
      <c r="P114" s="7"/>
    </row>
    <row r="116" spans="1:32" ht="13.5" thickBot="1" x14ac:dyDescent="0.3"/>
    <row r="117" spans="1:32" s="77" customFormat="1" ht="19.5" customHeight="1" thickBot="1" x14ac:dyDescent="0.3">
      <c r="A117" s="155" t="s">
        <v>9</v>
      </c>
      <c r="B117" s="58" t="s">
        <v>77</v>
      </c>
      <c r="C117" s="59"/>
      <c r="D117" s="60" t="s">
        <v>22</v>
      </c>
      <c r="E117" s="156">
        <f>SUM(E118:E146)</f>
        <v>101790</v>
      </c>
      <c r="F117" s="157">
        <f>SUM(F118:F146)</f>
        <v>0</v>
      </c>
      <c r="G117" s="157">
        <f>SUM(G118:G131)</f>
        <v>0</v>
      </c>
      <c r="H117" s="158">
        <f>SUM(H118:H146)</f>
        <v>101790</v>
      </c>
      <c r="I117" s="59"/>
      <c r="J117" s="159">
        <f>SUM(J118:J131)</f>
        <v>0</v>
      </c>
      <c r="K117" s="160">
        <f>IFERROR(J117/H117,"")</f>
        <v>0</v>
      </c>
      <c r="L117" s="161">
        <f>SUM(L118:L131)</f>
        <v>176</v>
      </c>
      <c r="M117" s="67">
        <f>SUM(M118:M131)</f>
        <v>-176</v>
      </c>
      <c r="N117" s="59"/>
      <c r="O117" s="144">
        <f>SUM(O118:O131)</f>
        <v>0</v>
      </c>
      <c r="P117" s="145">
        <f>IFERROR(O117/M117,"")</f>
        <v>0</v>
      </c>
      <c r="Q117" s="146">
        <f>SUM(Q118:Q131)</f>
        <v>176</v>
      </c>
      <c r="R117" s="147">
        <f>SUM(R118:R131)</f>
        <v>-176</v>
      </c>
      <c r="S117" s="59"/>
      <c r="T117" s="148">
        <f>SUM(T118:T131)</f>
        <v>48964</v>
      </c>
      <c r="U117" s="73"/>
      <c r="V117" s="149">
        <f>SUM(V118:V131)</f>
        <v>49140</v>
      </c>
      <c r="W117" s="63">
        <f>SUM(W118:W131)</f>
        <v>0</v>
      </c>
      <c r="X117" s="76"/>
      <c r="AC117" s="61"/>
      <c r="AD117" s="150"/>
      <c r="AE117" s="62"/>
      <c r="AF117" s="151"/>
    </row>
    <row r="118" spans="1:32" s="119" customFormat="1" ht="15" customHeight="1" x14ac:dyDescent="0.25">
      <c r="A118" s="104" t="s">
        <v>102</v>
      </c>
      <c r="B118" s="105" t="s">
        <v>78</v>
      </c>
      <c r="C118" s="23"/>
      <c r="D118" s="106" t="s">
        <v>22</v>
      </c>
      <c r="E118" s="117">
        <v>3510</v>
      </c>
      <c r="F118" s="108"/>
      <c r="G118" s="108"/>
      <c r="H118" s="109">
        <f t="shared" ref="H118:H146" si="104">SUM(E118:G118)</f>
        <v>3510</v>
      </c>
      <c r="I118" s="23"/>
      <c r="J118" s="112">
        <f t="shared" ref="J118:J146" si="105">H118*K118/100</f>
        <v>0</v>
      </c>
      <c r="K118" s="162">
        <v>0</v>
      </c>
      <c r="L118" s="108">
        <f t="shared" ref="L118:L146" si="106">Q118+AE118</f>
        <v>0</v>
      </c>
      <c r="M118" s="121">
        <f t="shared" ref="M118:M146" si="107">J118-L118</f>
        <v>0</v>
      </c>
      <c r="N118" s="122"/>
      <c r="O118" s="112">
        <f t="shared" ref="O118:O146" si="108">J118-AC118</f>
        <v>0</v>
      </c>
      <c r="P118" s="113">
        <f t="shared" ref="P118:P146" si="109">IFERROR(O118/M118,0)</f>
        <v>0</v>
      </c>
      <c r="Q118" s="163"/>
      <c r="R118" s="123">
        <f t="shared" ref="R118:R146" si="110">O118-Q118</f>
        <v>0</v>
      </c>
      <c r="S118" s="23"/>
      <c r="T118" s="164">
        <f t="shared" ref="T118:T146" si="111">H118-L118</f>
        <v>3510</v>
      </c>
      <c r="U118" s="27"/>
      <c r="V118" s="117">
        <f t="shared" ref="V118:V146" si="112">L118+T118</f>
        <v>3510</v>
      </c>
      <c r="W118" s="109">
        <f t="shared" ref="W118:W146" si="113">H118-V118</f>
        <v>0</v>
      </c>
      <c r="X118" s="118"/>
      <c r="AC118" s="107"/>
      <c r="AD118" s="165"/>
      <c r="AE118" s="108"/>
      <c r="AF118" s="121"/>
    </row>
    <row r="119" spans="1:32" s="119" customFormat="1" ht="15" customHeight="1" x14ac:dyDescent="0.25">
      <c r="A119" s="104" t="s">
        <v>103</v>
      </c>
      <c r="B119" s="105" t="s">
        <v>79</v>
      </c>
      <c r="C119" s="23"/>
      <c r="D119" s="106" t="s">
        <v>22</v>
      </c>
      <c r="E119" s="117">
        <v>3510</v>
      </c>
      <c r="F119" s="108"/>
      <c r="G119" s="108"/>
      <c r="H119" s="109">
        <f t="shared" si="104"/>
        <v>3510</v>
      </c>
      <c r="I119" s="23"/>
      <c r="J119" s="112">
        <f t="shared" si="105"/>
        <v>0</v>
      </c>
      <c r="K119" s="162">
        <v>0</v>
      </c>
      <c r="L119" s="108">
        <f t="shared" si="106"/>
        <v>0</v>
      </c>
      <c r="M119" s="121">
        <f t="shared" si="107"/>
        <v>0</v>
      </c>
      <c r="N119" s="122"/>
      <c r="O119" s="112">
        <f t="shared" si="108"/>
        <v>0</v>
      </c>
      <c r="P119" s="113">
        <f t="shared" si="109"/>
        <v>0</v>
      </c>
      <c r="Q119" s="166"/>
      <c r="R119" s="123">
        <f t="shared" si="110"/>
        <v>0</v>
      </c>
      <c r="S119" s="23"/>
      <c r="T119" s="164">
        <f t="shared" si="111"/>
        <v>3510</v>
      </c>
      <c r="U119" s="27"/>
      <c r="V119" s="117">
        <f t="shared" si="112"/>
        <v>3510</v>
      </c>
      <c r="W119" s="109">
        <f t="shared" si="113"/>
        <v>0</v>
      </c>
      <c r="X119" s="118"/>
      <c r="AC119" s="107"/>
      <c r="AD119" s="165"/>
      <c r="AE119" s="108"/>
      <c r="AF119" s="121"/>
    </row>
    <row r="120" spans="1:32" s="119" customFormat="1" ht="15" customHeight="1" x14ac:dyDescent="0.25">
      <c r="A120" s="104" t="s">
        <v>104</v>
      </c>
      <c r="B120" s="105" t="s">
        <v>80</v>
      </c>
      <c r="C120" s="23"/>
      <c r="D120" s="106" t="s">
        <v>22</v>
      </c>
      <c r="E120" s="117">
        <v>3510</v>
      </c>
      <c r="F120" s="108"/>
      <c r="G120" s="108"/>
      <c r="H120" s="109">
        <f t="shared" si="104"/>
        <v>3510</v>
      </c>
      <c r="I120" s="23"/>
      <c r="J120" s="112">
        <f t="shared" si="105"/>
        <v>0</v>
      </c>
      <c r="K120" s="162">
        <v>0</v>
      </c>
      <c r="L120" s="108">
        <f t="shared" si="106"/>
        <v>0</v>
      </c>
      <c r="M120" s="121">
        <f t="shared" si="107"/>
        <v>0</v>
      </c>
      <c r="N120" s="122"/>
      <c r="O120" s="112">
        <f t="shared" si="108"/>
        <v>0</v>
      </c>
      <c r="P120" s="113">
        <f t="shared" si="109"/>
        <v>0</v>
      </c>
      <c r="Q120" s="166"/>
      <c r="R120" s="123">
        <f t="shared" si="110"/>
        <v>0</v>
      </c>
      <c r="S120" s="23"/>
      <c r="T120" s="164">
        <f t="shared" si="111"/>
        <v>3510</v>
      </c>
      <c r="U120" s="27"/>
      <c r="V120" s="117">
        <f t="shared" si="112"/>
        <v>3510</v>
      </c>
      <c r="W120" s="109">
        <f t="shared" si="113"/>
        <v>0</v>
      </c>
      <c r="X120" s="118"/>
      <c r="AC120" s="107"/>
      <c r="AD120" s="165"/>
      <c r="AE120" s="108"/>
      <c r="AF120" s="121"/>
    </row>
    <row r="121" spans="1:32" s="119" customFormat="1" ht="15" customHeight="1" x14ac:dyDescent="0.25">
      <c r="A121" s="104" t="s">
        <v>105</v>
      </c>
      <c r="B121" s="105" t="s">
        <v>81</v>
      </c>
      <c r="C121" s="23"/>
      <c r="D121" s="106" t="s">
        <v>22</v>
      </c>
      <c r="E121" s="117">
        <v>3510</v>
      </c>
      <c r="F121" s="108"/>
      <c r="G121" s="108"/>
      <c r="H121" s="109">
        <f t="shared" si="104"/>
        <v>3510</v>
      </c>
      <c r="I121" s="23"/>
      <c r="J121" s="112">
        <f t="shared" si="105"/>
        <v>0</v>
      </c>
      <c r="K121" s="162">
        <v>0</v>
      </c>
      <c r="L121" s="108">
        <f t="shared" si="106"/>
        <v>0</v>
      </c>
      <c r="M121" s="121">
        <f t="shared" si="107"/>
        <v>0</v>
      </c>
      <c r="N121" s="122"/>
      <c r="O121" s="112">
        <f t="shared" si="108"/>
        <v>0</v>
      </c>
      <c r="P121" s="113">
        <f t="shared" si="109"/>
        <v>0</v>
      </c>
      <c r="Q121" s="166"/>
      <c r="R121" s="123">
        <f t="shared" si="110"/>
        <v>0</v>
      </c>
      <c r="S121" s="23"/>
      <c r="T121" s="164">
        <f t="shared" si="111"/>
        <v>3510</v>
      </c>
      <c r="U121" s="27"/>
      <c r="V121" s="117">
        <f t="shared" si="112"/>
        <v>3510</v>
      </c>
      <c r="W121" s="109">
        <f t="shared" si="113"/>
        <v>0</v>
      </c>
      <c r="X121" s="118"/>
      <c r="AC121" s="107"/>
      <c r="AD121" s="165"/>
      <c r="AE121" s="108"/>
      <c r="AF121" s="121"/>
    </row>
    <row r="122" spans="1:32" s="119" customFormat="1" ht="15" customHeight="1" x14ac:dyDescent="0.25">
      <c r="A122" s="104" t="s">
        <v>106</v>
      </c>
      <c r="B122" s="105" t="s">
        <v>82</v>
      </c>
      <c r="C122" s="23"/>
      <c r="D122" s="106" t="s">
        <v>22</v>
      </c>
      <c r="E122" s="117">
        <v>3510</v>
      </c>
      <c r="F122" s="108"/>
      <c r="G122" s="108"/>
      <c r="H122" s="109">
        <f t="shared" si="104"/>
        <v>3510</v>
      </c>
      <c r="I122" s="23"/>
      <c r="J122" s="112">
        <f t="shared" si="105"/>
        <v>0</v>
      </c>
      <c r="K122" s="162">
        <v>0</v>
      </c>
      <c r="L122" s="108">
        <f t="shared" si="106"/>
        <v>26</v>
      </c>
      <c r="M122" s="121">
        <f t="shared" si="107"/>
        <v>-26</v>
      </c>
      <c r="N122" s="122"/>
      <c r="O122" s="112">
        <f t="shared" si="108"/>
        <v>0</v>
      </c>
      <c r="P122" s="113">
        <f t="shared" si="109"/>
        <v>0</v>
      </c>
      <c r="Q122" s="166">
        <v>26</v>
      </c>
      <c r="R122" s="123">
        <f t="shared" si="110"/>
        <v>-26</v>
      </c>
      <c r="S122" s="23"/>
      <c r="T122" s="164">
        <f t="shared" si="111"/>
        <v>3484</v>
      </c>
      <c r="U122" s="27"/>
      <c r="V122" s="117">
        <f t="shared" si="112"/>
        <v>3510</v>
      </c>
      <c r="W122" s="109">
        <f t="shared" si="113"/>
        <v>0</v>
      </c>
      <c r="X122" s="118"/>
      <c r="AC122" s="107"/>
      <c r="AD122" s="165"/>
      <c r="AE122" s="108"/>
      <c r="AF122" s="121"/>
    </row>
    <row r="123" spans="1:32" s="119" customFormat="1" ht="15" customHeight="1" x14ac:dyDescent="0.25">
      <c r="A123" s="104" t="s">
        <v>107</v>
      </c>
      <c r="B123" s="105" t="s">
        <v>131</v>
      </c>
      <c r="C123" s="23"/>
      <c r="D123" s="106" t="s">
        <v>22</v>
      </c>
      <c r="E123" s="117">
        <v>3510</v>
      </c>
      <c r="F123" s="108"/>
      <c r="G123" s="108"/>
      <c r="H123" s="109">
        <f t="shared" si="104"/>
        <v>3510</v>
      </c>
      <c r="I123" s="23"/>
      <c r="J123" s="112">
        <f t="shared" si="105"/>
        <v>0</v>
      </c>
      <c r="K123" s="162">
        <v>0</v>
      </c>
      <c r="L123" s="108">
        <f t="shared" si="106"/>
        <v>58</v>
      </c>
      <c r="M123" s="121">
        <f t="shared" si="107"/>
        <v>-58</v>
      </c>
      <c r="N123" s="122"/>
      <c r="O123" s="112">
        <f t="shared" si="108"/>
        <v>0</v>
      </c>
      <c r="P123" s="113">
        <f t="shared" si="109"/>
        <v>0</v>
      </c>
      <c r="Q123" s="166">
        <v>58</v>
      </c>
      <c r="R123" s="123">
        <f t="shared" si="110"/>
        <v>-58</v>
      </c>
      <c r="S123" s="23"/>
      <c r="T123" s="164">
        <f t="shared" si="111"/>
        <v>3452</v>
      </c>
      <c r="U123" s="27"/>
      <c r="V123" s="117">
        <f t="shared" si="112"/>
        <v>3510</v>
      </c>
      <c r="W123" s="109">
        <f t="shared" si="113"/>
        <v>0</v>
      </c>
      <c r="X123" s="118"/>
      <c r="AC123" s="107"/>
      <c r="AD123" s="165"/>
      <c r="AE123" s="108"/>
      <c r="AF123" s="121"/>
    </row>
    <row r="124" spans="1:32" s="119" customFormat="1" ht="15" customHeight="1" x14ac:dyDescent="0.25">
      <c r="A124" s="104" t="s">
        <v>108</v>
      </c>
      <c r="B124" s="105" t="s">
        <v>132</v>
      </c>
      <c r="C124" s="23"/>
      <c r="D124" s="106" t="s">
        <v>22</v>
      </c>
      <c r="E124" s="117">
        <v>3510</v>
      </c>
      <c r="F124" s="108"/>
      <c r="G124" s="108"/>
      <c r="H124" s="109">
        <f t="shared" si="104"/>
        <v>3510</v>
      </c>
      <c r="I124" s="23"/>
      <c r="J124" s="112">
        <f t="shared" si="105"/>
        <v>0</v>
      </c>
      <c r="K124" s="162">
        <v>0</v>
      </c>
      <c r="L124" s="108">
        <f t="shared" si="106"/>
        <v>92</v>
      </c>
      <c r="M124" s="121">
        <f t="shared" si="107"/>
        <v>-92</v>
      </c>
      <c r="N124" s="122"/>
      <c r="O124" s="112">
        <f t="shared" si="108"/>
        <v>0</v>
      </c>
      <c r="P124" s="113">
        <f t="shared" si="109"/>
        <v>0</v>
      </c>
      <c r="Q124" s="166">
        <v>92</v>
      </c>
      <c r="R124" s="123">
        <f t="shared" si="110"/>
        <v>-92</v>
      </c>
      <c r="S124" s="23"/>
      <c r="T124" s="164">
        <f t="shared" si="111"/>
        <v>3418</v>
      </c>
      <c r="U124" s="27"/>
      <c r="V124" s="117">
        <f t="shared" si="112"/>
        <v>3510</v>
      </c>
      <c r="W124" s="109">
        <f t="shared" si="113"/>
        <v>0</v>
      </c>
      <c r="X124" s="118"/>
      <c r="AC124" s="107"/>
      <c r="AD124" s="165"/>
      <c r="AE124" s="108"/>
      <c r="AF124" s="121"/>
    </row>
    <row r="125" spans="1:32" s="119" customFormat="1" ht="15" customHeight="1" x14ac:dyDescent="0.25">
      <c r="A125" s="104" t="s">
        <v>109</v>
      </c>
      <c r="B125" s="105" t="s">
        <v>133</v>
      </c>
      <c r="C125" s="23"/>
      <c r="D125" s="106" t="s">
        <v>22</v>
      </c>
      <c r="E125" s="117">
        <v>3510</v>
      </c>
      <c r="F125" s="108"/>
      <c r="G125" s="108"/>
      <c r="H125" s="109">
        <f t="shared" si="104"/>
        <v>3510</v>
      </c>
      <c r="I125" s="23"/>
      <c r="J125" s="112">
        <f t="shared" si="105"/>
        <v>0</v>
      </c>
      <c r="K125" s="162">
        <v>0</v>
      </c>
      <c r="L125" s="108">
        <f t="shared" si="106"/>
        <v>0</v>
      </c>
      <c r="M125" s="121">
        <f t="shared" si="107"/>
        <v>0</v>
      </c>
      <c r="N125" s="122"/>
      <c r="O125" s="112">
        <f t="shared" si="108"/>
        <v>0</v>
      </c>
      <c r="P125" s="113">
        <f t="shared" si="109"/>
        <v>0</v>
      </c>
      <c r="Q125" s="166"/>
      <c r="R125" s="123">
        <f t="shared" si="110"/>
        <v>0</v>
      </c>
      <c r="S125" s="23"/>
      <c r="T125" s="164">
        <f t="shared" si="111"/>
        <v>3510</v>
      </c>
      <c r="U125" s="27"/>
      <c r="V125" s="117">
        <f t="shared" si="112"/>
        <v>3510</v>
      </c>
      <c r="W125" s="109">
        <f t="shared" si="113"/>
        <v>0</v>
      </c>
      <c r="X125" s="118"/>
      <c r="AC125" s="107"/>
      <c r="AD125" s="165"/>
      <c r="AE125" s="108"/>
      <c r="AF125" s="121"/>
    </row>
    <row r="126" spans="1:32" s="119" customFormat="1" ht="15" customHeight="1" x14ac:dyDescent="0.25">
      <c r="A126" s="104" t="s">
        <v>110</v>
      </c>
      <c r="B126" s="105" t="s">
        <v>134</v>
      </c>
      <c r="C126" s="23"/>
      <c r="D126" s="106" t="s">
        <v>22</v>
      </c>
      <c r="E126" s="117">
        <v>3510</v>
      </c>
      <c r="F126" s="108"/>
      <c r="G126" s="108"/>
      <c r="H126" s="109">
        <f t="shared" si="104"/>
        <v>3510</v>
      </c>
      <c r="I126" s="23"/>
      <c r="J126" s="112">
        <f t="shared" si="105"/>
        <v>0</v>
      </c>
      <c r="K126" s="162">
        <v>0</v>
      </c>
      <c r="L126" s="108">
        <f t="shared" si="106"/>
        <v>0</v>
      </c>
      <c r="M126" s="121">
        <f t="shared" si="107"/>
        <v>0</v>
      </c>
      <c r="N126" s="122"/>
      <c r="O126" s="112">
        <f t="shared" si="108"/>
        <v>0</v>
      </c>
      <c r="P126" s="113">
        <f t="shared" si="109"/>
        <v>0</v>
      </c>
      <c r="Q126" s="166"/>
      <c r="R126" s="123">
        <f t="shared" si="110"/>
        <v>0</v>
      </c>
      <c r="S126" s="23"/>
      <c r="T126" s="164">
        <f t="shared" si="111"/>
        <v>3510</v>
      </c>
      <c r="U126" s="27"/>
      <c r="V126" s="117">
        <f t="shared" si="112"/>
        <v>3510</v>
      </c>
      <c r="W126" s="109">
        <f t="shared" si="113"/>
        <v>0</v>
      </c>
      <c r="X126" s="118"/>
      <c r="AC126" s="107"/>
      <c r="AD126" s="165"/>
      <c r="AE126" s="108"/>
      <c r="AF126" s="121"/>
    </row>
    <row r="127" spans="1:32" s="119" customFormat="1" ht="15" customHeight="1" x14ac:dyDescent="0.25">
      <c r="A127" s="104" t="s">
        <v>111</v>
      </c>
      <c r="B127" s="105" t="s">
        <v>135</v>
      </c>
      <c r="C127" s="23"/>
      <c r="D127" s="106" t="s">
        <v>22</v>
      </c>
      <c r="E127" s="117">
        <v>3510</v>
      </c>
      <c r="F127" s="108"/>
      <c r="G127" s="108"/>
      <c r="H127" s="109">
        <f t="shared" si="104"/>
        <v>3510</v>
      </c>
      <c r="I127" s="23"/>
      <c r="J127" s="112">
        <f t="shared" si="105"/>
        <v>0</v>
      </c>
      <c r="K127" s="162">
        <v>0</v>
      </c>
      <c r="L127" s="108">
        <f t="shared" si="106"/>
        <v>0</v>
      </c>
      <c r="M127" s="121">
        <f t="shared" si="107"/>
        <v>0</v>
      </c>
      <c r="N127" s="122"/>
      <c r="O127" s="112">
        <f t="shared" si="108"/>
        <v>0</v>
      </c>
      <c r="P127" s="113">
        <f t="shared" si="109"/>
        <v>0</v>
      </c>
      <c r="Q127" s="166"/>
      <c r="R127" s="123">
        <f t="shared" si="110"/>
        <v>0</v>
      </c>
      <c r="S127" s="23"/>
      <c r="T127" s="164">
        <f t="shared" si="111"/>
        <v>3510</v>
      </c>
      <c r="U127" s="27"/>
      <c r="V127" s="117">
        <f t="shared" si="112"/>
        <v>3510</v>
      </c>
      <c r="W127" s="109">
        <f t="shared" si="113"/>
        <v>0</v>
      </c>
      <c r="X127" s="118"/>
      <c r="AC127" s="107"/>
      <c r="AD127" s="165"/>
      <c r="AE127" s="108"/>
      <c r="AF127" s="121"/>
    </row>
    <row r="128" spans="1:32" s="119" customFormat="1" ht="15" customHeight="1" x14ac:dyDescent="0.25">
      <c r="A128" s="104" t="s">
        <v>112</v>
      </c>
      <c r="B128" s="105" t="s">
        <v>136</v>
      </c>
      <c r="C128" s="23"/>
      <c r="D128" s="106" t="s">
        <v>22</v>
      </c>
      <c r="E128" s="117">
        <v>3510</v>
      </c>
      <c r="F128" s="108"/>
      <c r="G128" s="108"/>
      <c r="H128" s="109">
        <f t="shared" si="104"/>
        <v>3510</v>
      </c>
      <c r="I128" s="23"/>
      <c r="J128" s="112">
        <f t="shared" si="105"/>
        <v>0</v>
      </c>
      <c r="K128" s="162">
        <v>0</v>
      </c>
      <c r="L128" s="108">
        <f t="shared" si="106"/>
        <v>0</v>
      </c>
      <c r="M128" s="121">
        <f t="shared" si="107"/>
        <v>0</v>
      </c>
      <c r="N128" s="122"/>
      <c r="O128" s="112">
        <f t="shared" si="108"/>
        <v>0</v>
      </c>
      <c r="P128" s="113">
        <f t="shared" si="109"/>
        <v>0</v>
      </c>
      <c r="Q128" s="166"/>
      <c r="R128" s="123">
        <f t="shared" si="110"/>
        <v>0</v>
      </c>
      <c r="S128" s="23"/>
      <c r="T128" s="164">
        <f t="shared" si="111"/>
        <v>3510</v>
      </c>
      <c r="U128" s="27"/>
      <c r="V128" s="117">
        <f t="shared" si="112"/>
        <v>3510</v>
      </c>
      <c r="W128" s="109">
        <f t="shared" si="113"/>
        <v>0</v>
      </c>
      <c r="X128" s="118"/>
      <c r="AC128" s="107"/>
      <c r="AD128" s="165"/>
      <c r="AE128" s="108"/>
      <c r="AF128" s="121"/>
    </row>
    <row r="129" spans="1:32" s="119" customFormat="1" ht="15" customHeight="1" x14ac:dyDescent="0.25">
      <c r="A129" s="104" t="s">
        <v>113</v>
      </c>
      <c r="B129" s="105" t="s">
        <v>137</v>
      </c>
      <c r="C129" s="23"/>
      <c r="D129" s="106" t="s">
        <v>22</v>
      </c>
      <c r="E129" s="117">
        <v>3510</v>
      </c>
      <c r="F129" s="108"/>
      <c r="G129" s="108"/>
      <c r="H129" s="109">
        <f t="shared" si="104"/>
        <v>3510</v>
      </c>
      <c r="I129" s="23"/>
      <c r="J129" s="112">
        <f t="shared" si="105"/>
        <v>0</v>
      </c>
      <c r="K129" s="162">
        <v>0</v>
      </c>
      <c r="L129" s="108">
        <f t="shared" si="106"/>
        <v>0</v>
      </c>
      <c r="M129" s="121">
        <f t="shared" si="107"/>
        <v>0</v>
      </c>
      <c r="N129" s="122"/>
      <c r="O129" s="112">
        <f t="shared" si="108"/>
        <v>0</v>
      </c>
      <c r="P129" s="113">
        <f t="shared" si="109"/>
        <v>0</v>
      </c>
      <c r="Q129" s="166"/>
      <c r="R129" s="123">
        <f t="shared" si="110"/>
        <v>0</v>
      </c>
      <c r="S129" s="23"/>
      <c r="T129" s="164">
        <f t="shared" si="111"/>
        <v>3510</v>
      </c>
      <c r="U129" s="27"/>
      <c r="V129" s="117">
        <f t="shared" si="112"/>
        <v>3510</v>
      </c>
      <c r="W129" s="109">
        <f t="shared" si="113"/>
        <v>0</v>
      </c>
      <c r="X129" s="118"/>
      <c r="AC129" s="107"/>
      <c r="AD129" s="165"/>
      <c r="AE129" s="108"/>
      <c r="AF129" s="121"/>
    </row>
    <row r="130" spans="1:32" s="119" customFormat="1" ht="15" customHeight="1" x14ac:dyDescent="0.25">
      <c r="A130" s="104" t="s">
        <v>114</v>
      </c>
      <c r="B130" s="105" t="s">
        <v>138</v>
      </c>
      <c r="C130" s="23"/>
      <c r="D130" s="106" t="s">
        <v>22</v>
      </c>
      <c r="E130" s="117">
        <v>3510</v>
      </c>
      <c r="F130" s="108"/>
      <c r="G130" s="108"/>
      <c r="H130" s="109">
        <f t="shared" si="104"/>
        <v>3510</v>
      </c>
      <c r="I130" s="23"/>
      <c r="J130" s="112">
        <f t="shared" si="105"/>
        <v>0</v>
      </c>
      <c r="K130" s="162">
        <v>0</v>
      </c>
      <c r="L130" s="108">
        <f t="shared" si="106"/>
        <v>0</v>
      </c>
      <c r="M130" s="121">
        <f t="shared" si="107"/>
        <v>0</v>
      </c>
      <c r="N130" s="122"/>
      <c r="O130" s="112">
        <f t="shared" si="108"/>
        <v>0</v>
      </c>
      <c r="P130" s="113">
        <f t="shared" si="109"/>
        <v>0</v>
      </c>
      <c r="Q130" s="166"/>
      <c r="R130" s="123">
        <f t="shared" si="110"/>
        <v>0</v>
      </c>
      <c r="S130" s="23"/>
      <c r="T130" s="164">
        <f t="shared" si="111"/>
        <v>3510</v>
      </c>
      <c r="U130" s="27"/>
      <c r="V130" s="117">
        <f t="shared" si="112"/>
        <v>3510</v>
      </c>
      <c r="W130" s="109">
        <f t="shared" si="113"/>
        <v>0</v>
      </c>
      <c r="X130" s="118"/>
      <c r="AC130" s="107"/>
      <c r="AD130" s="165"/>
      <c r="AE130" s="108"/>
      <c r="AF130" s="121"/>
    </row>
    <row r="131" spans="1:32" s="119" customFormat="1" ht="15" customHeight="1" x14ac:dyDescent="0.25">
      <c r="A131" s="104" t="s">
        <v>115</v>
      </c>
      <c r="B131" s="105" t="s">
        <v>139</v>
      </c>
      <c r="C131" s="23"/>
      <c r="D131" s="106" t="s">
        <v>22</v>
      </c>
      <c r="E131" s="117">
        <v>3510</v>
      </c>
      <c r="F131" s="108"/>
      <c r="G131" s="108"/>
      <c r="H131" s="109">
        <f t="shared" si="104"/>
        <v>3510</v>
      </c>
      <c r="I131" s="23"/>
      <c r="J131" s="112">
        <f t="shared" si="105"/>
        <v>0</v>
      </c>
      <c r="K131" s="162">
        <v>0</v>
      </c>
      <c r="L131" s="108">
        <f t="shared" si="106"/>
        <v>0</v>
      </c>
      <c r="M131" s="121">
        <f t="shared" si="107"/>
        <v>0</v>
      </c>
      <c r="N131" s="122"/>
      <c r="O131" s="112">
        <f t="shared" si="108"/>
        <v>0</v>
      </c>
      <c r="P131" s="113">
        <f t="shared" si="109"/>
        <v>0</v>
      </c>
      <c r="Q131" s="166"/>
      <c r="R131" s="123">
        <f t="shared" si="110"/>
        <v>0</v>
      </c>
      <c r="S131" s="23"/>
      <c r="T131" s="164">
        <f t="shared" si="111"/>
        <v>3510</v>
      </c>
      <c r="U131" s="27"/>
      <c r="V131" s="117">
        <f t="shared" si="112"/>
        <v>3510</v>
      </c>
      <c r="W131" s="109">
        <f t="shared" si="113"/>
        <v>0</v>
      </c>
      <c r="X131" s="118"/>
      <c r="AC131" s="107"/>
      <c r="AD131" s="165"/>
      <c r="AE131" s="108"/>
      <c r="AF131" s="121"/>
    </row>
    <row r="132" spans="1:32" s="119" customFormat="1" ht="15" customHeight="1" x14ac:dyDescent="0.25">
      <c r="A132" s="104" t="s">
        <v>116</v>
      </c>
      <c r="B132" s="105" t="s">
        <v>140</v>
      </c>
      <c r="C132" s="23"/>
      <c r="D132" s="106" t="s">
        <v>22</v>
      </c>
      <c r="E132" s="117">
        <v>3510</v>
      </c>
      <c r="F132" s="108"/>
      <c r="G132" s="108"/>
      <c r="H132" s="109">
        <f t="shared" si="104"/>
        <v>3510</v>
      </c>
      <c r="I132" s="23"/>
      <c r="J132" s="112">
        <f t="shared" si="105"/>
        <v>0</v>
      </c>
      <c r="K132" s="162">
        <v>0</v>
      </c>
      <c r="L132" s="108">
        <f t="shared" si="106"/>
        <v>0</v>
      </c>
      <c r="M132" s="121">
        <f t="shared" si="107"/>
        <v>0</v>
      </c>
      <c r="N132" s="122"/>
      <c r="O132" s="112">
        <f t="shared" si="108"/>
        <v>0</v>
      </c>
      <c r="P132" s="113">
        <f t="shared" si="109"/>
        <v>0</v>
      </c>
      <c r="Q132" s="166"/>
      <c r="R132" s="123">
        <f t="shared" si="110"/>
        <v>0</v>
      </c>
      <c r="S132" s="23"/>
      <c r="T132" s="164">
        <f t="shared" si="111"/>
        <v>3510</v>
      </c>
      <c r="U132" s="27"/>
      <c r="V132" s="117">
        <f t="shared" si="112"/>
        <v>3510</v>
      </c>
      <c r="W132" s="109">
        <f t="shared" si="113"/>
        <v>0</v>
      </c>
      <c r="X132" s="118"/>
      <c r="AC132" s="107"/>
      <c r="AD132" s="165"/>
      <c r="AE132" s="108"/>
      <c r="AF132" s="121"/>
    </row>
    <row r="133" spans="1:32" s="119" customFormat="1" ht="15" customHeight="1" x14ac:dyDescent="0.25">
      <c r="A133" s="104" t="s">
        <v>117</v>
      </c>
      <c r="B133" s="105" t="s">
        <v>141</v>
      </c>
      <c r="C133" s="23"/>
      <c r="D133" s="106" t="s">
        <v>22</v>
      </c>
      <c r="E133" s="117">
        <v>3510</v>
      </c>
      <c r="F133" s="108"/>
      <c r="G133" s="108"/>
      <c r="H133" s="109">
        <f t="shared" si="104"/>
        <v>3510</v>
      </c>
      <c r="I133" s="23"/>
      <c r="J133" s="112">
        <f t="shared" si="105"/>
        <v>0</v>
      </c>
      <c r="K133" s="162">
        <v>0</v>
      </c>
      <c r="L133" s="108">
        <f t="shared" si="106"/>
        <v>0</v>
      </c>
      <c r="M133" s="121">
        <f t="shared" si="107"/>
        <v>0</v>
      </c>
      <c r="N133" s="122"/>
      <c r="O133" s="112">
        <f t="shared" si="108"/>
        <v>0</v>
      </c>
      <c r="P133" s="113">
        <f t="shared" si="109"/>
        <v>0</v>
      </c>
      <c r="Q133" s="166"/>
      <c r="R133" s="123">
        <f t="shared" si="110"/>
        <v>0</v>
      </c>
      <c r="S133" s="23"/>
      <c r="T133" s="164">
        <f t="shared" si="111"/>
        <v>3510</v>
      </c>
      <c r="U133" s="27"/>
      <c r="V133" s="117">
        <f t="shared" si="112"/>
        <v>3510</v>
      </c>
      <c r="W133" s="109">
        <f t="shared" si="113"/>
        <v>0</v>
      </c>
      <c r="X133" s="118"/>
      <c r="AC133" s="107"/>
      <c r="AD133" s="165"/>
      <c r="AE133" s="108"/>
      <c r="AF133" s="121"/>
    </row>
    <row r="134" spans="1:32" s="119" customFormat="1" ht="15" customHeight="1" x14ac:dyDescent="0.25">
      <c r="A134" s="104" t="s">
        <v>118</v>
      </c>
      <c r="B134" s="105" t="s">
        <v>142</v>
      </c>
      <c r="C134" s="23"/>
      <c r="D134" s="106" t="s">
        <v>22</v>
      </c>
      <c r="E134" s="117">
        <v>3510</v>
      </c>
      <c r="F134" s="108"/>
      <c r="G134" s="108"/>
      <c r="H134" s="109">
        <f t="shared" si="104"/>
        <v>3510</v>
      </c>
      <c r="I134" s="23"/>
      <c r="J134" s="112">
        <f t="shared" si="105"/>
        <v>0</v>
      </c>
      <c r="K134" s="162">
        <v>0</v>
      </c>
      <c r="L134" s="108">
        <f t="shared" si="106"/>
        <v>0</v>
      </c>
      <c r="M134" s="121">
        <f t="shared" si="107"/>
        <v>0</v>
      </c>
      <c r="N134" s="122"/>
      <c r="O134" s="112">
        <f t="shared" si="108"/>
        <v>0</v>
      </c>
      <c r="P134" s="113">
        <f t="shared" si="109"/>
        <v>0</v>
      </c>
      <c r="Q134" s="166"/>
      <c r="R134" s="123">
        <f t="shared" si="110"/>
        <v>0</v>
      </c>
      <c r="S134" s="23"/>
      <c r="T134" s="164">
        <f t="shared" si="111"/>
        <v>3510</v>
      </c>
      <c r="U134" s="27"/>
      <c r="V134" s="117">
        <f t="shared" si="112"/>
        <v>3510</v>
      </c>
      <c r="W134" s="109">
        <f t="shared" si="113"/>
        <v>0</v>
      </c>
      <c r="X134" s="118"/>
      <c r="AC134" s="107"/>
      <c r="AD134" s="165"/>
      <c r="AE134" s="108"/>
      <c r="AF134" s="121"/>
    </row>
    <row r="135" spans="1:32" s="119" customFormat="1" ht="15" customHeight="1" x14ac:dyDescent="0.25">
      <c r="A135" s="104" t="s">
        <v>119</v>
      </c>
      <c r="B135" s="105" t="s">
        <v>143</v>
      </c>
      <c r="C135" s="23"/>
      <c r="D135" s="106" t="s">
        <v>22</v>
      </c>
      <c r="E135" s="117">
        <v>3510</v>
      </c>
      <c r="F135" s="108"/>
      <c r="G135" s="108"/>
      <c r="H135" s="109">
        <f t="shared" si="104"/>
        <v>3510</v>
      </c>
      <c r="I135" s="23"/>
      <c r="J135" s="112">
        <f t="shared" si="105"/>
        <v>0</v>
      </c>
      <c r="K135" s="162">
        <v>0</v>
      </c>
      <c r="L135" s="108">
        <f t="shared" si="106"/>
        <v>0</v>
      </c>
      <c r="M135" s="121">
        <f t="shared" si="107"/>
        <v>0</v>
      </c>
      <c r="N135" s="122"/>
      <c r="O135" s="112">
        <f t="shared" si="108"/>
        <v>0</v>
      </c>
      <c r="P135" s="113">
        <f t="shared" si="109"/>
        <v>0</v>
      </c>
      <c r="Q135" s="166"/>
      <c r="R135" s="123">
        <f t="shared" si="110"/>
        <v>0</v>
      </c>
      <c r="S135" s="23"/>
      <c r="T135" s="164">
        <f t="shared" si="111"/>
        <v>3510</v>
      </c>
      <c r="U135" s="27"/>
      <c r="V135" s="117">
        <f t="shared" si="112"/>
        <v>3510</v>
      </c>
      <c r="W135" s="109">
        <f t="shared" si="113"/>
        <v>0</v>
      </c>
      <c r="X135" s="118"/>
      <c r="AC135" s="107"/>
      <c r="AD135" s="165"/>
      <c r="AE135" s="108"/>
      <c r="AF135" s="121"/>
    </row>
    <row r="136" spans="1:32" s="119" customFormat="1" ht="15" customHeight="1" x14ac:dyDescent="0.25">
      <c r="A136" s="104" t="s">
        <v>120</v>
      </c>
      <c r="B136" s="105" t="s">
        <v>144</v>
      </c>
      <c r="C136" s="23"/>
      <c r="D136" s="106" t="s">
        <v>22</v>
      </c>
      <c r="E136" s="117">
        <v>3510</v>
      </c>
      <c r="F136" s="108"/>
      <c r="G136" s="108"/>
      <c r="H136" s="109">
        <f t="shared" si="104"/>
        <v>3510</v>
      </c>
      <c r="I136" s="23"/>
      <c r="J136" s="112">
        <f t="shared" si="105"/>
        <v>0</v>
      </c>
      <c r="K136" s="162">
        <v>0</v>
      </c>
      <c r="L136" s="108">
        <f t="shared" si="106"/>
        <v>0</v>
      </c>
      <c r="M136" s="121">
        <f t="shared" si="107"/>
        <v>0</v>
      </c>
      <c r="N136" s="122"/>
      <c r="O136" s="112">
        <f t="shared" si="108"/>
        <v>0</v>
      </c>
      <c r="P136" s="113">
        <f t="shared" si="109"/>
        <v>0</v>
      </c>
      <c r="Q136" s="166"/>
      <c r="R136" s="123">
        <f t="shared" si="110"/>
        <v>0</v>
      </c>
      <c r="S136" s="23"/>
      <c r="T136" s="164">
        <f t="shared" si="111"/>
        <v>3510</v>
      </c>
      <c r="U136" s="27"/>
      <c r="V136" s="117">
        <f t="shared" si="112"/>
        <v>3510</v>
      </c>
      <c r="W136" s="109">
        <f t="shared" si="113"/>
        <v>0</v>
      </c>
      <c r="X136" s="118"/>
      <c r="AC136" s="107"/>
      <c r="AD136" s="165"/>
      <c r="AE136" s="108"/>
      <c r="AF136" s="121"/>
    </row>
    <row r="137" spans="1:32" s="119" customFormat="1" ht="15" customHeight="1" x14ac:dyDescent="0.25">
      <c r="A137" s="104" t="s">
        <v>121</v>
      </c>
      <c r="B137" s="105" t="s">
        <v>145</v>
      </c>
      <c r="C137" s="23"/>
      <c r="D137" s="106" t="s">
        <v>22</v>
      </c>
      <c r="E137" s="117">
        <v>3510</v>
      </c>
      <c r="F137" s="108"/>
      <c r="G137" s="108"/>
      <c r="H137" s="109">
        <f t="shared" si="104"/>
        <v>3510</v>
      </c>
      <c r="I137" s="23"/>
      <c r="J137" s="112">
        <f t="shared" si="105"/>
        <v>0</v>
      </c>
      <c r="K137" s="162">
        <v>0</v>
      </c>
      <c r="L137" s="108">
        <f t="shared" si="106"/>
        <v>0</v>
      </c>
      <c r="M137" s="121">
        <f t="shared" si="107"/>
        <v>0</v>
      </c>
      <c r="N137" s="122"/>
      <c r="O137" s="112">
        <f t="shared" si="108"/>
        <v>0</v>
      </c>
      <c r="P137" s="113">
        <f t="shared" si="109"/>
        <v>0</v>
      </c>
      <c r="Q137" s="166"/>
      <c r="R137" s="123">
        <f t="shared" si="110"/>
        <v>0</v>
      </c>
      <c r="S137" s="23"/>
      <c r="T137" s="164">
        <f t="shared" si="111"/>
        <v>3510</v>
      </c>
      <c r="U137" s="27"/>
      <c r="V137" s="117">
        <f t="shared" si="112"/>
        <v>3510</v>
      </c>
      <c r="W137" s="109">
        <f t="shared" si="113"/>
        <v>0</v>
      </c>
      <c r="X137" s="118"/>
      <c r="AC137" s="107"/>
      <c r="AD137" s="165"/>
      <c r="AE137" s="108"/>
      <c r="AF137" s="121"/>
    </row>
    <row r="138" spans="1:32" s="119" customFormat="1" ht="15" customHeight="1" x14ac:dyDescent="0.25">
      <c r="A138" s="104" t="s">
        <v>122</v>
      </c>
      <c r="B138" s="105" t="s">
        <v>146</v>
      </c>
      <c r="C138" s="23"/>
      <c r="D138" s="106" t="s">
        <v>22</v>
      </c>
      <c r="E138" s="117">
        <v>3510</v>
      </c>
      <c r="F138" s="108"/>
      <c r="G138" s="167"/>
      <c r="H138" s="109">
        <f t="shared" si="104"/>
        <v>3510</v>
      </c>
      <c r="I138" s="23"/>
      <c r="J138" s="112">
        <f t="shared" si="105"/>
        <v>0</v>
      </c>
      <c r="K138" s="162">
        <v>0</v>
      </c>
      <c r="L138" s="108">
        <f t="shared" si="106"/>
        <v>0</v>
      </c>
      <c r="M138" s="121">
        <f t="shared" si="107"/>
        <v>0</v>
      </c>
      <c r="N138" s="122"/>
      <c r="O138" s="112">
        <f t="shared" si="108"/>
        <v>0</v>
      </c>
      <c r="P138" s="113">
        <f t="shared" si="109"/>
        <v>0</v>
      </c>
      <c r="Q138" s="166"/>
      <c r="R138" s="123">
        <f t="shared" si="110"/>
        <v>0</v>
      </c>
      <c r="S138" s="23"/>
      <c r="T138" s="164">
        <f t="shared" si="111"/>
        <v>3510</v>
      </c>
      <c r="U138" s="27"/>
      <c r="V138" s="117">
        <f t="shared" si="112"/>
        <v>3510</v>
      </c>
      <c r="W138" s="109">
        <f t="shared" si="113"/>
        <v>0</v>
      </c>
      <c r="X138" s="118"/>
      <c r="AC138" s="107"/>
      <c r="AD138" s="165"/>
      <c r="AE138" s="108"/>
      <c r="AF138" s="121"/>
    </row>
    <row r="139" spans="1:32" s="119" customFormat="1" ht="15" customHeight="1" x14ac:dyDescent="0.25">
      <c r="A139" s="104" t="s">
        <v>123</v>
      </c>
      <c r="B139" s="105" t="s">
        <v>147</v>
      </c>
      <c r="C139" s="23"/>
      <c r="D139" s="106" t="s">
        <v>22</v>
      </c>
      <c r="E139" s="117">
        <v>3510</v>
      </c>
      <c r="F139" s="108"/>
      <c r="G139" s="167"/>
      <c r="H139" s="109">
        <f t="shared" si="104"/>
        <v>3510</v>
      </c>
      <c r="I139" s="23"/>
      <c r="J139" s="112">
        <f t="shared" si="105"/>
        <v>0</v>
      </c>
      <c r="K139" s="162">
        <v>0</v>
      </c>
      <c r="L139" s="108">
        <f t="shared" si="106"/>
        <v>0</v>
      </c>
      <c r="M139" s="121">
        <f t="shared" si="107"/>
        <v>0</v>
      </c>
      <c r="N139" s="122"/>
      <c r="O139" s="112">
        <f t="shared" si="108"/>
        <v>0</v>
      </c>
      <c r="P139" s="113">
        <f t="shared" si="109"/>
        <v>0</v>
      </c>
      <c r="Q139" s="166"/>
      <c r="R139" s="123">
        <f t="shared" si="110"/>
        <v>0</v>
      </c>
      <c r="S139" s="23"/>
      <c r="T139" s="164">
        <f t="shared" si="111"/>
        <v>3510</v>
      </c>
      <c r="U139" s="27"/>
      <c r="V139" s="117">
        <f t="shared" si="112"/>
        <v>3510</v>
      </c>
      <c r="W139" s="109">
        <f t="shared" si="113"/>
        <v>0</v>
      </c>
      <c r="X139" s="118"/>
      <c r="AC139" s="107"/>
      <c r="AD139" s="165"/>
      <c r="AE139" s="108"/>
      <c r="AF139" s="121"/>
    </row>
    <row r="140" spans="1:32" s="119" customFormat="1" ht="15" customHeight="1" x14ac:dyDescent="0.25">
      <c r="A140" s="104" t="s">
        <v>124</v>
      </c>
      <c r="B140" s="105" t="s">
        <v>148</v>
      </c>
      <c r="C140" s="23"/>
      <c r="D140" s="106" t="s">
        <v>22</v>
      </c>
      <c r="E140" s="117">
        <v>3510</v>
      </c>
      <c r="F140" s="108"/>
      <c r="G140" s="167"/>
      <c r="H140" s="109">
        <f t="shared" si="104"/>
        <v>3510</v>
      </c>
      <c r="I140" s="23"/>
      <c r="J140" s="112">
        <f t="shared" si="105"/>
        <v>0</v>
      </c>
      <c r="K140" s="162">
        <v>0</v>
      </c>
      <c r="L140" s="108">
        <f t="shared" si="106"/>
        <v>0</v>
      </c>
      <c r="M140" s="121">
        <f t="shared" si="107"/>
        <v>0</v>
      </c>
      <c r="N140" s="122"/>
      <c r="O140" s="112">
        <f t="shared" si="108"/>
        <v>0</v>
      </c>
      <c r="P140" s="113">
        <f t="shared" si="109"/>
        <v>0</v>
      </c>
      <c r="Q140" s="166"/>
      <c r="R140" s="123">
        <f t="shared" si="110"/>
        <v>0</v>
      </c>
      <c r="S140" s="23"/>
      <c r="T140" s="164">
        <f t="shared" si="111"/>
        <v>3510</v>
      </c>
      <c r="U140" s="27"/>
      <c r="V140" s="117">
        <f t="shared" si="112"/>
        <v>3510</v>
      </c>
      <c r="W140" s="109">
        <f t="shared" si="113"/>
        <v>0</v>
      </c>
      <c r="X140" s="118"/>
      <c r="AC140" s="107"/>
      <c r="AD140" s="165"/>
      <c r="AE140" s="108"/>
      <c r="AF140" s="121"/>
    </row>
    <row r="141" spans="1:32" s="119" customFormat="1" ht="15" customHeight="1" x14ac:dyDescent="0.25">
      <c r="A141" s="104" t="s">
        <v>125</v>
      </c>
      <c r="B141" s="105" t="s">
        <v>149</v>
      </c>
      <c r="C141" s="23"/>
      <c r="D141" s="106" t="s">
        <v>22</v>
      </c>
      <c r="E141" s="117">
        <v>3510</v>
      </c>
      <c r="F141" s="108"/>
      <c r="G141" s="108"/>
      <c r="H141" s="109">
        <f t="shared" si="104"/>
        <v>3510</v>
      </c>
      <c r="I141" s="23"/>
      <c r="J141" s="112">
        <f t="shared" si="105"/>
        <v>0</v>
      </c>
      <c r="K141" s="162">
        <v>0</v>
      </c>
      <c r="L141" s="108">
        <f t="shared" si="106"/>
        <v>0</v>
      </c>
      <c r="M141" s="121">
        <f t="shared" si="107"/>
        <v>0</v>
      </c>
      <c r="N141" s="122"/>
      <c r="O141" s="112">
        <f t="shared" si="108"/>
        <v>0</v>
      </c>
      <c r="P141" s="113">
        <f t="shared" si="109"/>
        <v>0</v>
      </c>
      <c r="Q141" s="166"/>
      <c r="R141" s="123">
        <f t="shared" si="110"/>
        <v>0</v>
      </c>
      <c r="S141" s="23"/>
      <c r="T141" s="164">
        <f t="shared" si="111"/>
        <v>3510</v>
      </c>
      <c r="U141" s="27"/>
      <c r="V141" s="117">
        <f t="shared" si="112"/>
        <v>3510</v>
      </c>
      <c r="W141" s="109">
        <f t="shared" si="113"/>
        <v>0</v>
      </c>
      <c r="X141" s="118"/>
      <c r="AC141" s="107"/>
      <c r="AD141" s="165"/>
      <c r="AE141" s="108"/>
      <c r="AF141" s="121"/>
    </row>
    <row r="142" spans="1:32" s="119" customFormat="1" ht="15" customHeight="1" x14ac:dyDescent="0.25">
      <c r="A142" s="104" t="s">
        <v>126</v>
      </c>
      <c r="B142" s="105" t="s">
        <v>150</v>
      </c>
      <c r="C142" s="23"/>
      <c r="D142" s="106" t="s">
        <v>22</v>
      </c>
      <c r="E142" s="117">
        <v>3510</v>
      </c>
      <c r="F142" s="108"/>
      <c r="G142" s="108"/>
      <c r="H142" s="109">
        <f t="shared" si="104"/>
        <v>3510</v>
      </c>
      <c r="I142" s="23"/>
      <c r="J142" s="112">
        <f t="shared" si="105"/>
        <v>0</v>
      </c>
      <c r="K142" s="162">
        <v>0</v>
      </c>
      <c r="L142" s="108">
        <f t="shared" si="106"/>
        <v>0</v>
      </c>
      <c r="M142" s="121">
        <f t="shared" si="107"/>
        <v>0</v>
      </c>
      <c r="N142" s="122"/>
      <c r="O142" s="112">
        <f t="shared" si="108"/>
        <v>0</v>
      </c>
      <c r="P142" s="113">
        <f t="shared" si="109"/>
        <v>0</v>
      </c>
      <c r="Q142" s="166"/>
      <c r="R142" s="123">
        <f t="shared" si="110"/>
        <v>0</v>
      </c>
      <c r="S142" s="23"/>
      <c r="T142" s="164">
        <f t="shared" si="111"/>
        <v>3510</v>
      </c>
      <c r="U142" s="27"/>
      <c r="V142" s="117">
        <f t="shared" si="112"/>
        <v>3510</v>
      </c>
      <c r="W142" s="109">
        <f t="shared" si="113"/>
        <v>0</v>
      </c>
      <c r="X142" s="118"/>
      <c r="AC142" s="107"/>
      <c r="AD142" s="165"/>
      <c r="AE142" s="108"/>
      <c r="AF142" s="121"/>
    </row>
    <row r="143" spans="1:32" s="119" customFormat="1" ht="15" customHeight="1" x14ac:dyDescent="0.25">
      <c r="A143" s="104" t="s">
        <v>127</v>
      </c>
      <c r="B143" s="105" t="s">
        <v>151</v>
      </c>
      <c r="C143" s="23"/>
      <c r="D143" s="106" t="s">
        <v>22</v>
      </c>
      <c r="E143" s="117">
        <v>3510</v>
      </c>
      <c r="F143" s="108"/>
      <c r="G143" s="108"/>
      <c r="H143" s="109">
        <f t="shared" si="104"/>
        <v>3510</v>
      </c>
      <c r="I143" s="23"/>
      <c r="J143" s="112">
        <f t="shared" si="105"/>
        <v>0</v>
      </c>
      <c r="K143" s="162">
        <v>0</v>
      </c>
      <c r="L143" s="108">
        <f t="shared" si="106"/>
        <v>0</v>
      </c>
      <c r="M143" s="121">
        <f t="shared" si="107"/>
        <v>0</v>
      </c>
      <c r="N143" s="122"/>
      <c r="O143" s="112">
        <f t="shared" si="108"/>
        <v>0</v>
      </c>
      <c r="P143" s="113">
        <f t="shared" si="109"/>
        <v>0</v>
      </c>
      <c r="Q143" s="166"/>
      <c r="R143" s="123">
        <f t="shared" si="110"/>
        <v>0</v>
      </c>
      <c r="S143" s="23"/>
      <c r="T143" s="164">
        <f t="shared" si="111"/>
        <v>3510</v>
      </c>
      <c r="U143" s="27"/>
      <c r="V143" s="117">
        <f t="shared" si="112"/>
        <v>3510</v>
      </c>
      <c r="W143" s="109">
        <f t="shared" si="113"/>
        <v>0</v>
      </c>
      <c r="X143" s="118"/>
      <c r="AC143" s="107"/>
      <c r="AD143" s="165"/>
      <c r="AE143" s="108"/>
      <c r="AF143" s="121"/>
    </row>
    <row r="144" spans="1:32" s="119" customFormat="1" ht="15" customHeight="1" x14ac:dyDescent="0.25">
      <c r="A144" s="104" t="s">
        <v>128</v>
      </c>
      <c r="B144" s="105" t="s">
        <v>152</v>
      </c>
      <c r="C144" s="23"/>
      <c r="D144" s="106" t="s">
        <v>22</v>
      </c>
      <c r="E144" s="117">
        <v>3510</v>
      </c>
      <c r="F144" s="108"/>
      <c r="G144" s="108"/>
      <c r="H144" s="109">
        <f t="shared" si="104"/>
        <v>3510</v>
      </c>
      <c r="I144" s="23"/>
      <c r="J144" s="112">
        <f t="shared" si="105"/>
        <v>0</v>
      </c>
      <c r="K144" s="162">
        <v>0</v>
      </c>
      <c r="L144" s="108">
        <f t="shared" si="106"/>
        <v>0</v>
      </c>
      <c r="M144" s="121">
        <f t="shared" si="107"/>
        <v>0</v>
      </c>
      <c r="N144" s="122"/>
      <c r="O144" s="112">
        <f t="shared" si="108"/>
        <v>0</v>
      </c>
      <c r="P144" s="113">
        <f t="shared" si="109"/>
        <v>0</v>
      </c>
      <c r="Q144" s="166"/>
      <c r="R144" s="123">
        <f t="shared" si="110"/>
        <v>0</v>
      </c>
      <c r="S144" s="23"/>
      <c r="T144" s="164">
        <f t="shared" si="111"/>
        <v>3510</v>
      </c>
      <c r="U144" s="27"/>
      <c r="V144" s="117">
        <f t="shared" si="112"/>
        <v>3510</v>
      </c>
      <c r="W144" s="109">
        <f t="shared" si="113"/>
        <v>0</v>
      </c>
      <c r="X144" s="118"/>
      <c r="AC144" s="107"/>
      <c r="AD144" s="165"/>
      <c r="AE144" s="108"/>
      <c r="AF144" s="121"/>
    </row>
    <row r="145" spans="1:32" s="119" customFormat="1" ht="15" customHeight="1" x14ac:dyDescent="0.25">
      <c r="A145" s="104" t="s">
        <v>129</v>
      </c>
      <c r="B145" s="105" t="s">
        <v>153</v>
      </c>
      <c r="C145" s="23"/>
      <c r="D145" s="106" t="s">
        <v>22</v>
      </c>
      <c r="E145" s="117">
        <v>3510</v>
      </c>
      <c r="F145" s="108"/>
      <c r="G145" s="108"/>
      <c r="H145" s="109">
        <f t="shared" si="104"/>
        <v>3510</v>
      </c>
      <c r="I145" s="23"/>
      <c r="J145" s="112">
        <f t="shared" si="105"/>
        <v>0</v>
      </c>
      <c r="K145" s="162">
        <v>0</v>
      </c>
      <c r="L145" s="108">
        <f t="shared" si="106"/>
        <v>0</v>
      </c>
      <c r="M145" s="121">
        <f t="shared" si="107"/>
        <v>0</v>
      </c>
      <c r="N145" s="122"/>
      <c r="O145" s="112">
        <f t="shared" si="108"/>
        <v>0</v>
      </c>
      <c r="P145" s="113">
        <f t="shared" si="109"/>
        <v>0</v>
      </c>
      <c r="Q145" s="166"/>
      <c r="R145" s="123">
        <f t="shared" si="110"/>
        <v>0</v>
      </c>
      <c r="S145" s="23"/>
      <c r="T145" s="164">
        <f t="shared" si="111"/>
        <v>3510</v>
      </c>
      <c r="U145" s="27"/>
      <c r="V145" s="117">
        <f t="shared" si="112"/>
        <v>3510</v>
      </c>
      <c r="W145" s="109">
        <f t="shared" si="113"/>
        <v>0</v>
      </c>
      <c r="X145" s="118"/>
      <c r="AC145" s="107"/>
      <c r="AD145" s="165"/>
      <c r="AE145" s="108"/>
      <c r="AF145" s="121"/>
    </row>
    <row r="146" spans="1:32" s="119" customFormat="1" ht="15" customHeight="1" thickBot="1" x14ac:dyDescent="0.3">
      <c r="A146" s="104" t="s">
        <v>130</v>
      </c>
      <c r="B146" s="105" t="s">
        <v>154</v>
      </c>
      <c r="C146" s="23"/>
      <c r="D146" s="127" t="s">
        <v>22</v>
      </c>
      <c r="E146" s="117">
        <v>3510</v>
      </c>
      <c r="F146" s="129"/>
      <c r="G146" s="129"/>
      <c r="H146" s="130">
        <f t="shared" si="104"/>
        <v>3510</v>
      </c>
      <c r="I146" s="23"/>
      <c r="J146" s="133">
        <f t="shared" si="105"/>
        <v>0</v>
      </c>
      <c r="K146" s="168">
        <v>0</v>
      </c>
      <c r="L146" s="129">
        <f t="shared" si="106"/>
        <v>0</v>
      </c>
      <c r="M146" s="169">
        <f t="shared" si="107"/>
        <v>0</v>
      </c>
      <c r="N146" s="122"/>
      <c r="O146" s="133">
        <f t="shared" si="108"/>
        <v>0</v>
      </c>
      <c r="P146" s="134">
        <f t="shared" si="109"/>
        <v>0</v>
      </c>
      <c r="Q146" s="170"/>
      <c r="R146" s="171">
        <f t="shared" si="110"/>
        <v>0</v>
      </c>
      <c r="S146" s="23"/>
      <c r="T146" s="172">
        <f t="shared" si="111"/>
        <v>3510</v>
      </c>
      <c r="U146" s="27"/>
      <c r="V146" s="138">
        <f t="shared" si="112"/>
        <v>3510</v>
      </c>
      <c r="W146" s="130">
        <f t="shared" si="113"/>
        <v>0</v>
      </c>
      <c r="X146" s="118"/>
      <c r="AC146" s="128"/>
      <c r="AD146" s="173"/>
      <c r="AE146" s="129"/>
      <c r="AF146" s="169"/>
    </row>
    <row r="147" spans="1:32" s="119" customFormat="1" ht="15" customHeight="1" thickBot="1" x14ac:dyDescent="0.3">
      <c r="A147" s="104" t="s">
        <v>172</v>
      </c>
      <c r="B147" s="105" t="s">
        <v>173</v>
      </c>
      <c r="C147" s="23"/>
      <c r="D147" s="127" t="s">
        <v>22</v>
      </c>
      <c r="E147" s="117">
        <v>3510</v>
      </c>
      <c r="F147" s="129"/>
      <c r="G147" s="129"/>
      <c r="H147" s="130">
        <f t="shared" ref="H147:H152" si="114">SUM(E147:G147)</f>
        <v>3510</v>
      </c>
      <c r="I147" s="23"/>
      <c r="J147" s="133">
        <f t="shared" ref="J147:J152" si="115">H147*K147/100</f>
        <v>0</v>
      </c>
      <c r="K147" s="168">
        <v>0</v>
      </c>
      <c r="L147" s="129">
        <f t="shared" ref="L147:L152" si="116">Q147+AE147</f>
        <v>85</v>
      </c>
      <c r="M147" s="169">
        <f t="shared" ref="M147:M152" si="117">J147-L147</f>
        <v>-85</v>
      </c>
      <c r="N147" s="122"/>
      <c r="O147" s="133">
        <f t="shared" ref="O147:O152" si="118">J147-AC147</f>
        <v>0</v>
      </c>
      <c r="P147" s="134">
        <f t="shared" ref="P147:P152" si="119">IFERROR(O147/M147,0)</f>
        <v>0</v>
      </c>
      <c r="Q147" s="170">
        <v>85</v>
      </c>
      <c r="R147" s="171">
        <f t="shared" ref="R147:R152" si="120">O147-Q147</f>
        <v>-85</v>
      </c>
      <c r="S147" s="23"/>
      <c r="T147" s="172">
        <f t="shared" ref="T147:T152" si="121">H147-L147</f>
        <v>3425</v>
      </c>
      <c r="U147" s="27"/>
      <c r="V147" s="138">
        <f t="shared" ref="V147:V152" si="122">L147+T147</f>
        <v>3510</v>
      </c>
      <c r="W147" s="130">
        <f t="shared" ref="W147:W152" si="123">H147-V147</f>
        <v>0</v>
      </c>
      <c r="X147" s="118"/>
      <c r="AC147" s="128"/>
      <c r="AD147" s="173"/>
      <c r="AE147" s="129"/>
      <c r="AF147" s="169"/>
    </row>
    <row r="148" spans="1:32" s="119" customFormat="1" ht="15" customHeight="1" thickBot="1" x14ac:dyDescent="0.3">
      <c r="A148" s="104" t="s">
        <v>174</v>
      </c>
      <c r="B148" s="105" t="s">
        <v>175</v>
      </c>
      <c r="C148" s="23"/>
      <c r="D148" s="127" t="s">
        <v>22</v>
      </c>
      <c r="E148" s="117">
        <v>3510</v>
      </c>
      <c r="F148" s="129"/>
      <c r="G148" s="129"/>
      <c r="H148" s="130">
        <f t="shared" si="114"/>
        <v>3510</v>
      </c>
      <c r="I148" s="23"/>
      <c r="J148" s="133">
        <f t="shared" si="115"/>
        <v>0</v>
      </c>
      <c r="K148" s="168">
        <v>0</v>
      </c>
      <c r="L148" s="129">
        <f t="shared" si="116"/>
        <v>36</v>
      </c>
      <c r="M148" s="169">
        <f t="shared" si="117"/>
        <v>-36</v>
      </c>
      <c r="N148" s="122"/>
      <c r="O148" s="133">
        <f t="shared" si="118"/>
        <v>0</v>
      </c>
      <c r="P148" s="134">
        <f t="shared" si="119"/>
        <v>0</v>
      </c>
      <c r="Q148" s="170">
        <v>36</v>
      </c>
      <c r="R148" s="171">
        <f t="shared" si="120"/>
        <v>-36</v>
      </c>
      <c r="S148" s="23"/>
      <c r="T148" s="172">
        <f t="shared" si="121"/>
        <v>3474</v>
      </c>
      <c r="U148" s="27"/>
      <c r="V148" s="138">
        <f t="shared" si="122"/>
        <v>3510</v>
      </c>
      <c r="W148" s="130">
        <f t="shared" si="123"/>
        <v>0</v>
      </c>
      <c r="X148" s="118"/>
      <c r="AC148" s="128"/>
      <c r="AD148" s="173"/>
      <c r="AE148" s="129"/>
      <c r="AF148" s="169"/>
    </row>
    <row r="149" spans="1:32" s="119" customFormat="1" ht="15" customHeight="1" thickBot="1" x14ac:dyDescent="0.3">
      <c r="A149" s="104" t="s">
        <v>176</v>
      </c>
      <c r="B149" s="105" t="s">
        <v>177</v>
      </c>
      <c r="C149" s="23"/>
      <c r="D149" s="127" t="s">
        <v>22</v>
      </c>
      <c r="E149" s="117">
        <v>3510</v>
      </c>
      <c r="F149" s="129"/>
      <c r="G149" s="129"/>
      <c r="H149" s="130">
        <f t="shared" si="114"/>
        <v>3510</v>
      </c>
      <c r="I149" s="23"/>
      <c r="J149" s="133">
        <f t="shared" si="115"/>
        <v>0</v>
      </c>
      <c r="K149" s="168">
        <v>0</v>
      </c>
      <c r="L149" s="129">
        <f t="shared" si="116"/>
        <v>0</v>
      </c>
      <c r="M149" s="169">
        <f t="shared" si="117"/>
        <v>0</v>
      </c>
      <c r="N149" s="122"/>
      <c r="O149" s="133">
        <f t="shared" si="118"/>
        <v>0</v>
      </c>
      <c r="P149" s="134">
        <f t="shared" si="119"/>
        <v>0</v>
      </c>
      <c r="Q149" s="170"/>
      <c r="R149" s="171">
        <f t="shared" si="120"/>
        <v>0</v>
      </c>
      <c r="S149" s="23"/>
      <c r="T149" s="172">
        <f t="shared" si="121"/>
        <v>3510</v>
      </c>
      <c r="U149" s="27"/>
      <c r="V149" s="138">
        <f t="shared" si="122"/>
        <v>3510</v>
      </c>
      <c r="W149" s="130">
        <f t="shared" si="123"/>
        <v>0</v>
      </c>
      <c r="X149" s="118"/>
      <c r="AC149" s="128"/>
      <c r="AD149" s="173"/>
      <c r="AE149" s="129"/>
      <c r="AF149" s="169"/>
    </row>
    <row r="150" spans="1:32" s="119" customFormat="1" ht="15" customHeight="1" thickBot="1" x14ac:dyDescent="0.3">
      <c r="A150" s="104" t="s">
        <v>178</v>
      </c>
      <c r="B150" s="105" t="s">
        <v>179</v>
      </c>
      <c r="C150" s="23"/>
      <c r="D150" s="127" t="s">
        <v>22</v>
      </c>
      <c r="E150" s="117">
        <v>3510</v>
      </c>
      <c r="F150" s="129"/>
      <c r="G150" s="129"/>
      <c r="H150" s="130">
        <f t="shared" si="114"/>
        <v>3510</v>
      </c>
      <c r="I150" s="23"/>
      <c r="J150" s="133">
        <f t="shared" si="115"/>
        <v>0</v>
      </c>
      <c r="K150" s="168">
        <v>0</v>
      </c>
      <c r="L150" s="129">
        <f t="shared" si="116"/>
        <v>29</v>
      </c>
      <c r="M150" s="169">
        <f t="shared" si="117"/>
        <v>-29</v>
      </c>
      <c r="N150" s="122"/>
      <c r="O150" s="133">
        <f t="shared" si="118"/>
        <v>0</v>
      </c>
      <c r="P150" s="134">
        <f t="shared" si="119"/>
        <v>0</v>
      </c>
      <c r="Q150" s="170">
        <v>29</v>
      </c>
      <c r="R150" s="171">
        <f t="shared" si="120"/>
        <v>-29</v>
      </c>
      <c r="S150" s="23"/>
      <c r="T150" s="172">
        <f t="shared" si="121"/>
        <v>3481</v>
      </c>
      <c r="U150" s="27"/>
      <c r="V150" s="138">
        <f t="shared" si="122"/>
        <v>3510</v>
      </c>
      <c r="W150" s="130">
        <f t="shared" si="123"/>
        <v>0</v>
      </c>
      <c r="X150" s="118"/>
      <c r="AC150" s="128"/>
      <c r="AD150" s="173"/>
      <c r="AE150" s="129"/>
      <c r="AF150" s="169"/>
    </row>
    <row r="151" spans="1:32" s="119" customFormat="1" ht="15" customHeight="1" thickBot="1" x14ac:dyDescent="0.3">
      <c r="A151" s="104" t="s">
        <v>180</v>
      </c>
      <c r="B151" s="105" t="s">
        <v>181</v>
      </c>
      <c r="C151" s="23"/>
      <c r="D151" s="127" t="s">
        <v>22</v>
      </c>
      <c r="E151" s="117">
        <v>3510</v>
      </c>
      <c r="F151" s="129"/>
      <c r="G151" s="129"/>
      <c r="H151" s="130">
        <f t="shared" si="114"/>
        <v>3510</v>
      </c>
      <c r="I151" s="23"/>
      <c r="J151" s="133">
        <f t="shared" si="115"/>
        <v>0</v>
      </c>
      <c r="K151" s="168">
        <v>0</v>
      </c>
      <c r="L151" s="129">
        <f t="shared" si="116"/>
        <v>26</v>
      </c>
      <c r="M151" s="169">
        <f t="shared" si="117"/>
        <v>-26</v>
      </c>
      <c r="N151" s="122"/>
      <c r="O151" s="133">
        <f t="shared" si="118"/>
        <v>0</v>
      </c>
      <c r="P151" s="134">
        <f t="shared" si="119"/>
        <v>0</v>
      </c>
      <c r="Q151" s="170">
        <v>26</v>
      </c>
      <c r="R151" s="171">
        <f t="shared" si="120"/>
        <v>-26</v>
      </c>
      <c r="S151" s="23"/>
      <c r="T151" s="172">
        <f t="shared" si="121"/>
        <v>3484</v>
      </c>
      <c r="U151" s="27"/>
      <c r="V151" s="138">
        <f t="shared" si="122"/>
        <v>3510</v>
      </c>
      <c r="W151" s="130">
        <f t="shared" si="123"/>
        <v>0</v>
      </c>
      <c r="X151" s="118"/>
      <c r="AC151" s="128"/>
      <c r="AD151" s="173"/>
      <c r="AE151" s="129"/>
      <c r="AF151" s="169"/>
    </row>
    <row r="152" spans="1:32" s="119" customFormat="1" ht="15" customHeight="1" thickBot="1" x14ac:dyDescent="0.3">
      <c r="A152" s="104" t="s">
        <v>182</v>
      </c>
      <c r="B152" s="105" t="s">
        <v>183</v>
      </c>
      <c r="C152" s="23"/>
      <c r="D152" s="127" t="s">
        <v>22</v>
      </c>
      <c r="E152" s="117">
        <v>3510</v>
      </c>
      <c r="F152" s="129"/>
      <c r="G152" s="129"/>
      <c r="H152" s="130">
        <f t="shared" si="114"/>
        <v>3510</v>
      </c>
      <c r="I152" s="23"/>
      <c r="J152" s="133">
        <f t="shared" si="115"/>
        <v>0</v>
      </c>
      <c r="K152" s="168">
        <v>0</v>
      </c>
      <c r="L152" s="129">
        <f t="shared" si="116"/>
        <v>62</v>
      </c>
      <c r="M152" s="169">
        <f t="shared" si="117"/>
        <v>-62</v>
      </c>
      <c r="N152" s="122"/>
      <c r="O152" s="133">
        <f t="shared" si="118"/>
        <v>0</v>
      </c>
      <c r="P152" s="134">
        <f t="shared" si="119"/>
        <v>0</v>
      </c>
      <c r="Q152" s="170">
        <v>62</v>
      </c>
      <c r="R152" s="171">
        <f t="shared" si="120"/>
        <v>-62</v>
      </c>
      <c r="S152" s="23"/>
      <c r="T152" s="172">
        <f t="shared" si="121"/>
        <v>3448</v>
      </c>
      <c r="U152" s="27"/>
      <c r="V152" s="138">
        <f t="shared" si="122"/>
        <v>3510</v>
      </c>
      <c r="W152" s="130">
        <f t="shared" si="123"/>
        <v>0</v>
      </c>
      <c r="X152" s="118"/>
      <c r="AC152" s="128"/>
      <c r="AD152" s="173"/>
      <c r="AE152" s="129"/>
      <c r="AF152" s="169"/>
    </row>
  </sheetData>
  <mergeCells count="15">
    <mergeCell ref="H9:H10"/>
    <mergeCell ref="J9:K9"/>
    <mergeCell ref="O9:P9"/>
    <mergeCell ref="T9:T10"/>
    <mergeCell ref="AC9:AD9"/>
    <mergeCell ref="A3:W3"/>
    <mergeCell ref="J8:M8"/>
    <mergeCell ref="O8:R8"/>
    <mergeCell ref="V8:W8"/>
    <mergeCell ref="AC8:AF8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8" fitToHeight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T30"/>
  <sheetViews>
    <sheetView showGridLines="0" topLeftCell="A16" zoomScaleNormal="100" workbookViewId="0">
      <selection activeCell="A25" sqref="A25:XFD25"/>
    </sheetView>
  </sheetViews>
  <sheetFormatPr baseColWidth="10" defaultRowHeight="16.5" x14ac:dyDescent="0.3"/>
  <cols>
    <col min="1" max="1" width="4.140625" style="174" customWidth="1"/>
    <col min="2" max="2" width="13.5703125" style="174" customWidth="1"/>
    <col min="3" max="3" width="2.42578125" style="174" customWidth="1"/>
    <col min="4" max="4" width="20.7109375" style="174" customWidth="1"/>
    <col min="5" max="6" width="1.7109375" style="174" customWidth="1"/>
    <col min="7" max="7" width="10" style="174" bestFit="1" customWidth="1"/>
    <col min="8" max="8" width="14.140625" style="174" bestFit="1" customWidth="1"/>
    <col min="9" max="9" width="7.140625" style="174" customWidth="1"/>
    <col min="10" max="10" width="10.85546875" style="174" customWidth="1"/>
    <col min="11" max="11" width="10.5703125" style="174" customWidth="1"/>
    <col min="12" max="12" width="20.7109375" style="174" customWidth="1"/>
    <col min="13" max="14" width="2.42578125" style="174" customWidth="1"/>
    <col min="15" max="15" width="9" style="174" customWidth="1"/>
    <col min="16" max="16" width="6" style="174" bestFit="1" customWidth="1"/>
    <col min="17" max="17" width="2.42578125" style="174" customWidth="1"/>
    <col min="18" max="18" width="40.7109375" style="174" customWidth="1"/>
    <col min="19" max="19" width="2.5703125" style="174" customWidth="1"/>
    <col min="20" max="20" width="10.42578125" style="175" bestFit="1" customWidth="1"/>
    <col min="21" max="16384" width="11.42578125" style="174"/>
  </cols>
  <sheetData>
    <row r="1" spans="1:20" ht="17.25" thickBot="1" x14ac:dyDescent="0.35">
      <c r="G1" s="232" t="s">
        <v>171</v>
      </c>
      <c r="H1" s="233"/>
      <c r="I1" s="233"/>
      <c r="J1" s="233"/>
      <c r="K1" s="233"/>
      <c r="L1" s="234"/>
    </row>
    <row r="3" spans="1:20" ht="17.25" thickBot="1" x14ac:dyDescent="0.35"/>
    <row r="4" spans="1:20" ht="39" thickBot="1" x14ac:dyDescent="0.35">
      <c r="B4" s="176" t="s">
        <v>83</v>
      </c>
      <c r="C4" s="176"/>
      <c r="D4" s="176" t="s">
        <v>84</v>
      </c>
      <c r="E4" s="176"/>
      <c r="F4" s="176"/>
      <c r="G4" s="176" t="s">
        <v>85</v>
      </c>
      <c r="H4" s="176" t="s">
        <v>86</v>
      </c>
      <c r="I4" s="176" t="s">
        <v>87</v>
      </c>
      <c r="J4" s="176" t="s">
        <v>88</v>
      </c>
      <c r="K4" s="177" t="s">
        <v>89</v>
      </c>
      <c r="L4" s="176" t="s">
        <v>90</v>
      </c>
      <c r="M4" s="176"/>
      <c r="N4" s="176"/>
      <c r="O4" s="176" t="s">
        <v>91</v>
      </c>
      <c r="P4" s="176" t="s">
        <v>12</v>
      </c>
      <c r="Q4" s="176"/>
      <c r="R4" s="176" t="s">
        <v>92</v>
      </c>
    </row>
    <row r="5" spans="1:20" ht="17.25" thickBot="1" x14ac:dyDescent="0.35">
      <c r="B5" s="178" t="s">
        <v>93</v>
      </c>
      <c r="C5" s="178"/>
      <c r="D5" s="178"/>
      <c r="E5" s="178"/>
      <c r="F5" s="178"/>
      <c r="G5" s="178" t="s">
        <v>94</v>
      </c>
      <c r="H5" s="178" t="s">
        <v>95</v>
      </c>
      <c r="I5" s="178" t="s">
        <v>96</v>
      </c>
      <c r="J5" s="179"/>
      <c r="K5" s="179"/>
      <c r="L5" s="178" t="s">
        <v>97</v>
      </c>
      <c r="M5" s="178"/>
      <c r="N5" s="178"/>
      <c r="O5" s="178" t="s">
        <v>98</v>
      </c>
      <c r="P5" s="178" t="s">
        <v>99</v>
      </c>
      <c r="Q5" s="180"/>
      <c r="R5" s="181" t="s">
        <v>100</v>
      </c>
    </row>
    <row r="6" spans="1:20" s="195" customFormat="1" ht="17.25" thickBot="1" x14ac:dyDescent="0.35">
      <c r="A6" s="182">
        <v>10</v>
      </c>
      <c r="B6" s="183"/>
      <c r="C6" s="184"/>
      <c r="D6" s="185" t="s">
        <v>167</v>
      </c>
      <c r="E6" s="186"/>
      <c r="F6" s="187"/>
      <c r="G6" s="188">
        <v>2016</v>
      </c>
      <c r="H6" s="189">
        <v>34334.51</v>
      </c>
      <c r="I6" s="185" t="s">
        <v>101</v>
      </c>
      <c r="J6" s="185"/>
      <c r="K6" s="186"/>
      <c r="L6" s="190" t="s">
        <v>155</v>
      </c>
      <c r="M6" s="186"/>
      <c r="N6" s="186"/>
      <c r="O6" s="191">
        <v>1</v>
      </c>
      <c r="P6" s="192" t="s">
        <v>22</v>
      </c>
      <c r="Q6" s="193"/>
      <c r="R6" s="194" t="s">
        <v>23</v>
      </c>
      <c r="T6" s="196"/>
    </row>
    <row r="7" spans="1:20" s="195" customFormat="1" ht="17.25" thickBot="1" x14ac:dyDescent="0.35">
      <c r="A7" s="182">
        <v>20</v>
      </c>
      <c r="B7" s="183"/>
      <c r="C7" s="184"/>
      <c r="D7" s="185" t="s">
        <v>167</v>
      </c>
      <c r="E7" s="186"/>
      <c r="F7" s="187"/>
      <c r="G7" s="188">
        <v>2016</v>
      </c>
      <c r="H7" s="189">
        <v>68669.070000000007</v>
      </c>
      <c r="I7" s="185" t="s">
        <v>101</v>
      </c>
      <c r="J7" s="185"/>
      <c r="K7" s="186"/>
      <c r="L7" s="190" t="s">
        <v>156</v>
      </c>
      <c r="M7" s="186"/>
      <c r="N7" s="186"/>
      <c r="O7" s="191">
        <v>2</v>
      </c>
      <c r="P7" s="192" t="s">
        <v>22</v>
      </c>
      <c r="Q7" s="193"/>
      <c r="R7" s="194" t="s">
        <v>34</v>
      </c>
      <c r="T7" s="196"/>
    </row>
    <row r="8" spans="1:20" s="195" customFormat="1" ht="17.25" thickBot="1" x14ac:dyDescent="0.35">
      <c r="A8" s="182">
        <v>30</v>
      </c>
      <c r="B8" s="183"/>
      <c r="C8" s="184"/>
      <c r="D8" s="185" t="s">
        <v>167</v>
      </c>
      <c r="E8" s="186"/>
      <c r="F8" s="187"/>
      <c r="G8" s="188">
        <v>2016</v>
      </c>
      <c r="H8" s="189">
        <v>103003.61</v>
      </c>
      <c r="I8" s="185" t="s">
        <v>101</v>
      </c>
      <c r="J8" s="185"/>
      <c r="K8" s="186"/>
      <c r="L8" s="190" t="s">
        <v>159</v>
      </c>
      <c r="M8" s="186"/>
      <c r="N8" s="186"/>
      <c r="O8" s="191">
        <v>3</v>
      </c>
      <c r="P8" s="192" t="s">
        <v>22</v>
      </c>
      <c r="Q8" s="193"/>
      <c r="R8" s="194" t="s">
        <v>45</v>
      </c>
      <c r="T8" s="196"/>
    </row>
    <row r="9" spans="1:20" s="195" customFormat="1" ht="17.25" thickBot="1" x14ac:dyDescent="0.35">
      <c r="A9" s="182">
        <v>40</v>
      </c>
      <c r="B9" s="183"/>
      <c r="C9" s="184"/>
      <c r="D9" s="185" t="s">
        <v>167</v>
      </c>
      <c r="E9" s="186"/>
      <c r="F9" s="187"/>
      <c r="G9" s="188">
        <v>2016</v>
      </c>
      <c r="H9" s="189">
        <v>137338.14000000001</v>
      </c>
      <c r="I9" s="185" t="s">
        <v>101</v>
      </c>
      <c r="J9" s="185"/>
      <c r="K9" s="186"/>
      <c r="L9" s="190" t="s">
        <v>161</v>
      </c>
      <c r="M9" s="186"/>
      <c r="N9" s="186"/>
      <c r="O9" s="191">
        <v>4</v>
      </c>
      <c r="P9" s="192" t="s">
        <v>22</v>
      </c>
      <c r="Q9" s="193"/>
      <c r="R9" s="194" t="s">
        <v>48</v>
      </c>
      <c r="T9" s="196"/>
    </row>
    <row r="10" spans="1:20" s="195" customFormat="1" ht="17.25" thickBot="1" x14ac:dyDescent="0.35">
      <c r="A10" s="182">
        <v>50</v>
      </c>
      <c r="B10" s="183"/>
      <c r="C10" s="184"/>
      <c r="D10" s="185" t="s">
        <v>167</v>
      </c>
      <c r="E10" s="186"/>
      <c r="F10" s="187"/>
      <c r="G10" s="188">
        <v>2016</v>
      </c>
      <c r="H10" s="189">
        <v>171672.68</v>
      </c>
      <c r="I10" s="185" t="s">
        <v>101</v>
      </c>
      <c r="J10" s="185"/>
      <c r="K10" s="186"/>
      <c r="L10" s="190" t="s">
        <v>160</v>
      </c>
      <c r="M10" s="186"/>
      <c r="N10" s="186"/>
      <c r="O10" s="191">
        <v>5</v>
      </c>
      <c r="P10" s="192" t="s">
        <v>22</v>
      </c>
      <c r="Q10" s="193"/>
      <c r="R10" s="194" t="s">
        <v>51</v>
      </c>
      <c r="T10" s="196"/>
    </row>
    <row r="11" spans="1:20" s="195" customFormat="1" ht="17.25" thickBot="1" x14ac:dyDescent="0.35">
      <c r="A11" s="182">
        <v>60</v>
      </c>
      <c r="B11" s="183"/>
      <c r="C11" s="184"/>
      <c r="D11" s="185" t="s">
        <v>167</v>
      </c>
      <c r="E11" s="186"/>
      <c r="F11" s="187"/>
      <c r="G11" s="188">
        <v>2016</v>
      </c>
      <c r="H11" s="189">
        <v>206007.21</v>
      </c>
      <c r="I11" s="185" t="s">
        <v>101</v>
      </c>
      <c r="J11" s="185"/>
      <c r="K11" s="186"/>
      <c r="L11" s="190" t="s">
        <v>162</v>
      </c>
      <c r="M11" s="186"/>
      <c r="N11" s="186"/>
      <c r="O11" s="191">
        <v>6</v>
      </c>
      <c r="P11" s="192" t="s">
        <v>22</v>
      </c>
      <c r="Q11" s="193"/>
      <c r="R11" s="194" t="s">
        <v>67</v>
      </c>
      <c r="T11" s="196"/>
    </row>
    <row r="12" spans="1:20" s="195" customFormat="1" ht="17.25" thickBot="1" x14ac:dyDescent="0.35">
      <c r="A12" s="182">
        <v>70</v>
      </c>
      <c r="B12" s="183"/>
      <c r="C12" s="184"/>
      <c r="D12" s="185" t="s">
        <v>167</v>
      </c>
      <c r="E12" s="186"/>
      <c r="F12" s="187"/>
      <c r="G12" s="188">
        <v>2016</v>
      </c>
      <c r="H12" s="189">
        <v>34334.54</v>
      </c>
      <c r="I12" s="185" t="s">
        <v>101</v>
      </c>
      <c r="J12" s="185"/>
      <c r="K12" s="186"/>
      <c r="L12" s="190" t="s">
        <v>163</v>
      </c>
      <c r="M12" s="186"/>
      <c r="N12" s="186"/>
      <c r="O12" s="191">
        <v>1</v>
      </c>
      <c r="P12" s="192" t="s">
        <v>22</v>
      </c>
      <c r="Q12" s="193"/>
      <c r="R12" s="194" t="s">
        <v>70</v>
      </c>
      <c r="T12" s="196"/>
    </row>
    <row r="13" spans="1:20" s="195" customFormat="1" ht="17.25" thickBot="1" x14ac:dyDescent="0.35">
      <c r="A13" s="182">
        <v>80</v>
      </c>
      <c r="B13" s="183"/>
      <c r="C13" s="184"/>
      <c r="D13" s="185" t="s">
        <v>167</v>
      </c>
      <c r="E13" s="186"/>
      <c r="F13" s="187"/>
      <c r="G13" s="188">
        <v>2016</v>
      </c>
      <c r="H13" s="189">
        <v>68669.070000000007</v>
      </c>
      <c r="I13" s="185" t="s">
        <v>101</v>
      </c>
      <c r="J13" s="185"/>
      <c r="K13" s="186"/>
      <c r="L13" s="190" t="s">
        <v>157</v>
      </c>
      <c r="M13" s="186"/>
      <c r="N13" s="186"/>
      <c r="O13" s="191">
        <v>2</v>
      </c>
      <c r="P13" s="192" t="s">
        <v>22</v>
      </c>
      <c r="Q13" s="193"/>
      <c r="R13" s="194" t="s">
        <v>71</v>
      </c>
      <c r="T13" s="196"/>
    </row>
    <row r="14" spans="1:20" s="195" customFormat="1" ht="17.25" thickBot="1" x14ac:dyDescent="0.35">
      <c r="A14" s="182">
        <v>90</v>
      </c>
      <c r="B14" s="183"/>
      <c r="C14" s="184"/>
      <c r="D14" s="185" t="s">
        <v>167</v>
      </c>
      <c r="E14" s="186"/>
      <c r="F14" s="187"/>
      <c r="G14" s="188">
        <v>2016</v>
      </c>
      <c r="H14" s="189">
        <v>103003.61</v>
      </c>
      <c r="I14" s="185" t="s">
        <v>101</v>
      </c>
      <c r="J14" s="185"/>
      <c r="K14" s="186"/>
      <c r="L14" s="190" t="s">
        <v>164</v>
      </c>
      <c r="M14" s="186"/>
      <c r="N14" s="186"/>
      <c r="O14" s="191">
        <v>3</v>
      </c>
      <c r="P14" s="192" t="s">
        <v>22</v>
      </c>
      <c r="Q14" s="193"/>
      <c r="R14" s="194" t="s">
        <v>73</v>
      </c>
      <c r="T14" s="196"/>
    </row>
    <row r="15" spans="1:20" s="195" customFormat="1" ht="17.25" thickBot="1" x14ac:dyDescent="0.35">
      <c r="A15" s="182">
        <v>100</v>
      </c>
      <c r="B15" s="183"/>
      <c r="C15" s="184"/>
      <c r="D15" s="185" t="s">
        <v>167</v>
      </c>
      <c r="E15" s="186"/>
      <c r="F15" s="187"/>
      <c r="G15" s="188">
        <v>2016</v>
      </c>
      <c r="H15" s="189">
        <v>137338.14000000001</v>
      </c>
      <c r="I15" s="185" t="s">
        <v>101</v>
      </c>
      <c r="J15" s="185"/>
      <c r="K15" s="186"/>
      <c r="L15" s="190" t="s">
        <v>158</v>
      </c>
      <c r="M15" s="186"/>
      <c r="N15" s="186"/>
      <c r="O15" s="191">
        <v>4</v>
      </c>
      <c r="P15" s="192" t="s">
        <v>22</v>
      </c>
      <c r="Q15" s="193"/>
      <c r="R15" s="194" t="s">
        <v>74</v>
      </c>
      <c r="T15" s="196"/>
    </row>
    <row r="16" spans="1:20" s="195" customFormat="1" ht="17.25" thickBot="1" x14ac:dyDescent="0.35">
      <c r="A16" s="182">
        <v>110</v>
      </c>
      <c r="B16" s="183"/>
      <c r="C16" s="184"/>
      <c r="D16" s="185" t="s">
        <v>167</v>
      </c>
      <c r="E16" s="186"/>
      <c r="F16" s="187"/>
      <c r="G16" s="188">
        <v>2016</v>
      </c>
      <c r="H16" s="189">
        <v>171672.68</v>
      </c>
      <c r="I16" s="185" t="s">
        <v>101</v>
      </c>
      <c r="J16" s="185"/>
      <c r="K16" s="186"/>
      <c r="L16" s="190" t="s">
        <v>165</v>
      </c>
      <c r="M16" s="186"/>
      <c r="N16" s="186"/>
      <c r="O16" s="191">
        <v>5</v>
      </c>
      <c r="P16" s="192" t="s">
        <v>22</v>
      </c>
      <c r="Q16" s="193"/>
      <c r="R16" s="194" t="s">
        <v>75</v>
      </c>
      <c r="T16" s="196"/>
    </row>
    <row r="17" spans="1:20" s="195" customFormat="1" ht="17.25" thickBot="1" x14ac:dyDescent="0.35">
      <c r="A17" s="182">
        <v>120</v>
      </c>
      <c r="B17" s="183"/>
      <c r="C17" s="184"/>
      <c r="D17" s="185" t="s">
        <v>167</v>
      </c>
      <c r="E17" s="186"/>
      <c r="F17" s="187"/>
      <c r="G17" s="188">
        <v>2016</v>
      </c>
      <c r="H17" s="189">
        <v>206007.21</v>
      </c>
      <c r="I17" s="185" t="s">
        <v>101</v>
      </c>
      <c r="J17" s="185"/>
      <c r="K17" s="186"/>
      <c r="L17" s="190" t="s">
        <v>166</v>
      </c>
      <c r="M17" s="186"/>
      <c r="N17" s="186"/>
      <c r="O17" s="191">
        <v>6</v>
      </c>
      <c r="P17" s="192" t="s">
        <v>22</v>
      </c>
      <c r="Q17" s="193"/>
      <c r="R17" s="194" t="s">
        <v>76</v>
      </c>
      <c r="T17" s="196"/>
    </row>
    <row r="18" spans="1:20" s="195" customFormat="1" ht="17.25" thickBot="1" x14ac:dyDescent="0.35">
      <c r="A18" s="182">
        <v>130</v>
      </c>
      <c r="B18" s="183"/>
      <c r="C18" s="184"/>
      <c r="D18" s="185" t="s">
        <v>167</v>
      </c>
      <c r="E18" s="186"/>
      <c r="F18" s="187"/>
      <c r="G18" s="188">
        <v>1988</v>
      </c>
      <c r="H18" s="189">
        <v>892697.91</v>
      </c>
      <c r="I18" s="185" t="s">
        <v>101</v>
      </c>
      <c r="J18" s="185"/>
      <c r="K18" s="186"/>
      <c r="L18" s="190" t="s">
        <v>106</v>
      </c>
      <c r="M18" s="186"/>
      <c r="N18" s="186"/>
      <c r="O18" s="191">
        <v>26</v>
      </c>
      <c r="P18" s="192" t="s">
        <v>22</v>
      </c>
      <c r="Q18" s="193"/>
      <c r="R18" s="194" t="s">
        <v>82</v>
      </c>
      <c r="T18" s="196"/>
    </row>
    <row r="19" spans="1:20" s="195" customFormat="1" ht="17.25" thickBot="1" x14ac:dyDescent="0.35">
      <c r="A19" s="182">
        <v>140</v>
      </c>
      <c r="B19" s="183"/>
      <c r="C19" s="184"/>
      <c r="D19" s="185" t="s">
        <v>167</v>
      </c>
      <c r="E19" s="186"/>
      <c r="F19" s="187"/>
      <c r="G19" s="188">
        <v>1988</v>
      </c>
      <c r="H19" s="189">
        <v>1991403.04</v>
      </c>
      <c r="I19" s="185" t="s">
        <v>101</v>
      </c>
      <c r="J19" s="185"/>
      <c r="K19" s="186"/>
      <c r="L19" s="190" t="s">
        <v>107</v>
      </c>
      <c r="M19" s="186"/>
      <c r="N19" s="186"/>
      <c r="O19" s="191">
        <v>58</v>
      </c>
      <c r="P19" s="192" t="s">
        <v>22</v>
      </c>
      <c r="Q19" s="193"/>
      <c r="R19" s="194" t="s">
        <v>131</v>
      </c>
      <c r="T19" s="196"/>
    </row>
    <row r="20" spans="1:20" s="195" customFormat="1" ht="17.25" thickBot="1" x14ac:dyDescent="0.35">
      <c r="A20" s="182">
        <v>150</v>
      </c>
      <c r="B20" s="183"/>
      <c r="C20" s="184"/>
      <c r="D20" s="185" t="s">
        <v>167</v>
      </c>
      <c r="E20" s="186"/>
      <c r="F20" s="187"/>
      <c r="G20" s="188">
        <v>1988</v>
      </c>
      <c r="H20" s="189">
        <v>3158777.23</v>
      </c>
      <c r="I20" s="185" t="s">
        <v>101</v>
      </c>
      <c r="J20" s="185"/>
      <c r="K20" s="186"/>
      <c r="L20" s="190" t="s">
        <v>108</v>
      </c>
      <c r="M20" s="186"/>
      <c r="N20" s="186"/>
      <c r="O20" s="191">
        <v>92</v>
      </c>
      <c r="P20" s="192" t="s">
        <v>22</v>
      </c>
      <c r="Q20" s="193"/>
      <c r="R20" s="194" t="s">
        <v>132</v>
      </c>
      <c r="T20" s="196"/>
    </row>
    <row r="21" spans="1:20" s="195" customFormat="1" ht="17.25" thickBot="1" x14ac:dyDescent="0.35">
      <c r="A21" s="182">
        <v>160</v>
      </c>
      <c r="B21" s="183"/>
      <c r="C21" s="184"/>
      <c r="D21" s="185" t="s">
        <v>167</v>
      </c>
      <c r="E21" s="186"/>
      <c r="F21" s="187"/>
      <c r="G21" s="188">
        <v>1988</v>
      </c>
      <c r="H21" s="189">
        <v>2918435.48</v>
      </c>
      <c r="I21" s="185" t="s">
        <v>101</v>
      </c>
      <c r="J21" s="185"/>
      <c r="K21" s="186"/>
      <c r="L21" s="190" t="s">
        <v>172</v>
      </c>
      <c r="M21" s="186"/>
      <c r="N21" s="186"/>
      <c r="O21" s="191">
        <v>85</v>
      </c>
      <c r="P21" s="192" t="s">
        <v>22</v>
      </c>
      <c r="Q21" s="193"/>
      <c r="R21" s="194" t="s">
        <v>173</v>
      </c>
      <c r="T21" s="196"/>
    </row>
    <row r="22" spans="1:20" s="195" customFormat="1" ht="17.25" thickBot="1" x14ac:dyDescent="0.35">
      <c r="A22" s="182">
        <v>170</v>
      </c>
      <c r="B22" s="183"/>
      <c r="C22" s="184"/>
      <c r="D22" s="185" t="s">
        <v>167</v>
      </c>
      <c r="E22" s="186"/>
      <c r="F22" s="187"/>
      <c r="G22" s="188">
        <v>1988</v>
      </c>
      <c r="H22" s="189">
        <v>1236043.26</v>
      </c>
      <c r="I22" s="185" t="s">
        <v>101</v>
      </c>
      <c r="J22" s="185"/>
      <c r="K22" s="186"/>
      <c r="L22" s="190" t="s">
        <v>174</v>
      </c>
      <c r="M22" s="186"/>
      <c r="N22" s="186"/>
      <c r="O22" s="191">
        <v>36</v>
      </c>
      <c r="P22" s="192" t="s">
        <v>22</v>
      </c>
      <c r="Q22" s="193"/>
      <c r="R22" s="194" t="s">
        <v>175</v>
      </c>
      <c r="T22" s="196"/>
    </row>
    <row r="23" spans="1:20" s="195" customFormat="1" ht="17.25" thickBot="1" x14ac:dyDescent="0.35">
      <c r="A23" s="182">
        <v>180</v>
      </c>
      <c r="B23" s="183"/>
      <c r="C23" s="184"/>
      <c r="D23" s="185" t="s">
        <v>167</v>
      </c>
      <c r="E23" s="186"/>
      <c r="F23" s="187"/>
      <c r="G23" s="188">
        <v>1988</v>
      </c>
      <c r="H23" s="189">
        <v>995701.52</v>
      </c>
      <c r="I23" s="185" t="s">
        <v>101</v>
      </c>
      <c r="J23" s="185"/>
      <c r="K23" s="186"/>
      <c r="L23" s="190" t="s">
        <v>178</v>
      </c>
      <c r="M23" s="186"/>
      <c r="N23" s="186"/>
      <c r="O23" s="191">
        <v>29</v>
      </c>
      <c r="P23" s="192" t="s">
        <v>22</v>
      </c>
      <c r="Q23" s="193"/>
      <c r="R23" s="194" t="s">
        <v>179</v>
      </c>
      <c r="T23" s="196"/>
    </row>
    <row r="24" spans="1:20" s="195" customFormat="1" ht="17.25" thickBot="1" x14ac:dyDescent="0.35">
      <c r="A24" s="182">
        <v>190</v>
      </c>
      <c r="B24" s="183"/>
      <c r="C24" s="184"/>
      <c r="D24" s="185" t="s">
        <v>167</v>
      </c>
      <c r="E24" s="186"/>
      <c r="F24" s="187"/>
      <c r="G24" s="188">
        <v>1988</v>
      </c>
      <c r="H24" s="189">
        <v>892697.91</v>
      </c>
      <c r="I24" s="185" t="s">
        <v>101</v>
      </c>
      <c r="J24" s="185"/>
      <c r="K24" s="186"/>
      <c r="L24" s="190" t="s">
        <v>180</v>
      </c>
      <c r="M24" s="186"/>
      <c r="N24" s="186"/>
      <c r="O24" s="191">
        <v>26</v>
      </c>
      <c r="P24" s="192" t="s">
        <v>22</v>
      </c>
      <c r="Q24" s="193"/>
      <c r="R24" s="194" t="s">
        <v>181</v>
      </c>
      <c r="T24" s="196"/>
    </row>
    <row r="25" spans="1:20" s="195" customFormat="1" ht="17.25" thickBot="1" x14ac:dyDescent="0.35">
      <c r="A25" s="182">
        <v>200</v>
      </c>
      <c r="B25" s="183"/>
      <c r="C25" s="184"/>
      <c r="D25" s="185" t="s">
        <v>167</v>
      </c>
      <c r="E25" s="186"/>
      <c r="F25" s="187"/>
      <c r="G25" s="188">
        <v>1988</v>
      </c>
      <c r="H25" s="189">
        <v>2128741.1800000002</v>
      </c>
      <c r="I25" s="185" t="s">
        <v>101</v>
      </c>
      <c r="J25" s="185"/>
      <c r="K25" s="186"/>
      <c r="L25" s="190" t="s">
        <v>182</v>
      </c>
      <c r="M25" s="186"/>
      <c r="N25" s="186"/>
      <c r="O25" s="191">
        <v>62</v>
      </c>
      <c r="P25" s="192" t="s">
        <v>22</v>
      </c>
      <c r="Q25" s="193"/>
      <c r="R25" s="194" t="s">
        <v>183</v>
      </c>
      <c r="T25" s="196"/>
    </row>
    <row r="26" spans="1:20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20" ht="17.25" thickBot="1" x14ac:dyDescent="0.3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20" ht="18" thickTop="1" thickBot="1" x14ac:dyDescent="0.35">
      <c r="A28"/>
      <c r="B28"/>
      <c r="C28"/>
      <c r="D28"/>
      <c r="E28"/>
      <c r="F28"/>
      <c r="G28"/>
      <c r="H28" s="200">
        <f>SUM(H6:H25)</f>
        <v>15656548</v>
      </c>
      <c r="I28" s="197"/>
      <c r="J28" s="197"/>
      <c r="K28" s="197"/>
      <c r="L28" s="197"/>
      <c r="M28" s="197"/>
      <c r="N28" s="197"/>
      <c r="O28" s="198">
        <f>SUM(O6:O25)</f>
        <v>456</v>
      </c>
      <c r="P28"/>
      <c r="Q28"/>
      <c r="R28"/>
    </row>
    <row r="29" spans="1:20" ht="18" thickTop="1" thickBot="1" x14ac:dyDescent="0.35">
      <c r="A29"/>
      <c r="B29"/>
      <c r="C29"/>
      <c r="D29"/>
      <c r="E29"/>
      <c r="F29"/>
      <c r="G29"/>
      <c r="H29" s="201">
        <v>15656548</v>
      </c>
      <c r="I29" s="197"/>
      <c r="J29" s="197"/>
      <c r="K29" s="197"/>
      <c r="L29" s="202">
        <f>H29/O29</f>
        <v>34334.535087719298</v>
      </c>
      <c r="M29" s="197"/>
      <c r="N29" s="197"/>
      <c r="O29" s="199">
        <v>456</v>
      </c>
      <c r="P29"/>
      <c r="Q29"/>
      <c r="R29"/>
    </row>
    <row r="30" spans="1:20" ht="17.25" thickTop="1" x14ac:dyDescent="0.3"/>
  </sheetData>
  <mergeCells count="1">
    <mergeCell ref="G1:L1"/>
  </mergeCells>
  <printOptions horizontalCentered="1"/>
  <pageMargins left="0" right="0" top="0.74803149606299213" bottom="0.15748031496062992" header="0.31496062992125984" footer="0.31496062992125984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 Qte</vt:lpstr>
      <vt:lpstr>ODA MO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SAHIR, Mounir</dc:creator>
  <cp:lastModifiedBy>Ben</cp:lastModifiedBy>
  <dcterms:created xsi:type="dcterms:W3CDTF">2016-08-03T08:17:29Z</dcterms:created>
  <dcterms:modified xsi:type="dcterms:W3CDTF">2016-08-06T10:37:25Z</dcterms:modified>
</cp:coreProperties>
</file>