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hidePivotFieldList="1" defaultThemeVersion="124226"/>
  <bookViews>
    <workbookView xWindow="240" yWindow="75" windowWidth="18855" windowHeight="11760"/>
  </bookViews>
  <sheets>
    <sheet name="Feuil1" sheetId="1" r:id="rId1"/>
  </sheets>
  <externalReferences>
    <externalReference r:id="rId2"/>
  </externalReferences>
  <definedNames>
    <definedName name="Disques">#REF!</definedName>
    <definedName name="HADRI">#REF!</definedName>
    <definedName name="L_ETAPE_PROCESS">[1]Paramètres!$F$1:$F$7</definedName>
  </definedNames>
  <calcPr calcId="145621"/>
</workbook>
</file>

<file path=xl/calcChain.xml><?xml version="1.0" encoding="utf-8"?>
<calcChain xmlns="http://schemas.openxmlformats.org/spreadsheetml/2006/main">
  <c r="H17" i="1" l="1"/>
  <c r="H16" i="1"/>
  <c r="H15" i="1"/>
  <c r="H14" i="1"/>
  <c r="H13" i="1"/>
  <c r="H12" i="1"/>
  <c r="H11" i="1"/>
  <c r="H10" i="1"/>
  <c r="H9" i="1"/>
  <c r="H8" i="1"/>
  <c r="H7" i="1"/>
  <c r="H6" i="1"/>
  <c r="H5" i="1"/>
  <c r="I6" i="1"/>
  <c r="I7" i="1"/>
  <c r="I8" i="1"/>
  <c r="I9" i="1"/>
  <c r="I10" i="1"/>
  <c r="I11" i="1"/>
  <c r="I12" i="1"/>
  <c r="I13" i="1"/>
  <c r="I14" i="1"/>
  <c r="I15" i="1"/>
  <c r="I16" i="1"/>
  <c r="I17" i="1"/>
  <c r="I5" i="1"/>
  <c r="F17" i="1"/>
  <c r="F16" i="1"/>
  <c r="J16" i="1" s="1"/>
  <c r="F15" i="1"/>
  <c r="F14" i="1"/>
  <c r="J14" i="1" s="1"/>
  <c r="F13" i="1"/>
  <c r="F12" i="1"/>
  <c r="J12" i="1" s="1"/>
  <c r="F11" i="1"/>
  <c r="F10" i="1"/>
  <c r="J10" i="1" s="1"/>
  <c r="F9" i="1"/>
  <c r="F8" i="1"/>
  <c r="J8" i="1" s="1"/>
  <c r="F7" i="1"/>
  <c r="F6" i="1"/>
  <c r="J6" i="1" s="1"/>
  <c r="F5" i="1"/>
  <c r="J5" i="1" s="1"/>
  <c r="J17" i="1" l="1"/>
  <c r="J15" i="1"/>
  <c r="J13" i="1"/>
  <c r="J11" i="1"/>
  <c r="J9" i="1"/>
  <c r="J7" i="1"/>
  <c r="Q15" i="1"/>
  <c r="N6" i="1"/>
  <c r="N8" i="1"/>
  <c r="N10" i="1"/>
  <c r="N12" i="1"/>
  <c r="N14" i="1"/>
  <c r="N16" i="1"/>
  <c r="O5" i="1"/>
  <c r="O6" i="1"/>
  <c r="O7" i="1"/>
  <c r="O8" i="1"/>
  <c r="O9" i="1"/>
  <c r="O10" i="1"/>
  <c r="O11" i="1"/>
  <c r="O12" i="1"/>
  <c r="O13" i="1"/>
  <c r="O14" i="1"/>
  <c r="O15" i="1"/>
  <c r="O16" i="1"/>
  <c r="Q6" i="1"/>
  <c r="Q8" i="1"/>
  <c r="Q10" i="1"/>
  <c r="Q12" i="1"/>
  <c r="Q14" i="1"/>
  <c r="Q16" i="1"/>
  <c r="N5" i="1"/>
  <c r="N7" i="1"/>
  <c r="N9" i="1"/>
  <c r="N11" i="1"/>
  <c r="N13" i="1"/>
  <c r="N15" i="1"/>
  <c r="P5" i="1"/>
  <c r="P6" i="1"/>
  <c r="P7" i="1"/>
  <c r="P8" i="1"/>
  <c r="P9" i="1"/>
  <c r="P10" i="1"/>
  <c r="P11" i="1"/>
  <c r="P12" i="1"/>
  <c r="P13" i="1"/>
  <c r="P14" i="1"/>
  <c r="P15" i="1"/>
  <c r="P16" i="1"/>
  <c r="Q5" i="1"/>
  <c r="Q7" i="1"/>
  <c r="Q9" i="1"/>
  <c r="Q11" i="1"/>
  <c r="Q13" i="1"/>
</calcChain>
</file>

<file path=xl/sharedStrings.xml><?xml version="1.0" encoding="utf-8"?>
<sst xmlns="http://schemas.openxmlformats.org/spreadsheetml/2006/main" count="49" uniqueCount="37">
  <si>
    <t>Ref fiche incidents</t>
  </si>
  <si>
    <t>Date de réclamation</t>
  </si>
  <si>
    <t>Heure de réclamation</t>
  </si>
  <si>
    <t>Date résolution</t>
  </si>
  <si>
    <t>Heure résolution</t>
  </si>
  <si>
    <t>Durée de résolution</t>
  </si>
  <si>
    <t>Statut</t>
  </si>
  <si>
    <t>Nbr incidents GSIMT déclarés</t>
  </si>
  <si>
    <t>Nbr incidents GSIMT  résolus</t>
  </si>
  <si>
    <t>Nbr incidents GSIMT  non résolus</t>
  </si>
  <si>
    <t>Nbr Incident résolut plus de 4h</t>
  </si>
  <si>
    <t>Résolu N1</t>
  </si>
  <si>
    <t>Janvier</t>
  </si>
  <si>
    <t>Février</t>
  </si>
  <si>
    <t>Mars</t>
  </si>
  <si>
    <t>Avril</t>
  </si>
  <si>
    <t>Mai</t>
  </si>
  <si>
    <t>Résolu N2</t>
  </si>
  <si>
    <t>Juin</t>
  </si>
  <si>
    <t>Juillet</t>
  </si>
  <si>
    <t>Août</t>
  </si>
  <si>
    <t>Résolu N3</t>
  </si>
  <si>
    <t>Septembre</t>
  </si>
  <si>
    <t>Octobre</t>
  </si>
  <si>
    <t>Créer</t>
  </si>
  <si>
    <t>Novembre</t>
  </si>
  <si>
    <t>Encours</t>
  </si>
  <si>
    <t>Décembre</t>
  </si>
  <si>
    <t>date de déclaration est la date de réclamation</t>
  </si>
  <si>
    <t>dont le statut est soit "Résolut N1" oun "Résolut N2"</t>
  </si>
  <si>
    <t>dont le statut est différent de "Résolut N1" oun "Résolut N2"</t>
  </si>
  <si>
    <t>dont "Durée de résolution" en heure est supérieur à 4 heures</t>
  </si>
  <si>
    <t>Tableau 1</t>
  </si>
  <si>
    <t>Tableau 2</t>
  </si>
  <si>
    <t>Mois</t>
  </si>
  <si>
    <t>Résolu</t>
  </si>
  <si>
    <t>&gt; 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</si>
</sst>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&quot;j&quot;\ h:m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9"/>
      <name val="Verdana"/>
      <family val="2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0" fillId="0" borderId="0" xfId="0" applyFont="1"/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4" fillId="5" borderId="1" xfId="1" applyFont="1" applyFill="1" applyBorder="1" applyAlignment="1">
      <alignment horizontal="center" vertical="center" wrapText="1"/>
    </xf>
    <xf numFmtId="14" fontId="5" fillId="5" borderId="1" xfId="1" applyNumberFormat="1" applyFont="1" applyFill="1" applyBorder="1" applyAlignment="1">
      <alignment vertical="center" wrapText="1"/>
    </xf>
    <xf numFmtId="164" fontId="5" fillId="5" borderId="1" xfId="1" applyNumberFormat="1" applyFont="1" applyFill="1" applyBorder="1" applyAlignment="1">
      <alignment vertical="center" wrapText="1"/>
    </xf>
    <xf numFmtId="165" fontId="1" fillId="5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wrapText="1"/>
    </xf>
    <xf numFmtId="0" fontId="6" fillId="7" borderId="6" xfId="1" applyFont="1" applyFill="1" applyBorder="1" applyAlignment="1">
      <alignment horizontal="center" wrapText="1"/>
    </xf>
    <xf numFmtId="0" fontId="8" fillId="7" borderId="6" xfId="2" applyFont="1" applyFill="1" applyBorder="1" applyAlignment="1" applyProtection="1">
      <alignment horizontal="center" wrapText="1"/>
    </xf>
    <xf numFmtId="0" fontId="6" fillId="5" borderId="7" xfId="1" applyFont="1" applyFill="1" applyBorder="1" applyAlignment="1">
      <alignment horizontal="center" wrapText="1"/>
    </xf>
    <xf numFmtId="0" fontId="6" fillId="5" borderId="8" xfId="1" applyFont="1" applyFill="1" applyBorder="1" applyAlignment="1">
      <alignment horizontal="center" wrapText="1"/>
    </xf>
    <xf numFmtId="0" fontId="6" fillId="5" borderId="9" xfId="1" applyFont="1" applyFill="1" applyBorder="1" applyAlignment="1">
      <alignment horizontal="center" wrapText="1"/>
    </xf>
    <xf numFmtId="0" fontId="6" fillId="7" borderId="10" xfId="1" applyFont="1" applyFill="1" applyBorder="1" applyAlignment="1">
      <alignment horizontal="center" wrapText="1"/>
    </xf>
    <xf numFmtId="0" fontId="9" fillId="8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0" fillId="0" borderId="0" xfId="0" applyNumberFormat="1"/>
    <xf numFmtId="164" fontId="0" fillId="0" borderId="0" xfId="0" applyNumberFormat="1"/>
    <xf numFmtId="0" fontId="2" fillId="9" borderId="1" xfId="1" applyFont="1" applyFill="1" applyBorder="1" applyAlignment="1">
      <alignment horizontal="center" vertical="center" wrapText="1"/>
    </xf>
    <xf numFmtId="0" fontId="1" fillId="0" borderId="1" xfId="1" applyNumberFormat="1" applyFill="1" applyBorder="1" applyAlignment="1">
      <alignment vertical="center" wrapText="1"/>
    </xf>
    <xf numFmtId="0" fontId="3" fillId="6" borderId="11" xfId="0" applyFont="1" applyFill="1" applyBorder="1" applyAlignment="1">
      <alignment vertical="center" wrapText="1" shrinkToFit="1"/>
    </xf>
    <xf numFmtId="0" fontId="3" fillId="6" borderId="12" xfId="0" applyFont="1" applyFill="1" applyBorder="1" applyAlignment="1">
      <alignment vertical="center" wrapText="1" shrinkToFit="1"/>
    </xf>
    <xf numFmtId="0" fontId="3" fillId="6" borderId="13" xfId="0" applyFont="1" applyFill="1" applyBorder="1" applyAlignment="1">
      <alignment vertical="center" wrapText="1" shrinkToFit="1"/>
    </xf>
    <xf numFmtId="0" fontId="6" fillId="5" borderId="14" xfId="1" applyFont="1" applyFill="1" applyBorder="1" applyAlignment="1">
      <alignment horizontal="center" wrapText="1"/>
    </xf>
    <xf numFmtId="0" fontId="6" fillId="5" borderId="15" xfId="1" applyFont="1" applyFill="1" applyBorder="1" applyAlignment="1">
      <alignment horizontal="center" wrapText="1"/>
    </xf>
    <xf numFmtId="0" fontId="6" fillId="7" borderId="16" xfId="1" applyFont="1" applyFill="1" applyBorder="1" applyAlignment="1">
      <alignment horizont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m.atosorigin.com/livelinkdav/nodes/27284518/Plan%20d'actions%20CMMI2%20SI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 ACTION A REPRENDRE"/>
      <sheetName val="HOMOGENEISATION"/>
      <sheetName val="Processus"/>
      <sheetName val="PROJETS"/>
      <sheetName val="data annuelle"/>
    </sheetNames>
    <sheetDataSet>
      <sheetData sheetId="0">
        <row r="1">
          <cell r="F1" t="str">
            <v>ETAPE PROCESS</v>
          </cell>
        </row>
        <row r="2">
          <cell r="F2" t="str">
            <v>Non démarré</v>
          </cell>
        </row>
        <row r="3">
          <cell r="F3" t="str">
            <v>Planifié</v>
          </cell>
        </row>
        <row r="4">
          <cell r="F4" t="str">
            <v>Démarré</v>
          </cell>
        </row>
        <row r="5">
          <cell r="F5" t="str">
            <v>Déployé</v>
          </cell>
        </row>
        <row r="6">
          <cell r="F6" t="str">
            <v>Contrôlé</v>
          </cell>
        </row>
        <row r="7">
          <cell r="F7" t="str">
            <v>Abandonné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27"/>
  <sheetViews>
    <sheetView tabSelected="1" topLeftCell="B1" workbookViewId="0">
      <selection activeCell="K3" sqref="K3"/>
    </sheetView>
  </sheetViews>
  <sheetFormatPr baseColWidth="10" defaultRowHeight="15" x14ac:dyDescent="0.25"/>
  <cols>
    <col min="1" max="1" width="10.7109375" bestFit="1" customWidth="1"/>
    <col min="2" max="2" width="15.7109375" bestFit="1" customWidth="1"/>
    <col min="3" max="3" width="11.28515625" bestFit="1" customWidth="1"/>
    <col min="4" max="4" width="15.7109375" bestFit="1" customWidth="1"/>
    <col min="5" max="5" width="10.42578125" bestFit="1" customWidth="1"/>
    <col min="6" max="6" width="9.140625" bestFit="1" customWidth="1"/>
    <col min="7" max="7" width="13.42578125" customWidth="1"/>
    <col min="8" max="8" width="7.5703125" bestFit="1" customWidth="1"/>
    <col min="9" max="9" width="6.42578125" bestFit="1" customWidth="1"/>
    <col min="10" max="10" width="4.85546875" bestFit="1" customWidth="1"/>
    <col min="12" max="12" width="3" bestFit="1" customWidth="1"/>
    <col min="14" max="14" width="16.140625" customWidth="1"/>
    <col min="15" max="15" width="15" customWidth="1"/>
    <col min="17" max="17" width="15.140625" customWidth="1"/>
  </cols>
  <sheetData>
    <row r="1" spans="1:17" x14ac:dyDescent="0.25">
      <c r="J1" s="23"/>
      <c r="K1" s="22"/>
    </row>
    <row r="2" spans="1:17" x14ac:dyDescent="0.25">
      <c r="J2" s="23"/>
    </row>
    <row r="3" spans="1:17" ht="21.75" thickBot="1" x14ac:dyDescent="0.4">
      <c r="A3" s="20" t="s">
        <v>32</v>
      </c>
      <c r="B3" s="20"/>
      <c r="C3" s="20"/>
      <c r="D3" s="20"/>
      <c r="E3" s="20"/>
      <c r="F3" s="20"/>
      <c r="G3" s="20"/>
      <c r="H3" s="19"/>
      <c r="I3" s="19"/>
      <c r="J3" s="19"/>
      <c r="M3" s="21" t="s">
        <v>33</v>
      </c>
      <c r="N3" s="21"/>
      <c r="O3" s="21"/>
      <c r="P3" s="21"/>
      <c r="Q3" s="21"/>
    </row>
    <row r="4" spans="1:17" ht="29.25" customHeight="1" thickBo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4" t="s">
        <v>34</v>
      </c>
      <c r="I4" s="24" t="s">
        <v>35</v>
      </c>
      <c r="J4" s="24" t="s">
        <v>36</v>
      </c>
      <c r="L4" s="3"/>
      <c r="M4" s="3"/>
      <c r="N4" s="4" t="s">
        <v>7</v>
      </c>
      <c r="O4" s="5" t="s">
        <v>8</v>
      </c>
      <c r="P4" s="6" t="s">
        <v>9</v>
      </c>
      <c r="Q4" s="6" t="s">
        <v>10</v>
      </c>
    </row>
    <row r="5" spans="1:17" ht="15.75" x14ac:dyDescent="0.25">
      <c r="A5" s="7">
        <v>2</v>
      </c>
      <c r="B5" s="8">
        <v>42373</v>
      </c>
      <c r="C5" s="9">
        <v>0.41666666666666669</v>
      </c>
      <c r="D5" s="8">
        <v>42436</v>
      </c>
      <c r="E5" s="9">
        <v>0.5</v>
      </c>
      <c r="F5" s="10">
        <f t="shared" ref="F5:F17" si="0">(D5+E5)-(B5+C5)</f>
        <v>63.083333333335759</v>
      </c>
      <c r="G5" s="11" t="s">
        <v>11</v>
      </c>
      <c r="H5" s="25" t="str">
        <f>VLOOKUP(MONTH(B5),$L$5:$M$16,2,FALSE)</f>
        <v>Janvier</v>
      </c>
      <c r="I5" s="25">
        <f>IF(ISERROR(SEARCH("Résolu",G5)),0,1)</f>
        <v>1</v>
      </c>
      <c r="J5" s="25">
        <f>IF(AND(I5=1,F5&gt;4/24),1,0)</f>
        <v>1</v>
      </c>
      <c r="L5">
        <v>1</v>
      </c>
      <c r="M5" s="26" t="s">
        <v>12</v>
      </c>
      <c r="N5" s="29">
        <f>COUNTIF($H:$H,$M5)</f>
        <v>2</v>
      </c>
      <c r="O5" s="30">
        <f>COUNTIFS($H:$H,$M5,$I:$I,1)</f>
        <v>2</v>
      </c>
      <c r="P5" s="31">
        <f>COUNTIFS($H:$H,$M5,$I:$I,0)</f>
        <v>0</v>
      </c>
      <c r="Q5" s="31">
        <f>COUNTIFS($H:$H,$M5,$J:$J,1)</f>
        <v>1</v>
      </c>
    </row>
    <row r="6" spans="1:17" ht="15.75" x14ac:dyDescent="0.25">
      <c r="A6" s="7">
        <v>3</v>
      </c>
      <c r="B6" s="8">
        <v>42373</v>
      </c>
      <c r="C6" s="9">
        <v>0.2951388888888889</v>
      </c>
      <c r="D6" s="8">
        <v>42373</v>
      </c>
      <c r="E6" s="9">
        <v>0.35416666666666669</v>
      </c>
      <c r="F6" s="10">
        <f t="shared" si="0"/>
        <v>5.9027777773735579E-2</v>
      </c>
      <c r="G6" s="11" t="s">
        <v>11</v>
      </c>
      <c r="H6" s="25" t="str">
        <f t="shared" ref="H6:H17" si="1">VLOOKUP(MONTH(B6),$L$5:$M$16,2,FALSE)</f>
        <v>Janvier</v>
      </c>
      <c r="I6" s="25">
        <f t="shared" ref="I6:I17" si="2">IF(ISERROR(SEARCH("Résolu",G6)),0,1)</f>
        <v>1</v>
      </c>
      <c r="J6" s="25">
        <f t="shared" ref="J6:J17" si="3">IF(AND(I6=1,F6&gt;4/24),1,0)</f>
        <v>0</v>
      </c>
      <c r="L6">
        <v>2</v>
      </c>
      <c r="M6" s="27" t="s">
        <v>13</v>
      </c>
      <c r="N6" s="15">
        <f>COUNTIF($H:$H,$M6)</f>
        <v>1</v>
      </c>
      <c r="O6" s="12">
        <f>COUNTIFS($H:$H,$M6,$I:$I,1)</f>
        <v>1</v>
      </c>
      <c r="P6" s="14">
        <f>COUNTIFS($H:$H,$M6,$I:$I,0)</f>
        <v>0</v>
      </c>
      <c r="Q6" s="14">
        <f>COUNTIFS($H:$H,$M6,$J:$J,1)</f>
        <v>0</v>
      </c>
    </row>
    <row r="7" spans="1:17" ht="15.75" x14ac:dyDescent="0.25">
      <c r="A7" s="7">
        <v>4</v>
      </c>
      <c r="B7" s="8">
        <v>42404</v>
      </c>
      <c r="C7" s="9">
        <v>0.43611111111111112</v>
      </c>
      <c r="D7" s="8">
        <v>42404</v>
      </c>
      <c r="E7" s="9">
        <v>0.43611111111111112</v>
      </c>
      <c r="F7" s="10">
        <f t="shared" si="0"/>
        <v>0</v>
      </c>
      <c r="G7" s="11" t="s">
        <v>11</v>
      </c>
      <c r="H7" s="25" t="str">
        <f t="shared" si="1"/>
        <v>Février</v>
      </c>
      <c r="I7" s="25">
        <f t="shared" si="2"/>
        <v>1</v>
      </c>
      <c r="J7" s="25">
        <f t="shared" si="3"/>
        <v>0</v>
      </c>
      <c r="L7">
        <v>3</v>
      </c>
      <c r="M7" s="27" t="s">
        <v>14</v>
      </c>
      <c r="N7" s="15">
        <f>COUNTIF($H:$H,$M7)</f>
        <v>2</v>
      </c>
      <c r="O7" s="12">
        <f>COUNTIFS($H:$H,$M7,$I:$I,1)</f>
        <v>2</v>
      </c>
      <c r="P7" s="14">
        <f>COUNTIFS($H:$H,$M7,$I:$I,0)</f>
        <v>0</v>
      </c>
      <c r="Q7" s="14">
        <f>COUNTIFS($H:$H,$M7,$J:$J,1)</f>
        <v>0</v>
      </c>
    </row>
    <row r="8" spans="1:17" ht="15.75" x14ac:dyDescent="0.25">
      <c r="A8" s="7">
        <v>5</v>
      </c>
      <c r="B8" s="8">
        <v>42435</v>
      </c>
      <c r="C8" s="9">
        <v>0.52916666666666667</v>
      </c>
      <c r="D8" s="8">
        <v>42435</v>
      </c>
      <c r="E8" s="9">
        <v>0.53472222222222221</v>
      </c>
      <c r="F8" s="10">
        <f t="shared" si="0"/>
        <v>5.5555555518367328E-3</v>
      </c>
      <c r="G8" s="11" t="s">
        <v>11</v>
      </c>
      <c r="H8" s="25" t="str">
        <f t="shared" si="1"/>
        <v>Mars</v>
      </c>
      <c r="I8" s="25">
        <f t="shared" si="2"/>
        <v>1</v>
      </c>
      <c r="J8" s="25">
        <f t="shared" si="3"/>
        <v>0</v>
      </c>
      <c r="L8">
        <v>4</v>
      </c>
      <c r="M8" s="27" t="s">
        <v>15</v>
      </c>
      <c r="N8" s="15">
        <f>COUNTIF($H:$H,$M8)</f>
        <v>3</v>
      </c>
      <c r="O8" s="12">
        <f>COUNTIFS($H:$H,$M8,$I:$I,1)</f>
        <v>3</v>
      </c>
      <c r="P8" s="14">
        <f>COUNTIFS($H:$H,$M8,$I:$I,0)</f>
        <v>0</v>
      </c>
      <c r="Q8" s="14">
        <f>COUNTIFS($H:$H,$M8,$J:$J,1)</f>
        <v>1</v>
      </c>
    </row>
    <row r="9" spans="1:17" ht="15.75" x14ac:dyDescent="0.25">
      <c r="A9" s="7">
        <v>7</v>
      </c>
      <c r="B9" s="8">
        <v>42442</v>
      </c>
      <c r="C9" s="9">
        <v>0.3034722222222222</v>
      </c>
      <c r="D9" s="8">
        <v>42442</v>
      </c>
      <c r="E9" s="9">
        <v>0.34722222222222227</v>
      </c>
      <c r="F9" s="10">
        <f t="shared" si="0"/>
        <v>4.3749999997089617E-2</v>
      </c>
      <c r="G9" s="11" t="s">
        <v>11</v>
      </c>
      <c r="H9" s="25" t="str">
        <f t="shared" si="1"/>
        <v>Mars</v>
      </c>
      <c r="I9" s="25">
        <f t="shared" si="2"/>
        <v>1</v>
      </c>
      <c r="J9" s="25">
        <f t="shared" si="3"/>
        <v>0</v>
      </c>
      <c r="L9">
        <v>5</v>
      </c>
      <c r="M9" s="27" t="s">
        <v>16</v>
      </c>
      <c r="N9" s="15">
        <f>COUNTIF($H:$H,$M9)</f>
        <v>1</v>
      </c>
      <c r="O9" s="12">
        <f>COUNTIFS($H:$H,$M9,$I:$I,1)</f>
        <v>1</v>
      </c>
      <c r="P9" s="14">
        <f>COUNTIFS($H:$H,$M9,$I:$I,0)</f>
        <v>0</v>
      </c>
      <c r="Q9" s="14">
        <f>COUNTIFS($H:$H,$M9,$J:$J,1)</f>
        <v>1</v>
      </c>
    </row>
    <row r="10" spans="1:17" ht="15.75" x14ac:dyDescent="0.25">
      <c r="A10" s="7">
        <v>8</v>
      </c>
      <c r="B10" s="8">
        <v>42474</v>
      </c>
      <c r="C10" s="9">
        <v>0.44444444444444442</v>
      </c>
      <c r="D10" s="8">
        <v>42474</v>
      </c>
      <c r="E10" s="9">
        <v>0.4548611111111111</v>
      </c>
      <c r="F10" s="10">
        <f t="shared" si="0"/>
        <v>1.0416666664241347E-2</v>
      </c>
      <c r="G10" s="11" t="s">
        <v>17</v>
      </c>
      <c r="H10" s="25" t="str">
        <f t="shared" si="1"/>
        <v>Avril</v>
      </c>
      <c r="I10" s="25">
        <f t="shared" si="2"/>
        <v>1</v>
      </c>
      <c r="J10" s="25">
        <f t="shared" si="3"/>
        <v>0</v>
      </c>
      <c r="L10">
        <v>6</v>
      </c>
      <c r="M10" s="27" t="s">
        <v>18</v>
      </c>
      <c r="N10" s="15">
        <f>COUNTIF($H:$H,$M10)</f>
        <v>1</v>
      </c>
      <c r="O10" s="12">
        <f>COUNTIFS($H:$H,$M10,$I:$I,1)</f>
        <v>1</v>
      </c>
      <c r="P10" s="14">
        <f>COUNTIFS($H:$H,$M10,$I:$I,0)</f>
        <v>0</v>
      </c>
      <c r="Q10" s="14">
        <f>COUNTIFS($H:$H,$M10,$J:$J,1)</f>
        <v>0</v>
      </c>
    </row>
    <row r="11" spans="1:17" ht="15.75" x14ac:dyDescent="0.25">
      <c r="A11" s="7">
        <v>9</v>
      </c>
      <c r="B11" s="8">
        <v>42479</v>
      </c>
      <c r="C11" s="9">
        <v>0.39583333333333331</v>
      </c>
      <c r="D11" s="8">
        <v>75353</v>
      </c>
      <c r="E11" s="9">
        <v>0.5</v>
      </c>
      <c r="F11" s="10">
        <f t="shared" si="0"/>
        <v>32874.104166666664</v>
      </c>
      <c r="G11" s="11" t="s">
        <v>11</v>
      </c>
      <c r="H11" s="25" t="str">
        <f t="shared" si="1"/>
        <v>Avril</v>
      </c>
      <c r="I11" s="25">
        <f t="shared" si="2"/>
        <v>1</v>
      </c>
      <c r="J11" s="25">
        <f t="shared" si="3"/>
        <v>1</v>
      </c>
      <c r="L11">
        <v>7</v>
      </c>
      <c r="M11" s="27" t="s">
        <v>19</v>
      </c>
      <c r="N11" s="15">
        <f>COUNTIF($H:$H,$M11)</f>
        <v>0</v>
      </c>
      <c r="O11" s="12">
        <f>COUNTIFS($H:$H,$M11,$I:$I,1)</f>
        <v>0</v>
      </c>
      <c r="P11" s="14">
        <f>COUNTIFS($H:$H,$M11,$I:$I,0)</f>
        <v>0</v>
      </c>
      <c r="Q11" s="14">
        <f>COUNTIFS($H:$H,$M11,$J:$J,1)</f>
        <v>0</v>
      </c>
    </row>
    <row r="12" spans="1:17" ht="15.75" x14ac:dyDescent="0.25">
      <c r="A12" s="7">
        <v>10</v>
      </c>
      <c r="B12" s="8">
        <v>42485</v>
      </c>
      <c r="C12" s="9">
        <v>0.38472222222222219</v>
      </c>
      <c r="D12" s="8">
        <v>42485</v>
      </c>
      <c r="E12" s="9">
        <v>0.4680555555555555</v>
      </c>
      <c r="F12" s="10">
        <f t="shared" si="0"/>
        <v>8.3333333328482695E-2</v>
      </c>
      <c r="G12" s="11" t="s">
        <v>11</v>
      </c>
      <c r="H12" s="25" t="str">
        <f t="shared" si="1"/>
        <v>Avril</v>
      </c>
      <c r="I12" s="25">
        <f t="shared" si="2"/>
        <v>1</v>
      </c>
      <c r="J12" s="25">
        <f t="shared" si="3"/>
        <v>0</v>
      </c>
      <c r="L12">
        <v>8</v>
      </c>
      <c r="M12" s="27" t="s">
        <v>20</v>
      </c>
      <c r="N12" s="15">
        <f>COUNTIF($H:$H,$M12)</f>
        <v>1</v>
      </c>
      <c r="O12" s="12">
        <f>COUNTIFS($H:$H,$M12,$I:$I,1)</f>
        <v>0</v>
      </c>
      <c r="P12" s="13">
        <f>COUNTIFS($H:$H,$M12,$I:$I,0)</f>
        <v>1</v>
      </c>
      <c r="Q12" s="13">
        <f>COUNTIFS($H:$H,$M12,$J:$J,1)</f>
        <v>0</v>
      </c>
    </row>
    <row r="13" spans="1:17" ht="15.75" x14ac:dyDescent="0.25">
      <c r="A13" s="7">
        <v>11</v>
      </c>
      <c r="B13" s="8">
        <v>42519</v>
      </c>
      <c r="C13" s="9">
        <v>0.5</v>
      </c>
      <c r="D13" s="8">
        <v>42519</v>
      </c>
      <c r="E13" s="9">
        <v>0.83333333333333337</v>
      </c>
      <c r="F13" s="10">
        <f t="shared" si="0"/>
        <v>0.33333333333575865</v>
      </c>
      <c r="G13" s="11" t="s">
        <v>21</v>
      </c>
      <c r="H13" s="25" t="str">
        <f t="shared" si="1"/>
        <v>Mai</v>
      </c>
      <c r="I13" s="25">
        <f t="shared" si="2"/>
        <v>1</v>
      </c>
      <c r="J13" s="25">
        <f t="shared" si="3"/>
        <v>1</v>
      </c>
      <c r="L13">
        <v>9</v>
      </c>
      <c r="M13" s="27" t="s">
        <v>22</v>
      </c>
      <c r="N13" s="15">
        <f>COUNTIF($H:$H,$M13)</f>
        <v>0</v>
      </c>
      <c r="O13" s="12">
        <f>COUNTIFS($H:$H,$M13,$I:$I,1)</f>
        <v>0</v>
      </c>
      <c r="P13" s="13">
        <f>COUNTIFS($H:$H,$M13,$I:$I,0)</f>
        <v>0</v>
      </c>
      <c r="Q13" s="13">
        <f>COUNTIFS($H:$H,$M13,$J:$J,1)</f>
        <v>0</v>
      </c>
    </row>
    <row r="14" spans="1:17" ht="15.75" x14ac:dyDescent="0.25">
      <c r="A14" s="7">
        <v>12</v>
      </c>
      <c r="B14" s="8">
        <v>42533</v>
      </c>
      <c r="C14" s="9">
        <v>0.5131944444444444</v>
      </c>
      <c r="D14" s="8">
        <v>42533</v>
      </c>
      <c r="E14" s="9">
        <v>0.5625</v>
      </c>
      <c r="F14" s="10">
        <f t="shared" si="0"/>
        <v>4.9305555556202307E-2</v>
      </c>
      <c r="G14" s="11" t="s">
        <v>11</v>
      </c>
      <c r="H14" s="25" t="str">
        <f t="shared" si="1"/>
        <v>Juin</v>
      </c>
      <c r="I14" s="25">
        <f t="shared" si="2"/>
        <v>1</v>
      </c>
      <c r="J14" s="25">
        <f t="shared" si="3"/>
        <v>0</v>
      </c>
      <c r="L14">
        <v>10</v>
      </c>
      <c r="M14" s="27" t="s">
        <v>23</v>
      </c>
      <c r="N14" s="15">
        <f>COUNTIF($H:$H,$M14)</f>
        <v>2</v>
      </c>
      <c r="O14" s="12">
        <f>COUNTIFS($H:$H,$M14,$I:$I,1)</f>
        <v>1</v>
      </c>
      <c r="P14" s="13">
        <f>COUNTIFS($H:$H,$M14,$I:$I,0)</f>
        <v>1</v>
      </c>
      <c r="Q14" s="13">
        <f>COUNTIFS($H:$H,$M14,$J:$J,1)</f>
        <v>1</v>
      </c>
    </row>
    <row r="15" spans="1:17" ht="15.75" x14ac:dyDescent="0.25">
      <c r="A15" s="7">
        <v>13</v>
      </c>
      <c r="B15" s="8">
        <v>42595</v>
      </c>
      <c r="C15" s="9">
        <v>0.31944444444444448</v>
      </c>
      <c r="D15" s="8">
        <v>42595</v>
      </c>
      <c r="E15" s="9">
        <v>0.33333333333333331</v>
      </c>
      <c r="F15" s="10">
        <f t="shared" si="0"/>
        <v>1.3888888890505768E-2</v>
      </c>
      <c r="G15" s="11" t="s">
        <v>24</v>
      </c>
      <c r="H15" s="25" t="str">
        <f t="shared" si="1"/>
        <v>Août</v>
      </c>
      <c r="I15" s="25">
        <f t="shared" si="2"/>
        <v>0</v>
      </c>
      <c r="J15" s="25">
        <f t="shared" si="3"/>
        <v>0</v>
      </c>
      <c r="L15">
        <v>11</v>
      </c>
      <c r="M15" s="27" t="s">
        <v>25</v>
      </c>
      <c r="N15" s="15">
        <f>COUNTIF($H:$H,$M15)</f>
        <v>0</v>
      </c>
      <c r="O15" s="12">
        <f>COUNTIFS($H:$H,$M15,$I:$I,1)</f>
        <v>0</v>
      </c>
      <c r="P15" s="13">
        <f>COUNTIFS($H:$H,$M15,$I:$I,0)</f>
        <v>0</v>
      </c>
      <c r="Q15" s="13">
        <f>COUNTIFS($H:$H,$M15,$J:$J,1)</f>
        <v>0</v>
      </c>
    </row>
    <row r="16" spans="1:17" ht="16.5" thickBot="1" x14ac:dyDescent="0.3">
      <c r="A16" s="7">
        <v>14</v>
      </c>
      <c r="B16" s="8">
        <v>42659</v>
      </c>
      <c r="C16" s="9">
        <v>0.45833333333333331</v>
      </c>
      <c r="D16" s="8">
        <v>75539</v>
      </c>
      <c r="E16" s="9">
        <v>0.375</v>
      </c>
      <c r="F16" s="10">
        <f t="shared" si="0"/>
        <v>32879.916666666664</v>
      </c>
      <c r="G16" s="11" t="s">
        <v>26</v>
      </c>
      <c r="H16" s="25" t="str">
        <f t="shared" si="1"/>
        <v>Octobre</v>
      </c>
      <c r="I16" s="25">
        <f t="shared" si="2"/>
        <v>0</v>
      </c>
      <c r="J16" s="25">
        <f t="shared" si="3"/>
        <v>0</v>
      </c>
      <c r="L16">
        <v>12</v>
      </c>
      <c r="M16" s="28" t="s">
        <v>27</v>
      </c>
      <c r="N16" s="16">
        <f>COUNTIF($H:$H,$M16)</f>
        <v>0</v>
      </c>
      <c r="O16" s="17">
        <f>COUNTIFS($H:$H,$M16,$I:$I,1)</f>
        <v>0</v>
      </c>
      <c r="P16" s="18">
        <f>COUNTIFS($H:$H,$M16,$I:$I,0)</f>
        <v>0</v>
      </c>
      <c r="Q16" s="18">
        <f>COUNTIFS($H:$H,$M16,$J:$J,1)</f>
        <v>0</v>
      </c>
    </row>
    <row r="17" spans="1:10" ht="15.75" x14ac:dyDescent="0.25">
      <c r="A17" s="7">
        <v>15</v>
      </c>
      <c r="B17" s="8">
        <v>42660</v>
      </c>
      <c r="C17" s="9">
        <v>0.5</v>
      </c>
      <c r="D17" s="8">
        <v>42660</v>
      </c>
      <c r="E17" s="9">
        <v>0.91666666666666663</v>
      </c>
      <c r="F17" s="10">
        <f t="shared" si="0"/>
        <v>0.41666666666424135</v>
      </c>
      <c r="G17" s="11" t="s">
        <v>11</v>
      </c>
      <c r="H17" s="25" t="str">
        <f t="shared" si="1"/>
        <v>Octobre</v>
      </c>
      <c r="I17" s="25">
        <f t="shared" si="2"/>
        <v>1</v>
      </c>
      <c r="J17" s="25">
        <f t="shared" si="3"/>
        <v>1</v>
      </c>
    </row>
    <row r="23" spans="1:10" ht="15.75" thickBot="1" x14ac:dyDescent="0.3"/>
    <row r="24" spans="1:10" ht="26.25" thickBot="1" x14ac:dyDescent="0.3">
      <c r="B24" s="4" t="s">
        <v>7</v>
      </c>
      <c r="C24" t="s">
        <v>28</v>
      </c>
    </row>
    <row r="25" spans="1:10" ht="26.25" thickBot="1" x14ac:dyDescent="0.3">
      <c r="B25" s="5" t="s">
        <v>8</v>
      </c>
      <c r="C25" t="s">
        <v>29</v>
      </c>
    </row>
    <row r="26" spans="1:10" ht="26.25" thickBot="1" x14ac:dyDescent="0.3">
      <c r="B26" s="6" t="s">
        <v>9</v>
      </c>
      <c r="C26" t="s">
        <v>30</v>
      </c>
    </row>
    <row r="27" spans="1:10" ht="25.5" x14ac:dyDescent="0.25">
      <c r="B27" s="6" t="s">
        <v>10</v>
      </c>
      <c r="C27" t="s">
        <v>31</v>
      </c>
    </row>
  </sheetData>
  <mergeCells count="2">
    <mergeCell ref="A3:G3"/>
    <mergeCell ref="M3:Q3"/>
  </mergeCells>
  <conditionalFormatting sqref="P5:P16">
    <cfRule type="colorScale" priority="2">
      <colorScale>
        <cfvo type="min"/>
        <cfvo type="percentile" val="50"/>
        <cfvo type="max"/>
        <color rgb="FF5A8AC6"/>
        <color rgb="FFFFEB84"/>
        <color rgb="FFF8696B"/>
      </colorScale>
    </cfRule>
  </conditionalFormatting>
  <conditionalFormatting sqref="Q5:Q16">
    <cfRule type="colorScale" priority="1">
      <colorScale>
        <cfvo type="min"/>
        <cfvo type="percentile" val="50"/>
        <cfvo type="max"/>
        <color rgb="FF5A8AC6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baddou</dc:creator>
  <cp:lastModifiedBy>Ben</cp:lastModifiedBy>
  <dcterms:created xsi:type="dcterms:W3CDTF">2016-10-20T15:11:59Z</dcterms:created>
  <dcterms:modified xsi:type="dcterms:W3CDTF">2016-10-20T16:01:05Z</dcterms:modified>
</cp:coreProperties>
</file>