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30" windowWidth="21315" windowHeight="9345" activeTab="2"/>
  </bookViews>
  <sheets>
    <sheet name="Feuil5" sheetId="5" r:id="rId1"/>
    <sheet name="BD" sheetId="2" r:id="rId2"/>
    <sheet name="Feuil3" sheetId="3" r:id="rId3"/>
  </sheets>
  <externalReferences>
    <externalReference r:id="rId4"/>
    <externalReference r:id="rId5"/>
    <externalReference r:id="rId6"/>
    <externalReference r:id="rId7"/>
  </externalReferences>
  <definedNames>
    <definedName name="___cal1" localSheetId="0">#REF!</definedName>
    <definedName name="___cal1">#REF!</definedName>
    <definedName name="___r">#REF!</definedName>
    <definedName name="__cal1">#REF!</definedName>
    <definedName name="__r">#REF!</definedName>
    <definedName name="_cal1">#REF!</definedName>
    <definedName name="_cal10">#REF!</definedName>
    <definedName name="_cal11">#REF!</definedName>
    <definedName name="_cal12">#REF!</definedName>
    <definedName name="_cal2">#REF!</definedName>
    <definedName name="_cal3">#REF!</definedName>
    <definedName name="_cal4">#REF!</definedName>
    <definedName name="_cal5">#REF!</definedName>
    <definedName name="_cal6">#REF!</definedName>
    <definedName name="_cal7">#REF!</definedName>
    <definedName name="_cal8">#REF!</definedName>
    <definedName name="_cal9">#REF!</definedName>
    <definedName name="_r">#REF!</definedName>
    <definedName name="a">#REF!</definedName>
    <definedName name="adresse">#REF!</definedName>
    <definedName name="an">[1]calend!$B$2:$B$51</definedName>
    <definedName name="Année" localSheetId="0">#REF!</definedName>
    <definedName name="Année">#REF!</definedName>
    <definedName name="BD">OFFSET([2]TCDLignesVides!$A$1,,,MAX(IF([2]TCDLignesVides!$A$1:$E$1000&lt;&gt;"",ROW([2]TCDLignesVides!$A$1:$E$1000),0)),5)</definedName>
    <definedName name="BDF">#N/A</definedName>
    <definedName name="ca">OFFSET([2]GrapheDyn!$B$2,0,0,COUNTA([2]GrapheDyn!$B$1:$B$65536)-1)</definedName>
    <definedName name="CaJours">OFFSET([2]GrapheJours!$B$2,[2]GrapheJours!$K$2-[2]GrapheJours!$A$2,0,[2]GrapheJours!$L$2-[2]GrapheJours!$K$2+1)</definedName>
    <definedName name="cal" localSheetId="0">#REF!</definedName>
    <definedName name="cal">#REF!</definedName>
    <definedName name="cal_1">[1]Année!$C$9:$D$39</definedName>
    <definedName name="cal_10">[1]Année!$R$44:$S$74</definedName>
    <definedName name="cal_11">[1]Année!$W$44:$X$74</definedName>
    <definedName name="cal_12">[1]Année!$AB$44:$AC$74</definedName>
    <definedName name="cal_2">[1]Année!$H$9:$I$39</definedName>
    <definedName name="cal_3">[1]Année!$M$9:$N$39</definedName>
    <definedName name="cal_4">[1]Année!$R$9:$S$39</definedName>
    <definedName name="cal_5">[1]Année!$W$9:$X$39</definedName>
    <definedName name="cal_6">[1]Année!$AB$9:$AC$39</definedName>
    <definedName name="cal_7">[1]Année!$C$44:$D$74</definedName>
    <definedName name="cal_8">[1]Année!$H$44:$I$74</definedName>
    <definedName name="cal_9">[1]Année!$M$44:$N$74</definedName>
    <definedName name="caland_mois" localSheetId="0">#REF!</definedName>
    <definedName name="caland_mois">#REF!</definedName>
    <definedName name="calendrier_an">[1]Année!$E$9:$E$39,[1]Année!$J$9:$J$39,[1]Année!$O$9:$O$39,[1]Année!$T$9:$T$39,[1]Année!$Y$9:$Y$39,[1]Année!$AD$9:$AD$39,[1]Année!$E$44:$E$74,[1]Année!$J$44:$J$74,[1]Année!$O$44:$O$74,[1]Année!$T$44:$T$74,[1]Année!$Y$44:$Y$74,[1]Année!$AD$44:$AD$74</definedName>
    <definedName name="calendrier_mois">[1]Mois!$C$11:$I$11,[1]Mois!$C$19:$I$19,[1]Mois!$C$27:$I$27,[1]Mois!$C$35:$I$35,[1]Mois!$C$43:$I$43</definedName>
    <definedName name="CaMois2">OFFSET([2]GrapheMois!$B$2,[2]GrapheMois!$I$2,0,[2]GrapheMois!$J$2-[2]GrapheMois!$I$2+1)</definedName>
    <definedName name="camois3">OFFSET([2]GrapheDyn2!$B$2,,,MAX(IF([2]GrapheDyn2!$A$2:$A$1000&lt;&gt;"",ROW([2]GrapheDyn2!$A$2:$A$1000),0))-1)</definedName>
    <definedName name="choix_style">[1]Accueil!$C$7</definedName>
    <definedName name="CPC_Laro" localSheetId="0">#REF!</definedName>
    <definedName name="CPC_Laro">#REF!</definedName>
    <definedName name="dat_j">[1]Jour!$N$10</definedName>
    <definedName name="dat_j2" localSheetId="0">#REF!</definedName>
    <definedName name="dat_j2">#REF!</definedName>
    <definedName name="dat_j3">[1]Mois!$L$2</definedName>
    <definedName name="dateclef">[1]Année!$M$5</definedName>
    <definedName name="début">[2]ChampDynamiqueFlottant!$B$14</definedName>
    <definedName name="dh" localSheetId="0">[1]Rappels!#REF!</definedName>
    <definedName name="dh">[1]Rappels!#REF!</definedName>
    <definedName name="données">[2]DecalerSomme5!$B$8:$C$19</definedName>
    <definedName name="données_facture" localSheetId="0">#REF!,#REF!,#REF!,#REF!</definedName>
    <definedName name="données_facture">#REF!,#REF!,#REF!,#REF!</definedName>
    <definedName name="Duree" localSheetId="0">OFFSET(#REF!,1,0,MATCH("zz",#REF!)-1)</definedName>
    <definedName name="Duree">OFFSET(#REF!,1,0,MATCH("zz",#REF!)-1)</definedName>
    <definedName name="EQ_j">[1]calend!$A$23</definedName>
    <definedName name="feries">[1]calend!$N$2:$AC$2</definedName>
    <definedName name="Fériés" localSheetId="0">#REF!</definedName>
    <definedName name="Fériés">#REF!</definedName>
    <definedName name="feries_A">[1]calend!$N$5:$AC$5</definedName>
    <definedName name="feries_M">[1]calend!$N$4:$AC$4</definedName>
    <definedName name="feries_S">[1]calend!$N$3:$AC$3</definedName>
    <definedName name="h_deb">[1]Jour!$N$7</definedName>
    <definedName name="h_deb1">[1]calend!$G$5</definedName>
    <definedName name="h_deb2">[1]calend!$G$12</definedName>
    <definedName name="h_debS" localSheetId="0">#REF!</definedName>
    <definedName name="h_debS">#REF!</definedName>
    <definedName name="h_fin">[1]Jour!$N$8</definedName>
    <definedName name="h_fin1">[1]calend!$G$6</definedName>
    <definedName name="h_fin2">[1]calend!$G$13</definedName>
    <definedName name="h_finS" localSheetId="0">#REF!</definedName>
    <definedName name="h_finS">#REF!</definedName>
    <definedName name="hdeb" localSheetId="0">[1]calend!#REF!</definedName>
    <definedName name="hdeb">[1]calend!#REF!</definedName>
    <definedName name="heures">OFFSET([1]calend!$I$2,0,0,COUNT([1]calend!$I$1:$I$65536))</definedName>
    <definedName name="heures_fin">OFFSET([1]calend!$J$2,0,0,COUNT([1]calend!$J$1:$J$65536))</definedName>
    <definedName name="heures_fin2">OFFSET([1]calend!$L$2,0,0,COUNT([1]calend!$L$1:$L$65536))</definedName>
    <definedName name="heures2">OFFSET([1]calend!$K$2,0,0,COUNT([1]calend!$K$1:$K$65536))</definedName>
    <definedName name="heures3">OFFSET([1]calend!$M$2,0,0,COUNT([1]calend!$M$1:$M$65536))</definedName>
    <definedName name="Horaires" localSheetId="0">OFFSET(#REF!,1,0,MATCH("zz",#REF!)-1)</definedName>
    <definedName name="Horaires">OFFSET(#REF!,1,0,MATCH("zz",#REF!)-1)</definedName>
    <definedName name="hre">[1]calend!$G$17</definedName>
    <definedName name="hres_J" localSheetId="0">#REF!</definedName>
    <definedName name="hres_J">#REF!</definedName>
    <definedName name="hres_S">#REF!</definedName>
    <definedName name="hres_totales">[1]calend!$AE$2:$AE$96</definedName>
    <definedName name="HTML_CodePage" hidden="1">1252</definedName>
    <definedName name="HTML_Control" localSheetId="0" hidden="1">{"'Feuil1'!$A$1:$F$53"}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[1]Jour!$N$9</definedName>
    <definedName name="intervalle">[1]calend!$E$2:$E$4</definedName>
    <definedName name="intervS" localSheetId="0">#REF!</definedName>
    <definedName name="intervS">#REF!</definedName>
    <definedName name="j_feries">[1]calend!$N$1:$AC$5</definedName>
    <definedName name="Jour">OFFSET([2]GrapheJours!$A$2,[2]GrapheJours!$K$2-[2]GrapheJours!$A$2,0,[2]GrapheJours!$L$2-[2]GrapheJours!$K$2+1)</definedName>
    <definedName name="jours">[1]calend!$A$16:$A$22</definedName>
    <definedName name="liste_taches">OFFSET([1]Rappels!$B$2,0,0,COUNTA([1]Rappels!$B$1:$B$65536)-1)</definedName>
    <definedName name="m" localSheetId="0">#REF!</definedName>
    <definedName name="m">#REF!</definedName>
    <definedName name="MaBd">OFFSET([2]TCDDynamique!$A$1,0,0,COUNTA([2]TCDDynamique!$A$1:$A$65536),6)</definedName>
    <definedName name="mJ" localSheetId="0">[1]Jour!#REF!</definedName>
    <definedName name="mJ">[1]Jour!#REF!</definedName>
    <definedName name="mM" localSheetId="0">#REF!</definedName>
    <definedName name="mM">#REF!</definedName>
    <definedName name="mmJ" localSheetId="0">[1]Jour!#REF!</definedName>
    <definedName name="mmJ">[1]Jour!#REF!</definedName>
    <definedName name="mois">[1]calend!$A$2:$A$13</definedName>
    <definedName name="mois1" localSheetId="0">#REF!</definedName>
    <definedName name="mois1">#REF!</definedName>
    <definedName name="Mois2">OFFSET([2]GrapheMois!$A$2,[2]GrapheMois!$I$2-1,0,[2]GrapheMois!$J$2-[2]GrapheMois!$I$2+1)</definedName>
    <definedName name="Mois3">OFFSET([2]GrapheDyn2!$A$2,,,MAX(IF([2]GrapheDyn2!$A$2:$A$1000&lt;&gt;"",ROW([2]GrapheDyn2!$A$2:$A$1000),0))-1)</definedName>
    <definedName name="MoisProduit">OFFSET([2]Graphe!$B$2:$B$7,0,[2]Graphe!$H$2-1)</definedName>
    <definedName name="monchamp">OFFSET([2]SommechampDyn!$B$2,0,0,COUNTA([2]SommechampDyn!$B$1:$B$65536)-1,[2]SommechampDyn!$M$2)</definedName>
    <definedName name="Mots2">[3]Feuil1!$Q$2:$Q$14</definedName>
    <definedName name="Mots3">[3]Feuil1!$Q$20:$Q$32</definedName>
    <definedName name="mS" localSheetId="0">#REF!</definedName>
    <definedName name="mS">#REF!</definedName>
    <definedName name="NListe">[3]Liste!$B$2:$S$22</definedName>
    <definedName name="no_facture" localSheetId="0">#REF!</definedName>
    <definedName name="no_facture">#REF!</definedName>
    <definedName name="num_jour">[1]calend!$A$26:$A$30</definedName>
    <definedName name="objectifs" localSheetId="0">#REF!</definedName>
    <definedName name="objectifs">#REF!</definedName>
    <definedName name="POIUYT">OFFSET([2]GrapheDyn!$A$2,0,0,COUNTA([2]GrapheDyn!$A$1:$A$65536)-1)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[2]Graphe!$A$2:$A$7</definedName>
    <definedName name="produits" localSheetId="0">#REF!</definedName>
    <definedName name="produits">#REF!</definedName>
    <definedName name="puissance">[2]Elec!$A$3:$A$33</definedName>
    <definedName name="rv_J" localSheetId="0">#REF!</definedName>
    <definedName name="rv_J">#REF!</definedName>
    <definedName name="rv_S">#REF!</definedName>
    <definedName name="section">[2]Elec!$B$2:$Q$2</definedName>
    <definedName name="site" localSheetId="0">#REF!</definedName>
    <definedName name="site">#REF!</definedName>
    <definedName name="style">[1]calend!$F$25:$F$26</definedName>
    <definedName name="taches_J" localSheetId="0">#REF!</definedName>
    <definedName name="taches_J">#REF!</definedName>
    <definedName name="taches_M">#REF!</definedName>
    <definedName name="taches_S">#REF!</definedName>
    <definedName name="titres">[3]Liste!$A$2:$A$22</definedName>
    <definedName name="y" localSheetId="0">#REF!</definedName>
    <definedName name="y">#REF!</definedName>
    <definedName name="y2A">[1]calend!$AD$5</definedName>
    <definedName name="y2J">[1]calend!$AD$2</definedName>
    <definedName name="y2M">[1]calend!$AD$4</definedName>
    <definedName name="y2S">[1]calend!$AD$3</definedName>
    <definedName name="yA">[1]Année!$AG$3</definedName>
    <definedName name="yM" localSheetId="0">#REF!</definedName>
    <definedName name="yM">#REF!</definedName>
    <definedName name="yS">#REF!</definedName>
    <definedName name="ZCdeb">[1]Jour!$N$4</definedName>
    <definedName name="ZCdebS" localSheetId="0">#REF!</definedName>
    <definedName name="ZCdebS">#REF!</definedName>
    <definedName name="ZCfin">[1]Jour!$N$5</definedName>
    <definedName name="ZCfinS" localSheetId="0">#REF!</definedName>
    <definedName name="ZCfinS">#REF!</definedName>
    <definedName name="ZCint">[1]Jour!$N$6</definedName>
    <definedName name="ZCintS" localSheetId="0">#REF!</definedName>
    <definedName name="ZCintS">#REF!</definedName>
    <definedName name="ZCjour" localSheetId="0">[1]Jour!#REF!</definedName>
    <definedName name="ZCjour">[1]Jour!#REF!</definedName>
  </definedNames>
  <calcPr calcId="145621"/>
</workbook>
</file>

<file path=xl/calcChain.xml><?xml version="1.0" encoding="utf-8"?>
<calcChain xmlns="http://schemas.openxmlformats.org/spreadsheetml/2006/main">
  <c r="EX9" i="5" l="1"/>
  <c r="EV9" i="5"/>
  <c r="DX9" i="5"/>
  <c r="DW9" i="5"/>
  <c r="DV9" i="5"/>
  <c r="DU9" i="5"/>
  <c r="DS9" i="5"/>
  <c r="CU9" i="5"/>
  <c r="CT9" i="5"/>
  <c r="CS9" i="5"/>
  <c r="CR9" i="5"/>
  <c r="CP9" i="5"/>
  <c r="BT10" i="5"/>
  <c r="EX10" i="5"/>
  <c r="EW10" i="5"/>
  <c r="EV10" i="5"/>
  <c r="EU10" i="5"/>
  <c r="ET10" i="5"/>
  <c r="ES10" i="5"/>
  <c r="ER10" i="5"/>
  <c r="EQ10" i="5"/>
  <c r="EP10" i="5"/>
  <c r="EO10" i="5"/>
  <c r="EN10" i="5"/>
  <c r="EM10" i="5"/>
  <c r="EL10" i="5"/>
  <c r="EK10" i="5"/>
  <c r="EJ10" i="5"/>
  <c r="EI10" i="5"/>
  <c r="EH10" i="5"/>
  <c r="EG10" i="5"/>
  <c r="EF10" i="5"/>
  <c r="EE10" i="5"/>
  <c r="ED10" i="5"/>
  <c r="EC10" i="5"/>
  <c r="EB10" i="5"/>
  <c r="EA10" i="5"/>
  <c r="DZ10" i="5"/>
  <c r="DY10" i="5"/>
  <c r="DX10" i="5"/>
  <c r="DW10" i="5"/>
  <c r="DV10" i="5"/>
  <c r="DU10" i="5"/>
  <c r="DT10" i="5"/>
  <c r="DS10" i="5"/>
  <c r="DR10" i="5"/>
  <c r="DQ10" i="5"/>
  <c r="DP10" i="5"/>
  <c r="DO10" i="5"/>
  <c r="DN10" i="5"/>
  <c r="DM10" i="5"/>
  <c r="DL10" i="5"/>
  <c r="DK10" i="5"/>
  <c r="DJ10" i="5"/>
  <c r="DI10" i="5"/>
  <c r="DH10" i="5"/>
  <c r="DG10" i="5"/>
  <c r="DF10" i="5"/>
  <c r="DE10" i="5"/>
  <c r="DD10" i="5"/>
  <c r="DC10" i="5"/>
  <c r="DB10" i="5"/>
  <c r="DA10" i="5"/>
  <c r="CZ10" i="5"/>
  <c r="CY10" i="5"/>
  <c r="CX10" i="5"/>
  <c r="CW10" i="5"/>
  <c r="CV10" i="5"/>
  <c r="CU10" i="5"/>
  <c r="CT10" i="5"/>
  <c r="CS10" i="5"/>
  <c r="CR10" i="5"/>
  <c r="CQ10" i="5"/>
  <c r="CP10" i="5"/>
  <c r="CO10" i="5"/>
  <c r="CN10" i="5"/>
  <c r="CM10" i="5"/>
  <c r="CL10" i="5"/>
  <c r="CK10" i="5"/>
  <c r="CJ10" i="5"/>
  <c r="CI10" i="5"/>
  <c r="CH10" i="5"/>
  <c r="CG10" i="5"/>
  <c r="CF10" i="5"/>
  <c r="CE10" i="5"/>
  <c r="CD10" i="5"/>
  <c r="CC10" i="5"/>
  <c r="CB10" i="5"/>
  <c r="CA10" i="5"/>
  <c r="BZ10" i="5"/>
  <c r="BY10" i="5"/>
  <c r="BX10" i="5"/>
  <c r="BW10" i="5"/>
  <c r="BV10" i="5"/>
  <c r="BU10" i="5"/>
  <c r="BR9" i="5"/>
  <c r="BR10" i="5" s="1"/>
  <c r="BQ9" i="5"/>
  <c r="BQ10" i="5" s="1"/>
  <c r="BP9" i="5"/>
  <c r="BP10" i="5" s="1"/>
  <c r="BO9" i="5"/>
  <c r="BO10" i="5" s="1"/>
  <c r="BN10" i="5"/>
  <c r="BM9" i="5"/>
  <c r="BM10" i="5" s="1"/>
  <c r="BL10" i="5"/>
  <c r="BK10" i="5"/>
  <c r="BJ10" i="5"/>
  <c r="BI10" i="5"/>
  <c r="BH10" i="5"/>
  <c r="BG10" i="5"/>
  <c r="BF10" i="5"/>
  <c r="BE10" i="5"/>
  <c r="BD10" i="5"/>
  <c r="BC10" i="5"/>
  <c r="BB10" i="5"/>
  <c r="O34" i="3" l="1"/>
  <c r="P34" i="3"/>
  <c r="Q34" i="3"/>
  <c r="BC5" i="3" l="1"/>
  <c r="AT5" i="3"/>
  <c r="AK5" i="3"/>
  <c r="AB5" i="3"/>
  <c r="S5" i="3"/>
  <c r="J5" i="3"/>
  <c r="BP163" i="5"/>
  <c r="BO163" i="5"/>
  <c r="BN163" i="5"/>
  <c r="BM163" i="5"/>
  <c r="BL163" i="5"/>
  <c r="BK163" i="5"/>
  <c r="BJ163" i="5"/>
  <c r="BB163" i="5"/>
  <c r="BB162" i="5"/>
  <c r="BB161" i="5"/>
  <c r="BB160" i="5"/>
  <c r="BB159" i="5"/>
  <c r="BJ158" i="5"/>
  <c r="BP159" i="5" s="1"/>
  <c r="BB158" i="5"/>
  <c r="BB157" i="5"/>
  <c r="BB156" i="5"/>
  <c r="BB155" i="5"/>
  <c r="BB154" i="5"/>
  <c r="BB153" i="5"/>
  <c r="BB152" i="5"/>
  <c r="BB151" i="5"/>
  <c r="BB150" i="5"/>
  <c r="BB149" i="5"/>
  <c r="BB148" i="5"/>
  <c r="BB147" i="5"/>
  <c r="BB127" i="5"/>
  <c r="BB126" i="5"/>
  <c r="BB125" i="5"/>
  <c r="BB124" i="5"/>
  <c r="BB123" i="5"/>
  <c r="BB122" i="5"/>
  <c r="BB121" i="5"/>
  <c r="BJ120" i="5"/>
  <c r="BP121" i="5" s="1"/>
  <c r="BB120" i="5"/>
  <c r="BB119" i="5"/>
  <c r="BB118" i="5"/>
  <c r="BB117" i="5"/>
  <c r="BB116" i="5"/>
  <c r="BB115" i="5"/>
  <c r="BB114" i="5"/>
  <c r="BB113" i="5"/>
  <c r="BB112" i="5"/>
  <c r="BB111" i="5"/>
  <c r="BJ110" i="5"/>
  <c r="BP111" i="5" s="1"/>
  <c r="BB110" i="5"/>
  <c r="BB109" i="5"/>
  <c r="BB108" i="5"/>
  <c r="BB107" i="5"/>
  <c r="BB106" i="5"/>
  <c r="BB105" i="5"/>
  <c r="BB104" i="5"/>
  <c r="BB103" i="5"/>
  <c r="BB102" i="5"/>
  <c r="BB101" i="5"/>
  <c r="BB100" i="5"/>
  <c r="BM101" i="5"/>
  <c r="BL101" i="5"/>
  <c r="BJ101" i="5"/>
  <c r="BB99" i="5"/>
  <c r="BB98" i="5"/>
  <c r="BB97" i="5"/>
  <c r="BB96" i="5"/>
  <c r="BB95" i="5"/>
  <c r="BB74" i="5"/>
  <c r="BB73" i="5"/>
  <c r="BB72" i="5"/>
  <c r="BB71" i="5"/>
  <c r="BB70" i="5"/>
  <c r="BB69" i="5"/>
  <c r="BB68" i="5"/>
  <c r="BJ67" i="5"/>
  <c r="BP68" i="5" s="1"/>
  <c r="BB67" i="5"/>
  <c r="BB66" i="5"/>
  <c r="BB65" i="5"/>
  <c r="BB64" i="5"/>
  <c r="BB63" i="5"/>
  <c r="BB62" i="5"/>
  <c r="BB61" i="5"/>
  <c r="BB60" i="5"/>
  <c r="BB59" i="5"/>
  <c r="BB58" i="5"/>
  <c r="BB57" i="5"/>
  <c r="BB56" i="5"/>
  <c r="BB55" i="5"/>
  <c r="BB54" i="5"/>
  <c r="BB53" i="5"/>
  <c r="BB52" i="5"/>
  <c r="BB51" i="5"/>
  <c r="BB50" i="5"/>
  <c r="BB49" i="5"/>
  <c r="BB48" i="5"/>
  <c r="BJ47" i="5"/>
  <c r="BB47" i="5"/>
  <c r="BK48" i="5"/>
  <c r="BB46" i="5"/>
  <c r="BB45" i="5"/>
  <c r="BP44" i="5"/>
  <c r="BO44" i="5"/>
  <c r="BN44" i="5"/>
  <c r="BM44" i="5"/>
  <c r="BL44" i="5"/>
  <c r="BK44" i="5"/>
  <c r="BJ44" i="5"/>
  <c r="BB44" i="5"/>
  <c r="BB43" i="5"/>
  <c r="BB42" i="5"/>
  <c r="BB32" i="5"/>
  <c r="BJ31" i="5"/>
  <c r="BO32" i="5" s="1"/>
  <c r="BB31" i="5"/>
  <c r="BB30" i="5"/>
  <c r="BB29" i="5"/>
  <c r="BP28" i="5"/>
  <c r="BO28" i="5"/>
  <c r="BN28" i="5"/>
  <c r="BM28" i="5"/>
  <c r="BL28" i="5"/>
  <c r="BK28" i="5"/>
  <c r="BJ28" i="5"/>
  <c r="BB28" i="5"/>
  <c r="BB27" i="5"/>
  <c r="BB26" i="5"/>
  <c r="BB25" i="5"/>
  <c r="BB24" i="5"/>
  <c r="BJ23" i="5"/>
  <c r="BO24" i="5" s="1"/>
  <c r="BB23" i="5"/>
  <c r="BB22" i="5"/>
  <c r="BB21" i="5"/>
  <c r="BB20" i="5"/>
  <c r="BB19" i="5"/>
  <c r="BJ18" i="5"/>
  <c r="BO19" i="5" s="1"/>
  <c r="BB18" i="5"/>
  <c r="BB17" i="5"/>
  <c r="BB16" i="5"/>
  <c r="BI163" i="5"/>
  <c r="BI162" i="5"/>
  <c r="BF162" i="5" s="1"/>
  <c r="BI161" i="5"/>
  <c r="BI160" i="5"/>
  <c r="BF160" i="5" s="1"/>
  <c r="BI157" i="5"/>
  <c r="BF157" i="5" s="1"/>
  <c r="BI156" i="5"/>
  <c r="BF156" i="5" s="1"/>
  <c r="BI150" i="5"/>
  <c r="BF150" i="5" s="1"/>
  <c r="BI149" i="5"/>
  <c r="BF149" i="5" s="1"/>
  <c r="BI151" i="5"/>
  <c r="BI147" i="5"/>
  <c r="BC126" i="5"/>
  <c r="BC125" i="5"/>
  <c r="BC123" i="5"/>
  <c r="BI127" i="5" s="1"/>
  <c r="BC121" i="5"/>
  <c r="BI121" i="5"/>
  <c r="BC119" i="5"/>
  <c r="BI120" i="5" s="1"/>
  <c r="BC118" i="5"/>
  <c r="BI119" i="5"/>
  <c r="BI118" i="5"/>
  <c r="BC114" i="5"/>
  <c r="BI115" i="5" s="1"/>
  <c r="BC113" i="5"/>
  <c r="BI112" i="5"/>
  <c r="BI111" i="5"/>
  <c r="BC109" i="5"/>
  <c r="BI106" i="5" s="1"/>
  <c r="BC108" i="5"/>
  <c r="BC106" i="5"/>
  <c r="BC103" i="5"/>
  <c r="BI100" i="5"/>
  <c r="BI99" i="5"/>
  <c r="BC100" i="5"/>
  <c r="BI98" i="5" s="1"/>
  <c r="BC99" i="5"/>
  <c r="BI97" i="5" s="1"/>
  <c r="BI96" i="5"/>
  <c r="BC95" i="5"/>
  <c r="BI95" i="5" s="1"/>
  <c r="BC74" i="5"/>
  <c r="BC71" i="5"/>
  <c r="BC70" i="5"/>
  <c r="BI74" i="5" s="1"/>
  <c r="BC69" i="5"/>
  <c r="BI68" i="5"/>
  <c r="BI67" i="5"/>
  <c r="BC65" i="5"/>
  <c r="BC64" i="5"/>
  <c r="BI66" i="5" s="1"/>
  <c r="BC63" i="5"/>
  <c r="BI65" i="5" s="1"/>
  <c r="BI62" i="5"/>
  <c r="BC60" i="5"/>
  <c r="BC59" i="5"/>
  <c r="BI59" i="5" s="1"/>
  <c r="BI58" i="5"/>
  <c r="BI53" i="5"/>
  <c r="BC55" i="5"/>
  <c r="BC54" i="5"/>
  <c r="BC51" i="5"/>
  <c r="BC49" i="5"/>
  <c r="BI47" i="5" s="1"/>
  <c r="BI46" i="5"/>
  <c r="BC47" i="5"/>
  <c r="BI45" i="5" s="1"/>
  <c r="BC46" i="5"/>
  <c r="BI44" i="5" s="1"/>
  <c r="BC45" i="5"/>
  <c r="BI43" i="5"/>
  <c r="BI42" i="5"/>
  <c r="BI32" i="5"/>
  <c r="BI31" i="5"/>
  <c r="BC30" i="5"/>
  <c r="BC29" i="5"/>
  <c r="BC27" i="5"/>
  <c r="BI30" i="5" s="1"/>
  <c r="BI29" i="5"/>
  <c r="BC25" i="5"/>
  <c r="BI26" i="5" s="1"/>
  <c r="BC21" i="5"/>
  <c r="BI19" i="5"/>
  <c r="BI18" i="5"/>
  <c r="BC17" i="5"/>
  <c r="BI20" i="5" s="1"/>
  <c r="BK121" i="5" l="1"/>
  <c r="BO121" i="5"/>
  <c r="BF151" i="5"/>
  <c r="BK151" i="5"/>
  <c r="BM151" i="5"/>
  <c r="BO151" i="5"/>
  <c r="BJ151" i="5"/>
  <c r="BL151" i="5"/>
  <c r="BN151" i="5"/>
  <c r="BP151" i="5"/>
  <c r="BM121" i="5"/>
  <c r="BF161" i="5"/>
  <c r="BF163" i="5"/>
  <c r="BM48" i="5"/>
  <c r="BO48" i="5"/>
  <c r="BJ48" i="5"/>
  <c r="BL48" i="5"/>
  <c r="BN48" i="5"/>
  <c r="BP48" i="5"/>
  <c r="BF19" i="5"/>
  <c r="BI24" i="5"/>
  <c r="BI23" i="5"/>
  <c r="BF30" i="5"/>
  <c r="BF18" i="5"/>
  <c r="BI22" i="5"/>
  <c r="BI21" i="5"/>
  <c r="BF29" i="5"/>
  <c r="BW38" i="5"/>
  <c r="AU29" i="3" s="1"/>
  <c r="BU38" i="5"/>
  <c r="AC29" i="3" s="1"/>
  <c r="BS38" i="5"/>
  <c r="K29" i="3" s="1"/>
  <c r="BX38" i="5"/>
  <c r="BD29" i="3" s="1"/>
  <c r="BV38" i="5"/>
  <c r="AL29" i="3" s="1"/>
  <c r="BT38" i="5"/>
  <c r="T29" i="3" s="1"/>
  <c r="BR38" i="5"/>
  <c r="B29" i="3" s="1"/>
  <c r="BO20" i="5"/>
  <c r="BW17" i="5" s="1"/>
  <c r="AU8" i="3" s="1"/>
  <c r="BA8" i="3" s="1"/>
  <c r="BM20" i="5"/>
  <c r="BU17" i="5" s="1"/>
  <c r="AC8" i="3" s="1"/>
  <c r="BK20" i="5"/>
  <c r="BS17" i="5" s="1"/>
  <c r="K8" i="3" s="1"/>
  <c r="BP20" i="5"/>
  <c r="BX17" i="5" s="1"/>
  <c r="BD8" i="3" s="1"/>
  <c r="BN20" i="5"/>
  <c r="BV17" i="5" s="1"/>
  <c r="AL8" i="3" s="1"/>
  <c r="AQ8" i="3" s="1"/>
  <c r="BL20" i="5"/>
  <c r="BT17" i="5" s="1"/>
  <c r="T8" i="3" s="1"/>
  <c r="BJ20" i="5"/>
  <c r="BR17" i="5" s="1"/>
  <c r="B8" i="3" s="1"/>
  <c r="BF20" i="5"/>
  <c r="BI28" i="5"/>
  <c r="BI27" i="5"/>
  <c r="BF26" i="5"/>
  <c r="BG26" i="5" s="1"/>
  <c r="BF31" i="5"/>
  <c r="BG42" i="5"/>
  <c r="BF42" i="5"/>
  <c r="BF44" i="5"/>
  <c r="BF46" i="5"/>
  <c r="BF53" i="5"/>
  <c r="BG53" i="5" s="1"/>
  <c r="BF58" i="5"/>
  <c r="BI60" i="5"/>
  <c r="BI61" i="5"/>
  <c r="BI64" i="5"/>
  <c r="BI63" i="5"/>
  <c r="BF66" i="5"/>
  <c r="BG66" i="5"/>
  <c r="BF67" i="5"/>
  <c r="BI70" i="5"/>
  <c r="BI69" i="5"/>
  <c r="BP127" i="5"/>
  <c r="BX35" i="5" s="1"/>
  <c r="BD26" i="3" s="1"/>
  <c r="BN127" i="5"/>
  <c r="BV35" i="5" s="1"/>
  <c r="AL26" i="3" s="1"/>
  <c r="AQ26" i="3" s="1"/>
  <c r="BL127" i="5"/>
  <c r="BT35" i="5" s="1"/>
  <c r="T26" i="3" s="1"/>
  <c r="BJ127" i="5"/>
  <c r="BR35" i="5" s="1"/>
  <c r="B26" i="3" s="1"/>
  <c r="BO127" i="5"/>
  <c r="BW35" i="5" s="1"/>
  <c r="AU26" i="3" s="1"/>
  <c r="BA26" i="3" s="1"/>
  <c r="BM127" i="5"/>
  <c r="BU35" i="5" s="1"/>
  <c r="AC26" i="3" s="1"/>
  <c r="BK127" i="5"/>
  <c r="BS35" i="5" s="1"/>
  <c r="K26" i="3" s="1"/>
  <c r="BO74" i="5"/>
  <c r="BW28" i="5" s="1"/>
  <c r="AU19" i="3" s="1"/>
  <c r="BA19" i="3" s="1"/>
  <c r="BM74" i="5"/>
  <c r="BU28" i="5" s="1"/>
  <c r="AC19" i="3" s="1"/>
  <c r="BK74" i="5"/>
  <c r="BS28" i="5" s="1"/>
  <c r="K19" i="3" s="1"/>
  <c r="BP74" i="5"/>
  <c r="BX28" i="5" s="1"/>
  <c r="BD19" i="3" s="1"/>
  <c r="BN74" i="5"/>
  <c r="BV28" i="5" s="1"/>
  <c r="AL19" i="3" s="1"/>
  <c r="AQ19" i="3" s="1"/>
  <c r="BL74" i="5"/>
  <c r="BT28" i="5" s="1"/>
  <c r="T19" i="3" s="1"/>
  <c r="BJ74" i="5"/>
  <c r="BR28" i="5" s="1"/>
  <c r="B19" i="3" s="1"/>
  <c r="BI52" i="5"/>
  <c r="BI51" i="5"/>
  <c r="BF96" i="5"/>
  <c r="BF98" i="5"/>
  <c r="BI101" i="5"/>
  <c r="BF100" i="5"/>
  <c r="BI103" i="5"/>
  <c r="BI102" i="5"/>
  <c r="BI109" i="5"/>
  <c r="BI107" i="5"/>
  <c r="BI110" i="5"/>
  <c r="BI108" i="5"/>
  <c r="BF112" i="5"/>
  <c r="BG112" i="5" s="1"/>
  <c r="BG115" i="5"/>
  <c r="BF115" i="5"/>
  <c r="BF118" i="5"/>
  <c r="BF121" i="5"/>
  <c r="BI125" i="5"/>
  <c r="BI126" i="5"/>
  <c r="BI124" i="5"/>
  <c r="BI148" i="5"/>
  <c r="BF148" i="5" s="1"/>
  <c r="BF147" i="5"/>
  <c r="BG147" i="5" s="1"/>
  <c r="BI153" i="5"/>
  <c r="BF153" i="5" s="1"/>
  <c r="BI152" i="5"/>
  <c r="BI16" i="5"/>
  <c r="BJ19" i="5"/>
  <c r="BL19" i="5"/>
  <c r="BN19" i="5"/>
  <c r="BP19" i="5"/>
  <c r="BC22" i="5"/>
  <c r="BI25" i="5"/>
  <c r="BJ24" i="5"/>
  <c r="BL24" i="5"/>
  <c r="BN24" i="5"/>
  <c r="BP24" i="5"/>
  <c r="BF32" i="5"/>
  <c r="BF43" i="5"/>
  <c r="BG45" i="5"/>
  <c r="BF45" i="5"/>
  <c r="BI48" i="5"/>
  <c r="BF47" i="5"/>
  <c r="BG47" i="5"/>
  <c r="BI50" i="5"/>
  <c r="BI49" i="5"/>
  <c r="BI56" i="5"/>
  <c r="BI54" i="5"/>
  <c r="BI57" i="5"/>
  <c r="BI55" i="5"/>
  <c r="BF59" i="5"/>
  <c r="BF62" i="5"/>
  <c r="BF65" i="5"/>
  <c r="BF68" i="5"/>
  <c r="BI73" i="5"/>
  <c r="BI71" i="5"/>
  <c r="BI72" i="5"/>
  <c r="BF95" i="5"/>
  <c r="BG96" i="5" s="1"/>
  <c r="BF97" i="5"/>
  <c r="BF99" i="5"/>
  <c r="BF106" i="5"/>
  <c r="BG106" i="5"/>
  <c r="BF111" i="5"/>
  <c r="BI114" i="5"/>
  <c r="BI113" i="5"/>
  <c r="BI116" i="5"/>
  <c r="BI117" i="5"/>
  <c r="BF119" i="5"/>
  <c r="BF120" i="5"/>
  <c r="BG120" i="5"/>
  <c r="BI123" i="5"/>
  <c r="BI122" i="5"/>
  <c r="BI105" i="5"/>
  <c r="BI104" i="5"/>
  <c r="BI155" i="5"/>
  <c r="BF155" i="5" s="1"/>
  <c r="BI154" i="5"/>
  <c r="BF154" i="5" s="1"/>
  <c r="BI159" i="5"/>
  <c r="BF159" i="5" s="1"/>
  <c r="BI158" i="5"/>
  <c r="BF158" i="5" s="1"/>
  <c r="BK19" i="5"/>
  <c r="BM19" i="5"/>
  <c r="BK24" i="5"/>
  <c r="BM24" i="5"/>
  <c r="BJ32" i="5"/>
  <c r="BL32" i="5"/>
  <c r="BN32" i="5"/>
  <c r="BP32" i="5"/>
  <c r="BK68" i="5"/>
  <c r="BM68" i="5"/>
  <c r="BO68" i="5"/>
  <c r="BK32" i="5"/>
  <c r="BM32" i="5"/>
  <c r="BJ68" i="5"/>
  <c r="BL68" i="5"/>
  <c r="BN68" i="5"/>
  <c r="BK111" i="5"/>
  <c r="BM111" i="5"/>
  <c r="BO111" i="5"/>
  <c r="BJ121" i="5"/>
  <c r="BL121" i="5"/>
  <c r="BN121" i="5"/>
  <c r="BJ111" i="5"/>
  <c r="BL111" i="5"/>
  <c r="BN111" i="5"/>
  <c r="BK159" i="5"/>
  <c r="BM159" i="5"/>
  <c r="BO159" i="5"/>
  <c r="BJ159" i="5"/>
  <c r="BL159" i="5"/>
  <c r="BN159" i="5"/>
  <c r="J6" i="2"/>
  <c r="A5" i="3"/>
  <c r="BG98" i="5" l="1"/>
  <c r="X29" i="3"/>
  <c r="Z29" i="3"/>
  <c r="V29" i="3"/>
  <c r="Y29" i="3"/>
  <c r="W29" i="3"/>
  <c r="BI29" i="3"/>
  <c r="BH29" i="3"/>
  <c r="BF29" i="3"/>
  <c r="BJ29" i="3"/>
  <c r="BG29" i="3"/>
  <c r="AG29" i="3"/>
  <c r="AI29" i="3"/>
  <c r="AE29" i="3"/>
  <c r="AH29" i="3"/>
  <c r="AF29" i="3"/>
  <c r="G29" i="3"/>
  <c r="D29" i="3"/>
  <c r="E29" i="3" s="1"/>
  <c r="F29" i="3"/>
  <c r="H29" i="3"/>
  <c r="AQ29" i="3"/>
  <c r="AP29" i="3"/>
  <c r="AN29" i="3"/>
  <c r="AR29" i="3"/>
  <c r="AO29" i="3"/>
  <c r="O29" i="3"/>
  <c r="Q29" i="3"/>
  <c r="M29" i="3"/>
  <c r="N29" i="3" s="1"/>
  <c r="P29" i="3"/>
  <c r="BA29" i="3"/>
  <c r="AY29" i="3"/>
  <c r="AW29" i="3"/>
  <c r="AZ29" i="3"/>
  <c r="AX29" i="3"/>
  <c r="BI8" i="3"/>
  <c r="BJ8" i="3"/>
  <c r="BI19" i="3"/>
  <c r="BJ19" i="3"/>
  <c r="BI26" i="3"/>
  <c r="BJ26" i="3"/>
  <c r="BH8" i="3"/>
  <c r="BH19" i="3"/>
  <c r="BH26" i="3"/>
  <c r="AZ19" i="3"/>
  <c r="AY19" i="3"/>
  <c r="AY26" i="3"/>
  <c r="AZ26" i="3"/>
  <c r="AY8" i="3"/>
  <c r="AZ8" i="3"/>
  <c r="AP19" i="3"/>
  <c r="AR19" i="3"/>
  <c r="AP26" i="3"/>
  <c r="AR26" i="3"/>
  <c r="AP8" i="3"/>
  <c r="AR8" i="3"/>
  <c r="AG26" i="3"/>
  <c r="AI26" i="3"/>
  <c r="AH26" i="3"/>
  <c r="AG8" i="3"/>
  <c r="AI8" i="3"/>
  <c r="AH8" i="3"/>
  <c r="AH19" i="3"/>
  <c r="AG19" i="3"/>
  <c r="AI19" i="3"/>
  <c r="X8" i="3"/>
  <c r="Z8" i="3"/>
  <c r="Y8" i="3"/>
  <c r="Y19" i="3"/>
  <c r="X19" i="3"/>
  <c r="Z19" i="3"/>
  <c r="X26" i="3"/>
  <c r="Z26" i="3"/>
  <c r="Y26" i="3"/>
  <c r="P19" i="3"/>
  <c r="O19" i="3"/>
  <c r="Q19" i="3"/>
  <c r="O26" i="3"/>
  <c r="Q26" i="3"/>
  <c r="P26" i="3"/>
  <c r="O8" i="3"/>
  <c r="Q8" i="3"/>
  <c r="P8" i="3"/>
  <c r="G19" i="3"/>
  <c r="F19" i="3"/>
  <c r="H19" i="3"/>
  <c r="F26" i="3"/>
  <c r="H26" i="3"/>
  <c r="G26" i="3"/>
  <c r="F8" i="3"/>
  <c r="H8" i="3"/>
  <c r="G8" i="3"/>
  <c r="BF8" i="3"/>
  <c r="BG8" i="3" s="1"/>
  <c r="BF19" i="3"/>
  <c r="BG19" i="3" s="1"/>
  <c r="BF26" i="3"/>
  <c r="BG26" i="3" s="1"/>
  <c r="AW19" i="3"/>
  <c r="AX19" i="3" s="1"/>
  <c r="AW26" i="3"/>
  <c r="AX26" i="3" s="1"/>
  <c r="AW8" i="3"/>
  <c r="AX8" i="3" s="1"/>
  <c r="AN19" i="3"/>
  <c r="AO19" i="3" s="1"/>
  <c r="AN26" i="3"/>
  <c r="AO26" i="3" s="1"/>
  <c r="AN8" i="3"/>
  <c r="AO8" i="3" s="1"/>
  <c r="AE26" i="3"/>
  <c r="AF26" i="3" s="1"/>
  <c r="AE8" i="3"/>
  <c r="AF8" i="3" s="1"/>
  <c r="AE19" i="3"/>
  <c r="AF19" i="3" s="1"/>
  <c r="V8" i="3"/>
  <c r="W8" i="3" s="1"/>
  <c r="V19" i="3"/>
  <c r="W19" i="3" s="1"/>
  <c r="V26" i="3"/>
  <c r="W26" i="3" s="1"/>
  <c r="M19" i="3"/>
  <c r="N19" i="3" s="1"/>
  <c r="M26" i="3"/>
  <c r="N26" i="3" s="1"/>
  <c r="M8" i="3"/>
  <c r="N8" i="3" s="1"/>
  <c r="D19" i="3"/>
  <c r="E19" i="3" s="1"/>
  <c r="D26" i="3"/>
  <c r="E26" i="3" s="1"/>
  <c r="D8" i="3"/>
  <c r="E8" i="3" s="1"/>
  <c r="BG46" i="5"/>
  <c r="BG150" i="5"/>
  <c r="BF152" i="5"/>
  <c r="BG161" i="5" s="1"/>
  <c r="BG156" i="5"/>
  <c r="BG158" i="5"/>
  <c r="BG160" i="5"/>
  <c r="BG155" i="5"/>
  <c r="BG157" i="5"/>
  <c r="BG159" i="5"/>
  <c r="BG100" i="5"/>
  <c r="BG44" i="5"/>
  <c r="BG99" i="5"/>
  <c r="BG97" i="5"/>
  <c r="BG95" i="5"/>
  <c r="BG43" i="5"/>
  <c r="BF105" i="5"/>
  <c r="BF123" i="5"/>
  <c r="BG123" i="5"/>
  <c r="BF116" i="5"/>
  <c r="BF114" i="5"/>
  <c r="BG114" i="5"/>
  <c r="BF71" i="5"/>
  <c r="BG59" i="5"/>
  <c r="BF55" i="5"/>
  <c r="BF54" i="5"/>
  <c r="BF49" i="5"/>
  <c r="BG49" i="5" s="1"/>
  <c r="BF48" i="5"/>
  <c r="BG48" i="5"/>
  <c r="BF25" i="5"/>
  <c r="BF16" i="5"/>
  <c r="BI17" i="5"/>
  <c r="BG16" i="5"/>
  <c r="BF126" i="5"/>
  <c r="BF108" i="5"/>
  <c r="BF107" i="5"/>
  <c r="BG107" i="5" s="1"/>
  <c r="BF102" i="5"/>
  <c r="BG102" i="5" s="1"/>
  <c r="BF101" i="5"/>
  <c r="BG101" i="5" s="1"/>
  <c r="BF52" i="5"/>
  <c r="BF70" i="5"/>
  <c r="BF64" i="5"/>
  <c r="BF60" i="5"/>
  <c r="BG60" i="5"/>
  <c r="BF28" i="5"/>
  <c r="BF21" i="5"/>
  <c r="BG21" i="5" s="1"/>
  <c r="BF23" i="5"/>
  <c r="BF104" i="5"/>
  <c r="BF122" i="5"/>
  <c r="BG122" i="5"/>
  <c r="BF117" i="5"/>
  <c r="BG113" i="5"/>
  <c r="BF113" i="5"/>
  <c r="BF72" i="5"/>
  <c r="BF73" i="5"/>
  <c r="BF57" i="5"/>
  <c r="BF56" i="5"/>
  <c r="BF50" i="5"/>
  <c r="BG152" i="5"/>
  <c r="BF124" i="5"/>
  <c r="BF125" i="5"/>
  <c r="BF110" i="5"/>
  <c r="BF109" i="5"/>
  <c r="BF103" i="5"/>
  <c r="BG104" i="5" s="1"/>
  <c r="BF51" i="5"/>
  <c r="BF69" i="5"/>
  <c r="BF63" i="5"/>
  <c r="BG61" i="5"/>
  <c r="BF61" i="5"/>
  <c r="BF27" i="5"/>
  <c r="BG27" i="5" s="1"/>
  <c r="BF22" i="5"/>
  <c r="BF24" i="5"/>
  <c r="BG58" i="5" l="1"/>
  <c r="BG162" i="5"/>
  <c r="BG65" i="5"/>
  <c r="BG105" i="5"/>
  <c r="BG111" i="5"/>
  <c r="BG30" i="5"/>
  <c r="BG118" i="5"/>
  <c r="BG154" i="5"/>
  <c r="BG163" i="5"/>
  <c r="BK160" i="5" s="1"/>
  <c r="BS42" i="5" s="1"/>
  <c r="K33" i="3" s="1"/>
  <c r="BG148" i="5"/>
  <c r="BG149" i="5"/>
  <c r="BG121" i="5"/>
  <c r="BG68" i="5"/>
  <c r="BG62" i="5"/>
  <c r="BG29" i="5"/>
  <c r="BM95" i="5"/>
  <c r="BU30" i="5" s="1"/>
  <c r="AC21" i="3" s="1"/>
  <c r="BG22" i="5"/>
  <c r="BG116" i="5"/>
  <c r="BG71" i="5"/>
  <c r="BG103" i="5"/>
  <c r="BK104" i="5" s="1"/>
  <c r="BG124" i="5"/>
  <c r="BL95" i="5"/>
  <c r="BT30" i="5" s="1"/>
  <c r="T21" i="3" s="1"/>
  <c r="BO42" i="5"/>
  <c r="BW23" i="5" s="1"/>
  <c r="AU14" i="3" s="1"/>
  <c r="BA14" i="3" s="1"/>
  <c r="BG63" i="5"/>
  <c r="BG51" i="5"/>
  <c r="BG109" i="5"/>
  <c r="BG56" i="5"/>
  <c r="BJ95" i="5"/>
  <c r="BR30" i="5" s="1"/>
  <c r="B21" i="3" s="1"/>
  <c r="BK100" i="5"/>
  <c r="BJ100" i="5" s="1"/>
  <c r="BO97" i="5" s="1"/>
  <c r="BO101" i="5" s="1"/>
  <c r="BO95" i="5" s="1"/>
  <c r="BW30" i="5" s="1"/>
  <c r="AU21" i="3" s="1"/>
  <c r="BA21" i="3" s="1"/>
  <c r="BK42" i="5"/>
  <c r="BS23" i="5" s="1"/>
  <c r="K14" i="3" s="1"/>
  <c r="BG117" i="5"/>
  <c r="BG55" i="5"/>
  <c r="BL42" i="5"/>
  <c r="BT23" i="5" s="1"/>
  <c r="T14" i="3" s="1"/>
  <c r="BG54" i="5"/>
  <c r="BJ42" i="5"/>
  <c r="BR23" i="5" s="1"/>
  <c r="B14" i="3" s="1"/>
  <c r="BG52" i="5"/>
  <c r="BG126" i="5"/>
  <c r="BG67" i="5"/>
  <c r="BG69" i="5"/>
  <c r="BG125" i="5"/>
  <c r="BG110" i="5"/>
  <c r="BG57" i="5"/>
  <c r="BG72" i="5"/>
  <c r="BG23" i="5"/>
  <c r="BG70" i="5"/>
  <c r="BG108" i="5"/>
  <c r="BG153" i="5"/>
  <c r="BM42" i="5"/>
  <c r="BU23" i="5" s="1"/>
  <c r="AC14" i="3" s="1"/>
  <c r="BG119" i="5"/>
  <c r="BP42" i="5"/>
  <c r="BX23" i="5" s="1"/>
  <c r="BD14" i="3" s="1"/>
  <c r="BN42" i="5"/>
  <c r="BV23" i="5" s="1"/>
  <c r="AL14" i="3" s="1"/>
  <c r="AQ14" i="3" s="1"/>
  <c r="BG24" i="5"/>
  <c r="BG32" i="5"/>
  <c r="BG31" i="5"/>
  <c r="BG50" i="5"/>
  <c r="BG73" i="5"/>
  <c r="BG28" i="5"/>
  <c r="BJ26" i="5" s="1"/>
  <c r="BR20" i="5" s="1"/>
  <c r="B11" i="3" s="1"/>
  <c r="BG64" i="5"/>
  <c r="BJ149" i="5"/>
  <c r="BN150" i="5" s="1"/>
  <c r="BN147" i="5" s="1"/>
  <c r="BF17" i="5"/>
  <c r="BG19" i="5" s="1"/>
  <c r="BI14" i="3" l="1"/>
  <c r="BJ14" i="3"/>
  <c r="BH14" i="3"/>
  <c r="AZ21" i="3"/>
  <c r="AY21" i="3"/>
  <c r="AY14" i="3"/>
  <c r="AZ14" i="3"/>
  <c r="AP14" i="3"/>
  <c r="AR14" i="3"/>
  <c r="AG14" i="3"/>
  <c r="AI14" i="3"/>
  <c r="AH14" i="3"/>
  <c r="AH21" i="3"/>
  <c r="AG21" i="3"/>
  <c r="AI21" i="3"/>
  <c r="Y21" i="3"/>
  <c r="X21" i="3"/>
  <c r="Z21" i="3"/>
  <c r="X14" i="3"/>
  <c r="Z14" i="3"/>
  <c r="Y14" i="3"/>
  <c r="O14" i="3"/>
  <c r="Q14" i="3"/>
  <c r="P14" i="3"/>
  <c r="P33" i="3"/>
  <c r="O33" i="3"/>
  <c r="Q33" i="3"/>
  <c r="G11" i="3"/>
  <c r="F11" i="3"/>
  <c r="H11" i="3"/>
  <c r="G21" i="3"/>
  <c r="F21" i="3"/>
  <c r="H21" i="3"/>
  <c r="F14" i="3"/>
  <c r="H14" i="3"/>
  <c r="G14" i="3"/>
  <c r="BF14" i="3"/>
  <c r="BG14" i="3" s="1"/>
  <c r="AW21" i="3"/>
  <c r="AX21" i="3" s="1"/>
  <c r="AW14" i="3"/>
  <c r="AX14" i="3" s="1"/>
  <c r="AN14" i="3"/>
  <c r="AO14" i="3" s="1"/>
  <c r="AE14" i="3"/>
  <c r="AF14" i="3" s="1"/>
  <c r="AE21" i="3"/>
  <c r="AF21" i="3" s="1"/>
  <c r="AF41" i="3" s="1"/>
  <c r="AE41" i="3" s="1"/>
  <c r="V21" i="3"/>
  <c r="W21" i="3" s="1"/>
  <c r="W41" i="3" s="1"/>
  <c r="V41" i="3" s="1"/>
  <c r="V14" i="3"/>
  <c r="W14" i="3" s="1"/>
  <c r="M14" i="3"/>
  <c r="N14" i="3" s="1"/>
  <c r="N40" i="3" s="1"/>
  <c r="M40" i="3" s="1"/>
  <c r="M33" i="3"/>
  <c r="N33" i="3" s="1"/>
  <c r="D21" i="3"/>
  <c r="E21" i="3" s="1"/>
  <c r="D14" i="3"/>
  <c r="E14" i="3" s="1"/>
  <c r="D11" i="3"/>
  <c r="E11" i="3" s="1"/>
  <c r="BP160" i="5"/>
  <c r="BX42" i="5" s="1"/>
  <c r="BD33" i="3" s="1"/>
  <c r="BN160" i="5"/>
  <c r="BV42" i="5" s="1"/>
  <c r="AL33" i="3" s="1"/>
  <c r="AQ33" i="3" s="1"/>
  <c r="BL160" i="5"/>
  <c r="BT42" i="5" s="1"/>
  <c r="T33" i="3" s="1"/>
  <c r="BM160" i="5"/>
  <c r="BU42" i="5" s="1"/>
  <c r="AC33" i="3" s="1"/>
  <c r="BO160" i="5"/>
  <c r="BW42" i="5" s="1"/>
  <c r="AU33" i="3" s="1"/>
  <c r="BJ160" i="5"/>
  <c r="BR42" i="5" s="1"/>
  <c r="B33" i="3" s="1"/>
  <c r="BV37" i="5"/>
  <c r="AL28" i="3" s="1"/>
  <c r="AQ28" i="3" s="1"/>
  <c r="BP21" i="5"/>
  <c r="BO112" i="5"/>
  <c r="BW33" i="5" s="1"/>
  <c r="AU24" i="3" s="1"/>
  <c r="BA24" i="3" s="1"/>
  <c r="BK112" i="5"/>
  <c r="BS33" i="5" s="1"/>
  <c r="K24" i="3" s="1"/>
  <c r="BL59" i="5"/>
  <c r="BT26" i="5" s="1"/>
  <c r="T17" i="3" s="1"/>
  <c r="BO26" i="5"/>
  <c r="BW20" i="5" s="1"/>
  <c r="AU11" i="3" s="1"/>
  <c r="BA11" i="3" s="1"/>
  <c r="BK72" i="5"/>
  <c r="BJ72" i="5" s="1"/>
  <c r="BM73" i="5" s="1"/>
  <c r="BM69" i="5" s="1"/>
  <c r="BU27" i="5" s="1"/>
  <c r="AC18" i="3" s="1"/>
  <c r="BK125" i="5"/>
  <c r="BJ125" i="5" s="1"/>
  <c r="BP126" i="5" s="1"/>
  <c r="BP122" i="5" s="1"/>
  <c r="BX34" i="5" s="1"/>
  <c r="BD25" i="3" s="1"/>
  <c r="BP97" i="5"/>
  <c r="BP101" i="5" s="1"/>
  <c r="BP95" i="5" s="1"/>
  <c r="BX30" i="5" s="1"/>
  <c r="BD21" i="3" s="1"/>
  <c r="BL97" i="5"/>
  <c r="BM97" i="5"/>
  <c r="BP106" i="5"/>
  <c r="BX32" i="5" s="1"/>
  <c r="BD23" i="3" s="1"/>
  <c r="BK57" i="5"/>
  <c r="BJ57" i="5" s="1"/>
  <c r="BM58" i="5" s="1"/>
  <c r="BM53" i="5" s="1"/>
  <c r="BU25" i="5" s="1"/>
  <c r="AC16" i="3" s="1"/>
  <c r="BK51" i="5"/>
  <c r="BJ51" i="5" s="1"/>
  <c r="BM52" i="5" s="1"/>
  <c r="BM49" i="5" s="1"/>
  <c r="BU24" i="5" s="1"/>
  <c r="AC15" i="3" s="1"/>
  <c r="BN112" i="5"/>
  <c r="BV33" i="5" s="1"/>
  <c r="AL24" i="3" s="1"/>
  <c r="AQ24" i="3" s="1"/>
  <c r="BO21" i="5"/>
  <c r="BJ97" i="5"/>
  <c r="BN97" i="5"/>
  <c r="BN101" i="5" s="1"/>
  <c r="BN95" i="5" s="1"/>
  <c r="BV30" i="5" s="1"/>
  <c r="AL21" i="3" s="1"/>
  <c r="AQ21" i="3" s="1"/>
  <c r="BK97" i="5"/>
  <c r="BK101" i="5" s="1"/>
  <c r="BK95" i="5" s="1"/>
  <c r="BS30" i="5" s="1"/>
  <c r="K21" i="3" s="1"/>
  <c r="BL21" i="5"/>
  <c r="BP157" i="5"/>
  <c r="BX41" i="5" s="1"/>
  <c r="BD32" i="3" s="1"/>
  <c r="BP112" i="5"/>
  <c r="BX33" i="5" s="1"/>
  <c r="BD24" i="3" s="1"/>
  <c r="BN21" i="5"/>
  <c r="BN25" i="5" s="1"/>
  <c r="BM112" i="5"/>
  <c r="BU33" i="5" s="1"/>
  <c r="AC24" i="3" s="1"/>
  <c r="BM26" i="5"/>
  <c r="BU20" i="5" s="1"/>
  <c r="AC11" i="3" s="1"/>
  <c r="BO59" i="5"/>
  <c r="BW26" i="5" s="1"/>
  <c r="AU17" i="3" s="1"/>
  <c r="BA17" i="3" s="1"/>
  <c r="BK21" i="5"/>
  <c r="BM21" i="5"/>
  <c r="BK26" i="5"/>
  <c r="BS20" i="5" s="1"/>
  <c r="K11" i="3" s="1"/>
  <c r="BP26" i="5"/>
  <c r="BX20" i="5" s="1"/>
  <c r="BD11" i="3" s="1"/>
  <c r="BK157" i="5"/>
  <c r="BS41" i="5" s="1"/>
  <c r="K32" i="3" s="1"/>
  <c r="BJ112" i="5"/>
  <c r="BR33" i="5" s="1"/>
  <c r="B24" i="3" s="1"/>
  <c r="BN157" i="5"/>
  <c r="BV41" i="5" s="1"/>
  <c r="AL32" i="3" s="1"/>
  <c r="AQ32" i="3" s="1"/>
  <c r="BL26" i="5"/>
  <c r="BT20" i="5" s="1"/>
  <c r="T11" i="3" s="1"/>
  <c r="BL157" i="5"/>
  <c r="BT41" i="5" s="1"/>
  <c r="T32" i="3" s="1"/>
  <c r="BW18" i="5"/>
  <c r="AU9" i="3" s="1"/>
  <c r="BA9" i="3" s="1"/>
  <c r="BG17" i="5"/>
  <c r="BK150" i="5"/>
  <c r="BO150" i="5"/>
  <c r="BL150" i="5"/>
  <c r="BP150" i="5"/>
  <c r="BK59" i="5"/>
  <c r="BS26" i="5" s="1"/>
  <c r="K17" i="3" s="1"/>
  <c r="BM29" i="5"/>
  <c r="BU21" i="5" s="1"/>
  <c r="AC12" i="3" s="1"/>
  <c r="BP29" i="5"/>
  <c r="BX21" i="5" s="1"/>
  <c r="BD12" i="3" s="1"/>
  <c r="BK29" i="5"/>
  <c r="BS21" i="5" s="1"/>
  <c r="K12" i="3" s="1"/>
  <c r="BJ29" i="5"/>
  <c r="BR21" i="5" s="1"/>
  <c r="B12" i="3" s="1"/>
  <c r="BO29" i="5"/>
  <c r="BW21" i="5" s="1"/>
  <c r="AU12" i="3" s="1"/>
  <c r="BA12" i="3" s="1"/>
  <c r="BL29" i="5"/>
  <c r="BT21" i="5" s="1"/>
  <c r="T12" i="3" s="1"/>
  <c r="BN29" i="5"/>
  <c r="BV21" i="5" s="1"/>
  <c r="AL12" i="3" s="1"/>
  <c r="AQ12" i="3" s="1"/>
  <c r="BN26" i="5"/>
  <c r="BV20" i="5" s="1"/>
  <c r="AL11" i="3" s="1"/>
  <c r="AQ11" i="3" s="1"/>
  <c r="BP59" i="5"/>
  <c r="BX26" i="5" s="1"/>
  <c r="BD17" i="3" s="1"/>
  <c r="BM59" i="5"/>
  <c r="BU26" i="5" s="1"/>
  <c r="AC17" i="3" s="1"/>
  <c r="BJ59" i="5"/>
  <c r="BR26" i="5" s="1"/>
  <c r="B17" i="3" s="1"/>
  <c r="BJ104" i="5"/>
  <c r="BM105" i="5" s="1"/>
  <c r="BM102" i="5" s="1"/>
  <c r="BU31" i="5" s="1"/>
  <c r="AC22" i="3" s="1"/>
  <c r="BK154" i="5"/>
  <c r="BJ157" i="5"/>
  <c r="BR41" i="5" s="1"/>
  <c r="B32" i="3" s="1"/>
  <c r="BM157" i="5"/>
  <c r="BU41" i="5" s="1"/>
  <c r="AC32" i="3" s="1"/>
  <c r="BN106" i="5"/>
  <c r="BV32" i="5" s="1"/>
  <c r="AL23" i="3" s="1"/>
  <c r="AQ23" i="3" s="1"/>
  <c r="BO106" i="5"/>
  <c r="BW32" i="5" s="1"/>
  <c r="AU23" i="3" s="1"/>
  <c r="BA23" i="3" s="1"/>
  <c r="BM106" i="5"/>
  <c r="BU32" i="5" s="1"/>
  <c r="AC23" i="3" s="1"/>
  <c r="BN59" i="5"/>
  <c r="BV26" i="5" s="1"/>
  <c r="AL17" i="3" s="1"/>
  <c r="AQ17" i="3" s="1"/>
  <c r="BJ21" i="5"/>
  <c r="BJ25" i="5" s="1"/>
  <c r="BM150" i="5"/>
  <c r="BJ150" i="5"/>
  <c r="BG18" i="5"/>
  <c r="BL112" i="5"/>
  <c r="BT33" i="5" s="1"/>
  <c r="T24" i="3" s="1"/>
  <c r="BO157" i="5"/>
  <c r="BW41" i="5" s="1"/>
  <c r="AU32" i="3" s="1"/>
  <c r="BA32" i="3" s="1"/>
  <c r="BK106" i="5"/>
  <c r="BS32" i="5" s="1"/>
  <c r="K23" i="3" s="1"/>
  <c r="BL106" i="5"/>
  <c r="BT32" i="5" s="1"/>
  <c r="T23" i="3" s="1"/>
  <c r="BJ106" i="5"/>
  <c r="BR32" i="5" s="1"/>
  <c r="B23" i="3" s="1"/>
  <c r="BI17" i="3" l="1"/>
  <c r="BJ17" i="3"/>
  <c r="BI32" i="3"/>
  <c r="BJ32" i="3"/>
  <c r="BI21" i="3"/>
  <c r="BJ21" i="3"/>
  <c r="BI33" i="3"/>
  <c r="BJ33" i="3"/>
  <c r="BI12" i="3"/>
  <c r="BJ12" i="3"/>
  <c r="BI11" i="3"/>
  <c r="BJ11" i="3"/>
  <c r="BI24" i="3"/>
  <c r="BJ24" i="3"/>
  <c r="BI23" i="3"/>
  <c r="BJ23" i="3"/>
  <c r="BI25" i="3"/>
  <c r="BJ25" i="3"/>
  <c r="BH32" i="3"/>
  <c r="BH21" i="3"/>
  <c r="BH33" i="3"/>
  <c r="BH17" i="3"/>
  <c r="BH12" i="3"/>
  <c r="BH11" i="3"/>
  <c r="BH24" i="3"/>
  <c r="BH23" i="3"/>
  <c r="BH25" i="3"/>
  <c r="AY24" i="3"/>
  <c r="AZ24" i="3"/>
  <c r="AZ33" i="3"/>
  <c r="AY33" i="3"/>
  <c r="AY32" i="3"/>
  <c r="AZ32" i="3"/>
  <c r="AZ23" i="3"/>
  <c r="AY23" i="3"/>
  <c r="AY12" i="3"/>
  <c r="AZ12" i="3"/>
  <c r="AZ9" i="3"/>
  <c r="AY9" i="3"/>
  <c r="AZ17" i="3"/>
  <c r="AY17" i="3"/>
  <c r="AZ11" i="3"/>
  <c r="AY11" i="3"/>
  <c r="AP23" i="3"/>
  <c r="AR23" i="3"/>
  <c r="AP21" i="3"/>
  <c r="AR21" i="3"/>
  <c r="AP33" i="3"/>
  <c r="AR33" i="3"/>
  <c r="AP17" i="3"/>
  <c r="AR17" i="3"/>
  <c r="AP32" i="3"/>
  <c r="AR32" i="3"/>
  <c r="AP24" i="3"/>
  <c r="AR24" i="3"/>
  <c r="AP28" i="3"/>
  <c r="AR28" i="3"/>
  <c r="AP12" i="3"/>
  <c r="AR12" i="3"/>
  <c r="AP11" i="3"/>
  <c r="AR11" i="3"/>
  <c r="AG32" i="3"/>
  <c r="AI32" i="3"/>
  <c r="AH32" i="3"/>
  <c r="AH23" i="3"/>
  <c r="AG23" i="3"/>
  <c r="AI23" i="3"/>
  <c r="AG22" i="3"/>
  <c r="AI22" i="3"/>
  <c r="AH22" i="3"/>
  <c r="AH17" i="3"/>
  <c r="AG17" i="3"/>
  <c r="AI17" i="3"/>
  <c r="AG24" i="3"/>
  <c r="AI24" i="3"/>
  <c r="AH24" i="3"/>
  <c r="AH15" i="3"/>
  <c r="AG15" i="3"/>
  <c r="AI15" i="3"/>
  <c r="AH33" i="3"/>
  <c r="AG33" i="3"/>
  <c r="AI33" i="3"/>
  <c r="AG12" i="3"/>
  <c r="AI12" i="3"/>
  <c r="AH12" i="3"/>
  <c r="AH11" i="3"/>
  <c r="AG11" i="3"/>
  <c r="AI11" i="3"/>
  <c r="AG16" i="3"/>
  <c r="AI16" i="3"/>
  <c r="AH16" i="3"/>
  <c r="AG18" i="3"/>
  <c r="AI18" i="3"/>
  <c r="AH18" i="3"/>
  <c r="Y23" i="3"/>
  <c r="X23" i="3"/>
  <c r="Z23" i="3"/>
  <c r="X24" i="3"/>
  <c r="Z24" i="3"/>
  <c r="Y24" i="3"/>
  <c r="X12" i="3"/>
  <c r="Z12" i="3"/>
  <c r="Y12" i="3"/>
  <c r="Y11" i="3"/>
  <c r="X11" i="3"/>
  <c r="Z11" i="3"/>
  <c r="X32" i="3"/>
  <c r="Z32" i="3"/>
  <c r="Y32" i="3"/>
  <c r="Y17" i="3"/>
  <c r="X17" i="3"/>
  <c r="Z17" i="3"/>
  <c r="Y33" i="3"/>
  <c r="X33" i="3"/>
  <c r="Z33" i="3"/>
  <c r="P23" i="3"/>
  <c r="O23" i="3"/>
  <c r="Q23" i="3"/>
  <c r="P17" i="3"/>
  <c r="O17" i="3"/>
  <c r="Q17" i="3"/>
  <c r="O24" i="3"/>
  <c r="Q24" i="3"/>
  <c r="P24" i="3"/>
  <c r="O12" i="3"/>
  <c r="Q12" i="3"/>
  <c r="P12" i="3"/>
  <c r="O32" i="3"/>
  <c r="Q32" i="3"/>
  <c r="P32" i="3"/>
  <c r="P11" i="3"/>
  <c r="O11" i="3"/>
  <c r="Q11" i="3"/>
  <c r="P21" i="3"/>
  <c r="O21" i="3"/>
  <c r="Q21" i="3"/>
  <c r="G23" i="3"/>
  <c r="F23" i="3"/>
  <c r="H23" i="3"/>
  <c r="F32" i="3"/>
  <c r="H32" i="3"/>
  <c r="G32" i="3"/>
  <c r="F12" i="3"/>
  <c r="H12" i="3"/>
  <c r="G12" i="3"/>
  <c r="F24" i="3"/>
  <c r="H24" i="3"/>
  <c r="G24" i="3"/>
  <c r="G33" i="3"/>
  <c r="F33" i="3"/>
  <c r="H33" i="3"/>
  <c r="G17" i="3"/>
  <c r="F17" i="3"/>
  <c r="H17" i="3"/>
  <c r="BF17" i="3"/>
  <c r="BG17" i="3" s="1"/>
  <c r="BF32" i="3"/>
  <c r="BG32" i="3" s="1"/>
  <c r="BF21" i="3"/>
  <c r="BG21" i="3" s="1"/>
  <c r="BF33" i="3"/>
  <c r="BG33" i="3" s="1"/>
  <c r="BF12" i="3"/>
  <c r="BG12" i="3" s="1"/>
  <c r="BF11" i="3"/>
  <c r="BG11" i="3" s="1"/>
  <c r="BF24" i="3"/>
  <c r="BG24" i="3" s="1"/>
  <c r="BF23" i="3"/>
  <c r="BG23" i="3" s="1"/>
  <c r="BF25" i="3"/>
  <c r="BG25" i="3" s="1"/>
  <c r="AW9" i="3"/>
  <c r="AX9" i="3" s="1"/>
  <c r="AW17" i="3"/>
  <c r="AX17" i="3" s="1"/>
  <c r="AW11" i="3"/>
  <c r="AX11" i="3" s="1"/>
  <c r="AW32" i="3"/>
  <c r="AX32" i="3" s="1"/>
  <c r="AW23" i="3"/>
  <c r="AX23" i="3" s="1"/>
  <c r="AW12" i="3"/>
  <c r="AX12" i="3" s="1"/>
  <c r="AW24" i="3"/>
  <c r="AX24" i="3" s="1"/>
  <c r="AW33" i="3"/>
  <c r="AX33" i="3" s="1"/>
  <c r="AN17" i="3"/>
  <c r="AO17" i="3" s="1"/>
  <c r="AN12" i="3"/>
  <c r="AO12" i="3" s="1"/>
  <c r="AN32" i="3"/>
  <c r="AO32" i="3" s="1"/>
  <c r="AN24" i="3"/>
  <c r="AO24" i="3" s="1"/>
  <c r="AN28" i="3"/>
  <c r="AO28" i="3" s="1"/>
  <c r="AN23" i="3"/>
  <c r="AO23" i="3" s="1"/>
  <c r="AN11" i="3"/>
  <c r="AO11" i="3" s="1"/>
  <c r="AN21" i="3"/>
  <c r="AO21" i="3" s="1"/>
  <c r="AN33" i="3"/>
  <c r="AO33" i="3" s="1"/>
  <c r="AE22" i="3"/>
  <c r="AF22" i="3" s="1"/>
  <c r="AE32" i="3"/>
  <c r="AF32" i="3" s="1"/>
  <c r="AE12" i="3"/>
  <c r="AF12" i="3" s="1"/>
  <c r="AE11" i="3"/>
  <c r="AF11" i="3" s="1"/>
  <c r="AE16" i="3"/>
  <c r="AF16" i="3" s="1"/>
  <c r="AE18" i="3"/>
  <c r="AF18" i="3" s="1"/>
  <c r="AE23" i="3"/>
  <c r="AF23" i="3" s="1"/>
  <c r="AE17" i="3"/>
  <c r="AF17" i="3" s="1"/>
  <c r="AE24" i="3"/>
  <c r="AF24" i="3" s="1"/>
  <c r="AE15" i="3"/>
  <c r="AF15" i="3" s="1"/>
  <c r="AE33" i="3"/>
  <c r="AF33" i="3" s="1"/>
  <c r="V24" i="3"/>
  <c r="W24" i="3" s="1"/>
  <c r="V12" i="3"/>
  <c r="W12" i="3" s="1"/>
  <c r="V11" i="3"/>
  <c r="W11" i="3" s="1"/>
  <c r="V23" i="3"/>
  <c r="W23" i="3" s="1"/>
  <c r="V32" i="3"/>
  <c r="W32" i="3" s="1"/>
  <c r="V17" i="3"/>
  <c r="W17" i="3" s="1"/>
  <c r="V33" i="3"/>
  <c r="W33" i="3" s="1"/>
  <c r="M17" i="3"/>
  <c r="N17" i="3" s="1"/>
  <c r="M24" i="3"/>
  <c r="N24" i="3" s="1"/>
  <c r="M23" i="3"/>
  <c r="N23" i="3" s="1"/>
  <c r="M32" i="3"/>
  <c r="N32" i="3" s="1"/>
  <c r="M21" i="3"/>
  <c r="N21" i="3" s="1"/>
  <c r="M12" i="3"/>
  <c r="N12" i="3" s="1"/>
  <c r="M11" i="3"/>
  <c r="N11" i="3" s="1"/>
  <c r="D32" i="3"/>
  <c r="E32" i="3" s="1"/>
  <c r="D17" i="3"/>
  <c r="E17" i="3" s="1"/>
  <c r="D23" i="3"/>
  <c r="E23" i="3" s="1"/>
  <c r="D24" i="3"/>
  <c r="E24" i="3" s="1"/>
  <c r="D33" i="3"/>
  <c r="E33" i="3" s="1"/>
  <c r="D12" i="3"/>
  <c r="E12" i="3" s="1"/>
  <c r="BU18" i="5"/>
  <c r="AC9" i="3" s="1"/>
  <c r="BM25" i="5"/>
  <c r="BT18" i="5"/>
  <c r="T9" i="3" s="1"/>
  <c r="BL25" i="5"/>
  <c r="BO25" i="5"/>
  <c r="BW19" i="5" s="1"/>
  <c r="AU10" i="3" s="1"/>
  <c r="BA10" i="3" s="1"/>
  <c r="BX18" i="5"/>
  <c r="BD9" i="3" s="1"/>
  <c r="BP25" i="5"/>
  <c r="BS18" i="5"/>
  <c r="K9" i="3" s="1"/>
  <c r="BK25" i="5"/>
  <c r="BL147" i="5"/>
  <c r="BT37" i="5" s="1"/>
  <c r="T28" i="3" s="1"/>
  <c r="BK147" i="5"/>
  <c r="BS37" i="5" s="1"/>
  <c r="K28" i="3" s="1"/>
  <c r="BM147" i="5"/>
  <c r="BU37" i="5" s="1"/>
  <c r="AC28" i="3" s="1"/>
  <c r="BP147" i="5"/>
  <c r="BX37" i="5" s="1"/>
  <c r="BD28" i="3" s="1"/>
  <c r="BO147" i="5"/>
  <c r="BW37" i="5" s="1"/>
  <c r="AU28" i="3" s="1"/>
  <c r="BA28" i="3" s="1"/>
  <c r="BJ147" i="5"/>
  <c r="BR37" i="5" s="1"/>
  <c r="B28" i="3" s="1"/>
  <c r="BT19" i="5"/>
  <c r="T10" i="3" s="1"/>
  <c r="BX19" i="5"/>
  <c r="BD10" i="3" s="1"/>
  <c r="BU19" i="5"/>
  <c r="AC10" i="3" s="1"/>
  <c r="BS19" i="5"/>
  <c r="K10" i="3" s="1"/>
  <c r="BJ73" i="5"/>
  <c r="BJ69" i="5" s="1"/>
  <c r="BR27" i="5" s="1"/>
  <c r="B18" i="3" s="1"/>
  <c r="BN73" i="5"/>
  <c r="BN69" i="5" s="1"/>
  <c r="BV27" i="5" s="1"/>
  <c r="AL18" i="3" s="1"/>
  <c r="AQ18" i="3" s="1"/>
  <c r="BJ58" i="5"/>
  <c r="BJ53" i="5" s="1"/>
  <c r="BR25" i="5" s="1"/>
  <c r="B16" i="3" s="1"/>
  <c r="BN58" i="5"/>
  <c r="BN53" i="5" s="1"/>
  <c r="BV25" i="5" s="1"/>
  <c r="AL16" i="3" s="1"/>
  <c r="AQ16" i="3" s="1"/>
  <c r="BJ52" i="5"/>
  <c r="BJ49" i="5" s="1"/>
  <c r="BR24" i="5" s="1"/>
  <c r="B15" i="3" s="1"/>
  <c r="BN52" i="5"/>
  <c r="BN49" i="5" s="1"/>
  <c r="BV24" i="5" s="1"/>
  <c r="AL15" i="3" s="1"/>
  <c r="AQ15" i="3" s="1"/>
  <c r="BJ105" i="5"/>
  <c r="BJ102" i="5" s="1"/>
  <c r="BR31" i="5" s="1"/>
  <c r="B22" i="3" s="1"/>
  <c r="BV18" i="5"/>
  <c r="AL9" i="3" s="1"/>
  <c r="AQ9" i="3" s="1"/>
  <c r="BV19" i="5"/>
  <c r="AL10" i="3" s="1"/>
  <c r="AQ10" i="3" s="1"/>
  <c r="BN105" i="5"/>
  <c r="BN102" i="5" s="1"/>
  <c r="BV31" i="5" s="1"/>
  <c r="AL22" i="3" s="1"/>
  <c r="AQ22" i="3" s="1"/>
  <c r="BL58" i="5"/>
  <c r="BL53" i="5" s="1"/>
  <c r="BT25" i="5" s="1"/>
  <c r="T16" i="3" s="1"/>
  <c r="BP58" i="5"/>
  <c r="BP53" i="5" s="1"/>
  <c r="BX25" i="5" s="1"/>
  <c r="BD16" i="3" s="1"/>
  <c r="BK58" i="5"/>
  <c r="BK53" i="5" s="1"/>
  <c r="BS25" i="5" s="1"/>
  <c r="K16" i="3" s="1"/>
  <c r="BL52" i="5"/>
  <c r="BL49" i="5" s="1"/>
  <c r="BT24" i="5" s="1"/>
  <c r="T15" i="3" s="1"/>
  <c r="BP52" i="5"/>
  <c r="BP49" i="5" s="1"/>
  <c r="BX24" i="5" s="1"/>
  <c r="BD15" i="3" s="1"/>
  <c r="BK52" i="5"/>
  <c r="BK49" i="5" s="1"/>
  <c r="BS24" i="5" s="1"/>
  <c r="K15" i="3" s="1"/>
  <c r="BL73" i="5"/>
  <c r="BL69" i="5" s="1"/>
  <c r="BT27" i="5" s="1"/>
  <c r="T18" i="3" s="1"/>
  <c r="BP73" i="5"/>
  <c r="BP69" i="5" s="1"/>
  <c r="BX27" i="5" s="1"/>
  <c r="BD18" i="3" s="1"/>
  <c r="BO58" i="5"/>
  <c r="BO53" i="5" s="1"/>
  <c r="BW25" i="5" s="1"/>
  <c r="AU16" i="3" s="1"/>
  <c r="BA16" i="3" s="1"/>
  <c r="BO73" i="5"/>
  <c r="BO69" i="5" s="1"/>
  <c r="BW27" i="5" s="1"/>
  <c r="AU18" i="3" s="1"/>
  <c r="BA18" i="3" s="1"/>
  <c r="BO52" i="5"/>
  <c r="BO49" i="5" s="1"/>
  <c r="BW24" i="5" s="1"/>
  <c r="AU15" i="3" s="1"/>
  <c r="BA15" i="3" s="1"/>
  <c r="BK73" i="5"/>
  <c r="BK69" i="5" s="1"/>
  <c r="BS27" i="5" s="1"/>
  <c r="K18" i="3" s="1"/>
  <c r="BM126" i="5"/>
  <c r="BM122" i="5" s="1"/>
  <c r="BU34" i="5" s="1"/>
  <c r="AC25" i="3" s="1"/>
  <c r="BJ126" i="5"/>
  <c r="BJ122" i="5" s="1"/>
  <c r="BR34" i="5" s="1"/>
  <c r="B25" i="3" s="1"/>
  <c r="BN126" i="5"/>
  <c r="BN122" i="5" s="1"/>
  <c r="BV34" i="5" s="1"/>
  <c r="AL25" i="3" s="1"/>
  <c r="AQ25" i="3" s="1"/>
  <c r="BK126" i="5"/>
  <c r="BK122" i="5" s="1"/>
  <c r="BS34" i="5" s="1"/>
  <c r="K25" i="3" s="1"/>
  <c r="BO126" i="5"/>
  <c r="BO122" i="5" s="1"/>
  <c r="BW34" i="5" s="1"/>
  <c r="AU25" i="3" s="1"/>
  <c r="BA25" i="3" s="1"/>
  <c r="BL126" i="5"/>
  <c r="BL122" i="5" s="1"/>
  <c r="BT34" i="5" s="1"/>
  <c r="T25" i="3" s="1"/>
  <c r="BJ154" i="5"/>
  <c r="BO155" i="5" s="1"/>
  <c r="BO152" i="5" s="1"/>
  <c r="BL105" i="5"/>
  <c r="BL102" i="5" s="1"/>
  <c r="BT31" i="5" s="1"/>
  <c r="T22" i="3" s="1"/>
  <c r="BP105" i="5"/>
  <c r="BP102" i="5" s="1"/>
  <c r="BX31" i="5" s="1"/>
  <c r="BD22" i="3" s="1"/>
  <c r="BK105" i="5"/>
  <c r="BK102" i="5" s="1"/>
  <c r="BS31" i="5" s="1"/>
  <c r="K22" i="3" s="1"/>
  <c r="BO105" i="5"/>
  <c r="BO102" i="5" s="1"/>
  <c r="BW31" i="5" s="1"/>
  <c r="AU22" i="3" s="1"/>
  <c r="BA22" i="3" s="1"/>
  <c r="BR18" i="5"/>
  <c r="B9" i="3" s="1"/>
  <c r="BR19" i="5"/>
  <c r="B10" i="3" s="1"/>
  <c r="BK16" i="5"/>
  <c r="BS16" i="5" s="1"/>
  <c r="K7" i="3" s="1"/>
  <c r="BJ16" i="5"/>
  <c r="BR16" i="5" s="1"/>
  <c r="B7" i="3" s="1"/>
  <c r="BM16" i="5"/>
  <c r="BU16" i="5" s="1"/>
  <c r="AC7" i="3" s="1"/>
  <c r="BN16" i="5"/>
  <c r="BV16" i="5" s="1"/>
  <c r="AL7" i="3" s="1"/>
  <c r="BO16" i="5"/>
  <c r="BW16" i="5" s="1"/>
  <c r="AU7" i="3" s="1"/>
  <c r="BA7" i="3" s="1"/>
  <c r="BP16" i="5"/>
  <c r="BX16" i="5" s="1"/>
  <c r="BD7" i="3" s="1"/>
  <c r="BL16" i="5"/>
  <c r="BT16" i="5" s="1"/>
  <c r="T7" i="3" s="1"/>
  <c r="BA33" i="3"/>
  <c r="H7" i="3" l="1"/>
  <c r="D7" i="3"/>
  <c r="E7" i="3" s="1"/>
  <c r="AF40" i="3"/>
  <c r="AE40" i="3" s="1"/>
  <c r="AR7" i="3"/>
  <c r="AQ7" i="3"/>
  <c r="BI22" i="3"/>
  <c r="BJ22" i="3"/>
  <c r="BI9" i="3"/>
  <c r="BJ9" i="3"/>
  <c r="BI18" i="3"/>
  <c r="BJ18" i="3"/>
  <c r="BI16" i="3"/>
  <c r="BJ16" i="3"/>
  <c r="BI10" i="3"/>
  <c r="BJ10" i="3"/>
  <c r="BI28" i="3"/>
  <c r="BJ28" i="3"/>
  <c r="BI15" i="3"/>
  <c r="BJ15" i="3"/>
  <c r="BI7" i="3"/>
  <c r="BJ7" i="3"/>
  <c r="BH22" i="3"/>
  <c r="BH9" i="3"/>
  <c r="BH18" i="3"/>
  <c r="BH16" i="3"/>
  <c r="BH10" i="3"/>
  <c r="BH28" i="3"/>
  <c r="BH15" i="3"/>
  <c r="BH7" i="3"/>
  <c r="AY22" i="3"/>
  <c r="AZ22" i="3"/>
  <c r="AZ25" i="3"/>
  <c r="AY25" i="3"/>
  <c r="AY16" i="3"/>
  <c r="AZ16" i="3"/>
  <c r="AY28" i="3"/>
  <c r="AZ28" i="3"/>
  <c r="AY18" i="3"/>
  <c r="AZ18" i="3"/>
  <c r="AY10" i="3"/>
  <c r="AZ10" i="3"/>
  <c r="AZ15" i="3"/>
  <c r="AY15" i="3"/>
  <c r="AZ7" i="3"/>
  <c r="AY7" i="3"/>
  <c r="AP25" i="3"/>
  <c r="AR25" i="3"/>
  <c r="AP22" i="3"/>
  <c r="AR22" i="3"/>
  <c r="AP15" i="3"/>
  <c r="AR15" i="3"/>
  <c r="AP16" i="3"/>
  <c r="AR16" i="3"/>
  <c r="AP18" i="3"/>
  <c r="AR18" i="3"/>
  <c r="AP9" i="3"/>
  <c r="AR9" i="3"/>
  <c r="AP10" i="3"/>
  <c r="AR10" i="3"/>
  <c r="AP7" i="3"/>
  <c r="AH9" i="3"/>
  <c r="AG9" i="3"/>
  <c r="AI9" i="3"/>
  <c r="AH25" i="3"/>
  <c r="AG25" i="3"/>
  <c r="AI25" i="3"/>
  <c r="AG10" i="3"/>
  <c r="AI10" i="3"/>
  <c r="AH10" i="3"/>
  <c r="AG28" i="3"/>
  <c r="AI28" i="3"/>
  <c r="AH28" i="3"/>
  <c r="AH7" i="3"/>
  <c r="AI7" i="3"/>
  <c r="AG7" i="3"/>
  <c r="X18" i="3"/>
  <c r="Z18" i="3"/>
  <c r="Y18" i="3"/>
  <c r="X28" i="3"/>
  <c r="Z28" i="3"/>
  <c r="Y28" i="3"/>
  <c r="X22" i="3"/>
  <c r="Z22" i="3"/>
  <c r="Y22" i="3"/>
  <c r="Y25" i="3"/>
  <c r="X25" i="3"/>
  <c r="Z25" i="3"/>
  <c r="Y15" i="3"/>
  <c r="X15" i="3"/>
  <c r="Z15" i="3"/>
  <c r="Y9" i="3"/>
  <c r="X9" i="3"/>
  <c r="Z9" i="3"/>
  <c r="X16" i="3"/>
  <c r="Z16" i="3"/>
  <c r="Y16" i="3"/>
  <c r="X10" i="3"/>
  <c r="Z10" i="3"/>
  <c r="Y10" i="3"/>
  <c r="Y7" i="3"/>
  <c r="Z7" i="3"/>
  <c r="X7" i="3"/>
  <c r="O16" i="3"/>
  <c r="Q16" i="3"/>
  <c r="P16" i="3"/>
  <c r="O22" i="3"/>
  <c r="Q22" i="3"/>
  <c r="P22" i="3"/>
  <c r="P25" i="3"/>
  <c r="O25" i="3"/>
  <c r="Q25" i="3"/>
  <c r="O18" i="3"/>
  <c r="Q18" i="3"/>
  <c r="P18" i="3"/>
  <c r="P15" i="3"/>
  <c r="O15" i="3"/>
  <c r="Q15" i="3"/>
  <c r="O10" i="3"/>
  <c r="Q10" i="3"/>
  <c r="P10" i="3"/>
  <c r="O28" i="3"/>
  <c r="Q28" i="3"/>
  <c r="P28" i="3"/>
  <c r="P9" i="3"/>
  <c r="O9" i="3"/>
  <c r="Q9" i="3"/>
  <c r="P7" i="3"/>
  <c r="Q7" i="3"/>
  <c r="O7" i="3"/>
  <c r="G25" i="3"/>
  <c r="F25" i="3"/>
  <c r="H25" i="3"/>
  <c r="F28" i="3"/>
  <c r="H28" i="3"/>
  <c r="G28" i="3"/>
  <c r="G9" i="3"/>
  <c r="F9" i="3"/>
  <c r="H9" i="3"/>
  <c r="F10" i="3"/>
  <c r="H10" i="3"/>
  <c r="G10" i="3"/>
  <c r="F22" i="3"/>
  <c r="H22" i="3"/>
  <c r="G22" i="3"/>
  <c r="G15" i="3"/>
  <c r="F15" i="3"/>
  <c r="H15" i="3"/>
  <c r="F16" i="3"/>
  <c r="H16" i="3"/>
  <c r="G16" i="3"/>
  <c r="F18" i="3"/>
  <c r="H18" i="3"/>
  <c r="G18" i="3"/>
  <c r="F7" i="3"/>
  <c r="G7" i="3"/>
  <c r="BF16" i="3"/>
  <c r="BG16" i="3" s="1"/>
  <c r="BF10" i="3"/>
  <c r="BG10" i="3"/>
  <c r="BF28" i="3"/>
  <c r="BG28" i="3" s="1"/>
  <c r="BF18" i="3"/>
  <c r="BG18" i="3" s="1"/>
  <c r="BF22" i="3"/>
  <c r="BG22" i="3" s="1"/>
  <c r="BG41" i="3" s="1"/>
  <c r="BF41" i="3" s="1"/>
  <c r="BF15" i="3"/>
  <c r="BG15" i="3" s="1"/>
  <c r="BF9" i="3"/>
  <c r="BG9" i="3" s="1"/>
  <c r="BF7" i="3"/>
  <c r="AW25" i="3"/>
  <c r="AX25" i="3" s="1"/>
  <c r="AW16" i="3"/>
  <c r="AX16" i="3" s="1"/>
  <c r="AW18" i="3"/>
  <c r="AX18" i="3" s="1"/>
  <c r="AW10" i="3"/>
  <c r="AX10" i="3"/>
  <c r="AW22" i="3"/>
  <c r="AX22" i="3" s="1"/>
  <c r="AX41" i="3" s="1"/>
  <c r="AW41" i="3" s="1"/>
  <c r="AW15" i="3"/>
  <c r="AX15" i="3" s="1"/>
  <c r="AW28" i="3"/>
  <c r="AX28" i="3" s="1"/>
  <c r="AW7" i="3"/>
  <c r="AN22" i="3"/>
  <c r="AO22" i="3" s="1"/>
  <c r="AN9" i="3"/>
  <c r="AO9" i="3" s="1"/>
  <c r="AN15" i="3"/>
  <c r="AO15" i="3" s="1"/>
  <c r="AN16" i="3"/>
  <c r="AO16" i="3" s="1"/>
  <c r="AN18" i="3"/>
  <c r="AO18" i="3" s="1"/>
  <c r="AN25" i="3"/>
  <c r="AO25" i="3" s="1"/>
  <c r="AN10" i="3"/>
  <c r="AO10" i="3"/>
  <c r="AN7" i="3"/>
  <c r="AE25" i="3"/>
  <c r="AF25" i="3" s="1"/>
  <c r="AE10" i="3"/>
  <c r="AF10" i="3"/>
  <c r="AE28" i="3"/>
  <c r="AF28" i="3" s="1"/>
  <c r="AE9" i="3"/>
  <c r="AF9" i="3" s="1"/>
  <c r="AE7" i="3"/>
  <c r="V22" i="3"/>
  <c r="W22" i="3" s="1"/>
  <c r="V25" i="3"/>
  <c r="W25" i="3" s="1"/>
  <c r="V15" i="3"/>
  <c r="W15" i="3" s="1"/>
  <c r="V9" i="3"/>
  <c r="W9" i="3" s="1"/>
  <c r="V18" i="3"/>
  <c r="W18" i="3" s="1"/>
  <c r="V16" i="3"/>
  <c r="W16" i="3" s="1"/>
  <c r="V10" i="3"/>
  <c r="W10" i="3"/>
  <c r="V28" i="3"/>
  <c r="W28" i="3" s="1"/>
  <c r="V7" i="3"/>
  <c r="M16" i="3"/>
  <c r="N16" i="3" s="1"/>
  <c r="M22" i="3"/>
  <c r="N22" i="3" s="1"/>
  <c r="M25" i="3"/>
  <c r="N25" i="3" s="1"/>
  <c r="M18" i="3"/>
  <c r="N18" i="3" s="1"/>
  <c r="M15" i="3"/>
  <c r="N15" i="3" s="1"/>
  <c r="M28" i="3"/>
  <c r="N28" i="3" s="1"/>
  <c r="N42" i="3" s="1"/>
  <c r="M42" i="3" s="1"/>
  <c r="M7" i="3"/>
  <c r="N10" i="3"/>
  <c r="M10" i="3"/>
  <c r="M9" i="3"/>
  <c r="N9" i="3" s="1"/>
  <c r="D22" i="3"/>
  <c r="E22" i="3" s="1"/>
  <c r="E41" i="3"/>
  <c r="D41" i="3" s="1"/>
  <c r="D15" i="3"/>
  <c r="D16" i="3"/>
  <c r="E16" i="3" s="1"/>
  <c r="D18" i="3"/>
  <c r="E18" i="3" s="1"/>
  <c r="D25" i="3"/>
  <c r="E25" i="3" s="1"/>
  <c r="D28" i="3"/>
  <c r="D10" i="3"/>
  <c r="E10" i="3" s="1"/>
  <c r="D9" i="3"/>
  <c r="E9" i="3" s="1"/>
  <c r="BL155" i="5"/>
  <c r="BL152" i="5" s="1"/>
  <c r="BT39" i="5" s="1"/>
  <c r="T30" i="3" s="1"/>
  <c r="BJ155" i="5"/>
  <c r="BJ156" i="5" s="1"/>
  <c r="BN155" i="5"/>
  <c r="BN152" i="5" s="1"/>
  <c r="BV40" i="5" s="1"/>
  <c r="AL31" i="3" s="1"/>
  <c r="BP155" i="5"/>
  <c r="BP152" i="5" s="1"/>
  <c r="BX40" i="5" s="1"/>
  <c r="BD31" i="3" s="1"/>
  <c r="BW39" i="5"/>
  <c r="AU30" i="3" s="1"/>
  <c r="BA30" i="3" s="1"/>
  <c r="BW40" i="5"/>
  <c r="AU31" i="3" s="1"/>
  <c r="BM155" i="5"/>
  <c r="BM152" i="5" s="1"/>
  <c r="BK155" i="5"/>
  <c r="BK152" i="5" s="1"/>
  <c r="AP31" i="3" l="1"/>
  <c r="AN31" i="3"/>
  <c r="AQ31" i="3"/>
  <c r="AR31" i="3"/>
  <c r="AO31" i="3"/>
  <c r="AY31" i="3"/>
  <c r="AW31" i="3"/>
  <c r="BA31" i="3"/>
  <c r="AZ31" i="3"/>
  <c r="AX31" i="3"/>
  <c r="BI31" i="3"/>
  <c r="BF31" i="3"/>
  <c r="BJ31" i="3"/>
  <c r="BH31" i="3"/>
  <c r="BG31" i="3"/>
  <c r="BG40" i="3"/>
  <c r="BF40" i="3" s="1"/>
  <c r="AO41" i="3"/>
  <c r="AN41" i="3" s="1"/>
  <c r="AX40" i="3"/>
  <c r="AW40" i="3" s="1"/>
  <c r="AO40" i="3"/>
  <c r="AN40" i="3" s="1"/>
  <c r="W40" i="3"/>
  <c r="V40" i="3" s="1"/>
  <c r="N41" i="3"/>
  <c r="M41" i="3" s="1"/>
  <c r="AY30" i="3"/>
  <c r="AZ30" i="3"/>
  <c r="X30" i="3"/>
  <c r="Z30" i="3"/>
  <c r="Y30" i="3"/>
  <c r="BG7" i="3"/>
  <c r="BG39" i="3" s="1"/>
  <c r="AW30" i="3"/>
  <c r="AX30" i="3" s="1"/>
  <c r="AX42" i="3" s="1"/>
  <c r="AW42" i="3" s="1"/>
  <c r="AX7" i="3"/>
  <c r="AX39" i="3" s="1"/>
  <c r="AO7" i="3"/>
  <c r="AO39" i="3" s="1"/>
  <c r="AF7" i="3"/>
  <c r="AF39" i="3" s="1"/>
  <c r="V30" i="3"/>
  <c r="W30" i="3" s="1"/>
  <c r="W7" i="3"/>
  <c r="W39" i="3" s="1"/>
  <c r="N7" i="3"/>
  <c r="N39" i="3" s="1"/>
  <c r="E28" i="3"/>
  <c r="E42" i="3" s="1"/>
  <c r="D42" i="3" s="1"/>
  <c r="E15" i="3"/>
  <c r="E40" i="3" s="1"/>
  <c r="D40" i="3" s="1"/>
  <c r="E39" i="3"/>
  <c r="BJ152" i="5"/>
  <c r="BR39" i="5" s="1"/>
  <c r="B30" i="3" s="1"/>
  <c r="BT40" i="5"/>
  <c r="T31" i="3" s="1"/>
  <c r="BV39" i="5"/>
  <c r="AL30" i="3" s="1"/>
  <c r="AQ30" i="3" s="1"/>
  <c r="BX39" i="5"/>
  <c r="BD30" i="3" s="1"/>
  <c r="BR40" i="5"/>
  <c r="B31" i="3" s="1"/>
  <c r="BS39" i="5"/>
  <c r="K30" i="3" s="1"/>
  <c r="BS40" i="5"/>
  <c r="K31" i="3" s="1"/>
  <c r="BU39" i="5"/>
  <c r="AC30" i="3" s="1"/>
  <c r="BU40" i="5"/>
  <c r="AC31" i="3" s="1"/>
  <c r="AH31" i="3" l="1"/>
  <c r="AE31" i="3"/>
  <c r="AG31" i="3"/>
  <c r="AI31" i="3"/>
  <c r="AF31" i="3"/>
  <c r="P31" i="3"/>
  <c r="O31" i="3"/>
  <c r="Q31" i="3"/>
  <c r="M31" i="3"/>
  <c r="N31" i="3" s="1"/>
  <c r="Y31" i="3"/>
  <c r="V31" i="3"/>
  <c r="X31" i="3"/>
  <c r="Z31" i="3"/>
  <c r="W31" i="3"/>
  <c r="W42" i="3" s="1"/>
  <c r="BF39" i="3"/>
  <c r="AX38" i="3"/>
  <c r="AW38" i="3" s="1"/>
  <c r="AW39" i="3"/>
  <c r="AN39" i="3"/>
  <c r="AE39" i="3"/>
  <c r="V39" i="3"/>
  <c r="N38" i="3"/>
  <c r="M38" i="3" s="1"/>
  <c r="M39" i="3"/>
  <c r="D39" i="3"/>
  <c r="E38" i="3"/>
  <c r="D38" i="3" s="1"/>
  <c r="BI30" i="3"/>
  <c r="BJ30" i="3"/>
  <c r="BH30" i="3"/>
  <c r="AP30" i="3"/>
  <c r="AR30" i="3"/>
  <c r="AG30" i="3"/>
  <c r="AI30" i="3"/>
  <c r="AH30" i="3"/>
  <c r="O30" i="3"/>
  <c r="Q30" i="3"/>
  <c r="P30" i="3"/>
  <c r="G31" i="3"/>
  <c r="F31" i="3"/>
  <c r="H31" i="3"/>
  <c r="F30" i="3"/>
  <c r="H30" i="3"/>
  <c r="G30" i="3"/>
  <c r="BF30" i="3"/>
  <c r="BG30" i="3" s="1"/>
  <c r="BG42" i="3" s="1"/>
  <c r="BF42" i="3" s="1"/>
  <c r="AN30" i="3"/>
  <c r="AO30" i="3" s="1"/>
  <c r="AO42" i="3" s="1"/>
  <c r="AN42" i="3" s="1"/>
  <c r="AE30" i="3"/>
  <c r="AF30" i="3" s="1"/>
  <c r="AF42" i="3" s="1"/>
  <c r="AE42" i="3" s="1"/>
  <c r="M30" i="3"/>
  <c r="N30" i="3" s="1"/>
  <c r="D31" i="3"/>
  <c r="E31" i="3" s="1"/>
  <c r="D30" i="3"/>
  <c r="E30" i="3" s="1"/>
  <c r="V42" i="3" l="1"/>
  <c r="W38" i="3"/>
  <c r="V38" i="3" s="1"/>
  <c r="BG38" i="3"/>
  <c r="BF38" i="3" s="1"/>
  <c r="AO38" i="3"/>
  <c r="AN38" i="3" s="1"/>
  <c r="AF38" i="3"/>
  <c r="AE38" i="3" s="1"/>
</calcChain>
</file>

<file path=xl/sharedStrings.xml><?xml version="1.0" encoding="utf-8"?>
<sst xmlns="http://schemas.openxmlformats.org/spreadsheetml/2006/main" count="479" uniqueCount="138">
  <si>
    <t>A</t>
  </si>
  <si>
    <t>B</t>
  </si>
  <si>
    <t>C</t>
  </si>
  <si>
    <t>D</t>
  </si>
  <si>
    <t>N° composants</t>
  </si>
  <si>
    <t>Poids composant/1 unité</t>
  </si>
  <si>
    <t>D15</t>
  </si>
  <si>
    <t>poids total composant</t>
  </si>
  <si>
    <t>B1</t>
  </si>
  <si>
    <t>C1</t>
  </si>
  <si>
    <t>D1</t>
  </si>
  <si>
    <t>D6</t>
  </si>
  <si>
    <t>B2</t>
  </si>
  <si>
    <t>C2</t>
  </si>
  <si>
    <t>D2</t>
  </si>
  <si>
    <t>B3</t>
  </si>
  <si>
    <t>C3</t>
  </si>
  <si>
    <t>D3</t>
  </si>
  <si>
    <t>B4</t>
  </si>
  <si>
    <t>C4</t>
  </si>
  <si>
    <t>D4</t>
  </si>
  <si>
    <t>D5</t>
  </si>
  <si>
    <t>B5</t>
  </si>
  <si>
    <t>C5</t>
  </si>
  <si>
    <t>B6</t>
  </si>
  <si>
    <t>C6</t>
  </si>
  <si>
    <t>D7</t>
  </si>
  <si>
    <t>D12</t>
  </si>
  <si>
    <t>D16</t>
  </si>
  <si>
    <t>D13</t>
  </si>
  <si>
    <t>D8</t>
  </si>
  <si>
    <t>D9</t>
  </si>
  <si>
    <t>B20</t>
  </si>
  <si>
    <t>B13</t>
  </si>
  <si>
    <t>B19</t>
  </si>
  <si>
    <t>Total</t>
  </si>
  <si>
    <t>A1</t>
  </si>
  <si>
    <t>A2</t>
  </si>
  <si>
    <t>A3</t>
  </si>
  <si>
    <t>A4</t>
  </si>
  <si>
    <t>A5</t>
  </si>
  <si>
    <t>A6</t>
  </si>
  <si>
    <t>Nbre unités</t>
  </si>
  <si>
    <t>Poids total théorique à atteindre = L3</t>
  </si>
  <si>
    <t>Poids total théorique à atteindre = C3</t>
  </si>
  <si>
    <t>Poids total théorique à atteindre = U3</t>
  </si>
  <si>
    <t>Poids total théorique à atteindre = AD3</t>
  </si>
  <si>
    <t>Poids total théorique à atteindre = AM3</t>
  </si>
  <si>
    <t>Poids total théorique à atteindre = AV3</t>
  </si>
  <si>
    <t>Poids total théorique à atteindre = BE3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</si>
  <si>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</si>
  <si>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</si>
  <si>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</si>
  <si>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</si>
  <si>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</si>
  <si>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</si>
  <si>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</si>
  <si>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</si>
  <si>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</si>
  <si>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</si>
  <si>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</si>
  <si>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</si>
  <si>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B7</t>
  </si>
  <si>
    <t>B8</t>
  </si>
  <si>
    <t>B9</t>
  </si>
  <si>
    <t>B10</t>
  </si>
  <si>
    <t>B11</t>
  </si>
  <si>
    <t>B12</t>
  </si>
  <si>
    <t>B14</t>
  </si>
  <si>
    <t>B15</t>
  </si>
  <si>
    <t>B16</t>
  </si>
  <si>
    <t>B17</t>
  </si>
  <si>
    <t>B18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</si>
  <si>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</si>
  <si>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</si>
  <si>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</si>
  <si>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</si>
  <si>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</si>
  <si>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</si>
  <si>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</si>
  <si>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</si>
  <si>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</si>
  <si>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</si>
  <si>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</si>
  <si>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</si>
  <si>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</si>
  <si>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</si>
  <si>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</si>
  <si>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</si>
  <si>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</si>
  <si>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</si>
  <si>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</si>
  <si>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</si>
  <si>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D10</t>
  </si>
  <si>
    <t>D11</t>
  </si>
  <si>
    <t>D14</t>
  </si>
  <si>
    <t>D17</t>
  </si>
  <si>
    <t>DL1</t>
  </si>
  <si>
    <t>DL2</t>
  </si>
  <si>
    <t>DL3</t>
  </si>
  <si>
    <t>nombre de composants  repértoriés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</si>
  <si>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</si>
  <si>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</si>
  <si>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</si>
  <si>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</si>
  <si>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</si>
  <si>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</si>
  <si>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</si>
  <si>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</si>
  <si>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</si>
  <si>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</si>
  <si>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</si>
  <si>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</si>
  <si>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</si>
  <si>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C27</t>
  </si>
  <si>
    <t>C28</t>
  </si>
  <si>
    <t>C29</t>
  </si>
  <si>
    <t>C30</t>
  </si>
  <si>
    <t>C31</t>
  </si>
  <si>
    <t>C32</t>
  </si>
  <si>
    <t>C33</t>
  </si>
  <si>
    <t>Col1</t>
  </si>
  <si>
    <t>Col2</t>
  </si>
  <si>
    <t>Col3</t>
  </si>
  <si>
    <t>Col4</t>
  </si>
  <si>
    <t>Col5</t>
  </si>
  <si>
    <t>Col6</t>
  </si>
  <si>
    <t>Col7</t>
  </si>
  <si>
    <t>=somme E6:E33 = à+/-10% du total théorique</t>
  </si>
  <si>
    <t>=somme N6:N33= à+/-10% du total théorique</t>
  </si>
  <si>
    <t>=somme W6:W33 = à+/-10% du total théorique</t>
  </si>
  <si>
    <t>=somme AF6:AF33 = à+/-10% du total théorique</t>
  </si>
  <si>
    <t>=somme AO6:AO33 = à+/-10% du total théorique</t>
  </si>
  <si>
    <t>=somme AX6:AX33 = à+/-10% du total théorique</t>
  </si>
  <si>
    <t>=somme BG6:BG33 = à+/-10% du total théorique</t>
  </si>
  <si>
    <t>Base de données</t>
  </si>
  <si>
    <t>Dîner</t>
  </si>
  <si>
    <t>Dejeuner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</si>
</sst>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%"/>
    <numFmt numFmtId="165" formatCode="_-* #,##0.00\ [$€]_-;\-* #,##0.00\ [$€]_-;_-* &quot;-&quot;??\ [$€]_-;_-@_-"/>
    <numFmt numFmtId="166" formatCode="#.##0\.00"/>
    <numFmt numFmtId="167" formatCode="#\.00"/>
    <numFmt numFmtId="168" formatCode="\$#\.0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10"/>
      <name val="Times New Roman"/>
      <family val="1"/>
    </font>
    <font>
      <b/>
      <sz val="16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8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9" fillId="0" borderId="0">
      <alignment vertical="center"/>
      <protection locked="0"/>
    </xf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5" fontId="9" fillId="0" borderId="0" applyFont="0" applyFill="0" applyBorder="0" applyAlignment="0" applyProtection="0"/>
    <xf numFmtId="166" fontId="10" fillId="0" borderId="0">
      <protection locked="0"/>
    </xf>
    <xf numFmtId="167" fontId="10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8" fontId="10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" fillId="0" borderId="0"/>
    <xf numFmtId="0" fontId="16" fillId="0" borderId="0"/>
    <xf numFmtId="0" fontId="17" fillId="0" borderId="0"/>
    <xf numFmtId="0" fontId="18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0" fillId="9" borderId="0" applyNumberFormat="0" applyAlignment="0" applyProtection="0"/>
    <xf numFmtId="0" fontId="9" fillId="10" borderId="0"/>
  </cellStyleXfs>
  <cellXfs count="314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5" borderId="17" xfId="0" applyFont="1" applyFill="1" applyBorder="1"/>
    <xf numFmtId="0" fontId="2" fillId="6" borderId="17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17" xfId="0" applyFont="1" applyFill="1" applyBorder="1"/>
    <xf numFmtId="0" fontId="2" fillId="0" borderId="0" xfId="0" applyFont="1" applyAlignment="1"/>
    <xf numFmtId="164" fontId="3" fillId="2" borderId="0" xfId="1" applyNumberFormat="1" applyFont="1" applyFill="1" applyAlignment="1">
      <alignment horizontal="center"/>
    </xf>
    <xf numFmtId="3" fontId="3" fillId="2" borderId="0" xfId="1" applyNumberFormat="1" applyFont="1" applyFill="1" applyAlignment="1">
      <alignment horizontal="right"/>
    </xf>
    <xf numFmtId="0" fontId="8" fillId="0" borderId="0" xfId="0" applyFont="1" applyFill="1" applyBorder="1" applyAlignment="1">
      <alignment horizontal="center" vertical="center"/>
    </xf>
    <xf numFmtId="0" fontId="22" fillId="2" borderId="1" xfId="0" quotePrefix="1" applyFont="1" applyFill="1" applyBorder="1" applyAlignment="1">
      <alignment horizontal="center" vertical="center" wrapText="1"/>
    </xf>
    <xf numFmtId="0" fontId="22" fillId="8" borderId="1" xfId="0" quotePrefix="1" applyFont="1" applyFill="1" applyBorder="1" applyAlignment="1">
      <alignment horizontal="center" vertical="center" wrapText="1"/>
    </xf>
    <xf numFmtId="0" fontId="22" fillId="11" borderId="1" xfId="0" quotePrefix="1" applyFont="1" applyFill="1" applyBorder="1" applyAlignment="1">
      <alignment horizontal="center" vertical="center" wrapText="1"/>
    </xf>
    <xf numFmtId="0" fontId="22" fillId="3" borderId="1" xfId="0" quotePrefix="1" applyFont="1" applyFill="1" applyBorder="1" applyAlignment="1">
      <alignment horizontal="center" vertical="center" wrapText="1"/>
    </xf>
    <xf numFmtId="0" fontId="22" fillId="12" borderId="1" xfId="0" quotePrefix="1" applyFont="1" applyFill="1" applyBorder="1" applyAlignment="1">
      <alignment horizontal="center" vertical="center" wrapText="1"/>
    </xf>
    <xf numFmtId="9" fontId="5" fillId="4" borderId="2" xfId="0" applyNumberFormat="1" applyFont="1" applyFill="1" applyBorder="1" applyAlignment="1">
      <alignment vertical="center"/>
    </xf>
    <xf numFmtId="0" fontId="8" fillId="5" borderId="17" xfId="0" applyFont="1" applyFill="1" applyBorder="1" applyAlignment="1">
      <alignment horizontal="center" vertical="center"/>
    </xf>
    <xf numFmtId="0" fontId="0" fillId="0" borderId="0" xfId="0" applyBorder="1"/>
    <xf numFmtId="0" fontId="0" fillId="0" borderId="17" xfId="0" applyBorder="1"/>
    <xf numFmtId="0" fontId="8" fillId="6" borderId="17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24" fillId="13" borderId="2" xfId="29" applyFont="1" applyFill="1" applyBorder="1" applyAlignment="1">
      <alignment horizontal="center" vertical="center" wrapText="1"/>
    </xf>
    <xf numFmtId="0" fontId="25" fillId="13" borderId="28" xfId="29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9" fillId="15" borderId="6" xfId="0" applyFont="1" applyFill="1" applyBorder="1" applyAlignment="1">
      <alignment vertical="center" wrapText="1"/>
    </xf>
    <xf numFmtId="0" fontId="8" fillId="15" borderId="29" xfId="0" applyFont="1" applyFill="1" applyBorder="1"/>
    <xf numFmtId="0" fontId="8" fillId="15" borderId="29" xfId="0" applyFont="1" applyFill="1" applyBorder="1" applyAlignment="1">
      <alignment wrapText="1"/>
    </xf>
    <xf numFmtId="0" fontId="8" fillId="15" borderId="29" xfId="0" applyFont="1" applyFill="1" applyBorder="1" applyAlignment="1">
      <alignment horizontal="center" vertical="center"/>
    </xf>
    <xf numFmtId="0" fontId="8" fillId="15" borderId="29" xfId="0" applyFont="1" applyFill="1" applyBorder="1" applyAlignment="1">
      <alignment horizontal="center" vertical="center" wrapText="1"/>
    </xf>
    <xf numFmtId="0" fontId="29" fillId="15" borderId="29" xfId="0" applyFont="1" applyFill="1" applyBorder="1" applyAlignment="1">
      <alignment horizontal="center" vertical="center" wrapText="1"/>
    </xf>
    <xf numFmtId="0" fontId="29" fillId="15" borderId="7" xfId="0" applyFont="1" applyFill="1" applyBorder="1" applyAlignment="1">
      <alignment horizontal="center" vertical="center" wrapText="1"/>
    </xf>
    <xf numFmtId="0" fontId="7" fillId="0" borderId="0" xfId="0" applyFont="1"/>
    <xf numFmtId="0" fontId="2" fillId="15" borderId="6" xfId="0" applyFont="1" applyFill="1" applyBorder="1" applyAlignment="1">
      <alignment horizontal="center" vertical="center" wrapText="1"/>
    </xf>
    <xf numFmtId="0" fontId="29" fillId="15" borderId="11" xfId="0" applyFont="1" applyFill="1" applyBorder="1" applyAlignment="1">
      <alignment vertical="center" wrapText="1"/>
    </xf>
    <xf numFmtId="0" fontId="8" fillId="15" borderId="17" xfId="0" applyFont="1" applyFill="1" applyBorder="1"/>
    <xf numFmtId="0" fontId="8" fillId="15" borderId="17" xfId="0" applyFont="1" applyFill="1" applyBorder="1" applyAlignment="1">
      <alignment wrapText="1"/>
    </xf>
    <xf numFmtId="0" fontId="8" fillId="15" borderId="17" xfId="0" applyFont="1" applyFill="1" applyBorder="1" applyAlignment="1">
      <alignment horizontal="center" vertical="center"/>
    </xf>
    <xf numFmtId="0" fontId="8" fillId="15" borderId="17" xfId="0" applyFont="1" applyFill="1" applyBorder="1" applyAlignment="1">
      <alignment horizontal="center" vertical="center" wrapText="1"/>
    </xf>
    <xf numFmtId="0" fontId="8" fillId="15" borderId="12" xfId="0" applyFont="1" applyFill="1" applyBorder="1"/>
    <xf numFmtId="0" fontId="2" fillId="15" borderId="11" xfId="0" applyFont="1" applyFill="1" applyBorder="1" applyAlignment="1">
      <alignment horizontal="center" vertical="center" wrapText="1"/>
    </xf>
    <xf numFmtId="0" fontId="8" fillId="15" borderId="12" xfId="0" applyFont="1" applyFill="1" applyBorder="1" applyAlignment="1">
      <alignment horizontal="center" vertical="center" wrapText="1"/>
    </xf>
    <xf numFmtId="0" fontId="29" fillId="15" borderId="17" xfId="0" applyFont="1" applyFill="1" applyBorder="1" applyAlignment="1">
      <alignment horizontal="center" vertical="center" wrapText="1"/>
    </xf>
    <xf numFmtId="0" fontId="29" fillId="15" borderId="12" xfId="0" applyFont="1" applyFill="1" applyBorder="1" applyAlignment="1">
      <alignment horizontal="center" vertical="center" wrapText="1"/>
    </xf>
    <xf numFmtId="0" fontId="8" fillId="15" borderId="17" xfId="0" applyFont="1" applyFill="1" applyBorder="1" applyAlignment="1">
      <alignment horizontal="center"/>
    </xf>
    <xf numFmtId="0" fontId="8" fillId="15" borderId="12" xfId="0" applyFont="1" applyFill="1" applyBorder="1" applyAlignment="1">
      <alignment horizontal="center"/>
    </xf>
    <xf numFmtId="0" fontId="2" fillId="15" borderId="20" xfId="0" applyFont="1" applyFill="1" applyBorder="1" applyAlignment="1">
      <alignment horizontal="center" vertical="center" wrapText="1"/>
    </xf>
    <xf numFmtId="0" fontId="2" fillId="0" borderId="32" xfId="0" applyFont="1" applyBorder="1" applyAlignment="1"/>
    <xf numFmtId="0" fontId="2" fillId="14" borderId="17" xfId="0" applyFont="1" applyFill="1" applyBorder="1" applyAlignment="1">
      <alignment horizontal="center" vertical="center" wrapText="1"/>
    </xf>
    <xf numFmtId="0" fontId="4" fillId="14" borderId="1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2" fillId="14" borderId="17" xfId="0" applyFont="1" applyFill="1" applyBorder="1" applyAlignment="1">
      <alignment vertical="center" wrapText="1"/>
    </xf>
    <xf numFmtId="0" fontId="4" fillId="14" borderId="17" xfId="0" applyFont="1" applyFill="1" applyBorder="1" applyAlignment="1">
      <alignment vertical="center" wrapText="1"/>
    </xf>
    <xf numFmtId="0" fontId="29" fillId="15" borderId="17" xfId="0" applyFont="1" applyFill="1" applyBorder="1" applyAlignment="1">
      <alignment wrapText="1"/>
    </xf>
    <xf numFmtId="0" fontId="8" fillId="15" borderId="12" xfId="0" applyFont="1" applyFill="1" applyBorder="1" applyAlignment="1">
      <alignment wrapText="1"/>
    </xf>
    <xf numFmtId="0" fontId="2" fillId="14" borderId="30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vertical="center"/>
    </xf>
    <xf numFmtId="0" fontId="2" fillId="8" borderId="17" xfId="0" applyFont="1" applyFill="1" applyBorder="1" applyAlignment="1">
      <alignment vertical="center" wrapText="1"/>
    </xf>
    <xf numFmtId="0" fontId="29" fillId="15" borderId="20" xfId="0" applyFont="1" applyFill="1" applyBorder="1" applyAlignment="1">
      <alignment vertical="center" wrapText="1"/>
    </xf>
    <xf numFmtId="0" fontId="8" fillId="15" borderId="21" xfId="0" applyFont="1" applyFill="1" applyBorder="1"/>
    <xf numFmtId="0" fontId="8" fillId="15" borderId="21" xfId="0" applyFont="1" applyFill="1" applyBorder="1" applyAlignment="1">
      <alignment wrapText="1"/>
    </xf>
    <xf numFmtId="0" fontId="8" fillId="15" borderId="21" xfId="0" applyFont="1" applyFill="1" applyBorder="1" applyAlignment="1">
      <alignment horizontal="center" vertical="center"/>
    </xf>
    <xf numFmtId="0" fontId="8" fillId="15" borderId="21" xfId="0" applyFont="1" applyFill="1" applyBorder="1" applyAlignment="1">
      <alignment horizontal="center" vertical="center" wrapText="1"/>
    </xf>
    <xf numFmtId="0" fontId="8" fillId="15" borderId="22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23" fillId="0" borderId="0" xfId="0" applyFont="1" applyFill="1" applyBorder="1" applyAlignment="1">
      <alignment vertical="center" textRotation="255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18" xfId="0" applyFont="1" applyFill="1" applyBorder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0" fillId="0" borderId="0" xfId="0" applyFill="1"/>
    <xf numFmtId="0" fontId="2" fillId="8" borderId="17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vertical="center"/>
    </xf>
    <xf numFmtId="0" fontId="2" fillId="16" borderId="17" xfId="0" applyFont="1" applyFill="1" applyBorder="1"/>
    <xf numFmtId="0" fontId="8" fillId="0" borderId="31" xfId="0" applyFont="1" applyBorder="1" applyAlignment="1">
      <alignment horizontal="center"/>
    </xf>
    <xf numFmtId="0" fontId="8" fillId="14" borderId="35" xfId="0" applyFont="1" applyFill="1" applyBorder="1" applyAlignment="1">
      <alignment wrapText="1"/>
    </xf>
    <xf numFmtId="0" fontId="8" fillId="14" borderId="13" xfId="0" applyFont="1" applyFill="1" applyBorder="1"/>
    <xf numFmtId="0" fontId="8" fillId="14" borderId="13" xfId="0" applyFont="1" applyFill="1" applyBorder="1" applyAlignment="1">
      <alignment wrapText="1"/>
    </xf>
    <xf numFmtId="0" fontId="8" fillId="14" borderId="13" xfId="0" applyFont="1" applyFill="1" applyBorder="1" applyAlignment="1">
      <alignment horizontal="center" vertical="center"/>
    </xf>
    <xf numFmtId="0" fontId="8" fillId="14" borderId="13" xfId="0" applyFont="1" applyFill="1" applyBorder="1" applyAlignment="1">
      <alignment horizontal="center"/>
    </xf>
    <xf numFmtId="0" fontId="8" fillId="14" borderId="13" xfId="0" applyFont="1" applyFill="1" applyBorder="1" applyAlignment="1">
      <alignment horizontal="center" vertical="center" wrapText="1"/>
    </xf>
    <xf numFmtId="0" fontId="8" fillId="14" borderId="5" xfId="0" applyFont="1" applyFill="1" applyBorder="1" applyAlignment="1">
      <alignment horizontal="center" vertical="center" wrapText="1"/>
    </xf>
    <xf numFmtId="0" fontId="8" fillId="14" borderId="36" xfId="0" applyFont="1" applyFill="1" applyBorder="1" applyAlignment="1">
      <alignment wrapText="1"/>
    </xf>
    <xf numFmtId="0" fontId="8" fillId="14" borderId="17" xfId="0" applyFont="1" applyFill="1" applyBorder="1"/>
    <xf numFmtId="0" fontId="8" fillId="14" borderId="17" xfId="0" applyFont="1" applyFill="1" applyBorder="1" applyAlignment="1">
      <alignment wrapText="1"/>
    </xf>
    <xf numFmtId="0" fontId="8" fillId="14" borderId="17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/>
    </xf>
    <xf numFmtId="0" fontId="8" fillId="14" borderId="17" xfId="0" applyFont="1" applyFill="1" applyBorder="1" applyAlignment="1">
      <alignment horizontal="center" vertical="center" wrapText="1"/>
    </xf>
    <xf numFmtId="0" fontId="0" fillId="14" borderId="17" xfId="0" applyFill="1" applyBorder="1"/>
    <xf numFmtId="0" fontId="0" fillId="14" borderId="12" xfId="0" applyFill="1" applyBorder="1"/>
    <xf numFmtId="0" fontId="30" fillId="14" borderId="17" xfId="0" applyFont="1" applyFill="1" applyBorder="1" applyAlignment="1">
      <alignment wrapText="1"/>
    </xf>
    <xf numFmtId="0" fontId="8" fillId="14" borderId="12" xfId="0" applyFont="1" applyFill="1" applyBorder="1" applyAlignment="1">
      <alignment horizontal="center" vertical="center" wrapText="1"/>
    </xf>
    <xf numFmtId="0" fontId="8" fillId="14" borderId="12" xfId="0" applyFont="1" applyFill="1" applyBorder="1"/>
    <xf numFmtId="0" fontId="8" fillId="14" borderId="38" xfId="0" applyFont="1" applyFill="1" applyBorder="1" applyAlignment="1">
      <alignment wrapText="1"/>
    </xf>
    <xf numFmtId="0" fontId="8" fillId="14" borderId="21" xfId="0" applyFont="1" applyFill="1" applyBorder="1"/>
    <xf numFmtId="0" fontId="8" fillId="14" borderId="21" xfId="0" applyFont="1" applyFill="1" applyBorder="1" applyAlignment="1">
      <alignment wrapText="1"/>
    </xf>
    <xf numFmtId="0" fontId="8" fillId="14" borderId="21" xfId="0" applyFont="1" applyFill="1" applyBorder="1" applyAlignment="1">
      <alignment horizontal="center" vertical="center"/>
    </xf>
    <xf numFmtId="0" fontId="8" fillId="14" borderId="21" xfId="0" applyFont="1" applyFill="1" applyBorder="1" applyAlignment="1">
      <alignment horizontal="center" vertical="center" wrapText="1"/>
    </xf>
    <xf numFmtId="0" fontId="8" fillId="14" borderId="22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8" fillId="8" borderId="0" xfId="0" applyFont="1" applyFill="1" applyAlignment="1">
      <alignment wrapText="1"/>
    </xf>
    <xf numFmtId="0" fontId="8" fillId="8" borderId="0" xfId="0" applyFont="1" applyFill="1"/>
    <xf numFmtId="0" fontId="8" fillId="8" borderId="13" xfId="0" applyFont="1" applyFill="1" applyBorder="1" applyAlignment="1">
      <alignment horizontal="center"/>
    </xf>
    <xf numFmtId="0" fontId="8" fillId="8" borderId="13" xfId="0" applyFont="1" applyFill="1" applyBorder="1" applyAlignment="1">
      <alignment horizontal="center" vertical="center" wrapText="1"/>
    </xf>
    <xf numFmtId="0" fontId="0" fillId="8" borderId="13" xfId="0" applyFill="1" applyBorder="1"/>
    <xf numFmtId="0" fontId="8" fillId="8" borderId="17" xfId="0" applyFont="1" applyFill="1" applyBorder="1" applyAlignment="1">
      <alignment horizontal="center"/>
    </xf>
    <xf numFmtId="0" fontId="0" fillId="8" borderId="17" xfId="0" applyFill="1" applyBorder="1"/>
    <xf numFmtId="0" fontId="0" fillId="8" borderId="12" xfId="0" applyFill="1" applyBorder="1"/>
    <xf numFmtId="0" fontId="8" fillId="8" borderId="30" xfId="0" applyFont="1" applyFill="1" applyBorder="1" applyAlignment="1">
      <alignment horizontal="center"/>
    </xf>
    <xf numFmtId="0" fontId="0" fillId="8" borderId="30" xfId="0" applyFill="1" applyBorder="1"/>
    <xf numFmtId="0" fontId="0" fillId="8" borderId="26" xfId="0" applyFill="1" applyBorder="1"/>
    <xf numFmtId="0" fontId="8" fillId="8" borderId="21" xfId="0" applyFont="1" applyFill="1" applyBorder="1" applyAlignment="1">
      <alignment horizontal="center"/>
    </xf>
    <xf numFmtId="0" fontId="0" fillId="8" borderId="21" xfId="0" applyFill="1" applyBorder="1"/>
    <xf numFmtId="0" fontId="0" fillId="8" borderId="22" xfId="0" applyFill="1" applyBorder="1"/>
    <xf numFmtId="0" fontId="8" fillId="8" borderId="35" xfId="0" applyFont="1" applyFill="1" applyBorder="1" applyAlignment="1">
      <alignment horizontal="center"/>
    </xf>
    <xf numFmtId="0" fontId="8" fillId="8" borderId="36" xfId="0" applyFont="1" applyFill="1" applyBorder="1" applyAlignment="1">
      <alignment horizontal="center"/>
    </xf>
    <xf numFmtId="0" fontId="26" fillId="0" borderId="0" xfId="0" applyFont="1" applyFill="1" applyBorder="1" applyAlignment="1">
      <alignment vertical="center" wrapText="1"/>
    </xf>
    <xf numFmtId="0" fontId="8" fillId="16" borderId="4" xfId="0" applyFont="1" applyFill="1" applyBorder="1" applyAlignment="1"/>
    <xf numFmtId="0" fontId="8" fillId="16" borderId="13" xfId="0" applyFont="1" applyFill="1" applyBorder="1" applyAlignment="1"/>
    <xf numFmtId="0" fontId="8" fillId="16" borderId="13" xfId="0" applyFont="1" applyFill="1" applyBorder="1" applyAlignment="1">
      <alignment horizontal="center"/>
    </xf>
    <xf numFmtId="0" fontId="8" fillId="16" borderId="13" xfId="0" applyFont="1" applyFill="1" applyBorder="1" applyAlignment="1">
      <alignment horizontal="center" vertical="center"/>
    </xf>
    <xf numFmtId="0" fontId="0" fillId="16" borderId="13" xfId="0" applyFill="1" applyBorder="1" applyAlignment="1"/>
    <xf numFmtId="0" fontId="8" fillId="16" borderId="11" xfId="0" applyFont="1" applyFill="1" applyBorder="1" applyAlignment="1"/>
    <xf numFmtId="0" fontId="8" fillId="16" borderId="17" xfId="0" applyFont="1" applyFill="1" applyBorder="1" applyAlignment="1"/>
    <xf numFmtId="0" fontId="8" fillId="16" borderId="17" xfId="0" applyFont="1" applyFill="1" applyBorder="1" applyAlignment="1">
      <alignment horizontal="center"/>
    </xf>
    <xf numFmtId="0" fontId="8" fillId="16" borderId="17" xfId="0" applyFont="1" applyFill="1" applyBorder="1" applyAlignment="1">
      <alignment horizontal="center" vertical="center"/>
    </xf>
    <xf numFmtId="0" fontId="0" fillId="16" borderId="17" xfId="0" applyFill="1" applyBorder="1" applyAlignment="1"/>
    <xf numFmtId="0" fontId="0" fillId="16" borderId="12" xfId="0" applyFill="1" applyBorder="1" applyAlignment="1"/>
    <xf numFmtId="0" fontId="8" fillId="16" borderId="20" xfId="0" applyFont="1" applyFill="1" applyBorder="1" applyAlignment="1"/>
    <xf numFmtId="0" fontId="8" fillId="16" borderId="21" xfId="0" applyFont="1" applyFill="1" applyBorder="1" applyAlignment="1"/>
    <xf numFmtId="0" fontId="8" fillId="16" borderId="21" xfId="0" applyFont="1" applyFill="1" applyBorder="1" applyAlignment="1">
      <alignment horizontal="center"/>
    </xf>
    <xf numFmtId="0" fontId="8" fillId="16" borderId="21" xfId="0" applyFont="1" applyFill="1" applyBorder="1" applyAlignment="1">
      <alignment horizontal="center" vertical="center"/>
    </xf>
    <xf numFmtId="0" fontId="0" fillId="16" borderId="21" xfId="0" applyFill="1" applyBorder="1" applyAlignment="1"/>
    <xf numFmtId="0" fontId="0" fillId="16" borderId="22" xfId="0" applyFill="1" applyBorder="1" applyAlignment="1"/>
    <xf numFmtId="0" fontId="8" fillId="0" borderId="0" xfId="0" applyFont="1" applyFill="1" applyBorder="1" applyAlignment="1"/>
    <xf numFmtId="0" fontId="31" fillId="0" borderId="0" xfId="0" applyFont="1" applyFill="1" applyBorder="1" applyAlignment="1">
      <alignment vertical="center" textRotation="180"/>
    </xf>
    <xf numFmtId="0" fontId="8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32" fillId="0" borderId="17" xfId="0" applyFont="1" applyFill="1" applyBorder="1" applyAlignment="1">
      <alignment horizontal="center" vertical="center" wrapText="1"/>
    </xf>
    <xf numFmtId="9" fontId="29" fillId="4" borderId="2" xfId="0" applyNumberFormat="1" applyFont="1" applyFill="1" applyBorder="1" applyAlignment="1">
      <alignment vertical="center"/>
    </xf>
    <xf numFmtId="0" fontId="8" fillId="0" borderId="40" xfId="0" applyFont="1" applyBorder="1" applyAlignment="1">
      <alignment horizontal="center" vertical="center" wrapText="1"/>
    </xf>
    <xf numFmtId="0" fontId="2" fillId="0" borderId="0" xfId="0" applyFont="1" applyFill="1" applyBorder="1"/>
    <xf numFmtId="0" fontId="28" fillId="0" borderId="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9" fontId="4" fillId="0" borderId="18" xfId="0" applyNumberFormat="1" applyFont="1" applyFill="1" applyBorder="1" applyAlignment="1">
      <alignment vertical="center"/>
    </xf>
    <xf numFmtId="0" fontId="8" fillId="0" borderId="30" xfId="0" applyFont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22" fillId="17" borderId="8" xfId="0" applyFont="1" applyFill="1" applyBorder="1" applyAlignment="1">
      <alignment horizontal="center" vertical="center" wrapText="1"/>
    </xf>
    <xf numFmtId="0" fontId="0" fillId="0" borderId="0" xfId="0" quotePrefix="1" applyFill="1" applyBorder="1" applyAlignment="1">
      <alignment wrapText="1"/>
    </xf>
    <xf numFmtId="0" fontId="8" fillId="0" borderId="19" xfId="0" applyFont="1" applyBorder="1"/>
    <xf numFmtId="0" fontId="2" fillId="0" borderId="0" xfId="0" applyFont="1" applyBorder="1"/>
    <xf numFmtId="0" fontId="33" fillId="19" borderId="0" xfId="0" applyFont="1" applyFill="1" applyBorder="1" applyAlignment="1">
      <alignment horizontal="center" vertical="center"/>
    </xf>
    <xf numFmtId="9" fontId="29" fillId="4" borderId="25" xfId="0" applyNumberFormat="1" applyFont="1" applyFill="1" applyBorder="1" applyAlignment="1">
      <alignment vertical="center"/>
    </xf>
    <xf numFmtId="0" fontId="2" fillId="8" borderId="21" xfId="0" applyFont="1" applyFill="1" applyBorder="1" applyAlignment="1">
      <alignment horizontal="center" vertical="center"/>
    </xf>
    <xf numFmtId="0" fontId="2" fillId="5" borderId="21" xfId="0" applyFont="1" applyFill="1" applyBorder="1"/>
    <xf numFmtId="0" fontId="2" fillId="0" borderId="19" xfId="0" applyFont="1" applyBorder="1"/>
    <xf numFmtId="0" fontId="2" fillId="20" borderId="17" xfId="0" applyFont="1" applyFill="1" applyBorder="1"/>
    <xf numFmtId="0" fontId="2" fillId="20" borderId="21" xfId="0" applyFont="1" applyFill="1" applyBorder="1"/>
    <xf numFmtId="0" fontId="8" fillId="4" borderId="17" xfId="0" applyFont="1" applyFill="1" applyBorder="1"/>
    <xf numFmtId="0" fontId="8" fillId="4" borderId="21" xfId="0" applyFont="1" applyFill="1" applyBorder="1"/>
    <xf numFmtId="0" fontId="2" fillId="21" borderId="0" xfId="0" applyFont="1" applyFill="1"/>
    <xf numFmtId="0" fontId="2" fillId="21" borderId="0" xfId="0" applyFont="1" applyFill="1" applyBorder="1"/>
    <xf numFmtId="0" fontId="2" fillId="21" borderId="18" xfId="0" applyFont="1" applyFill="1" applyBorder="1"/>
    <xf numFmtId="0" fontId="6" fillId="21" borderId="14" xfId="0" quotePrefix="1" applyFont="1" applyFill="1" applyBorder="1" applyAlignment="1">
      <alignment horizontal="center" vertical="center" wrapText="1"/>
    </xf>
    <xf numFmtId="0" fontId="6" fillId="21" borderId="15" xfId="0" quotePrefix="1" applyFont="1" applyFill="1" applyBorder="1" applyAlignment="1">
      <alignment horizontal="center" vertical="center" wrapText="1"/>
    </xf>
    <xf numFmtId="0" fontId="8" fillId="21" borderId="30" xfId="0" applyFont="1" applyFill="1" applyBorder="1" applyAlignment="1">
      <alignment horizontal="center" vertical="center" wrapText="1"/>
    </xf>
    <xf numFmtId="0" fontId="8" fillId="21" borderId="26" xfId="0" applyFont="1" applyFill="1" applyBorder="1" applyAlignment="1">
      <alignment horizontal="center" vertical="center" wrapText="1"/>
    </xf>
    <xf numFmtId="0" fontId="8" fillId="21" borderId="17" xfId="0" applyFont="1" applyFill="1" applyBorder="1"/>
    <xf numFmtId="0" fontId="8" fillId="21" borderId="12" xfId="0" applyFont="1" applyFill="1" applyBorder="1"/>
    <xf numFmtId="0" fontId="8" fillId="21" borderId="21" xfId="0" applyFont="1" applyFill="1" applyBorder="1"/>
    <xf numFmtId="0" fontId="8" fillId="21" borderId="22" xfId="0" applyFont="1" applyFill="1" applyBorder="1"/>
    <xf numFmtId="3" fontId="3" fillId="21" borderId="0" xfId="1" applyNumberFormat="1" applyFont="1" applyFill="1" applyAlignment="1">
      <alignment horizontal="right"/>
    </xf>
    <xf numFmtId="0" fontId="0" fillId="21" borderId="0" xfId="0" applyFill="1"/>
    <xf numFmtId="0" fontId="8" fillId="21" borderId="0" xfId="0" applyFont="1" applyFill="1"/>
    <xf numFmtId="0" fontId="8" fillId="21" borderId="0" xfId="0" applyFont="1" applyFill="1" applyBorder="1"/>
    <xf numFmtId="0" fontId="8" fillId="21" borderId="18" xfId="0" applyFont="1" applyFill="1" applyBorder="1"/>
    <xf numFmtId="0" fontId="22" fillId="21" borderId="27" xfId="0" quotePrefix="1" applyFont="1" applyFill="1" applyBorder="1" applyAlignment="1">
      <alignment horizontal="center" vertical="center" wrapText="1"/>
    </xf>
    <xf numFmtId="0" fontId="22" fillId="21" borderId="28" xfId="0" quotePrefix="1" applyFont="1" applyFill="1" applyBorder="1" applyAlignment="1">
      <alignment horizontal="center" vertical="center" wrapText="1"/>
    </xf>
    <xf numFmtId="0" fontId="8" fillId="21" borderId="30" xfId="0" applyFont="1" applyFill="1" applyBorder="1"/>
    <xf numFmtId="0" fontId="8" fillId="21" borderId="46" xfId="0" applyFont="1" applyFill="1" applyBorder="1"/>
    <xf numFmtId="0" fontId="8" fillId="21" borderId="29" xfId="0" applyFont="1" applyFill="1" applyBorder="1"/>
    <xf numFmtId="0" fontId="0" fillId="20" borderId="0" xfId="0" applyFill="1"/>
    <xf numFmtId="0" fontId="8" fillId="4" borderId="0" xfId="0" applyFont="1" applyFill="1"/>
    <xf numFmtId="0" fontId="8" fillId="0" borderId="29" xfId="0" applyFont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 wrapText="1"/>
    </xf>
    <xf numFmtId="0" fontId="28" fillId="0" borderId="46" xfId="0" applyFont="1" applyFill="1" applyBorder="1" applyAlignment="1">
      <alignment horizontal="center" vertical="center" wrapText="1"/>
    </xf>
    <xf numFmtId="0" fontId="8" fillId="0" borderId="50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3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1" fontId="8" fillId="0" borderId="0" xfId="0" applyNumberFormat="1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vertical="center" wrapText="1"/>
    </xf>
    <xf numFmtId="0" fontId="38" fillId="0" borderId="28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horizontal="center" vertical="center"/>
    </xf>
    <xf numFmtId="0" fontId="28" fillId="18" borderId="2" xfId="0" applyFont="1" applyFill="1" applyBorder="1" applyAlignment="1">
      <alignment horizontal="center" vertical="center"/>
    </xf>
    <xf numFmtId="0" fontId="28" fillId="18" borderId="27" xfId="0" applyFont="1" applyFill="1" applyBorder="1" applyAlignment="1">
      <alignment horizontal="center" vertical="center"/>
    </xf>
    <xf numFmtId="0" fontId="23" fillId="15" borderId="13" xfId="0" applyFont="1" applyFill="1" applyBorder="1" applyAlignment="1">
      <alignment horizontal="center" vertical="center" textRotation="255"/>
    </xf>
    <xf numFmtId="0" fontId="23" fillId="15" borderId="17" xfId="0" applyFont="1" applyFill="1" applyBorder="1" applyAlignment="1">
      <alignment horizontal="center" vertical="center" textRotation="255"/>
    </xf>
    <xf numFmtId="0" fontId="23" fillId="15" borderId="21" xfId="0" applyFont="1" applyFill="1" applyBorder="1" applyAlignment="1">
      <alignment horizontal="center" vertical="center" textRotation="255"/>
    </xf>
    <xf numFmtId="0" fontId="26" fillId="14" borderId="9" xfId="0" applyFont="1" applyFill="1" applyBorder="1" applyAlignment="1">
      <alignment horizontal="center" vertical="center" textRotation="255" wrapText="1"/>
    </xf>
    <xf numFmtId="0" fontId="26" fillId="14" borderId="37" xfId="0" applyFont="1" applyFill="1" applyBorder="1" applyAlignment="1">
      <alignment horizontal="center" vertical="center" textRotation="255" wrapText="1"/>
    </xf>
    <xf numFmtId="0" fontId="31" fillId="8" borderId="8" xfId="0" applyFont="1" applyFill="1" applyBorder="1" applyAlignment="1">
      <alignment horizontal="center" vertical="center" wrapText="1"/>
    </xf>
    <xf numFmtId="0" fontId="31" fillId="8" borderId="39" xfId="0" applyFont="1" applyFill="1" applyBorder="1" applyAlignment="1">
      <alignment horizontal="center" vertical="center" wrapText="1"/>
    </xf>
    <xf numFmtId="0" fontId="31" fillId="16" borderId="13" xfId="0" applyFont="1" applyFill="1" applyBorder="1" applyAlignment="1">
      <alignment horizontal="center" vertical="center" textRotation="180"/>
    </xf>
    <xf numFmtId="0" fontId="31" fillId="16" borderId="17" xfId="0" applyFont="1" applyFill="1" applyBorder="1" applyAlignment="1">
      <alignment horizontal="center" vertical="center" textRotation="180"/>
    </xf>
    <xf numFmtId="0" fontId="31" fillId="16" borderId="21" xfId="0" applyFont="1" applyFill="1" applyBorder="1" applyAlignment="1">
      <alignment horizontal="center" vertical="center" textRotation="180"/>
    </xf>
    <xf numFmtId="0" fontId="27" fillId="18" borderId="27" xfId="0" applyFont="1" applyFill="1" applyBorder="1" applyAlignment="1">
      <alignment horizontal="center" vertical="center"/>
    </xf>
    <xf numFmtId="0" fontId="27" fillId="18" borderId="23" xfId="0" applyFont="1" applyFill="1" applyBorder="1" applyAlignment="1">
      <alignment horizontal="center" vertical="center"/>
    </xf>
    <xf numFmtId="0" fontId="2" fillId="14" borderId="19" xfId="0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0" fontId="2" fillId="14" borderId="31" xfId="0" applyFont="1" applyFill="1" applyBorder="1" applyAlignment="1">
      <alignment horizontal="center" vertical="center"/>
    </xf>
    <xf numFmtId="0" fontId="2" fillId="22" borderId="48" xfId="0" applyFont="1" applyFill="1" applyBorder="1" applyAlignment="1">
      <alignment horizontal="center" vertical="center"/>
    </xf>
    <xf numFmtId="0" fontId="2" fillId="22" borderId="0" xfId="0" applyFont="1" applyFill="1" applyBorder="1" applyAlignment="1">
      <alignment horizontal="center" vertical="center"/>
    </xf>
    <xf numFmtId="0" fontId="2" fillId="22" borderId="18" xfId="0" applyFont="1" applyFill="1" applyBorder="1" applyAlignment="1">
      <alignment horizontal="center" vertical="center"/>
    </xf>
    <xf numFmtId="0" fontId="34" fillId="11" borderId="16" xfId="0" applyFont="1" applyFill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 wrapText="1"/>
    </xf>
    <xf numFmtId="0" fontId="34" fillId="11" borderId="15" xfId="0" applyFont="1" applyFill="1" applyBorder="1" applyAlignment="1">
      <alignment horizontal="center" vertical="center" wrapText="1"/>
    </xf>
    <xf numFmtId="0" fontId="34" fillId="11" borderId="25" xfId="0" applyFont="1" applyFill="1" applyBorder="1" applyAlignment="1">
      <alignment horizontal="center" vertical="center" wrapText="1"/>
    </xf>
    <xf numFmtId="0" fontId="34" fillId="11" borderId="23" xfId="0" applyFont="1" applyFill="1" applyBorder="1" applyAlignment="1">
      <alignment horizontal="center" vertical="center" wrapText="1"/>
    </xf>
    <xf numFmtId="0" fontId="34" fillId="11" borderId="24" xfId="0" applyFont="1" applyFill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/>
    </xf>
    <xf numFmtId="0" fontId="35" fillId="0" borderId="27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23" fillId="8" borderId="17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23" fillId="8" borderId="45" xfId="0" applyFont="1" applyFill="1" applyBorder="1" applyAlignment="1">
      <alignment horizontal="center" vertical="center"/>
    </xf>
    <xf numFmtId="0" fontId="23" fillId="8" borderId="34" xfId="0" applyFont="1" applyFill="1" applyBorder="1" applyAlignment="1">
      <alignment horizontal="center" vertical="center"/>
    </xf>
    <xf numFmtId="0" fontId="23" fillId="8" borderId="47" xfId="0" applyFont="1" applyFill="1" applyBorder="1" applyAlignment="1">
      <alignment horizontal="center" vertical="center"/>
    </xf>
    <xf numFmtId="0" fontId="23" fillId="7" borderId="45" xfId="0" applyFont="1" applyFill="1" applyBorder="1" applyAlignment="1">
      <alignment horizontal="center" vertical="center"/>
    </xf>
    <xf numFmtId="0" fontId="23" fillId="7" borderId="34" xfId="0" applyFont="1" applyFill="1" applyBorder="1" applyAlignment="1">
      <alignment horizontal="center" vertical="center"/>
    </xf>
    <xf numFmtId="0" fontId="23" fillId="7" borderId="47" xfId="0" applyFont="1" applyFill="1" applyBorder="1" applyAlignment="1">
      <alignment horizontal="center" vertical="center"/>
    </xf>
    <xf numFmtId="0" fontId="23" fillId="6" borderId="45" xfId="0" applyFont="1" applyFill="1" applyBorder="1" applyAlignment="1">
      <alignment horizontal="center" vertical="center"/>
    </xf>
    <xf numFmtId="0" fontId="23" fillId="6" borderId="34" xfId="0" applyFont="1" applyFill="1" applyBorder="1" applyAlignment="1">
      <alignment horizontal="center" vertical="center"/>
    </xf>
    <xf numFmtId="0" fontId="23" fillId="6" borderId="47" xfId="0" applyFont="1" applyFill="1" applyBorder="1" applyAlignment="1">
      <alignment horizontal="center" vertical="center"/>
    </xf>
    <xf numFmtId="0" fontId="23" fillId="6" borderId="17" xfId="0" applyFont="1" applyFill="1" applyBorder="1" applyAlignment="1">
      <alignment horizontal="center" vertical="center"/>
    </xf>
    <xf numFmtId="0" fontId="23" fillId="6" borderId="12" xfId="0" applyFont="1" applyFill="1" applyBorder="1" applyAlignment="1">
      <alignment horizontal="center" vertical="center"/>
    </xf>
    <xf numFmtId="3" fontId="21" fillId="2" borderId="23" xfId="0" applyNumberFormat="1" applyFont="1" applyFill="1" applyBorder="1" applyAlignment="1">
      <alignment horizontal="center"/>
    </xf>
    <xf numFmtId="3" fontId="21" fillId="8" borderId="23" xfId="0" applyNumberFormat="1" applyFont="1" applyFill="1" applyBorder="1" applyAlignment="1">
      <alignment horizontal="center"/>
    </xf>
    <xf numFmtId="3" fontId="21" fillId="3" borderId="23" xfId="0" applyNumberFormat="1" applyFont="1" applyFill="1" applyBorder="1" applyAlignment="1">
      <alignment horizontal="center"/>
    </xf>
    <xf numFmtId="3" fontId="21" fillId="11" borderId="23" xfId="0" applyNumberFormat="1" applyFont="1" applyFill="1" applyBorder="1" applyAlignment="1">
      <alignment horizontal="center"/>
    </xf>
    <xf numFmtId="3" fontId="21" fillId="12" borderId="23" xfId="0" applyNumberFormat="1" applyFont="1" applyFill="1" applyBorder="1" applyAlignment="1">
      <alignment horizontal="center"/>
    </xf>
    <xf numFmtId="0" fontId="29" fillId="8" borderId="41" xfId="0" applyFont="1" applyFill="1" applyBorder="1" applyAlignment="1">
      <alignment horizontal="center" vertical="center"/>
    </xf>
    <xf numFmtId="0" fontId="29" fillId="8" borderId="42" xfId="0" applyFont="1" applyFill="1" applyBorder="1" applyAlignment="1">
      <alignment horizontal="center" vertical="center"/>
    </xf>
    <xf numFmtId="0" fontId="29" fillId="8" borderId="44" xfId="0" applyFont="1" applyFill="1" applyBorder="1" applyAlignment="1">
      <alignment horizontal="center" vertical="center"/>
    </xf>
    <xf numFmtId="3" fontId="6" fillId="11" borderId="2" xfId="0" applyNumberFormat="1" applyFont="1" applyFill="1" applyBorder="1" applyAlignment="1">
      <alignment horizontal="center" vertical="center" wrapText="1"/>
    </xf>
    <xf numFmtId="3" fontId="6" fillId="11" borderId="3" xfId="0" applyNumberFormat="1" applyFont="1" applyFill="1" applyBorder="1" applyAlignment="1">
      <alignment horizontal="center" vertical="center" wrapText="1"/>
    </xf>
    <xf numFmtId="0" fontId="29" fillId="5" borderId="41" xfId="0" applyFont="1" applyFill="1" applyBorder="1" applyAlignment="1">
      <alignment horizontal="center" vertical="center"/>
    </xf>
    <xf numFmtId="0" fontId="29" fillId="5" borderId="42" xfId="0" applyFont="1" applyFill="1" applyBorder="1" applyAlignment="1">
      <alignment horizontal="center" vertical="center"/>
    </xf>
    <xf numFmtId="0" fontId="29" fillId="5" borderId="43" xfId="0" applyFont="1" applyFill="1" applyBorder="1" applyAlignment="1">
      <alignment horizontal="center" vertical="center"/>
    </xf>
    <xf numFmtId="0" fontId="29" fillId="6" borderId="41" xfId="0" applyFont="1" applyFill="1" applyBorder="1" applyAlignment="1">
      <alignment horizontal="center" vertical="center"/>
    </xf>
    <xf numFmtId="0" fontId="29" fillId="6" borderId="42" xfId="0" applyFont="1" applyFill="1" applyBorder="1" applyAlignment="1">
      <alignment horizontal="center" vertical="center"/>
    </xf>
    <xf numFmtId="0" fontId="29" fillId="6" borderId="43" xfId="0" applyFont="1" applyFill="1" applyBorder="1" applyAlignment="1">
      <alignment horizontal="center" vertical="center"/>
    </xf>
    <xf numFmtId="0" fontId="23" fillId="5" borderId="17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29" fillId="7" borderId="41" xfId="0" applyFont="1" applyFill="1" applyBorder="1" applyAlignment="1">
      <alignment horizontal="center" vertical="center"/>
    </xf>
    <xf numFmtId="0" fontId="29" fillId="7" borderId="42" xfId="0" applyFont="1" applyFill="1" applyBorder="1" applyAlignment="1">
      <alignment horizontal="center" vertical="center"/>
    </xf>
    <xf numFmtId="0" fontId="29" fillId="7" borderId="44" xfId="0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23" fillId="7" borderId="12" xfId="0" applyFont="1" applyFill="1" applyBorder="1" applyAlignment="1">
      <alignment horizontal="center" vertical="center"/>
    </xf>
    <xf numFmtId="3" fontId="6" fillId="12" borderId="2" xfId="0" applyNumberFormat="1" applyFont="1" applyFill="1" applyBorder="1" applyAlignment="1">
      <alignment horizontal="center" vertical="center" wrapText="1"/>
    </xf>
    <xf numFmtId="3" fontId="6" fillId="12" borderId="3" xfId="0" applyNumberFormat="1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0" fontId="23" fillId="7" borderId="41" xfId="0" applyFont="1" applyFill="1" applyBorder="1" applyAlignment="1">
      <alignment horizontal="center" vertical="center"/>
    </xf>
    <xf numFmtId="0" fontId="23" fillId="7" borderId="42" xfId="0" applyFont="1" applyFill="1" applyBorder="1" applyAlignment="1">
      <alignment horizontal="center" vertical="center"/>
    </xf>
    <xf numFmtId="0" fontId="23" fillId="7" borderId="44" xfId="0" applyFont="1" applyFill="1" applyBorder="1" applyAlignment="1">
      <alignment horizontal="center" vertical="center"/>
    </xf>
    <xf numFmtId="3" fontId="6" fillId="3" borderId="2" xfId="0" applyNumberFormat="1" applyFont="1" applyFill="1" applyBorder="1" applyAlignment="1">
      <alignment horizontal="center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0" fontId="23" fillId="5" borderId="41" xfId="0" applyFont="1" applyFill="1" applyBorder="1" applyAlignment="1">
      <alignment horizontal="center" vertical="center"/>
    </xf>
    <xf numFmtId="0" fontId="23" fillId="5" borderId="42" xfId="0" applyFont="1" applyFill="1" applyBorder="1" applyAlignment="1">
      <alignment horizontal="center" vertical="center"/>
    </xf>
    <xf numFmtId="0" fontId="23" fillId="5" borderId="43" xfId="0" applyFont="1" applyFill="1" applyBorder="1" applyAlignment="1">
      <alignment horizontal="center" vertical="center"/>
    </xf>
    <xf numFmtId="0" fontId="23" fillId="8" borderId="41" xfId="0" applyFont="1" applyFill="1" applyBorder="1" applyAlignment="1">
      <alignment horizontal="center" vertical="center"/>
    </xf>
    <xf numFmtId="0" fontId="23" fillId="8" borderId="42" xfId="0" applyFont="1" applyFill="1" applyBorder="1" applyAlignment="1">
      <alignment horizontal="center" vertical="center"/>
    </xf>
    <xf numFmtId="0" fontId="23" fillId="8" borderId="44" xfId="0" applyFont="1" applyFill="1" applyBorder="1" applyAlignment="1">
      <alignment horizontal="center" vertical="center"/>
    </xf>
    <xf numFmtId="0" fontId="23" fillId="6" borderId="41" xfId="0" applyFont="1" applyFill="1" applyBorder="1" applyAlignment="1">
      <alignment horizontal="center" vertical="center"/>
    </xf>
    <xf numFmtId="0" fontId="23" fillId="6" borderId="42" xfId="0" applyFont="1" applyFill="1" applyBorder="1" applyAlignment="1">
      <alignment horizontal="center" vertical="center"/>
    </xf>
    <xf numFmtId="0" fontId="23" fillId="6" borderId="43" xfId="0" applyFont="1" applyFill="1" applyBorder="1" applyAlignment="1">
      <alignment horizontal="center" vertical="center"/>
    </xf>
    <xf numFmtId="3" fontId="6" fillId="8" borderId="2" xfId="0" applyNumberFormat="1" applyFont="1" applyFill="1" applyBorder="1" applyAlignment="1">
      <alignment horizontal="center" vertical="center" wrapText="1"/>
    </xf>
    <xf numFmtId="3" fontId="6" fillId="8" borderId="3" xfId="0" applyNumberFormat="1" applyFont="1" applyFill="1" applyBorder="1" applyAlignment="1">
      <alignment horizontal="center" vertical="center" wrapText="1"/>
    </xf>
    <xf numFmtId="0" fontId="29" fillId="5" borderId="16" xfId="0" applyFont="1" applyFill="1" applyBorder="1" applyAlignment="1">
      <alignment horizontal="center" vertical="center"/>
    </xf>
    <xf numFmtId="0" fontId="29" fillId="5" borderId="19" xfId="0" applyFont="1" applyFill="1" applyBorder="1" applyAlignment="1">
      <alignment horizontal="center" vertical="center"/>
    </xf>
    <xf numFmtId="0" fontId="29" fillId="5" borderId="25" xfId="0" applyFont="1" applyFill="1" applyBorder="1" applyAlignment="1">
      <alignment horizontal="center" vertical="center"/>
    </xf>
  </cellXfs>
  <cellStyles count="43">
    <cellStyle name="0,0_x000d__x000a_NA_x000d__x000a_" xfId="2"/>
    <cellStyle name="Arial" xfId="3"/>
    <cellStyle name="Date" xfId="4"/>
    <cellStyle name="En-tete1" xfId="5"/>
    <cellStyle name="En-tete2" xfId="6"/>
    <cellStyle name="Euro" xfId="7"/>
    <cellStyle name="Financier" xfId="8"/>
    <cellStyle name="Fixe" xfId="9"/>
    <cellStyle name="Lien hypertexte 2" xfId="10"/>
    <cellStyle name="Lien hypertexte 3" xfId="11"/>
    <cellStyle name="Lien hypertexte 4" xfId="12"/>
    <cellStyle name="Lien hypertexte 5" xfId="13"/>
    <cellStyle name="Milliers 2" xfId="14"/>
    <cellStyle name="Milliers 3" xfId="15"/>
    <cellStyle name="Monetaire" xfId="16"/>
    <cellStyle name="Monétaire 2" xfId="17"/>
    <cellStyle name="Monétaire 3" xfId="18"/>
    <cellStyle name="Normal" xfId="0" builtinId="0"/>
    <cellStyle name="Normal 10" xfId="19"/>
    <cellStyle name="Normal 11" xfId="20"/>
    <cellStyle name="Normal 12" xfId="21"/>
    <cellStyle name="Normal 13" xfId="22"/>
    <cellStyle name="Normal 14" xfId="23"/>
    <cellStyle name="Normal 15" xfId="24"/>
    <cellStyle name="Normal 16" xfId="25"/>
    <cellStyle name="Normal 17" xfId="26"/>
    <cellStyle name="Normal 18" xfId="27"/>
    <cellStyle name="Normal 19" xfId="28"/>
    <cellStyle name="Normal 2" xfId="29"/>
    <cellStyle name="Normal 2 2" xfId="30"/>
    <cellStyle name="Normal 20" xfId="31"/>
    <cellStyle name="Normal 3" xfId="32"/>
    <cellStyle name="Normal 4" xfId="33"/>
    <cellStyle name="Normal 5" xfId="34"/>
    <cellStyle name="Normal 6" xfId="35"/>
    <cellStyle name="Normal 7" xfId="36"/>
    <cellStyle name="Normal 8" xfId="37"/>
    <cellStyle name="Normal 9" xfId="38"/>
    <cellStyle name="Pourcentage" xfId="1" builtinId="5"/>
    <cellStyle name="Pourcentage 2" xfId="39"/>
    <cellStyle name="Pourcentage 3" xfId="40"/>
    <cellStyle name="Titre 2 2" xfId="41"/>
    <cellStyle name="YELLOW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53</xdr:col>
      <xdr:colOff>0</xdr:colOff>
      <xdr:row>6</xdr:row>
      <xdr:rowOff>0</xdr:rowOff>
    </xdr:from>
    <xdr:to>
      <xdr:col>53</xdr:col>
      <xdr:colOff>9525</xdr:colOff>
      <xdr:row>6</xdr:row>
      <xdr:rowOff>28575</xdr:rowOff>
    </xdr:to>
    <xdr:pic>
      <xdr:nvPicPr>
        <xdr:cNvPr id="2" name="Image 1" descr="F:\papa\Questionnaire des souhaits   causes de surpoids_files\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95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0</xdr:colOff>
      <xdr:row>6</xdr:row>
      <xdr:rowOff>0</xdr:rowOff>
    </xdr:from>
    <xdr:to>
      <xdr:col>31</xdr:col>
      <xdr:colOff>9525</xdr:colOff>
      <xdr:row>6</xdr:row>
      <xdr:rowOff>28575</xdr:rowOff>
    </xdr:to>
    <xdr:pic>
      <xdr:nvPicPr>
        <xdr:cNvPr id="4" name="Image 3" descr="F:\papa\Questionnaire des souhaits   causes de surpoids_files\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54725" y="628650"/>
          <a:ext cx="95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171451</xdr:colOff>
      <xdr:row>2</xdr:row>
      <xdr:rowOff>9524</xdr:rowOff>
    </xdr:from>
    <xdr:to>
      <xdr:col>8</xdr:col>
      <xdr:colOff>19051</xdr:colOff>
      <xdr:row>4</xdr:row>
      <xdr:rowOff>133350</xdr:rowOff>
    </xdr:to>
    <xdr:sp macro="" textlink="">
      <xdr:nvSpPr>
        <xdr:cNvPr id="2" name="ZoneTexte 1"/>
        <xdr:cNvSpPr txBox="1"/>
      </xdr:nvSpPr>
      <xdr:spPr>
        <a:xfrm>
          <a:off x="3219451" y="390524"/>
          <a:ext cx="2895600" cy="514351"/>
        </a:xfrm>
        <a:prstGeom prst="rect">
          <a:avLst/>
        </a:prstGeom>
        <a:solidFill>
          <a:srgbClr val="C0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Il faut que j'ai la possibilité de rajouter autant de</a:t>
          </a:r>
          <a:r>
            <a:rPr lang="fr-FR" sz="1100" b="1" baseline="0">
              <a:solidFill>
                <a:schemeClr val="bg1"/>
              </a:solidFill>
            </a:rPr>
            <a:t> </a:t>
          </a:r>
          <a:r>
            <a:rPr lang="fr-FR" sz="1100" b="1">
              <a:solidFill>
                <a:schemeClr val="bg1"/>
              </a:solidFill>
            </a:rPr>
            <a:t>composants  supplementaire dans</a:t>
          </a:r>
          <a:r>
            <a:rPr lang="fr-FR" sz="1100" b="1" baseline="0">
              <a:solidFill>
                <a:schemeClr val="bg1"/>
              </a:solidFill>
            </a:rPr>
            <a:t> </a:t>
          </a:r>
          <a:r>
            <a:rPr lang="fr-FR" sz="1100" b="1">
              <a:solidFill>
                <a:schemeClr val="bg1"/>
              </a:solidFill>
            </a:rPr>
            <a:t>la base de données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333375</xdr:colOff>
      <xdr:row>0</xdr:row>
      <xdr:rowOff>76201</xdr:rowOff>
    </xdr:from>
    <xdr:to>
      <xdr:col>19</xdr:col>
      <xdr:colOff>66676</xdr:colOff>
      <xdr:row>0</xdr:row>
      <xdr:rowOff>533401</xdr:rowOff>
    </xdr:to>
    <xdr:sp macro="" textlink="">
      <xdr:nvSpPr>
        <xdr:cNvPr id="2" name="ZoneTexte 1"/>
        <xdr:cNvSpPr txBox="1"/>
      </xdr:nvSpPr>
      <xdr:spPr>
        <a:xfrm>
          <a:off x="6438900" y="76201"/>
          <a:ext cx="2200276" cy="4572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Col1,Col2,,,Col7: proviennent</a:t>
          </a:r>
          <a:r>
            <a:rPr lang="fr-FR" sz="1100" baseline="0"/>
            <a:t> de la Feuil5!BR16:BX42</a:t>
          </a:r>
          <a:endParaRPr lang="fr-FR" sz="1100"/>
        </a:p>
      </xdr:txBody>
    </xdr:sp>
    <xdr:clientData/>
  </xdr:twoCellAnchor>
  <xdr:twoCellAnchor>
    <xdr:from>
      <xdr:col>1</xdr:col>
      <xdr:colOff>209550</xdr:colOff>
      <xdr:row>0</xdr:row>
      <xdr:rowOff>247650</xdr:rowOff>
    </xdr:from>
    <xdr:to>
      <xdr:col>13</xdr:col>
      <xdr:colOff>533401</xdr:colOff>
      <xdr:row>3</xdr:row>
      <xdr:rowOff>371475</xdr:rowOff>
    </xdr:to>
    <xdr:cxnSp macro="">
      <xdr:nvCxnSpPr>
        <xdr:cNvPr id="4" name="Connecteur droit avec flèche 3"/>
        <xdr:cNvCxnSpPr/>
      </xdr:nvCxnSpPr>
      <xdr:spPr>
        <a:xfrm flipH="1">
          <a:off x="533400" y="247650"/>
          <a:ext cx="6105526" cy="2543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304800</xdr:colOff>
      <xdr:row>1</xdr:row>
      <xdr:rowOff>133350</xdr:rowOff>
    </xdr:from>
    <xdr:to>
      <xdr:col>13</xdr:col>
      <xdr:colOff>495300</xdr:colOff>
      <xdr:row>3</xdr:row>
      <xdr:rowOff>219075</xdr:rowOff>
    </xdr:to>
    <xdr:cxnSp macro="">
      <xdr:nvCxnSpPr>
        <xdr:cNvPr id="6" name="Connecteur droit avec flèche 5"/>
        <xdr:cNvCxnSpPr/>
      </xdr:nvCxnSpPr>
      <xdr:spPr>
        <a:xfrm flipH="1">
          <a:off x="4752975" y="533400"/>
          <a:ext cx="1847850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323850</xdr:colOff>
      <xdr:row>1</xdr:row>
      <xdr:rowOff>95250</xdr:rowOff>
    </xdr:from>
    <xdr:to>
      <xdr:col>19</xdr:col>
      <xdr:colOff>323850</xdr:colOff>
      <xdr:row>3</xdr:row>
      <xdr:rowOff>209550</xdr:rowOff>
    </xdr:to>
    <xdr:cxnSp macro="">
      <xdr:nvCxnSpPr>
        <xdr:cNvPr id="8" name="Connecteur droit avec flèche 7"/>
        <xdr:cNvCxnSpPr/>
      </xdr:nvCxnSpPr>
      <xdr:spPr>
        <a:xfrm>
          <a:off x="7943850" y="495300"/>
          <a:ext cx="95250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66676</xdr:colOff>
      <xdr:row>0</xdr:row>
      <xdr:rowOff>304801</xdr:rowOff>
    </xdr:from>
    <xdr:to>
      <xdr:col>28</xdr:col>
      <xdr:colOff>247650</xdr:colOff>
      <xdr:row>3</xdr:row>
      <xdr:rowOff>123825</xdr:rowOff>
    </xdr:to>
    <xdr:cxnSp macro="">
      <xdr:nvCxnSpPr>
        <xdr:cNvPr id="10" name="Connecteur droit avec flèche 9"/>
        <xdr:cNvCxnSpPr>
          <a:stCxn id="2" idx="3"/>
        </xdr:cNvCxnSpPr>
      </xdr:nvCxnSpPr>
      <xdr:spPr>
        <a:xfrm>
          <a:off x="8639176" y="304801"/>
          <a:ext cx="4324349" cy="16478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31750</xdr:colOff>
      <xdr:row>0</xdr:row>
      <xdr:rowOff>127000</xdr:rowOff>
    </xdr:from>
    <xdr:to>
      <xdr:col>37</xdr:col>
      <xdr:colOff>518583</xdr:colOff>
      <xdr:row>3</xdr:row>
      <xdr:rowOff>211667</xdr:rowOff>
    </xdr:to>
    <xdr:cxnSp macro="">
      <xdr:nvCxnSpPr>
        <xdr:cNvPr id="12" name="Connecteur droit avec flèche 11"/>
        <xdr:cNvCxnSpPr/>
      </xdr:nvCxnSpPr>
      <xdr:spPr>
        <a:xfrm>
          <a:off x="8614833" y="127000"/>
          <a:ext cx="8752417" cy="1047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21167</xdr:colOff>
      <xdr:row>1</xdr:row>
      <xdr:rowOff>42333</xdr:rowOff>
    </xdr:from>
    <xdr:to>
      <xdr:col>46</xdr:col>
      <xdr:colOff>359834</xdr:colOff>
      <xdr:row>3</xdr:row>
      <xdr:rowOff>328084</xdr:rowOff>
    </xdr:to>
    <xdr:cxnSp macro="">
      <xdr:nvCxnSpPr>
        <xdr:cNvPr id="14" name="Connecteur droit avec flèche 13"/>
        <xdr:cNvCxnSpPr/>
      </xdr:nvCxnSpPr>
      <xdr:spPr>
        <a:xfrm>
          <a:off x="8604250" y="444500"/>
          <a:ext cx="12721167" cy="84666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27214</xdr:colOff>
      <xdr:row>1</xdr:row>
      <xdr:rowOff>108857</xdr:rowOff>
    </xdr:from>
    <xdr:to>
      <xdr:col>55</xdr:col>
      <xdr:colOff>204107</xdr:colOff>
      <xdr:row>3</xdr:row>
      <xdr:rowOff>258536</xdr:rowOff>
    </xdr:to>
    <xdr:cxnSp macro="">
      <xdr:nvCxnSpPr>
        <xdr:cNvPr id="16" name="Connecteur droit avec flèche 15"/>
        <xdr:cNvCxnSpPr/>
      </xdr:nvCxnSpPr>
      <xdr:spPr>
        <a:xfrm>
          <a:off x="8286750" y="503464"/>
          <a:ext cx="16968107" cy="70757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154214</xdr:colOff>
      <xdr:row>1</xdr:row>
      <xdr:rowOff>204107</xdr:rowOff>
    </xdr:from>
    <xdr:to>
      <xdr:col>55</xdr:col>
      <xdr:colOff>172357</xdr:colOff>
      <xdr:row>3</xdr:row>
      <xdr:rowOff>353786</xdr:rowOff>
    </xdr:to>
    <xdr:cxnSp macro="">
      <xdr:nvCxnSpPr>
        <xdr:cNvPr id="20" name="Connecteur droit avec flèche 19"/>
        <xdr:cNvCxnSpPr/>
      </xdr:nvCxnSpPr>
      <xdr:spPr>
        <a:xfrm>
          <a:off x="8218714" y="1315357"/>
          <a:ext cx="16925018" cy="156255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190501</xdr:colOff>
      <xdr:row>0</xdr:row>
      <xdr:rowOff>66675</xdr:rowOff>
    </xdr:from>
    <xdr:to>
      <xdr:col>7</xdr:col>
      <xdr:colOff>400050</xdr:colOff>
      <xdr:row>0</xdr:row>
      <xdr:rowOff>723900</xdr:rowOff>
    </xdr:to>
    <xdr:sp macro="" textlink="">
      <xdr:nvSpPr>
        <xdr:cNvPr id="22" name="ZoneTexte 21"/>
        <xdr:cNvSpPr txBox="1"/>
      </xdr:nvSpPr>
      <xdr:spPr>
        <a:xfrm>
          <a:off x="190501" y="66675"/>
          <a:ext cx="3705224" cy="657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>
              <a:solidFill>
                <a:schemeClr val="bg1"/>
              </a:solidFill>
            </a:rPr>
            <a:t>Les cellules B7:B12 sont copiées du tableau de la Feuil5!</a:t>
          </a:r>
          <a:r>
            <a:rPr lang="fr-FR" sz="900" b="1" baseline="0">
              <a:solidFill>
                <a:schemeClr val="bg1"/>
              </a:solidFill>
            </a:rPr>
            <a:t> BR16:BR21</a:t>
          </a:r>
        </a:p>
        <a:p>
          <a:r>
            <a:rPr lang="fr-FR" sz="900" b="1">
              <a:solidFill>
                <a:schemeClr val="bg1"/>
              </a:solidFill>
            </a:rPr>
            <a:t>Les cellules B14:B19sont copiées du tableau de la Feuil5! BR23:BR28</a:t>
          </a:r>
        </a:p>
        <a:p>
          <a:r>
            <a:rPr lang="fr-FR" sz="900" b="1">
              <a:solidFill>
                <a:schemeClr val="bg1"/>
              </a:solidFill>
            </a:rPr>
            <a:t>Les cellules B7:B12 sont copiées du tableau de la Feuil5! BR30:BR35</a:t>
          </a:r>
        </a:p>
        <a:p>
          <a:r>
            <a:rPr lang="fr-FR" sz="900" b="1">
              <a:solidFill>
                <a:schemeClr val="bg1"/>
              </a:solidFill>
            </a:rPr>
            <a:t>Les cellules B7:B12 sont copiées du tableau de la Feuil5! BR37:BR42</a:t>
          </a:r>
        </a:p>
        <a:p>
          <a:endParaRPr lang="fr-FR" sz="900"/>
        </a:p>
      </xdr:txBody>
    </xdr:sp>
    <xdr:clientData/>
  </xdr:twoCellAnchor>
  <xdr:twoCellAnchor>
    <xdr:from>
      <xdr:col>1</xdr:col>
      <xdr:colOff>352426</xdr:colOff>
      <xdr:row>0</xdr:row>
      <xdr:rowOff>762000</xdr:rowOff>
    </xdr:from>
    <xdr:to>
      <xdr:col>1</xdr:col>
      <xdr:colOff>419100</xdr:colOff>
      <xdr:row>8</xdr:row>
      <xdr:rowOff>76200</xdr:rowOff>
    </xdr:to>
    <xdr:cxnSp macro="">
      <xdr:nvCxnSpPr>
        <xdr:cNvPr id="24" name="Connecteur droit avec flèche 23"/>
        <xdr:cNvCxnSpPr/>
      </xdr:nvCxnSpPr>
      <xdr:spPr>
        <a:xfrm flipH="1">
          <a:off x="676276" y="762000"/>
          <a:ext cx="66674" cy="3276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0</xdr:row>
      <xdr:rowOff>885825</xdr:rowOff>
    </xdr:from>
    <xdr:to>
      <xdr:col>1</xdr:col>
      <xdr:colOff>676275</xdr:colOff>
      <xdr:row>15</xdr:row>
      <xdr:rowOff>19050</xdr:rowOff>
    </xdr:to>
    <xdr:cxnSp macro="">
      <xdr:nvCxnSpPr>
        <xdr:cNvPr id="26" name="Connecteur droit avec flèche 25"/>
        <xdr:cNvCxnSpPr/>
      </xdr:nvCxnSpPr>
      <xdr:spPr>
        <a:xfrm flipH="1">
          <a:off x="819150" y="885825"/>
          <a:ext cx="180975" cy="409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333376</xdr:colOff>
      <xdr:row>0</xdr:row>
      <xdr:rowOff>838200</xdr:rowOff>
    </xdr:from>
    <xdr:to>
      <xdr:col>2</xdr:col>
      <xdr:colOff>19050</xdr:colOff>
      <xdr:row>20</xdr:row>
      <xdr:rowOff>114300</xdr:rowOff>
    </xdr:to>
    <xdr:cxnSp macro="">
      <xdr:nvCxnSpPr>
        <xdr:cNvPr id="28" name="Connecteur droit avec flèche 27"/>
        <xdr:cNvCxnSpPr/>
      </xdr:nvCxnSpPr>
      <xdr:spPr>
        <a:xfrm flipH="1">
          <a:off x="657226" y="838200"/>
          <a:ext cx="447674" cy="4953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550335</xdr:colOff>
      <xdr:row>0</xdr:row>
      <xdr:rowOff>800100</xdr:rowOff>
    </xdr:from>
    <xdr:to>
      <xdr:col>2</xdr:col>
      <xdr:colOff>104775</xdr:colOff>
      <xdr:row>29</xdr:row>
      <xdr:rowOff>10583</xdr:rowOff>
    </xdr:to>
    <xdr:cxnSp macro="">
      <xdr:nvCxnSpPr>
        <xdr:cNvPr id="30" name="Connecteur droit avec flèche 29"/>
        <xdr:cNvCxnSpPr/>
      </xdr:nvCxnSpPr>
      <xdr:spPr>
        <a:xfrm flipH="1">
          <a:off x="874185" y="800100"/>
          <a:ext cx="316440" cy="617325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318559</xdr:colOff>
      <xdr:row>0</xdr:row>
      <xdr:rowOff>751416</xdr:rowOff>
    </xdr:from>
    <xdr:to>
      <xdr:col>11</xdr:col>
      <xdr:colOff>117475</xdr:colOff>
      <xdr:row>0</xdr:row>
      <xdr:rowOff>1693333</xdr:rowOff>
    </xdr:to>
    <xdr:sp macro="" textlink="">
      <xdr:nvSpPr>
        <xdr:cNvPr id="31" name="ZoneTexte 30"/>
        <xdr:cNvSpPr txBox="1"/>
      </xdr:nvSpPr>
      <xdr:spPr>
        <a:xfrm>
          <a:off x="1404409" y="751416"/>
          <a:ext cx="3923241" cy="941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cases en mauves de la colonne C  sont le resultat de la macro qui doit determiner le "Nbre d'unitée" necessaire pour obtenir  un poids total composant</a:t>
          </a:r>
          <a:r>
            <a:rPr lang="fr-FR" sz="1100" baseline="0"/>
            <a:t> ( colonne E) en jaune correspondant a +/-10% du pourcentage en A6;A13;A20; etA27</a:t>
          </a:r>
          <a:endParaRPr lang="fr-FR" sz="1100"/>
        </a:p>
      </xdr:txBody>
    </xdr:sp>
    <xdr:clientData/>
  </xdr:twoCellAnchor>
  <xdr:twoCellAnchor>
    <xdr:from>
      <xdr:col>13</xdr:col>
      <xdr:colOff>105833</xdr:colOff>
      <xdr:row>0</xdr:row>
      <xdr:rowOff>783167</xdr:rowOff>
    </xdr:from>
    <xdr:to>
      <xdr:col>19</xdr:col>
      <xdr:colOff>592667</xdr:colOff>
      <xdr:row>0</xdr:row>
      <xdr:rowOff>1206500</xdr:rowOff>
    </xdr:to>
    <xdr:sp macro="" textlink="">
      <xdr:nvSpPr>
        <xdr:cNvPr id="32" name="ZoneTexte 31"/>
        <xdr:cNvSpPr txBox="1"/>
      </xdr:nvSpPr>
      <xdr:spPr>
        <a:xfrm>
          <a:off x="6223000" y="783167"/>
          <a:ext cx="2952750" cy="423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S'OCCUPER DES COLONNES GRISES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calendrier_yg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LUNDI/jb-Decal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EGA/Desktop/Dossier%20Travail%20new/Menus/Dossier%20Travail%20new/Cabinet/Cabinet54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EGA/Desktop/Dossier%20Travail%20new/Menus/exe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mes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  <sheetName val="ACCEUIL"/>
      <sheetName val="Cabinet54"/>
    </sheetNames>
    <sheetDataSet>
      <sheetData sheetId="0"/>
      <sheetData sheetId="1"/>
      <sheetData sheetId="2"/>
      <sheetData sheetId="3"/>
      <sheetData sheetId="4">
        <row r="2">
          <cell r="Q2" t="str">
            <v>1500-2000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5"/>
      <sheetData sheetId="6"/>
      <sheetData sheetId="7"/>
      <sheetData sheetId="8"/>
      <sheetData sheetId="9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nquete"/>
      <sheetName val="BDenq"/>
      <sheetName val="Feuil5"/>
      <sheetName val="Menu1"/>
      <sheetName val="BD"/>
      <sheetName val="Donnees"/>
      <sheetName val="d1"/>
      <sheetName val="d2"/>
    </sheetNames>
    <sheetDataSet>
      <sheetData sheetId="0"/>
      <sheetData sheetId="1">
        <row r="261">
          <cell r="H261" t="b">
            <v>1</v>
          </cell>
        </row>
        <row r="264">
          <cell r="H264" t="b">
            <v>1</v>
          </cell>
        </row>
        <row r="265">
          <cell r="H265" t="b">
            <v>1</v>
          </cell>
        </row>
        <row r="266">
          <cell r="H266" t="b">
            <v>1</v>
          </cell>
        </row>
        <row r="267">
          <cell r="H267" t="b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B171"/>
  <sheetViews>
    <sheetView zoomScale="90" zoomScaleNormal="90" workbookViewId="0">
      <selection activeCell="EA9" sqref="EA9"/>
    </sheetView>
  </sheetViews>
  <sheetFormatPr baseColWidth="10" defaultRowHeight="15" x14ac:dyDescent="0.25"/>
  <cols>
    <col min="1" max="53" width="0.85546875" customWidth="1"/>
    <col min="54" max="54" width="6.28515625" style="28" customWidth="1"/>
    <col min="55" max="55" width="6.28515625" style="29" customWidth="1"/>
    <col min="56" max="56" width="6.28515625" style="28" customWidth="1"/>
    <col min="57" max="57" width="6.28515625" customWidth="1"/>
    <col min="58" max="59" width="6.28515625" style="30" customWidth="1"/>
    <col min="60" max="60" width="6.28515625" style="2" customWidth="1"/>
    <col min="61" max="61" width="6.28515625" style="30" customWidth="1"/>
    <col min="62" max="154" width="6.28515625" customWidth="1"/>
  </cols>
  <sheetData>
    <row r="1" spans="1:158" ht="3.75" customHeight="1" x14ac:dyDescent="0.25"/>
    <row r="2" spans="1:158" ht="3.75" customHeight="1" x14ac:dyDescent="0.25"/>
    <row r="3" spans="1:158" ht="3.75" customHeight="1" x14ac:dyDescent="0.25"/>
    <row r="4" spans="1:158" ht="3.75" customHeight="1" x14ac:dyDescent="0.25">
      <c r="BH4" s="31"/>
    </row>
    <row r="5" spans="1:158" ht="3.75" customHeight="1" x14ac:dyDescent="0.25"/>
    <row r="6" spans="1:158" ht="16.5" customHeight="1" thickBot="1" x14ac:dyDescent="0.3">
      <c r="BJ6" s="225">
        <v>1</v>
      </c>
    </row>
    <row r="7" spans="1:158" s="1" customFormat="1" ht="25.5" customHeight="1" thickBot="1" x14ac:dyDescent="0.25">
      <c r="A7" s="157"/>
      <c r="B7" s="157"/>
      <c r="C7" s="212"/>
      <c r="D7" s="212"/>
      <c r="E7" s="212"/>
      <c r="F7" s="212"/>
      <c r="G7" s="212"/>
      <c r="H7" s="212"/>
      <c r="I7" s="212"/>
      <c r="J7" s="212"/>
      <c r="K7" s="212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4"/>
      <c r="X7" s="214"/>
      <c r="Y7" s="214"/>
      <c r="Z7" s="214"/>
      <c r="AA7" s="214"/>
      <c r="AB7" s="214"/>
      <c r="AC7" s="214"/>
      <c r="AD7" s="214"/>
      <c r="AE7" s="214"/>
      <c r="AF7" s="215"/>
      <c r="AG7" s="215"/>
      <c r="AH7" s="216"/>
      <c r="AI7" s="216"/>
      <c r="AJ7" s="216"/>
      <c r="AK7" s="212"/>
      <c r="AL7" s="212"/>
      <c r="AM7" s="212"/>
      <c r="AN7" s="212"/>
      <c r="AO7" s="217"/>
      <c r="AP7" s="217"/>
      <c r="AQ7" s="217"/>
      <c r="AR7" s="217"/>
      <c r="AS7" s="217"/>
      <c r="AT7" s="217"/>
      <c r="AU7" s="217"/>
      <c r="AV7" s="217"/>
      <c r="AW7" s="158"/>
      <c r="AX7" s="218"/>
      <c r="AY7" s="218"/>
      <c r="AZ7" s="218"/>
      <c r="BA7" s="218"/>
      <c r="BB7" s="238" t="s">
        <v>0</v>
      </c>
      <c r="BC7" s="238"/>
      <c r="BD7" s="238"/>
      <c r="BE7" s="238"/>
      <c r="BF7" s="238"/>
      <c r="BG7" s="238"/>
      <c r="BH7" s="238"/>
      <c r="BI7" s="238"/>
      <c r="BJ7" s="239"/>
      <c r="BK7" s="238"/>
      <c r="BL7" s="238"/>
      <c r="BM7" s="238"/>
      <c r="BN7" s="238"/>
      <c r="BO7" s="238"/>
      <c r="BP7" s="238"/>
      <c r="BQ7" s="238"/>
      <c r="BR7" s="238"/>
      <c r="BS7" s="209"/>
      <c r="BT7" s="240" t="s">
        <v>1</v>
      </c>
      <c r="BU7" s="241"/>
      <c r="BV7" s="241"/>
      <c r="BW7" s="241"/>
      <c r="BX7" s="241"/>
      <c r="BY7" s="241"/>
      <c r="BZ7" s="241"/>
      <c r="CA7" s="241"/>
      <c r="CB7" s="241"/>
      <c r="CC7" s="241"/>
      <c r="CD7" s="241"/>
      <c r="CE7" s="241"/>
      <c r="CF7" s="241"/>
      <c r="CG7" s="241"/>
      <c r="CH7" s="241"/>
      <c r="CI7" s="241"/>
      <c r="CJ7" s="241"/>
      <c r="CK7" s="241"/>
      <c r="CL7" s="241"/>
      <c r="CM7" s="241"/>
      <c r="CN7" s="241"/>
      <c r="CO7" s="241"/>
      <c r="CP7" s="241"/>
      <c r="CQ7" s="241"/>
      <c r="CR7" s="241"/>
      <c r="CS7" s="241"/>
      <c r="CT7" s="241"/>
      <c r="CU7" s="241"/>
      <c r="CV7" s="241"/>
      <c r="CW7" s="241"/>
      <c r="CX7" s="241"/>
      <c r="CY7" s="241"/>
      <c r="CZ7" s="242"/>
      <c r="DA7" s="243" t="s">
        <v>2</v>
      </c>
      <c r="DB7" s="244"/>
      <c r="DC7" s="244"/>
      <c r="DD7" s="244"/>
      <c r="DE7" s="244"/>
      <c r="DF7" s="244"/>
      <c r="DG7" s="244"/>
      <c r="DH7" s="244"/>
      <c r="DI7" s="244"/>
      <c r="DJ7" s="244"/>
      <c r="DK7" s="244"/>
      <c r="DL7" s="244"/>
      <c r="DM7" s="244"/>
      <c r="DN7" s="244"/>
      <c r="DO7" s="244"/>
      <c r="DP7" s="244"/>
      <c r="DQ7" s="244"/>
      <c r="DR7" s="244"/>
      <c r="DS7" s="244"/>
      <c r="DT7" s="244"/>
      <c r="DU7" s="244"/>
      <c r="DV7" s="244"/>
      <c r="DW7" s="244"/>
      <c r="DX7" s="244"/>
      <c r="DY7" s="244"/>
      <c r="DZ7" s="244"/>
      <c r="EA7" s="244"/>
      <c r="EB7" s="244"/>
      <c r="EC7" s="244"/>
      <c r="ED7" s="244"/>
      <c r="EE7" s="244"/>
      <c r="EF7" s="244"/>
      <c r="EG7" s="245"/>
      <c r="EH7" s="226" t="s">
        <v>3</v>
      </c>
      <c r="EI7" s="227"/>
      <c r="EJ7" s="227"/>
      <c r="EK7" s="227"/>
      <c r="EL7" s="227"/>
      <c r="EM7" s="227"/>
      <c r="EN7" s="227"/>
      <c r="EO7" s="227"/>
      <c r="EP7" s="227"/>
      <c r="EQ7" s="227"/>
      <c r="ER7" s="227"/>
      <c r="ES7" s="227"/>
      <c r="ET7" s="227"/>
      <c r="EU7" s="227"/>
      <c r="EV7" s="227"/>
      <c r="EW7" s="227"/>
      <c r="EX7" s="227"/>
      <c r="EY7" s="223"/>
      <c r="EZ7" s="224"/>
      <c r="FA7" s="223"/>
      <c r="FB7" s="224"/>
    </row>
    <row r="8" spans="1:158" s="29" customFormat="1" ht="32.25" customHeight="1" x14ac:dyDescent="0.2">
      <c r="A8" s="80"/>
      <c r="B8" s="80"/>
      <c r="C8" s="219"/>
      <c r="D8" s="219"/>
      <c r="E8" s="219"/>
      <c r="F8" s="219"/>
      <c r="G8" s="219"/>
      <c r="H8" s="219"/>
      <c r="I8" s="219"/>
      <c r="J8" s="219"/>
      <c r="K8" s="21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13"/>
      <c r="AH8" s="220"/>
      <c r="AI8" s="220"/>
      <c r="AJ8" s="220"/>
      <c r="AK8" s="13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13"/>
      <c r="AY8" s="13"/>
      <c r="AZ8" s="13"/>
      <c r="BA8" s="13"/>
      <c r="BB8" s="210" t="s">
        <v>36</v>
      </c>
      <c r="BC8" s="210" t="s">
        <v>37</v>
      </c>
      <c r="BD8" s="210" t="s">
        <v>38</v>
      </c>
      <c r="BE8" s="210" t="s">
        <v>39</v>
      </c>
      <c r="BF8" s="210" t="s">
        <v>40</v>
      </c>
      <c r="BG8" s="210" t="s">
        <v>41</v>
      </c>
      <c r="BH8" s="210" t="s">
        <v>50</v>
      </c>
      <c r="BI8" s="210" t="s">
        <v>51</v>
      </c>
      <c r="BJ8" s="210" t="s">
        <v>52</v>
      </c>
      <c r="BK8" s="210" t="s">
        <v>53</v>
      </c>
      <c r="BL8" s="210" t="s">
        <v>54</v>
      </c>
      <c r="BM8" s="210" t="s">
        <v>55</v>
      </c>
      <c r="BN8" s="210" t="s">
        <v>56</v>
      </c>
      <c r="BO8" s="210" t="s">
        <v>57</v>
      </c>
      <c r="BP8" s="210" t="s">
        <v>58</v>
      </c>
      <c r="BQ8" s="210" t="s">
        <v>59</v>
      </c>
      <c r="BR8" s="210" t="s">
        <v>60</v>
      </c>
      <c r="BS8" s="204"/>
      <c r="BT8" s="205" t="s">
        <v>8</v>
      </c>
      <c r="BU8" s="205" t="s">
        <v>12</v>
      </c>
      <c r="BV8" s="205" t="s">
        <v>15</v>
      </c>
      <c r="BW8" s="205" t="s">
        <v>18</v>
      </c>
      <c r="BX8" s="205" t="s">
        <v>22</v>
      </c>
      <c r="BY8" s="205" t="s">
        <v>24</v>
      </c>
      <c r="BZ8" s="205" t="s">
        <v>62</v>
      </c>
      <c r="CA8" s="205" t="s">
        <v>63</v>
      </c>
      <c r="CB8" s="205" t="s">
        <v>64</v>
      </c>
      <c r="CC8" s="205" t="s">
        <v>65</v>
      </c>
      <c r="CD8" s="205" t="s">
        <v>66</v>
      </c>
      <c r="CE8" s="205" t="s">
        <v>67</v>
      </c>
      <c r="CF8" s="205" t="s">
        <v>33</v>
      </c>
      <c r="CG8" s="205" t="s">
        <v>68</v>
      </c>
      <c r="CH8" s="205" t="s">
        <v>69</v>
      </c>
      <c r="CI8" s="205" t="s">
        <v>70</v>
      </c>
      <c r="CJ8" s="205" t="s">
        <v>71</v>
      </c>
      <c r="CK8" s="205" t="s">
        <v>72</v>
      </c>
      <c r="CL8" s="205" t="s">
        <v>34</v>
      </c>
      <c r="CM8" s="205" t="s">
        <v>32</v>
      </c>
      <c r="CN8" s="205" t="s">
        <v>101</v>
      </c>
      <c r="CO8" s="205" t="s">
        <v>102</v>
      </c>
      <c r="CP8" s="205" t="s">
        <v>103</v>
      </c>
      <c r="CQ8" s="205" t="s">
        <v>104</v>
      </c>
      <c r="CR8" s="205" t="s">
        <v>105</v>
      </c>
      <c r="CS8" s="205" t="s">
        <v>106</v>
      </c>
      <c r="CT8" s="205" t="s">
        <v>107</v>
      </c>
      <c r="CU8" s="205" t="s">
        <v>108</v>
      </c>
      <c r="CV8" s="205" t="s">
        <v>109</v>
      </c>
      <c r="CW8" s="205" t="s">
        <v>110</v>
      </c>
      <c r="CX8" s="205" t="s">
        <v>111</v>
      </c>
      <c r="CY8" s="205" t="s">
        <v>112</v>
      </c>
      <c r="CZ8" s="205" t="s">
        <v>113</v>
      </c>
      <c r="DA8" s="205" t="s">
        <v>9</v>
      </c>
      <c r="DB8" s="205" t="s">
        <v>13</v>
      </c>
      <c r="DC8" s="205" t="s">
        <v>16</v>
      </c>
      <c r="DD8" s="205" t="s">
        <v>19</v>
      </c>
      <c r="DE8" s="205" t="s">
        <v>23</v>
      </c>
      <c r="DF8" s="205" t="s">
        <v>25</v>
      </c>
      <c r="DG8" s="205" t="s">
        <v>73</v>
      </c>
      <c r="DH8" s="205" t="s">
        <v>74</v>
      </c>
      <c r="DI8" s="205" t="s">
        <v>75</v>
      </c>
      <c r="DJ8" s="205" t="s">
        <v>76</v>
      </c>
      <c r="DK8" s="205" t="s">
        <v>77</v>
      </c>
      <c r="DL8" s="205" t="s">
        <v>78</v>
      </c>
      <c r="DM8" s="205" t="s">
        <v>79</v>
      </c>
      <c r="DN8" s="205" t="s">
        <v>80</v>
      </c>
      <c r="DO8" s="205" t="s">
        <v>81</v>
      </c>
      <c r="DP8" s="205" t="s">
        <v>82</v>
      </c>
      <c r="DQ8" s="205" t="s">
        <v>83</v>
      </c>
      <c r="DR8" s="205" t="s">
        <v>84</v>
      </c>
      <c r="DS8" s="205" t="s">
        <v>85</v>
      </c>
      <c r="DT8" s="205" t="s">
        <v>86</v>
      </c>
      <c r="DU8" s="205" t="s">
        <v>87</v>
      </c>
      <c r="DV8" s="205" t="s">
        <v>88</v>
      </c>
      <c r="DW8" s="205" t="s">
        <v>89</v>
      </c>
      <c r="DX8" s="205" t="s">
        <v>90</v>
      </c>
      <c r="DY8" s="205" t="s">
        <v>91</v>
      </c>
      <c r="DZ8" s="205" t="s">
        <v>92</v>
      </c>
      <c r="EA8" s="205" t="s">
        <v>114</v>
      </c>
      <c r="EB8" s="205" t="s">
        <v>115</v>
      </c>
      <c r="EC8" s="205" t="s">
        <v>116</v>
      </c>
      <c r="ED8" s="205" t="s">
        <v>117</v>
      </c>
      <c r="EE8" s="205" t="s">
        <v>118</v>
      </c>
      <c r="EF8" s="205" t="s">
        <v>119</v>
      </c>
      <c r="EG8" s="205" t="s">
        <v>120</v>
      </c>
      <c r="EH8" s="203" t="s">
        <v>10</v>
      </c>
      <c r="EI8" s="203" t="s">
        <v>14</v>
      </c>
      <c r="EJ8" s="203" t="s">
        <v>17</v>
      </c>
      <c r="EK8" s="203" t="s">
        <v>20</v>
      </c>
      <c r="EL8" s="203" t="s">
        <v>21</v>
      </c>
      <c r="EM8" s="203" t="s">
        <v>11</v>
      </c>
      <c r="EN8" s="203" t="s">
        <v>26</v>
      </c>
      <c r="EO8" s="203" t="s">
        <v>30</v>
      </c>
      <c r="EP8" s="203" t="s">
        <v>31</v>
      </c>
      <c r="EQ8" s="203" t="s">
        <v>93</v>
      </c>
      <c r="ER8" s="203" t="s">
        <v>94</v>
      </c>
      <c r="ES8" s="203" t="s">
        <v>27</v>
      </c>
      <c r="ET8" s="203" t="s">
        <v>29</v>
      </c>
      <c r="EU8" s="203" t="s">
        <v>95</v>
      </c>
      <c r="EV8" s="203" t="s">
        <v>6</v>
      </c>
      <c r="EW8" s="203" t="s">
        <v>28</v>
      </c>
      <c r="EX8" s="203" t="s">
        <v>96</v>
      </c>
      <c r="EY8" s="204"/>
      <c r="EZ8" s="204"/>
      <c r="FA8" s="204" t="s">
        <v>137</v>
      </c>
      <c r="FB8" s="204" t="s">
        <v>136</v>
      </c>
    </row>
    <row r="9" spans="1:158" s="29" customFormat="1" ht="15.75" customHeight="1" x14ac:dyDescent="0.2">
      <c r="A9" s="80"/>
      <c r="B9" s="80"/>
      <c r="C9" s="219"/>
      <c r="D9" s="219"/>
      <c r="E9" s="219"/>
      <c r="F9" s="219"/>
      <c r="G9" s="219"/>
      <c r="H9" s="219"/>
      <c r="I9" s="219"/>
      <c r="J9" s="219"/>
      <c r="K9" s="219"/>
      <c r="L9" s="79"/>
      <c r="M9" s="79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220"/>
      <c r="AG9" s="220"/>
      <c r="AH9" s="220"/>
      <c r="AI9" s="220"/>
      <c r="AJ9" s="220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79"/>
      <c r="AX9" s="79"/>
      <c r="AY9" s="79"/>
      <c r="AZ9" s="79"/>
      <c r="BA9" s="79"/>
      <c r="BB9" s="211">
        <v>1</v>
      </c>
      <c r="BC9" s="206">
        <v>0</v>
      </c>
      <c r="BD9" s="205">
        <v>1</v>
      </c>
      <c r="BE9" s="206">
        <v>1</v>
      </c>
      <c r="BF9" s="206">
        <v>1</v>
      </c>
      <c r="BG9" s="206">
        <v>0</v>
      </c>
      <c r="BH9" s="205">
        <v>1</v>
      </c>
      <c r="BI9" s="206">
        <v>0</v>
      </c>
      <c r="BJ9" s="206">
        <v>0</v>
      </c>
      <c r="BK9" s="206">
        <v>1</v>
      </c>
      <c r="BL9" s="206">
        <v>1</v>
      </c>
      <c r="BM9" s="206">
        <f>IF([4]enquete!H261=TRUE,1,0)</f>
        <v>1</v>
      </c>
      <c r="BN9" s="206">
        <v>0</v>
      </c>
      <c r="BO9" s="206">
        <f>IF([4]enquete!H264=TRUE,1,0)</f>
        <v>1</v>
      </c>
      <c r="BP9" s="206">
        <f>IF([4]enquete!H265=TRUE,1,0)</f>
        <v>1</v>
      </c>
      <c r="BQ9" s="206">
        <f>IF([4]enquete!H266=TRUE,1,0)</f>
        <v>1</v>
      </c>
      <c r="BR9" s="207">
        <f>IF([4]enquete!H267=TRUE,1,0)</f>
        <v>1</v>
      </c>
      <c r="BS9" s="207"/>
      <c r="BT9" s="211">
        <v>1</v>
      </c>
      <c r="BU9" s="206">
        <v>0</v>
      </c>
      <c r="BV9" s="205">
        <v>1</v>
      </c>
      <c r="BW9" s="206">
        <v>1</v>
      </c>
      <c r="BX9" s="206">
        <v>1</v>
      </c>
      <c r="BY9" s="206">
        <v>0</v>
      </c>
      <c r="BZ9" s="205">
        <v>1</v>
      </c>
      <c r="CA9" s="206">
        <v>0</v>
      </c>
      <c r="CB9" s="206">
        <v>0</v>
      </c>
      <c r="CC9" s="206">
        <v>1</v>
      </c>
      <c r="CD9" s="206">
        <v>1</v>
      </c>
      <c r="CE9" s="211">
        <v>1</v>
      </c>
      <c r="CF9" s="206">
        <v>0</v>
      </c>
      <c r="CG9" s="205">
        <v>1</v>
      </c>
      <c r="CH9" s="206">
        <v>1</v>
      </c>
      <c r="CI9" s="206">
        <v>1</v>
      </c>
      <c r="CJ9" s="206">
        <v>0</v>
      </c>
      <c r="CK9" s="205">
        <v>1</v>
      </c>
      <c r="CL9" s="206">
        <v>0</v>
      </c>
      <c r="CM9" s="206">
        <v>0</v>
      </c>
      <c r="CN9" s="206">
        <v>1</v>
      </c>
      <c r="CO9" s="206">
        <v>1</v>
      </c>
      <c r="CP9" s="206">
        <f>IF([4]enquete!AK261=TRUE,1,0)</f>
        <v>0</v>
      </c>
      <c r="CQ9" s="206">
        <v>0</v>
      </c>
      <c r="CR9" s="206">
        <f>IF([4]enquete!AK264=TRUE,1,0)</f>
        <v>0</v>
      </c>
      <c r="CS9" s="206">
        <f>IF([4]enquete!AK265=TRUE,1,0)</f>
        <v>0</v>
      </c>
      <c r="CT9" s="206">
        <f>IF([4]enquete!AK266=TRUE,1,0)</f>
        <v>0</v>
      </c>
      <c r="CU9" s="207">
        <f>IF([4]enquete!AK267=TRUE,1,0)</f>
        <v>0</v>
      </c>
      <c r="CV9" s="207"/>
      <c r="CW9" s="211">
        <v>1</v>
      </c>
      <c r="CX9" s="206">
        <v>0</v>
      </c>
      <c r="CY9" s="205">
        <v>1</v>
      </c>
      <c r="CZ9" s="206">
        <v>1</v>
      </c>
      <c r="DA9" s="206">
        <v>1</v>
      </c>
      <c r="DB9" s="206">
        <v>0</v>
      </c>
      <c r="DC9" s="205">
        <v>1</v>
      </c>
      <c r="DD9" s="206">
        <v>0</v>
      </c>
      <c r="DE9" s="206">
        <v>0</v>
      </c>
      <c r="DF9" s="206">
        <v>1</v>
      </c>
      <c r="DG9" s="206">
        <v>1</v>
      </c>
      <c r="DH9" s="211">
        <v>1</v>
      </c>
      <c r="DI9" s="206">
        <v>0</v>
      </c>
      <c r="DJ9" s="205">
        <v>1</v>
      </c>
      <c r="DK9" s="206">
        <v>1</v>
      </c>
      <c r="DL9" s="206">
        <v>1</v>
      </c>
      <c r="DM9" s="206">
        <v>0</v>
      </c>
      <c r="DN9" s="205">
        <v>1</v>
      </c>
      <c r="DO9" s="206">
        <v>0</v>
      </c>
      <c r="DP9" s="206">
        <v>0</v>
      </c>
      <c r="DQ9" s="206">
        <v>1</v>
      </c>
      <c r="DR9" s="206">
        <v>1</v>
      </c>
      <c r="DS9" s="206">
        <f>IF([4]enquete!BN261=TRUE,1,0)</f>
        <v>0</v>
      </c>
      <c r="DT9" s="206">
        <v>0</v>
      </c>
      <c r="DU9" s="206">
        <f>IF([4]enquete!BN264=TRUE,1,0)</f>
        <v>0</v>
      </c>
      <c r="DV9" s="206">
        <f>IF([4]enquete!BN265=TRUE,1,0)</f>
        <v>0</v>
      </c>
      <c r="DW9" s="206">
        <f>IF([4]enquete!BN266=TRUE,1,0)</f>
        <v>0</v>
      </c>
      <c r="DX9" s="207">
        <f>IF([4]enquete!BN267=TRUE,1,0)</f>
        <v>0</v>
      </c>
      <c r="DY9" s="207"/>
      <c r="DZ9" s="211">
        <v>1</v>
      </c>
      <c r="EA9" s="206">
        <v>0</v>
      </c>
      <c r="EB9" s="205">
        <v>1</v>
      </c>
      <c r="EC9" s="206">
        <v>1</v>
      </c>
      <c r="ED9" s="206">
        <v>1</v>
      </c>
      <c r="EE9" s="206">
        <v>0</v>
      </c>
      <c r="EF9" s="205">
        <v>1</v>
      </c>
      <c r="EG9" s="206">
        <v>0</v>
      </c>
      <c r="EH9" s="206">
        <v>0</v>
      </c>
      <c r="EI9" s="206">
        <v>1</v>
      </c>
      <c r="EJ9" s="206">
        <v>1</v>
      </c>
      <c r="EK9" s="211">
        <v>1</v>
      </c>
      <c r="EL9" s="206">
        <v>0</v>
      </c>
      <c r="EM9" s="205">
        <v>1</v>
      </c>
      <c r="EN9" s="206">
        <v>1</v>
      </c>
      <c r="EO9" s="206">
        <v>1</v>
      </c>
      <c r="EP9" s="206">
        <v>0</v>
      </c>
      <c r="EQ9" s="205">
        <v>1</v>
      </c>
      <c r="ER9" s="206">
        <v>0</v>
      </c>
      <c r="ES9" s="206">
        <v>0</v>
      </c>
      <c r="ET9" s="206">
        <v>1</v>
      </c>
      <c r="EU9" s="206">
        <v>1</v>
      </c>
      <c r="EV9" s="206">
        <f>IF([4]enquete!CQ261=TRUE,1,0)</f>
        <v>0</v>
      </c>
      <c r="EW9" s="206">
        <v>0</v>
      </c>
      <c r="EX9" s="206">
        <f>IF([4]enquete!CQ264=TRUE,1,0)</f>
        <v>0</v>
      </c>
      <c r="EY9" s="206">
        <v>4</v>
      </c>
      <c r="EZ9" s="206">
        <v>2</v>
      </c>
      <c r="FA9" s="207">
        <v>5</v>
      </c>
      <c r="FB9" s="207">
        <v>1</v>
      </c>
    </row>
    <row r="10" spans="1:158" s="2" customFormat="1" ht="28.5" customHeight="1" x14ac:dyDescent="0.25">
      <c r="A10" s="79"/>
      <c r="B10" s="79"/>
      <c r="C10" s="79"/>
      <c r="D10" s="79"/>
      <c r="E10" s="79"/>
      <c r="F10" s="79"/>
      <c r="G10" s="79"/>
      <c r="H10" s="221"/>
      <c r="I10" s="222"/>
      <c r="J10" s="222"/>
      <c r="K10" s="222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211" t="str">
        <f t="shared" ref="BB10:BR10" si="0">IF(BB9=1,BB8,0)</f>
        <v>A1</v>
      </c>
      <c r="BC10" s="205">
        <f t="shared" si="0"/>
        <v>0</v>
      </c>
      <c r="BD10" s="205" t="str">
        <f t="shared" si="0"/>
        <v>A3</v>
      </c>
      <c r="BE10" s="205" t="str">
        <f t="shared" si="0"/>
        <v>A4</v>
      </c>
      <c r="BF10" s="205" t="str">
        <f t="shared" si="0"/>
        <v>A5</v>
      </c>
      <c r="BG10" s="205">
        <f t="shared" si="0"/>
        <v>0</v>
      </c>
      <c r="BH10" s="205" t="str">
        <f t="shared" si="0"/>
        <v>A7</v>
      </c>
      <c r="BI10" s="205">
        <f t="shared" si="0"/>
        <v>0</v>
      </c>
      <c r="BJ10" s="163">
        <f t="shared" si="0"/>
        <v>0</v>
      </c>
      <c r="BK10" s="163" t="str">
        <f t="shared" si="0"/>
        <v>A10</v>
      </c>
      <c r="BL10" s="163" t="str">
        <f t="shared" si="0"/>
        <v>A11</v>
      </c>
      <c r="BM10" s="163" t="str">
        <f t="shared" si="0"/>
        <v>A12</v>
      </c>
      <c r="BN10" s="163">
        <f t="shared" si="0"/>
        <v>0</v>
      </c>
      <c r="BO10" s="163" t="str">
        <f t="shared" si="0"/>
        <v>A14</v>
      </c>
      <c r="BP10" s="163" t="str">
        <f t="shared" si="0"/>
        <v>A15</v>
      </c>
      <c r="BQ10" s="205" t="str">
        <f t="shared" si="0"/>
        <v>A16</v>
      </c>
      <c r="BR10" s="208" t="str">
        <f t="shared" si="0"/>
        <v>A17</v>
      </c>
      <c r="BS10" s="208"/>
      <c r="BT10" s="208" t="str">
        <f t="shared" ref="BT10:CJ10" si="1">IF(BT9=1,BT8,0)</f>
        <v>B1</v>
      </c>
      <c r="BU10" s="208">
        <f t="shared" si="1"/>
        <v>0</v>
      </c>
      <c r="BV10" s="208" t="str">
        <f t="shared" si="1"/>
        <v>B3</v>
      </c>
      <c r="BW10" s="208" t="str">
        <f t="shared" si="1"/>
        <v>B4</v>
      </c>
      <c r="BX10" s="208" t="str">
        <f t="shared" si="1"/>
        <v>B5</v>
      </c>
      <c r="BY10" s="208">
        <f t="shared" si="1"/>
        <v>0</v>
      </c>
      <c r="BZ10" s="208" t="str">
        <f t="shared" si="1"/>
        <v>B7</v>
      </c>
      <c r="CA10" s="208">
        <f t="shared" si="1"/>
        <v>0</v>
      </c>
      <c r="CB10" s="208">
        <f t="shared" si="1"/>
        <v>0</v>
      </c>
      <c r="CC10" s="208" t="str">
        <f t="shared" si="1"/>
        <v>B10</v>
      </c>
      <c r="CD10" s="208" t="str">
        <f t="shared" si="1"/>
        <v>B11</v>
      </c>
      <c r="CE10" s="208" t="str">
        <f t="shared" si="1"/>
        <v>B12</v>
      </c>
      <c r="CF10" s="208">
        <f t="shared" si="1"/>
        <v>0</v>
      </c>
      <c r="CG10" s="208" t="str">
        <f t="shared" si="1"/>
        <v>B14</v>
      </c>
      <c r="CH10" s="208" t="str">
        <f t="shared" si="1"/>
        <v>B15</v>
      </c>
      <c r="CI10" s="208" t="str">
        <f t="shared" si="1"/>
        <v>B16</v>
      </c>
      <c r="CJ10" s="208">
        <f t="shared" si="1"/>
        <v>0</v>
      </c>
      <c r="CK10" s="208" t="str">
        <f t="shared" ref="CK10:EM10" si="2">IF(CK9=1,CK8,0)</f>
        <v>B18</v>
      </c>
      <c r="CL10" s="208">
        <f t="shared" si="2"/>
        <v>0</v>
      </c>
      <c r="CM10" s="208">
        <f t="shared" si="2"/>
        <v>0</v>
      </c>
      <c r="CN10" s="208" t="str">
        <f t="shared" si="2"/>
        <v>B21</v>
      </c>
      <c r="CO10" s="208" t="str">
        <f t="shared" si="2"/>
        <v>B22</v>
      </c>
      <c r="CP10" s="208">
        <f t="shared" si="2"/>
        <v>0</v>
      </c>
      <c r="CQ10" s="208">
        <f t="shared" si="2"/>
        <v>0</v>
      </c>
      <c r="CR10" s="208">
        <f t="shared" si="2"/>
        <v>0</v>
      </c>
      <c r="CS10" s="208">
        <f t="shared" si="2"/>
        <v>0</v>
      </c>
      <c r="CT10" s="208">
        <f t="shared" si="2"/>
        <v>0</v>
      </c>
      <c r="CU10" s="208">
        <f t="shared" si="2"/>
        <v>0</v>
      </c>
      <c r="CV10" s="208">
        <f t="shared" si="2"/>
        <v>0</v>
      </c>
      <c r="CW10" s="208" t="str">
        <f t="shared" si="2"/>
        <v>B30</v>
      </c>
      <c r="CX10" s="208">
        <f t="shared" si="2"/>
        <v>0</v>
      </c>
      <c r="CY10" s="208" t="str">
        <f t="shared" si="2"/>
        <v>B32</v>
      </c>
      <c r="CZ10" s="208" t="str">
        <f t="shared" si="2"/>
        <v>B33</v>
      </c>
      <c r="DA10" s="208" t="str">
        <f t="shared" si="2"/>
        <v>C1</v>
      </c>
      <c r="DB10" s="208">
        <f t="shared" si="2"/>
        <v>0</v>
      </c>
      <c r="DC10" s="208" t="str">
        <f t="shared" si="2"/>
        <v>C3</v>
      </c>
      <c r="DD10" s="208">
        <f t="shared" si="2"/>
        <v>0</v>
      </c>
      <c r="DE10" s="208">
        <f t="shared" si="2"/>
        <v>0</v>
      </c>
      <c r="DF10" s="208" t="str">
        <f t="shared" si="2"/>
        <v>C6</v>
      </c>
      <c r="DG10" s="208" t="str">
        <f t="shared" si="2"/>
        <v>C7</v>
      </c>
      <c r="DH10" s="208" t="str">
        <f t="shared" si="2"/>
        <v>C8</v>
      </c>
      <c r="DI10" s="208">
        <f t="shared" si="2"/>
        <v>0</v>
      </c>
      <c r="DJ10" s="208" t="str">
        <f t="shared" si="2"/>
        <v>C10</v>
      </c>
      <c r="DK10" s="208" t="str">
        <f t="shared" si="2"/>
        <v>C11</v>
      </c>
      <c r="DL10" s="208" t="str">
        <f t="shared" si="2"/>
        <v>C12</v>
      </c>
      <c r="DM10" s="208">
        <f t="shared" si="2"/>
        <v>0</v>
      </c>
      <c r="DN10" s="208" t="str">
        <f t="shared" si="2"/>
        <v>C14</v>
      </c>
      <c r="DO10" s="208">
        <f t="shared" si="2"/>
        <v>0</v>
      </c>
      <c r="DP10" s="208">
        <f t="shared" si="2"/>
        <v>0</v>
      </c>
      <c r="DQ10" s="208" t="str">
        <f t="shared" si="2"/>
        <v>C17</v>
      </c>
      <c r="DR10" s="208" t="str">
        <f t="shared" si="2"/>
        <v>C18</v>
      </c>
      <c r="DS10" s="208">
        <f t="shared" si="2"/>
        <v>0</v>
      </c>
      <c r="DT10" s="208">
        <f t="shared" si="2"/>
        <v>0</v>
      </c>
      <c r="DU10" s="208">
        <f t="shared" si="2"/>
        <v>0</v>
      </c>
      <c r="DV10" s="208">
        <f t="shared" si="2"/>
        <v>0</v>
      </c>
      <c r="DW10" s="208">
        <f t="shared" si="2"/>
        <v>0</v>
      </c>
      <c r="DX10" s="208">
        <f t="shared" si="2"/>
        <v>0</v>
      </c>
      <c r="DY10" s="208">
        <f t="shared" si="2"/>
        <v>0</v>
      </c>
      <c r="DZ10" s="208" t="str">
        <f t="shared" si="2"/>
        <v>C26</v>
      </c>
      <c r="EA10" s="208">
        <f t="shared" si="2"/>
        <v>0</v>
      </c>
      <c r="EB10" s="208" t="str">
        <f t="shared" si="2"/>
        <v>C28</v>
      </c>
      <c r="EC10" s="208" t="str">
        <f t="shared" si="2"/>
        <v>C29</v>
      </c>
      <c r="ED10" s="208" t="str">
        <f t="shared" si="2"/>
        <v>C30</v>
      </c>
      <c r="EE10" s="208">
        <f t="shared" si="2"/>
        <v>0</v>
      </c>
      <c r="EF10" s="208" t="str">
        <f t="shared" si="2"/>
        <v>C32</v>
      </c>
      <c r="EG10" s="208">
        <f t="shared" si="2"/>
        <v>0</v>
      </c>
      <c r="EH10" s="208">
        <f t="shared" si="2"/>
        <v>0</v>
      </c>
      <c r="EI10" s="208" t="str">
        <f t="shared" si="2"/>
        <v>D2</v>
      </c>
      <c r="EJ10" s="208" t="str">
        <f t="shared" si="2"/>
        <v>D3</v>
      </c>
      <c r="EK10" s="208" t="str">
        <f t="shared" si="2"/>
        <v>D4</v>
      </c>
      <c r="EL10" s="208">
        <f t="shared" si="2"/>
        <v>0</v>
      </c>
      <c r="EM10" s="208" t="str">
        <f t="shared" si="2"/>
        <v>D6</v>
      </c>
      <c r="EN10" s="208" t="str">
        <f t="shared" ref="EN10:EX10" si="3">IF(EN9=1,EN8,0)</f>
        <v>D7</v>
      </c>
      <c r="EO10" s="208" t="str">
        <f t="shared" si="3"/>
        <v>D8</v>
      </c>
      <c r="EP10" s="208">
        <f t="shared" si="3"/>
        <v>0</v>
      </c>
      <c r="EQ10" s="208" t="str">
        <f t="shared" si="3"/>
        <v>D10</v>
      </c>
      <c r="ER10" s="208">
        <f t="shared" si="3"/>
        <v>0</v>
      </c>
      <c r="ES10" s="208">
        <f t="shared" si="3"/>
        <v>0</v>
      </c>
      <c r="ET10" s="208" t="str">
        <f t="shared" si="3"/>
        <v>D13</v>
      </c>
      <c r="EU10" s="208" t="str">
        <f t="shared" si="3"/>
        <v>D14</v>
      </c>
      <c r="EV10" s="208">
        <f t="shared" si="3"/>
        <v>0</v>
      </c>
      <c r="EW10" s="208">
        <f t="shared" si="3"/>
        <v>0</v>
      </c>
      <c r="EX10" s="208">
        <f t="shared" si="3"/>
        <v>0</v>
      </c>
      <c r="EY10" s="208"/>
      <c r="EZ10" s="208"/>
      <c r="FA10" s="208"/>
      <c r="FB10" s="208"/>
    </row>
    <row r="11" spans="1:158" s="2" customFormat="1" ht="3" customHeight="1" x14ac:dyDescent="0.25">
      <c r="BB11" s="32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</row>
    <row r="12" spans="1:158" s="2" customFormat="1" ht="3" customHeight="1" x14ac:dyDescent="0.25">
      <c r="BB12" s="32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</row>
    <row r="13" spans="1:158" s="2" customFormat="1" ht="3" customHeight="1" x14ac:dyDescent="0.25">
      <c r="BB13" s="32"/>
      <c r="BC13" s="31"/>
      <c r="BD13" s="31"/>
      <c r="BG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</row>
    <row r="14" spans="1:158" s="2" customFormat="1" ht="3" customHeight="1" x14ac:dyDescent="0.25">
      <c r="BB14" s="32"/>
      <c r="BC14" s="31"/>
      <c r="BD14" s="31"/>
      <c r="BG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</row>
    <row r="15" spans="1:158" s="21" customFormat="1" ht="21" customHeight="1" thickBot="1" x14ac:dyDescent="0.3">
      <c r="BB15" s="33"/>
      <c r="BC15" s="34"/>
      <c r="BD15" s="33"/>
      <c r="BF15" s="35"/>
      <c r="BG15" s="35"/>
      <c r="BH15" s="31"/>
      <c r="BI15" s="35"/>
      <c r="BJ15" s="36"/>
      <c r="BK15" s="36"/>
      <c r="BL15" s="36"/>
      <c r="BM15" s="36"/>
      <c r="BN15" s="36"/>
      <c r="BO15" s="36"/>
      <c r="BP15" s="36"/>
      <c r="BQ15" s="37"/>
      <c r="BR15" s="154" t="s">
        <v>121</v>
      </c>
      <c r="BS15" s="154" t="s">
        <v>122</v>
      </c>
      <c r="BT15" s="154" t="s">
        <v>123</v>
      </c>
      <c r="BU15" s="154" t="s">
        <v>124</v>
      </c>
      <c r="BV15" s="154" t="s">
        <v>125</v>
      </c>
      <c r="BW15" s="154" t="s">
        <v>126</v>
      </c>
      <c r="BX15" s="154" t="s">
        <v>127</v>
      </c>
    </row>
    <row r="16" spans="1:158" s="45" customFormat="1" ht="13.5" customHeight="1" x14ac:dyDescent="0.2">
      <c r="BB16" s="38" t="str">
        <f ca="1">OFFSET($BB$8,0,INT((ROW()-16)/1))</f>
        <v>A1</v>
      </c>
      <c r="BC16" s="39">
        <v>1</v>
      </c>
      <c r="BD16" s="40"/>
      <c r="BE16" s="228" t="s">
        <v>0</v>
      </c>
      <c r="BF16" s="41" t="str">
        <f>IF(BI16=1,"X",0)</f>
        <v>X</v>
      </c>
      <c r="BG16" s="41">
        <f>IF(BI16&gt;0,SUMPRODUCT(($BI$16:BI16=BI16)*($BF$16:BF16="X")))</f>
        <v>1</v>
      </c>
      <c r="BH16" s="42" t="s">
        <v>36</v>
      </c>
      <c r="BI16" s="41">
        <f>BC16</f>
        <v>1</v>
      </c>
      <c r="BJ16" s="43" t="str">
        <f ca="1">IF(ISERROR(VLOOKUP(BJ19,$BG$16:$BH$19,2,0)),"",(VLOOKUP(BJ19,$BG$16:$BH$19,2,0)))</f>
        <v>A2</v>
      </c>
      <c r="BK16" s="43" t="str">
        <f t="shared" ref="BK16:BP16" ca="1" si="4">IF(ISERROR(VLOOKUP(BK19,$BG$16:$BH$19,2,0)),"",(VLOOKUP(BK19,$BG$16:$BH$19,2,0)))</f>
        <v>A4</v>
      </c>
      <c r="BL16" s="43" t="str">
        <f t="shared" ca="1" si="4"/>
        <v>A2</v>
      </c>
      <c r="BM16" s="43" t="str">
        <f t="shared" ca="1" si="4"/>
        <v>A4</v>
      </c>
      <c r="BN16" s="43" t="str">
        <f t="shared" ca="1" si="4"/>
        <v>A2</v>
      </c>
      <c r="BO16" s="43" t="str">
        <f t="shared" ca="1" si="4"/>
        <v>A1</v>
      </c>
      <c r="BP16" s="44" t="str">
        <f t="shared" ca="1" si="4"/>
        <v>A3</v>
      </c>
      <c r="BR16" s="46" t="str">
        <f ca="1">BJ16</f>
        <v>A2</v>
      </c>
      <c r="BS16" s="46" t="str">
        <f t="shared" ref="BS16" ca="1" si="5">BK16</f>
        <v>A4</v>
      </c>
      <c r="BT16" s="46" t="str">
        <f ca="1">BL16</f>
        <v>A2</v>
      </c>
      <c r="BU16" s="46" t="str">
        <f ca="1">BM16</f>
        <v>A4</v>
      </c>
      <c r="BV16" s="46" t="str">
        <f ca="1">BN16</f>
        <v>A2</v>
      </c>
      <c r="BW16" s="46" t="str">
        <f ca="1">BO16</f>
        <v>A1</v>
      </c>
      <c r="BX16" s="46" t="str">
        <f ca="1">BP16</f>
        <v>A3</v>
      </c>
    </row>
    <row r="17" spans="54:76" s="45" customFormat="1" ht="13.5" customHeight="1" x14ac:dyDescent="0.2">
      <c r="BB17" s="47" t="str">
        <f t="shared" ref="BB17:BB32" ca="1" si="6">OFFSET($BB$8,0,INT((ROW()-16)/1))</f>
        <v>A2</v>
      </c>
      <c r="BC17" s="48">
        <f ca="1">OFFSET($BB$9,0,INT((ROW()-16)/1))</f>
        <v>0</v>
      </c>
      <c r="BD17" s="49"/>
      <c r="BE17" s="229"/>
      <c r="BF17" s="50" t="str">
        <f t="shared" ref="BF17:BF22" si="7">IF(BI17=1,"X",0)</f>
        <v>X</v>
      </c>
      <c r="BG17" s="50">
        <f>IF(BI17&gt;0,SUMPRODUCT(($BI$16:BI17=BI17)*($BF$16:BF17="X")))</f>
        <v>2</v>
      </c>
      <c r="BH17" s="51" t="s">
        <v>37</v>
      </c>
      <c r="BI17" s="50">
        <f>BI16</f>
        <v>1</v>
      </c>
      <c r="BJ17" s="48"/>
      <c r="BK17" s="48"/>
      <c r="BL17" s="48"/>
      <c r="BM17" s="48"/>
      <c r="BN17" s="48"/>
      <c r="BO17" s="48"/>
      <c r="BP17" s="52"/>
      <c r="BR17" s="53">
        <f ca="1">BJ20</f>
        <v>0</v>
      </c>
      <c r="BS17" s="53">
        <f t="shared" ref="BS17:BX18" ca="1" si="8">BK20</f>
        <v>0</v>
      </c>
      <c r="BT17" s="53">
        <f t="shared" ca="1" si="8"/>
        <v>0</v>
      </c>
      <c r="BU17" s="53">
        <f t="shared" ca="1" si="8"/>
        <v>0</v>
      </c>
      <c r="BV17" s="53">
        <f t="shared" ca="1" si="8"/>
        <v>0</v>
      </c>
      <c r="BW17" s="53">
        <f t="shared" ca="1" si="8"/>
        <v>0</v>
      </c>
      <c r="BX17" s="53">
        <f t="shared" ca="1" si="8"/>
        <v>0</v>
      </c>
    </row>
    <row r="18" spans="54:76" s="2" customFormat="1" ht="13.5" customHeight="1" x14ac:dyDescent="0.2">
      <c r="BB18" s="47" t="str">
        <f t="shared" ca="1" si="6"/>
        <v>A3</v>
      </c>
      <c r="BC18" s="48">
        <v>1</v>
      </c>
      <c r="BD18" s="51"/>
      <c r="BE18" s="229"/>
      <c r="BF18" s="50" t="str">
        <f t="shared" si="7"/>
        <v>X</v>
      </c>
      <c r="BG18" s="50">
        <f>IF(BI18&gt;0,SUMPRODUCT(($BI$16:BI18=BI18)*($BF$16:BF18="X")))</f>
        <v>3</v>
      </c>
      <c r="BH18" s="51" t="s">
        <v>38</v>
      </c>
      <c r="BI18" s="51">
        <f>BC18</f>
        <v>1</v>
      </c>
      <c r="BJ18" s="51">
        <f>IF(BK18=0,0,1)</f>
        <v>1</v>
      </c>
      <c r="BK18" s="51">
        <v>5</v>
      </c>
      <c r="BL18" s="51"/>
      <c r="BM18" s="51"/>
      <c r="BN18" s="51"/>
      <c r="BO18" s="51"/>
      <c r="BP18" s="54"/>
      <c r="BR18" s="53" t="str">
        <f ca="1">BJ21</f>
        <v>A7</v>
      </c>
      <c r="BS18" s="53" t="str">
        <f t="shared" ca="1" si="8"/>
        <v>A6</v>
      </c>
      <c r="BT18" s="53" t="str">
        <f t="shared" ca="1" si="8"/>
        <v>A7</v>
      </c>
      <c r="BU18" s="53" t="str">
        <f t="shared" ca="1" si="8"/>
        <v>A9</v>
      </c>
      <c r="BV18" s="53" t="str">
        <f t="shared" ca="1" si="8"/>
        <v>A7</v>
      </c>
      <c r="BW18" s="53" t="str">
        <f t="shared" ca="1" si="8"/>
        <v>A6</v>
      </c>
      <c r="BX18" s="53" t="str">
        <f t="shared" ca="1" si="8"/>
        <v>A9</v>
      </c>
    </row>
    <row r="19" spans="54:76" s="45" customFormat="1" ht="13.5" customHeight="1" x14ac:dyDescent="0.2">
      <c r="BB19" s="47" t="str">
        <f t="shared" ca="1" si="6"/>
        <v>A4</v>
      </c>
      <c r="BC19" s="48">
        <v>1</v>
      </c>
      <c r="BD19" s="49"/>
      <c r="BE19" s="229"/>
      <c r="BF19" s="50" t="str">
        <f t="shared" si="7"/>
        <v>X</v>
      </c>
      <c r="BG19" s="50">
        <f>IF(BI19&gt;0,SUMPRODUCT(($BI$16:BI19=BI19)*($BF$16:BF19="X")))</f>
        <v>4</v>
      </c>
      <c r="BH19" s="51" t="s">
        <v>39</v>
      </c>
      <c r="BI19" s="50">
        <f>BC19</f>
        <v>1</v>
      </c>
      <c r="BJ19" s="55">
        <f ca="1">IF($BJ$6=1,RANDBETWEEN($BJ$18,$BK$18))</f>
        <v>2</v>
      </c>
      <c r="BK19" s="55">
        <f t="shared" ref="BK19:BP19" ca="1" si="9">IF($BJ$6=1,RANDBETWEEN($BJ$18,$BK$18))</f>
        <v>4</v>
      </c>
      <c r="BL19" s="55">
        <f t="shared" ca="1" si="9"/>
        <v>2</v>
      </c>
      <c r="BM19" s="55">
        <f t="shared" ca="1" si="9"/>
        <v>4</v>
      </c>
      <c r="BN19" s="55">
        <f t="shared" ca="1" si="9"/>
        <v>2</v>
      </c>
      <c r="BO19" s="55">
        <f t="shared" ca="1" si="9"/>
        <v>1</v>
      </c>
      <c r="BP19" s="56">
        <f t="shared" ca="1" si="9"/>
        <v>3</v>
      </c>
      <c r="BR19" s="53">
        <f t="shared" ref="BR19:BX20" ca="1" si="10">BJ25</f>
        <v>0</v>
      </c>
      <c r="BS19" s="53">
        <f t="shared" ca="1" si="10"/>
        <v>0</v>
      </c>
      <c r="BT19" s="53">
        <f t="shared" ca="1" si="10"/>
        <v>0</v>
      </c>
      <c r="BU19" s="53">
        <f t="shared" ca="1" si="10"/>
        <v>0</v>
      </c>
      <c r="BV19" s="53">
        <f t="shared" ca="1" si="10"/>
        <v>0</v>
      </c>
      <c r="BW19" s="53">
        <f t="shared" ca="1" si="10"/>
        <v>0</v>
      </c>
      <c r="BX19" s="53">
        <f t="shared" ca="1" si="10"/>
        <v>0</v>
      </c>
    </row>
    <row r="20" spans="54:76" s="45" customFormat="1" ht="13.5" customHeight="1" x14ac:dyDescent="0.2">
      <c r="BB20" s="47" t="str">
        <f t="shared" ca="1" si="6"/>
        <v>A5</v>
      </c>
      <c r="BC20" s="48">
        <v>1</v>
      </c>
      <c r="BD20" s="49"/>
      <c r="BE20" s="229"/>
      <c r="BF20" s="50">
        <f t="shared" ca="1" si="7"/>
        <v>0</v>
      </c>
      <c r="BG20" s="50"/>
      <c r="BH20" s="51" t="s">
        <v>40</v>
      </c>
      <c r="BI20" s="50">
        <f ca="1">BC17</f>
        <v>0</v>
      </c>
      <c r="BJ20" s="57">
        <f ca="1">IF($BI$20=1,$BH$20,0)</f>
        <v>0</v>
      </c>
      <c r="BK20" s="57">
        <f t="shared" ref="BK20:BP20" ca="1" si="11">IF($BI$20=1,$BH$20,0)</f>
        <v>0</v>
      </c>
      <c r="BL20" s="57">
        <f t="shared" ca="1" si="11"/>
        <v>0</v>
      </c>
      <c r="BM20" s="57">
        <f t="shared" ca="1" si="11"/>
        <v>0</v>
      </c>
      <c r="BN20" s="57">
        <f t="shared" ca="1" si="11"/>
        <v>0</v>
      </c>
      <c r="BO20" s="57">
        <f t="shared" ca="1" si="11"/>
        <v>0</v>
      </c>
      <c r="BP20" s="58">
        <f t="shared" ca="1" si="11"/>
        <v>0</v>
      </c>
      <c r="BR20" s="53" t="str">
        <f t="shared" ca="1" si="10"/>
        <v>A13</v>
      </c>
      <c r="BS20" s="53" t="str">
        <f t="shared" ca="1" si="10"/>
        <v>A11</v>
      </c>
      <c r="BT20" s="53" t="str">
        <f t="shared" ca="1" si="10"/>
        <v>A11</v>
      </c>
      <c r="BU20" s="53" t="str">
        <f t="shared" ca="1" si="10"/>
        <v/>
      </c>
      <c r="BV20" s="53" t="str">
        <f t="shared" ca="1" si="10"/>
        <v>A11</v>
      </c>
      <c r="BW20" s="53" t="str">
        <f t="shared" ca="1" si="10"/>
        <v>A12</v>
      </c>
      <c r="BX20" s="53" t="str">
        <f t="shared" ca="1" si="10"/>
        <v>A12</v>
      </c>
    </row>
    <row r="21" spans="54:76" s="45" customFormat="1" ht="13.5" customHeight="1" thickBot="1" x14ac:dyDescent="0.25">
      <c r="BB21" s="47" t="str">
        <f t="shared" ca="1" si="6"/>
        <v>A6</v>
      </c>
      <c r="BC21" s="48">
        <f ca="1">OFFSET($BB$9,0,INT((ROW()-16)/1))</f>
        <v>0</v>
      </c>
      <c r="BD21" s="49"/>
      <c r="BE21" s="229"/>
      <c r="BF21" s="50" t="str">
        <f t="shared" si="7"/>
        <v>X</v>
      </c>
      <c r="BG21" s="50">
        <f>IF(BI21&gt;0,SUMPRODUCT(($BI$21:BI21=BI21)*($BF$21:BF21="X")))</f>
        <v>1</v>
      </c>
      <c r="BH21" s="51" t="s">
        <v>41</v>
      </c>
      <c r="BI21" s="50">
        <f>BC20</f>
        <v>1</v>
      </c>
      <c r="BJ21" s="55" t="str">
        <f t="shared" ref="BJ21:BP21" ca="1" si="12">IF(ISERROR(VLOOKUP(BJ24,$BG$21:$BH$24,2,0)),"",(VLOOKUP(BJ24,$BG$21:$BH$24,2,0)))</f>
        <v>A7</v>
      </c>
      <c r="BK21" s="55" t="str">
        <f t="shared" ca="1" si="12"/>
        <v>A6</v>
      </c>
      <c r="BL21" s="55" t="str">
        <f t="shared" ca="1" si="12"/>
        <v>A7</v>
      </c>
      <c r="BM21" s="55" t="str">
        <f t="shared" ca="1" si="12"/>
        <v>A9</v>
      </c>
      <c r="BN21" s="55" t="str">
        <f t="shared" ca="1" si="12"/>
        <v>A7</v>
      </c>
      <c r="BO21" s="55" t="str">
        <f t="shared" ca="1" si="12"/>
        <v>A6</v>
      </c>
      <c r="BP21" s="56" t="str">
        <f t="shared" ca="1" si="12"/>
        <v>A9</v>
      </c>
      <c r="BR21" s="59" t="str">
        <f t="shared" ref="BR21:BX21" ca="1" si="13">BJ29</f>
        <v/>
      </c>
      <c r="BS21" s="59" t="str">
        <f t="shared" ca="1" si="13"/>
        <v>A14</v>
      </c>
      <c r="BT21" s="59" t="str">
        <f t="shared" ca="1" si="13"/>
        <v>A14</v>
      </c>
      <c r="BU21" s="59" t="str">
        <f t="shared" ca="1" si="13"/>
        <v/>
      </c>
      <c r="BV21" s="59" t="str">
        <f t="shared" ca="1" si="13"/>
        <v/>
      </c>
      <c r="BW21" s="59" t="str">
        <f t="shared" ca="1" si="13"/>
        <v/>
      </c>
      <c r="BX21" s="59" t="str">
        <f t="shared" ca="1" si="13"/>
        <v/>
      </c>
    </row>
    <row r="22" spans="54:76" s="45" customFormat="1" ht="13.5" customHeight="1" x14ac:dyDescent="0.2">
      <c r="BB22" s="47" t="str">
        <f t="shared" ca="1" si="6"/>
        <v>A7</v>
      </c>
      <c r="BC22" s="48">
        <f ca="1">OFFSET($BB$9,0,INT((ROW()-16)/1))</f>
        <v>1</v>
      </c>
      <c r="BD22" s="49"/>
      <c r="BE22" s="229"/>
      <c r="BF22" s="50" t="str">
        <f t="shared" si="7"/>
        <v>X</v>
      </c>
      <c r="BG22" s="50">
        <f>IF(BI22&gt;0,SUMPRODUCT(($BI$21:BI22=BI22)*($BF$21:BF22="X")))</f>
        <v>2</v>
      </c>
      <c r="BH22" s="51" t="s">
        <v>50</v>
      </c>
      <c r="BI22" s="50">
        <f>BC20</f>
        <v>1</v>
      </c>
      <c r="BJ22" s="48"/>
      <c r="BK22" s="48"/>
      <c r="BL22" s="48"/>
      <c r="BM22" s="48"/>
      <c r="BN22" s="48"/>
      <c r="BO22" s="48"/>
      <c r="BP22" s="52"/>
      <c r="BR22" s="60"/>
      <c r="BS22" s="60"/>
      <c r="BT22" s="60"/>
      <c r="BU22" s="60"/>
      <c r="BV22" s="60"/>
      <c r="BW22" s="60"/>
      <c r="BX22" s="60"/>
    </row>
    <row r="23" spans="54:76" s="45" customFormat="1" ht="13.5" customHeight="1" x14ac:dyDescent="0.2">
      <c r="BB23" s="47" t="str">
        <f t="shared" ca="1" si="6"/>
        <v>A8</v>
      </c>
      <c r="BC23" s="48">
        <v>1</v>
      </c>
      <c r="BD23" s="49"/>
      <c r="BE23" s="229"/>
      <c r="BF23" s="50" t="str">
        <f>IF(BI23=1,"X",0)</f>
        <v>X</v>
      </c>
      <c r="BG23" s="50">
        <f>IF(BI23&gt;0,SUMPRODUCT(($BI$21:BI23=BI23)*($BF$21:BF23="X")))</f>
        <v>3</v>
      </c>
      <c r="BH23" s="51" t="s">
        <v>51</v>
      </c>
      <c r="BI23" s="50">
        <f>BC23</f>
        <v>1</v>
      </c>
      <c r="BJ23" s="51">
        <f>IF(BK23=0,0,1)</f>
        <v>1</v>
      </c>
      <c r="BK23" s="51">
        <v>5</v>
      </c>
      <c r="BL23" s="48"/>
      <c r="BM23" s="48"/>
      <c r="BN23" s="48"/>
      <c r="BO23" s="48"/>
      <c r="BP23" s="52"/>
      <c r="BR23" s="61" t="str">
        <f t="shared" ref="BR23:BS23" ca="1" si="14">BJ42</f>
        <v>B1</v>
      </c>
      <c r="BS23" s="61" t="str">
        <f t="shared" ca="1" si="14"/>
        <v/>
      </c>
      <c r="BT23" s="61" t="str">
        <f ca="1">BL42</f>
        <v>B2</v>
      </c>
      <c r="BU23" s="61" t="str">
        <f ca="1">BM42</f>
        <v>B2</v>
      </c>
      <c r="BV23" s="62" t="str">
        <f ca="1">BN42</f>
        <v>B3</v>
      </c>
      <c r="BW23" s="61" t="str">
        <f ca="1">BO42</f>
        <v>B1</v>
      </c>
      <c r="BX23" s="61" t="str">
        <f ca="1">BP42</f>
        <v>B2</v>
      </c>
    </row>
    <row r="24" spans="54:76" s="45" customFormat="1" ht="13.5" customHeight="1" x14ac:dyDescent="0.2">
      <c r="BB24" s="47" t="str">
        <f t="shared" ca="1" si="6"/>
        <v>A9</v>
      </c>
      <c r="BC24" s="48">
        <v>1</v>
      </c>
      <c r="BD24" s="49"/>
      <c r="BE24" s="229"/>
      <c r="BF24" s="50" t="str">
        <f>IF(BI24=1,"X",0)</f>
        <v>X</v>
      </c>
      <c r="BG24" s="50">
        <f>IF(BI24&gt;0,SUMPRODUCT(($BI$21:BI24=BI24)*($BF$21:BF24="X")))</f>
        <v>4</v>
      </c>
      <c r="BH24" s="51" t="s">
        <v>52</v>
      </c>
      <c r="BI24" s="50">
        <f>BC23</f>
        <v>1</v>
      </c>
      <c r="BJ24" s="55">
        <f t="shared" ref="BJ24:BP24" ca="1" si="15">IF($BJ$6=1,RANDBETWEEN($BJ$23,$BK$23))</f>
        <v>2</v>
      </c>
      <c r="BK24" s="55">
        <f t="shared" ca="1" si="15"/>
        <v>1</v>
      </c>
      <c r="BL24" s="55">
        <f t="shared" ca="1" si="15"/>
        <v>2</v>
      </c>
      <c r="BM24" s="55">
        <f t="shared" ca="1" si="15"/>
        <v>4</v>
      </c>
      <c r="BN24" s="55">
        <f t="shared" ca="1" si="15"/>
        <v>2</v>
      </c>
      <c r="BO24" s="55">
        <f t="shared" ca="1" si="15"/>
        <v>1</v>
      </c>
      <c r="BP24" s="56">
        <f t="shared" ca="1" si="15"/>
        <v>4</v>
      </c>
      <c r="BQ24" s="63"/>
      <c r="BR24" s="64" t="str">
        <f t="shared" ref="BR24:BX24" ca="1" si="16">BJ49</f>
        <v/>
      </c>
      <c r="BS24" s="64" t="str">
        <f t="shared" ca="1" si="16"/>
        <v/>
      </c>
      <c r="BT24" s="64" t="str">
        <f t="shared" ca="1" si="16"/>
        <v/>
      </c>
      <c r="BU24" s="64" t="str">
        <f t="shared" ca="1" si="16"/>
        <v>B16</v>
      </c>
      <c r="BV24" s="65" t="str">
        <f t="shared" ca="1" si="16"/>
        <v>B16</v>
      </c>
      <c r="BW24" s="64" t="str">
        <f t="shared" ca="1" si="16"/>
        <v>B9</v>
      </c>
      <c r="BX24" s="64" t="str">
        <f t="shared" ca="1" si="16"/>
        <v>B17</v>
      </c>
    </row>
    <row r="25" spans="54:76" s="45" customFormat="1" ht="13.5" customHeight="1" x14ac:dyDescent="0.2">
      <c r="BB25" s="47" t="str">
        <f t="shared" ca="1" si="6"/>
        <v>A10</v>
      </c>
      <c r="BC25" s="48">
        <f ca="1">OFFSET($BB$9,0,INT((ROW()-16)/1))</f>
        <v>1</v>
      </c>
      <c r="BD25" s="49"/>
      <c r="BE25" s="229"/>
      <c r="BF25" s="50" t="str">
        <f>IF(BI25=1,"X",0)</f>
        <v>X</v>
      </c>
      <c r="BG25" s="50"/>
      <c r="BH25" s="51" t="s">
        <v>53</v>
      </c>
      <c r="BI25" s="50">
        <f>BC24</f>
        <v>1</v>
      </c>
      <c r="BJ25" s="66">
        <f ca="1">IF(AND($BI$25=1,OR(BJ21="A1",BJ21="A2")),$BH$25,0)</f>
        <v>0</v>
      </c>
      <c r="BK25" s="66">
        <f t="shared" ref="BK25:BP25" ca="1" si="17">IF(AND($BI$25=1,OR(BK21="A1",BK21="A2")),$BH$25,0)</f>
        <v>0</v>
      </c>
      <c r="BL25" s="66">
        <f t="shared" ca="1" si="17"/>
        <v>0</v>
      </c>
      <c r="BM25" s="66">
        <f t="shared" ca="1" si="17"/>
        <v>0</v>
      </c>
      <c r="BN25" s="66">
        <f t="shared" ca="1" si="17"/>
        <v>0</v>
      </c>
      <c r="BO25" s="66">
        <f t="shared" ca="1" si="17"/>
        <v>0</v>
      </c>
      <c r="BP25" s="66">
        <f t="shared" ca="1" si="17"/>
        <v>0</v>
      </c>
      <c r="BQ25" s="63"/>
      <c r="BR25" s="61" t="str">
        <f t="shared" ref="BR25:BX25" ca="1" si="18">BJ53</f>
        <v>B15</v>
      </c>
      <c r="BS25" s="61" t="str">
        <f t="shared" ca="1" si="18"/>
        <v>B13</v>
      </c>
      <c r="BT25" s="61" t="str">
        <f t="shared" ca="1" si="18"/>
        <v>B13</v>
      </c>
      <c r="BU25" s="61" t="str">
        <f t="shared" ca="1" si="18"/>
        <v>B15</v>
      </c>
      <c r="BV25" s="62" t="str">
        <f t="shared" ca="1" si="18"/>
        <v>B15</v>
      </c>
      <c r="BW25" s="61" t="str">
        <f t="shared" ca="1" si="18"/>
        <v>B17</v>
      </c>
      <c r="BX25" s="61" t="str">
        <f t="shared" ca="1" si="18"/>
        <v>B15</v>
      </c>
    </row>
    <row r="26" spans="54:76" s="45" customFormat="1" ht="13.5" customHeight="1" x14ac:dyDescent="0.2">
      <c r="BB26" s="47" t="str">
        <f t="shared" ca="1" si="6"/>
        <v>A11</v>
      </c>
      <c r="BC26" s="48">
        <v>1</v>
      </c>
      <c r="BD26" s="49"/>
      <c r="BE26" s="229"/>
      <c r="BF26" s="50" t="str">
        <f ca="1">IF(BI26=1,"X",0)</f>
        <v>X</v>
      </c>
      <c r="BG26" s="50">
        <f ca="1">IF(BI26&gt;0,SUMPRODUCT(($BI$26:BI26=BI26)*($BF$26:BF26="X")))</f>
        <v>1</v>
      </c>
      <c r="BH26" s="51" t="s">
        <v>54</v>
      </c>
      <c r="BI26" s="50">
        <f ca="1">BC25</f>
        <v>1</v>
      </c>
      <c r="BJ26" s="49" t="str">
        <f t="shared" ref="BJ26:BP26" ca="1" si="19">IF(ISERROR(VLOOKUP(BJ28,$BG$26:$BH$28,2,0)),"",(VLOOKUP(BJ28,$BG$26:$BH$28,2,0)))</f>
        <v>A13</v>
      </c>
      <c r="BK26" s="49" t="str">
        <f t="shared" ca="1" si="19"/>
        <v>A11</v>
      </c>
      <c r="BL26" s="49" t="str">
        <f t="shared" ca="1" si="19"/>
        <v>A11</v>
      </c>
      <c r="BM26" s="49" t="str">
        <f t="shared" ca="1" si="19"/>
        <v/>
      </c>
      <c r="BN26" s="49" t="str">
        <f t="shared" ca="1" si="19"/>
        <v>A11</v>
      </c>
      <c r="BO26" s="49" t="str">
        <f t="shared" ca="1" si="19"/>
        <v>A12</v>
      </c>
      <c r="BP26" s="67" t="str">
        <f t="shared" ca="1" si="19"/>
        <v>A12</v>
      </c>
      <c r="BQ26" s="63"/>
      <c r="BR26" s="61" t="str">
        <f t="shared" ref="BR26:BX26" ca="1" si="20">BJ59</f>
        <v>B18</v>
      </c>
      <c r="BS26" s="61" t="str">
        <f t="shared" ca="1" si="20"/>
        <v>B23</v>
      </c>
      <c r="BT26" s="61" t="str">
        <f t="shared" ca="1" si="20"/>
        <v>B23</v>
      </c>
      <c r="BU26" s="61" t="str">
        <f t="shared" ca="1" si="20"/>
        <v>B23</v>
      </c>
      <c r="BV26" s="62" t="str">
        <f t="shared" ca="1" si="20"/>
        <v>B21</v>
      </c>
      <c r="BW26" s="61" t="str">
        <f t="shared" ca="1" si="20"/>
        <v>B24</v>
      </c>
      <c r="BX26" s="61" t="str">
        <f t="shared" ca="1" si="20"/>
        <v>B26</v>
      </c>
    </row>
    <row r="27" spans="54:76" s="45" customFormat="1" ht="13.5" customHeight="1" x14ac:dyDescent="0.2">
      <c r="BB27" s="47" t="str">
        <f t="shared" ca="1" si="6"/>
        <v>A12</v>
      </c>
      <c r="BC27" s="48">
        <f ca="1">OFFSET($BB$9,0,INT((ROW()-16)/1))</f>
        <v>1</v>
      </c>
      <c r="BD27" s="49"/>
      <c r="BE27" s="229"/>
      <c r="BF27" s="50" t="str">
        <f t="shared" ref="BF27:BF28" ca="1" si="21">IF(BI27=1,"X",0)</f>
        <v>X</v>
      </c>
      <c r="BG27" s="50">
        <f ca="1">IF(BI27&gt;0,SUMPRODUCT(($BI$26:BI27=BI27)*($BF$26:BF27="X")))</f>
        <v>2</v>
      </c>
      <c r="BH27" s="51" t="s">
        <v>55</v>
      </c>
      <c r="BI27" s="50">
        <f ca="1">BI26</f>
        <v>1</v>
      </c>
      <c r="BJ27" s="48">
        <v>1</v>
      </c>
      <c r="BK27" s="48">
        <v>5</v>
      </c>
      <c r="BL27" s="48"/>
      <c r="BM27" s="48"/>
      <c r="BN27" s="48"/>
      <c r="BO27" s="48"/>
      <c r="BP27" s="52"/>
      <c r="BQ27" s="63"/>
      <c r="BR27" s="61" t="str">
        <f t="shared" ref="BR27:BX27" ca="1" si="22">BJ69</f>
        <v>B29</v>
      </c>
      <c r="BS27" s="61" t="str">
        <f t="shared" ca="1" si="22"/>
        <v>B29</v>
      </c>
      <c r="BT27" s="61" t="str">
        <f t="shared" ca="1" si="22"/>
        <v>B28</v>
      </c>
      <c r="BU27" s="61" t="str">
        <f t="shared" ca="1" si="22"/>
        <v>B28</v>
      </c>
      <c r="BV27" s="61" t="str">
        <f t="shared" ca="1" si="22"/>
        <v>B28</v>
      </c>
      <c r="BW27" s="61" t="str">
        <f t="shared" ca="1" si="22"/>
        <v>B28</v>
      </c>
      <c r="BX27" s="61" t="str">
        <f t="shared" ca="1" si="22"/>
        <v>B28</v>
      </c>
    </row>
    <row r="28" spans="54:76" s="45" customFormat="1" ht="13.5" customHeight="1" x14ac:dyDescent="0.2">
      <c r="BB28" s="47" t="str">
        <f t="shared" ca="1" si="6"/>
        <v>A13</v>
      </c>
      <c r="BC28" s="48">
        <v>1</v>
      </c>
      <c r="BD28" s="49"/>
      <c r="BE28" s="229"/>
      <c r="BF28" s="50" t="str">
        <f t="shared" ca="1" si="21"/>
        <v>X</v>
      </c>
      <c r="BG28" s="50">
        <f ca="1">IF(BI28&gt;0,SUMPRODUCT(($BI$26:BI28=BI28)*($BF$26:BF28="X")))</f>
        <v>3</v>
      </c>
      <c r="BH28" s="51" t="s">
        <v>56</v>
      </c>
      <c r="BI28" s="50">
        <f ca="1">BI26</f>
        <v>1</v>
      </c>
      <c r="BJ28" s="48">
        <f t="shared" ref="BJ28:BP28" ca="1" si="23">IF($BJ$6=1,RANDBETWEEN($BJ$27,$BK$27))</f>
        <v>3</v>
      </c>
      <c r="BK28" s="48">
        <f t="shared" ca="1" si="23"/>
        <v>1</v>
      </c>
      <c r="BL28" s="48">
        <f t="shared" ca="1" si="23"/>
        <v>1</v>
      </c>
      <c r="BM28" s="48">
        <f t="shared" ca="1" si="23"/>
        <v>4</v>
      </c>
      <c r="BN28" s="48">
        <f t="shared" ca="1" si="23"/>
        <v>1</v>
      </c>
      <c r="BO28" s="48">
        <f t="shared" ca="1" si="23"/>
        <v>2</v>
      </c>
      <c r="BP28" s="52">
        <f t="shared" ca="1" si="23"/>
        <v>2</v>
      </c>
      <c r="BQ28" s="63"/>
      <c r="BR28" s="68">
        <f t="shared" ref="BR28:BX28" ca="1" si="24">BJ74</f>
        <v>0</v>
      </c>
      <c r="BS28" s="68">
        <f t="shared" ca="1" si="24"/>
        <v>0</v>
      </c>
      <c r="BT28" s="68">
        <f t="shared" ca="1" si="24"/>
        <v>0</v>
      </c>
      <c r="BU28" s="68">
        <f t="shared" ca="1" si="24"/>
        <v>0</v>
      </c>
      <c r="BV28" s="68">
        <f t="shared" ca="1" si="24"/>
        <v>0</v>
      </c>
      <c r="BW28" s="68">
        <f t="shared" ca="1" si="24"/>
        <v>0</v>
      </c>
      <c r="BX28" s="68">
        <f t="shared" ca="1" si="24"/>
        <v>0</v>
      </c>
    </row>
    <row r="29" spans="54:76" s="45" customFormat="1" ht="13.5" customHeight="1" x14ac:dyDescent="0.2">
      <c r="BB29" s="47" t="str">
        <f t="shared" ca="1" si="6"/>
        <v>A14</v>
      </c>
      <c r="BC29" s="48">
        <f ca="1">OFFSET($BB$9,0,INT((ROW()-16)/1))</f>
        <v>1</v>
      </c>
      <c r="BD29" s="49"/>
      <c r="BE29" s="229"/>
      <c r="BF29" s="50" t="str">
        <f>IF(BI29=1,"X",0)</f>
        <v>X</v>
      </c>
      <c r="BG29" s="50">
        <f ca="1">IF(BI29&gt;0,SUMPRODUCT(($BI$26:BI29=BI29)*($BF$26:BF29="X")))</f>
        <v>4</v>
      </c>
      <c r="BH29" s="51" t="s">
        <v>57</v>
      </c>
      <c r="BI29" s="50">
        <f>BC26</f>
        <v>1</v>
      </c>
      <c r="BJ29" s="51" t="str">
        <f t="shared" ref="BJ29:BP29" ca="1" si="25">IF(ISERROR(VLOOKUP(BJ32,$BG$29:$BH$34,2,0)),"",(VLOOKUP(BJ32,$BG$29:$BH$34,2,0)))</f>
        <v/>
      </c>
      <c r="BK29" s="51" t="str">
        <f t="shared" ca="1" si="25"/>
        <v>A14</v>
      </c>
      <c r="BL29" s="51" t="str">
        <f t="shared" ca="1" si="25"/>
        <v>A14</v>
      </c>
      <c r="BM29" s="51" t="str">
        <f t="shared" ca="1" si="25"/>
        <v/>
      </c>
      <c r="BN29" s="51" t="str">
        <f t="shared" ca="1" si="25"/>
        <v/>
      </c>
      <c r="BO29" s="51" t="str">
        <f t="shared" ca="1" si="25"/>
        <v/>
      </c>
      <c r="BP29" s="54" t="str">
        <f t="shared" ca="1" si="25"/>
        <v/>
      </c>
      <c r="BQ29" s="63"/>
      <c r="BR29" s="69"/>
      <c r="BS29" s="69"/>
      <c r="BT29" s="69"/>
      <c r="BU29" s="69"/>
      <c r="BV29" s="69"/>
      <c r="BW29" s="69"/>
      <c r="BX29" s="69"/>
    </row>
    <row r="30" spans="54:76" s="45" customFormat="1" ht="13.5" customHeight="1" x14ac:dyDescent="0.2">
      <c r="BB30" s="47" t="str">
        <f t="shared" ca="1" si="6"/>
        <v>A15</v>
      </c>
      <c r="BC30" s="48">
        <f ca="1">OFFSET($BB$9,0,INT((ROW()-16)/1))</f>
        <v>1</v>
      </c>
      <c r="BD30" s="49"/>
      <c r="BE30" s="229"/>
      <c r="BF30" s="50" t="str">
        <f ca="1">IF(BI30=1,"X",0)</f>
        <v>X</v>
      </c>
      <c r="BG30" s="50">
        <f ca="1">IF(BI30&gt;0,SUMPRODUCT(($BI$26:BI30=BI30)*($BF$26:BF30="X")))</f>
        <v>5</v>
      </c>
      <c r="BH30" s="51" t="s">
        <v>58</v>
      </c>
      <c r="BI30" s="50">
        <f ca="1">BC27</f>
        <v>1</v>
      </c>
      <c r="BJ30" s="48"/>
      <c r="BK30" s="48"/>
      <c r="BL30" s="48"/>
      <c r="BM30" s="48"/>
      <c r="BN30" s="48"/>
      <c r="BO30" s="48"/>
      <c r="BP30" s="52"/>
      <c r="BQ30" s="63"/>
      <c r="BR30" s="9" t="str">
        <f t="shared" ref="BR30:BS30" ca="1" si="26">BJ95</f>
        <v/>
      </c>
      <c r="BS30" s="9" t="str">
        <f t="shared" ca="1" si="26"/>
        <v>C2</v>
      </c>
      <c r="BT30" s="9" t="str">
        <f ca="1">BL95</f>
        <v/>
      </c>
      <c r="BU30" s="9" t="str">
        <f ca="1">BM95</f>
        <v/>
      </c>
      <c r="BV30" s="9" t="str">
        <f ca="1">BN95</f>
        <v>C5</v>
      </c>
      <c r="BW30" s="9" t="str">
        <f ca="1">BO95</f>
        <v>C2</v>
      </c>
      <c r="BX30" s="9" t="str">
        <f ca="1">BP95</f>
        <v>C6</v>
      </c>
    </row>
    <row r="31" spans="54:76" s="45" customFormat="1" ht="13.5" customHeight="1" x14ac:dyDescent="0.2">
      <c r="BB31" s="47" t="str">
        <f t="shared" ca="1" si="6"/>
        <v>A16</v>
      </c>
      <c r="BC31" s="48">
        <v>1</v>
      </c>
      <c r="BD31" s="49"/>
      <c r="BE31" s="229"/>
      <c r="BF31" s="50" t="str">
        <f>IF(BI31=1,"X",0)</f>
        <v>X</v>
      </c>
      <c r="BG31" s="50">
        <f ca="1">IF(BI31&gt;0,SUMPRODUCT(($BI$26:BI31=BI31)*($BF$26:BF31="X")))</f>
        <v>6</v>
      </c>
      <c r="BH31" s="51" t="s">
        <v>59</v>
      </c>
      <c r="BI31" s="50">
        <f>BC31</f>
        <v>1</v>
      </c>
      <c r="BJ31" s="48">
        <f>IF(BK31=0,0,1)</f>
        <v>1</v>
      </c>
      <c r="BK31" s="48">
        <v>4</v>
      </c>
      <c r="BL31" s="48"/>
      <c r="BM31" s="48"/>
      <c r="BN31" s="48"/>
      <c r="BO31" s="48"/>
      <c r="BP31" s="52"/>
      <c r="BQ31" s="63"/>
      <c r="BR31" s="70" t="str">
        <f t="shared" ref="BR31:BX31" ca="1" si="27">BJ102</f>
        <v>C8</v>
      </c>
      <c r="BS31" s="70" t="str">
        <f t="shared" ca="1" si="27"/>
        <v>C8</v>
      </c>
      <c r="BT31" s="70" t="str">
        <f t="shared" ca="1" si="27"/>
        <v>C10</v>
      </c>
      <c r="BU31" s="70" t="str">
        <f t="shared" ca="1" si="27"/>
        <v>C10</v>
      </c>
      <c r="BV31" s="70" t="str">
        <f t="shared" ca="1" si="27"/>
        <v>C8</v>
      </c>
      <c r="BW31" s="70" t="str">
        <f t="shared" ca="1" si="27"/>
        <v>C8</v>
      </c>
      <c r="BX31" s="70" t="str">
        <f t="shared" ca="1" si="27"/>
        <v>C10</v>
      </c>
    </row>
    <row r="32" spans="54:76" s="45" customFormat="1" ht="13.5" customHeight="1" thickBot="1" x14ac:dyDescent="0.25">
      <c r="BB32" s="71" t="str">
        <f t="shared" ca="1" si="6"/>
        <v>A17</v>
      </c>
      <c r="BC32" s="72">
        <v>1</v>
      </c>
      <c r="BD32" s="73"/>
      <c r="BE32" s="230"/>
      <c r="BF32" s="74" t="str">
        <f>IF(BI32=1,"X",0)</f>
        <v>X</v>
      </c>
      <c r="BG32" s="74">
        <f ca="1">IF(BI32&gt;0,SUMPRODUCT(($BI$26:BI34=BI32)*($BF$26:BF34="X")),100)</f>
        <v>7</v>
      </c>
      <c r="BH32" s="75" t="s">
        <v>60</v>
      </c>
      <c r="BI32" s="74">
        <f>BC32</f>
        <v>1</v>
      </c>
      <c r="BJ32" s="74">
        <f t="shared" ref="BJ32:BP32" ca="1" si="28">IF($BJ$6=1,RANDBETWEEN($BJ$31,$BK$31))</f>
        <v>3</v>
      </c>
      <c r="BK32" s="74">
        <f t="shared" ca="1" si="28"/>
        <v>4</v>
      </c>
      <c r="BL32" s="74">
        <f t="shared" ca="1" si="28"/>
        <v>4</v>
      </c>
      <c r="BM32" s="74">
        <f t="shared" ca="1" si="28"/>
        <v>1</v>
      </c>
      <c r="BN32" s="74">
        <f t="shared" ca="1" si="28"/>
        <v>1</v>
      </c>
      <c r="BO32" s="74">
        <f t="shared" ca="1" si="28"/>
        <v>1</v>
      </c>
      <c r="BP32" s="76">
        <f t="shared" ca="1" si="28"/>
        <v>1</v>
      </c>
      <c r="BQ32" s="77"/>
      <c r="BR32" s="9" t="str">
        <f t="shared" ref="BR32:BX32" ca="1" si="29">BJ106</f>
        <v>C15</v>
      </c>
      <c r="BS32" s="9" t="str">
        <f t="shared" ca="1" si="29"/>
        <v>C15</v>
      </c>
      <c r="BT32" s="9" t="str">
        <f t="shared" ca="1" si="29"/>
        <v>C17</v>
      </c>
      <c r="BU32" s="9" t="str">
        <f t="shared" ca="1" si="29"/>
        <v>C13</v>
      </c>
      <c r="BV32" s="9" t="str">
        <f t="shared" ca="1" si="29"/>
        <v/>
      </c>
      <c r="BW32" s="9" t="str">
        <f t="shared" ca="1" si="29"/>
        <v>C15</v>
      </c>
      <c r="BX32" s="9" t="str">
        <f t="shared" ca="1" si="29"/>
        <v/>
      </c>
    </row>
    <row r="33" spans="54:76" s="45" customFormat="1" ht="15" customHeight="1" x14ac:dyDescent="0.2">
      <c r="BB33" s="28"/>
      <c r="BC33" s="29"/>
      <c r="BD33" s="28"/>
      <c r="BE33" s="78"/>
      <c r="BF33" s="13"/>
      <c r="BG33" s="13"/>
      <c r="BH33" s="79"/>
      <c r="BI33" s="13"/>
      <c r="BJ33" s="80"/>
      <c r="BK33" s="80"/>
      <c r="BL33" s="80"/>
      <c r="BM33" s="80"/>
      <c r="BN33" s="80"/>
      <c r="BO33" s="80"/>
      <c r="BP33" s="81"/>
      <c r="BR33" s="9" t="str">
        <f t="shared" ref="BR33:BX33" ca="1" si="30">BJ112</f>
        <v>C24</v>
      </c>
      <c r="BS33" s="9" t="str">
        <f t="shared" ca="1" si="30"/>
        <v>C22</v>
      </c>
      <c r="BT33" s="9" t="str">
        <f t="shared" ca="1" si="30"/>
        <v>C18</v>
      </c>
      <c r="BU33" s="9" t="str">
        <f t="shared" ca="1" si="30"/>
        <v>C22</v>
      </c>
      <c r="BV33" s="9" t="str">
        <f t="shared" ca="1" si="30"/>
        <v>C27</v>
      </c>
      <c r="BW33" s="9" t="str">
        <f t="shared" ca="1" si="30"/>
        <v>C22</v>
      </c>
      <c r="BX33" s="9" t="str">
        <f t="shared" ca="1" si="30"/>
        <v>C25</v>
      </c>
    </row>
    <row r="34" spans="54:76" s="45" customFormat="1" ht="15" customHeight="1" x14ac:dyDescent="0.2">
      <c r="BB34" s="28"/>
      <c r="BC34" s="29"/>
      <c r="BD34" s="28"/>
      <c r="BE34" s="78"/>
      <c r="BF34" s="13"/>
      <c r="BG34" s="13"/>
      <c r="BH34" s="79"/>
      <c r="BI34" s="13"/>
      <c r="BJ34" s="80"/>
      <c r="BK34" s="80"/>
      <c r="BL34" s="80"/>
      <c r="BM34" s="80"/>
      <c r="BN34" s="80"/>
      <c r="BO34" s="80"/>
      <c r="BP34" s="81"/>
      <c r="BR34" s="70" t="str">
        <f t="shared" ref="BR34:BX34" ca="1" si="31">BJ122</f>
        <v>C30</v>
      </c>
      <c r="BS34" s="70" t="str">
        <f t="shared" ca="1" si="31"/>
        <v>C32</v>
      </c>
      <c r="BT34" s="70" t="str">
        <f t="shared" ca="1" si="31"/>
        <v>C30</v>
      </c>
      <c r="BU34" s="70" t="str">
        <f t="shared" ca="1" si="31"/>
        <v>C32</v>
      </c>
      <c r="BV34" s="70" t="str">
        <f t="shared" ca="1" si="31"/>
        <v>C32</v>
      </c>
      <c r="BW34" s="70" t="str">
        <f t="shared" ca="1" si="31"/>
        <v>C31</v>
      </c>
      <c r="BX34" s="70" t="str">
        <f t="shared" ca="1" si="31"/>
        <v>C31</v>
      </c>
    </row>
    <row r="35" spans="54:76" ht="15" customHeight="1" x14ac:dyDescent="0.25">
      <c r="BE35" s="78"/>
      <c r="BH35" s="82"/>
      <c r="BI35" s="83"/>
      <c r="BJ35" s="84"/>
      <c r="BK35" s="84"/>
      <c r="BL35" s="84"/>
      <c r="BM35" s="84"/>
      <c r="BN35" s="84"/>
      <c r="BO35" s="84"/>
      <c r="BP35" s="84"/>
      <c r="BR35" s="85">
        <f t="shared" ref="BR35:BX35" ca="1" si="32">BJ127</f>
        <v>0</v>
      </c>
      <c r="BS35" s="85">
        <f t="shared" ca="1" si="32"/>
        <v>0</v>
      </c>
      <c r="BT35" s="85">
        <f t="shared" ca="1" si="32"/>
        <v>0</v>
      </c>
      <c r="BU35" s="85">
        <f t="shared" ca="1" si="32"/>
        <v>0</v>
      </c>
      <c r="BV35" s="85">
        <f t="shared" ca="1" si="32"/>
        <v>0</v>
      </c>
      <c r="BW35" s="85">
        <f t="shared" ca="1" si="32"/>
        <v>0</v>
      </c>
      <c r="BX35" s="85">
        <f t="shared" ca="1" si="32"/>
        <v>0</v>
      </c>
    </row>
    <row r="36" spans="54:76" ht="7.5" customHeight="1" x14ac:dyDescent="0.25">
      <c r="BE36" s="78"/>
      <c r="BR36" s="86"/>
      <c r="BS36" s="86"/>
      <c r="BT36" s="86"/>
      <c r="BU36" s="86"/>
      <c r="BV36" s="86"/>
      <c r="BW36" s="86"/>
      <c r="BX36" s="86"/>
    </row>
    <row r="37" spans="54:76" ht="14.25" customHeight="1" x14ac:dyDescent="0.25">
      <c r="BE37" s="78"/>
      <c r="BR37" s="87" t="str">
        <f t="shared" ref="BR37:BS37" ca="1" si="33">BJ147</f>
        <v>D9</v>
      </c>
      <c r="BS37" s="87" t="str">
        <f t="shared" ca="1" si="33"/>
        <v>D9</v>
      </c>
      <c r="BT37" s="87" t="str">
        <f ca="1">BL147</f>
        <v>D15</v>
      </c>
      <c r="BU37" s="87" t="str">
        <f ca="1">BM147</f>
        <v>D8</v>
      </c>
      <c r="BV37" s="87" t="str">
        <f ca="1">BN147</f>
        <v>D6</v>
      </c>
      <c r="BW37" s="87" t="str">
        <f ca="1">BO147</f>
        <v>D6</v>
      </c>
      <c r="BX37" s="87" t="str">
        <f ca="1">BP147</f>
        <v>D15</v>
      </c>
    </row>
    <row r="38" spans="54:76" ht="14.25" customHeight="1" x14ac:dyDescent="0.25">
      <c r="BE38" s="78"/>
      <c r="BR38" s="87">
        <f t="shared" ref="BR38:BX39" si="34">BJ151</f>
        <v>0</v>
      </c>
      <c r="BS38" s="87">
        <f t="shared" si="34"/>
        <v>0</v>
      </c>
      <c r="BT38" s="87">
        <f t="shared" si="34"/>
        <v>0</v>
      </c>
      <c r="BU38" s="87">
        <f t="shared" si="34"/>
        <v>0</v>
      </c>
      <c r="BV38" s="87">
        <f t="shared" si="34"/>
        <v>0</v>
      </c>
      <c r="BW38" s="87">
        <f t="shared" si="34"/>
        <v>0</v>
      </c>
      <c r="BX38" s="87">
        <f t="shared" si="34"/>
        <v>0</v>
      </c>
    </row>
    <row r="39" spans="54:76" ht="14.25" customHeight="1" x14ac:dyDescent="0.25">
      <c r="BE39" s="78"/>
      <c r="BR39" s="87" t="str">
        <f t="shared" ca="1" si="34"/>
        <v>D8</v>
      </c>
      <c r="BS39" s="87" t="str">
        <f t="shared" ca="1" si="34"/>
        <v>D8</v>
      </c>
      <c r="BT39" s="87" t="str">
        <f t="shared" ca="1" si="34"/>
        <v>D7</v>
      </c>
      <c r="BU39" s="87" t="str">
        <f t="shared" ca="1" si="34"/>
        <v>D8</v>
      </c>
      <c r="BV39" s="87" t="str">
        <f t="shared" ca="1" si="34"/>
        <v>D9</v>
      </c>
      <c r="BW39" s="87" t="str">
        <f t="shared" ca="1" si="34"/>
        <v>D9</v>
      </c>
      <c r="BX39" s="87" t="str">
        <f t="shared" ca="1" si="34"/>
        <v>D6</v>
      </c>
    </row>
    <row r="40" spans="54:76" ht="14.25" customHeight="1" x14ac:dyDescent="0.25">
      <c r="BE40" s="78"/>
      <c r="BR40" s="87" t="str">
        <f t="shared" ref="BR40:BX41" ca="1" si="35">BJ156</f>
        <v>D8</v>
      </c>
      <c r="BS40" s="87">
        <f t="shared" si="35"/>
        <v>0</v>
      </c>
      <c r="BT40" s="87">
        <f t="shared" si="35"/>
        <v>0</v>
      </c>
      <c r="BU40" s="87">
        <f t="shared" si="35"/>
        <v>0</v>
      </c>
      <c r="BV40" s="87">
        <f t="shared" si="35"/>
        <v>0</v>
      </c>
      <c r="BW40" s="87">
        <f t="shared" si="35"/>
        <v>0</v>
      </c>
      <c r="BX40" s="87">
        <f t="shared" si="35"/>
        <v>0</v>
      </c>
    </row>
    <row r="41" spans="54:76" ht="14.25" customHeight="1" thickBot="1" x14ac:dyDescent="0.3">
      <c r="BE41" s="78"/>
      <c r="BI41" s="88"/>
      <c r="BR41" s="87" t="str">
        <f t="shared" ca="1" si="35"/>
        <v>D7</v>
      </c>
      <c r="BS41" s="87" t="str">
        <f t="shared" ca="1" si="35"/>
        <v>D15</v>
      </c>
      <c r="BT41" s="87" t="str">
        <f t="shared" ca="1" si="35"/>
        <v>D8</v>
      </c>
      <c r="BU41" s="87" t="str">
        <f t="shared" ca="1" si="35"/>
        <v>D6</v>
      </c>
      <c r="BV41" s="87" t="str">
        <f t="shared" ca="1" si="35"/>
        <v>D7</v>
      </c>
      <c r="BW41" s="87" t="str">
        <f t="shared" ca="1" si="35"/>
        <v>D6</v>
      </c>
      <c r="BX41" s="87" t="str">
        <f t="shared" ca="1" si="35"/>
        <v>D8</v>
      </c>
    </row>
    <row r="42" spans="54:76" ht="13.5" customHeight="1" x14ac:dyDescent="0.25">
      <c r="BB42" s="89" t="str">
        <f t="shared" ref="BB42:BB74" ca="1" si="36">OFFSET($BT$8,0,INT((ROW()-42)/1))</f>
        <v>B1</v>
      </c>
      <c r="BC42" s="90">
        <v>1</v>
      </c>
      <c r="BD42" s="91"/>
      <c r="BE42" s="231" t="s">
        <v>1</v>
      </c>
      <c r="BF42" s="92" t="str">
        <f>IF(BI42=1,"X",0)</f>
        <v>X</v>
      </c>
      <c r="BG42" s="93">
        <f>IF(BI42&gt;0,SUMPRODUCT(($BI$42:BI42=BI42)*($BF$42:BF42="X")))</f>
        <v>1</v>
      </c>
      <c r="BH42" s="94" t="s">
        <v>8</v>
      </c>
      <c r="BI42" s="92">
        <f>BC42</f>
        <v>1</v>
      </c>
      <c r="BJ42" s="94" t="str">
        <f t="shared" ref="BJ42:BP42" ca="1" si="37">IF(ISERROR(VLOOKUP(BJ48,$BG$42:$BH$48,2,0)),"",(VLOOKUP(BJ48,$BG$42:$BH$48,2,0)))</f>
        <v>B1</v>
      </c>
      <c r="BK42" s="94" t="str">
        <f t="shared" ca="1" si="37"/>
        <v/>
      </c>
      <c r="BL42" s="94" t="str">
        <f t="shared" ca="1" si="37"/>
        <v>B2</v>
      </c>
      <c r="BM42" s="94" t="str">
        <f t="shared" ca="1" si="37"/>
        <v>B2</v>
      </c>
      <c r="BN42" s="94" t="str">
        <f t="shared" ca="1" si="37"/>
        <v>B3</v>
      </c>
      <c r="BO42" s="94" t="str">
        <f t="shared" ca="1" si="37"/>
        <v>B1</v>
      </c>
      <c r="BP42" s="95" t="str">
        <f t="shared" ca="1" si="37"/>
        <v>B2</v>
      </c>
      <c r="BR42" s="87" t="str">
        <f t="shared" ref="BR42:BX42" ca="1" si="38">BJ160</f>
        <v>D15</v>
      </c>
      <c r="BS42" s="87" t="str">
        <f t="shared" ca="1" si="38"/>
        <v/>
      </c>
      <c r="BT42" s="87" t="str">
        <f t="shared" ca="1" si="38"/>
        <v/>
      </c>
      <c r="BU42" s="87" t="str">
        <f t="shared" ca="1" si="38"/>
        <v/>
      </c>
      <c r="BV42" s="87" t="str">
        <f t="shared" ca="1" si="38"/>
        <v>D15</v>
      </c>
      <c r="BW42" s="87" t="str">
        <f t="shared" ca="1" si="38"/>
        <v/>
      </c>
      <c r="BX42" s="87" t="str">
        <f t="shared" ca="1" si="38"/>
        <v/>
      </c>
    </row>
    <row r="43" spans="54:76" ht="13.5" customHeight="1" x14ac:dyDescent="0.25">
      <c r="BB43" s="96" t="str">
        <f t="shared" ca="1" si="36"/>
        <v>B2</v>
      </c>
      <c r="BC43" s="97">
        <v>1</v>
      </c>
      <c r="BD43" s="98"/>
      <c r="BE43" s="232"/>
      <c r="BF43" s="99" t="str">
        <f t="shared" ref="BF43" si="39">IF(BI43=1,"X",0)</f>
        <v>X</v>
      </c>
      <c r="BG43" s="100">
        <f>IF(BI43&gt;0,SUMPRODUCT(($BI$42:BI43=BI43)*($BF$42:BF43="X")))</f>
        <v>2</v>
      </c>
      <c r="BH43" s="101" t="s">
        <v>12</v>
      </c>
      <c r="BI43" s="99">
        <f t="shared" ref="BI43" si="40">BC43</f>
        <v>1</v>
      </c>
      <c r="BJ43" s="102"/>
      <c r="BK43" s="102"/>
      <c r="BL43" s="102"/>
      <c r="BM43" s="102"/>
      <c r="BN43" s="102"/>
      <c r="BO43" s="102"/>
      <c r="BP43" s="103"/>
    </row>
    <row r="44" spans="54:76" ht="13.5" customHeight="1" x14ac:dyDescent="0.25">
      <c r="BB44" s="96" t="str">
        <f t="shared" ca="1" si="36"/>
        <v>B3</v>
      </c>
      <c r="BC44" s="97">
        <v>1</v>
      </c>
      <c r="BD44" s="98"/>
      <c r="BE44" s="232"/>
      <c r="BF44" s="99" t="str">
        <f t="shared" ref="BF44:BF73" ca="1" si="41">IF(BI44=1,"X",0)</f>
        <v>X</v>
      </c>
      <c r="BG44" s="100">
        <f ca="1">IF(BI44&gt;0,SUMPRODUCT(($BI$42:BI44=BI44)*($BF$42:BF44="X")))</f>
        <v>3</v>
      </c>
      <c r="BH44" s="101" t="s">
        <v>15</v>
      </c>
      <c r="BI44" s="100">
        <f ca="1">BC46</f>
        <v>1</v>
      </c>
      <c r="BJ44" s="102">
        <f t="shared" ref="BJ44:BP44" ca="1" si="42">IF($BJ$6=1,RANDBETWEEN($BJ$47,$BK$47))</f>
        <v>1</v>
      </c>
      <c r="BK44" s="102">
        <f t="shared" ca="1" si="42"/>
        <v>1</v>
      </c>
      <c r="BL44" s="102">
        <f t="shared" ca="1" si="42"/>
        <v>2</v>
      </c>
      <c r="BM44" s="102">
        <f t="shared" ca="1" si="42"/>
        <v>2</v>
      </c>
      <c r="BN44" s="102">
        <f t="shared" ca="1" si="42"/>
        <v>3</v>
      </c>
      <c r="BO44" s="102">
        <f t="shared" ca="1" si="42"/>
        <v>1</v>
      </c>
      <c r="BP44" s="103">
        <f t="shared" ca="1" si="42"/>
        <v>2</v>
      </c>
    </row>
    <row r="45" spans="54:76" ht="13.5" customHeight="1" x14ac:dyDescent="0.35">
      <c r="BB45" s="96" t="str">
        <f t="shared" ca="1" si="36"/>
        <v>B4</v>
      </c>
      <c r="BC45" s="97">
        <f ca="1">OFFSET($BT$9,0,INT((ROW()-42)/1))</f>
        <v>1</v>
      </c>
      <c r="BD45" s="104"/>
      <c r="BE45" s="232"/>
      <c r="BF45" s="99">
        <f t="shared" ca="1" si="41"/>
        <v>0</v>
      </c>
      <c r="BG45" s="100" t="b">
        <f ca="1">IF(BI45&gt;0,SUMPRODUCT(($BI$42:BI45=BI45)*($BF$42:BF45="X")))</f>
        <v>0</v>
      </c>
      <c r="BH45" s="101" t="s">
        <v>18</v>
      </c>
      <c r="BI45" s="100">
        <f ca="1">BC47</f>
        <v>0</v>
      </c>
      <c r="BJ45" s="102"/>
      <c r="BK45" s="102"/>
      <c r="BL45" s="102"/>
      <c r="BM45" s="102"/>
      <c r="BN45" s="102"/>
      <c r="BO45" s="102"/>
      <c r="BP45" s="103"/>
    </row>
    <row r="46" spans="54:76" ht="13.5" customHeight="1" x14ac:dyDescent="0.25">
      <c r="BB46" s="96" t="str">
        <f t="shared" ca="1" si="36"/>
        <v>B5</v>
      </c>
      <c r="BC46" s="97">
        <f ca="1">OFFSET($BT$9,0,INT((ROW()-42)/1))</f>
        <v>1</v>
      </c>
      <c r="BD46" s="98"/>
      <c r="BE46" s="232"/>
      <c r="BF46" s="99" t="str">
        <f t="shared" si="41"/>
        <v>X</v>
      </c>
      <c r="BG46" s="100">
        <f ca="1">IF(BI46&gt;0,SUMPRODUCT(($BI$42:BI46=BI46)*($BF$42:BF46="X")))</f>
        <v>4</v>
      </c>
      <c r="BH46" s="101" t="s">
        <v>22</v>
      </c>
      <c r="BI46" s="100">
        <f>BC48</f>
        <v>1</v>
      </c>
      <c r="BJ46" s="102">
        <v>5</v>
      </c>
      <c r="BK46" s="102">
        <v>0</v>
      </c>
      <c r="BL46" s="102">
        <v>3</v>
      </c>
      <c r="BM46" s="102">
        <v>2</v>
      </c>
      <c r="BN46" s="102">
        <v>1</v>
      </c>
      <c r="BO46" s="102">
        <v>4</v>
      </c>
      <c r="BP46" s="103">
        <v>6</v>
      </c>
    </row>
    <row r="47" spans="54:76" ht="13.5" customHeight="1" x14ac:dyDescent="0.25">
      <c r="BB47" s="96" t="str">
        <f t="shared" ca="1" si="36"/>
        <v>B6</v>
      </c>
      <c r="BC47" s="97">
        <f ca="1">OFFSET($BT$9,0,INT((ROW()-42)/1))</f>
        <v>0</v>
      </c>
      <c r="BD47" s="98"/>
      <c r="BE47" s="232"/>
      <c r="BF47" s="99">
        <f t="shared" ca="1" si="41"/>
        <v>0</v>
      </c>
      <c r="BG47" s="100" t="b">
        <f ca="1">IF(BI47&gt;0,SUMPRODUCT(($BI$42:BI47=BI47)*($BF$42:BF47="X")))</f>
        <v>0</v>
      </c>
      <c r="BH47" s="101" t="s">
        <v>24</v>
      </c>
      <c r="BI47" s="100">
        <f ca="1">BC49</f>
        <v>0</v>
      </c>
      <c r="BJ47" s="102">
        <f>IF(BK47=0,0,1)</f>
        <v>1</v>
      </c>
      <c r="BK47" s="102">
        <v>4</v>
      </c>
      <c r="BL47" s="102"/>
      <c r="BM47" s="102"/>
      <c r="BN47" s="102"/>
      <c r="BO47" s="102"/>
      <c r="BP47" s="103"/>
    </row>
    <row r="48" spans="54:76" ht="13.5" customHeight="1" x14ac:dyDescent="0.25">
      <c r="BB48" s="96" t="str">
        <f t="shared" ca="1" si="36"/>
        <v>B7</v>
      </c>
      <c r="BC48" s="97">
        <v>1</v>
      </c>
      <c r="BD48" s="98"/>
      <c r="BE48" s="232"/>
      <c r="BF48" s="99">
        <f t="shared" ca="1" si="41"/>
        <v>0</v>
      </c>
      <c r="BG48" s="100" t="b">
        <f ca="1">IF(BI48&gt;0,SUMPRODUCT(($BI$42:BI48=BI48)*($BF$42:BF48="X")))</f>
        <v>0</v>
      </c>
      <c r="BH48" s="101" t="s">
        <v>62</v>
      </c>
      <c r="BI48" s="100">
        <f ca="1">BI47</f>
        <v>0</v>
      </c>
      <c r="BJ48" s="102">
        <f ca="1">IF(BJ46=0,0,BJ44)</f>
        <v>1</v>
      </c>
      <c r="BK48" s="102">
        <f t="shared" ref="BK48:BP48" si="43">IF(BK46=0,0,BK44)</f>
        <v>0</v>
      </c>
      <c r="BL48" s="102">
        <f t="shared" ca="1" si="43"/>
        <v>2</v>
      </c>
      <c r="BM48" s="102">
        <f t="shared" ca="1" si="43"/>
        <v>2</v>
      </c>
      <c r="BN48" s="102">
        <f t="shared" ca="1" si="43"/>
        <v>3</v>
      </c>
      <c r="BO48" s="102">
        <f t="shared" ca="1" si="43"/>
        <v>1</v>
      </c>
      <c r="BP48" s="103">
        <f t="shared" ca="1" si="43"/>
        <v>2</v>
      </c>
    </row>
    <row r="49" spans="54:68" ht="13.5" customHeight="1" x14ac:dyDescent="0.25">
      <c r="BB49" s="96" t="str">
        <f t="shared" ca="1" si="36"/>
        <v>B8</v>
      </c>
      <c r="BC49" s="97">
        <f ca="1">OFFSET($BT$9,0,INT((ROW()-42)/1))</f>
        <v>0</v>
      </c>
      <c r="BD49" s="98"/>
      <c r="BE49" s="232"/>
      <c r="BF49" s="99" t="str">
        <f t="shared" ca="1" si="41"/>
        <v>X</v>
      </c>
      <c r="BG49" s="100">
        <f ca="1">IF(BI49&gt;0,SUMPRODUCT(($BI$49:BI49=BI49)*($BF$49:BF49="X")))</f>
        <v>1</v>
      </c>
      <c r="BH49" s="101" t="s">
        <v>63</v>
      </c>
      <c r="BI49" s="99">
        <f ca="1">BC51</f>
        <v>1</v>
      </c>
      <c r="BJ49" s="101" t="str">
        <f t="shared" ref="BJ49:BP49" ca="1" si="44">IF(ISERROR(VLOOKUP(BJ52,$BG$49:$BH$58,2,0)),"",(VLOOKUP(BJ52,$BG$49:$BH$58,2,0)))</f>
        <v/>
      </c>
      <c r="BK49" s="101" t="str">
        <f t="shared" ca="1" si="44"/>
        <v/>
      </c>
      <c r="BL49" s="101" t="str">
        <f t="shared" ca="1" si="44"/>
        <v/>
      </c>
      <c r="BM49" s="101" t="str">
        <f t="shared" ca="1" si="44"/>
        <v>B16</v>
      </c>
      <c r="BN49" s="101" t="str">
        <f t="shared" ca="1" si="44"/>
        <v>B16</v>
      </c>
      <c r="BO49" s="101" t="str">
        <f t="shared" ca="1" si="44"/>
        <v>B9</v>
      </c>
      <c r="BP49" s="105" t="str">
        <f t="shared" ca="1" si="44"/>
        <v>B17</v>
      </c>
    </row>
    <row r="50" spans="54:68" ht="13.5" customHeight="1" x14ac:dyDescent="0.25">
      <c r="BB50" s="96" t="str">
        <f t="shared" ca="1" si="36"/>
        <v>B9</v>
      </c>
      <c r="BC50" s="97">
        <v>1</v>
      </c>
      <c r="BD50" s="98"/>
      <c r="BE50" s="232"/>
      <c r="BF50" s="99" t="str">
        <f t="shared" ca="1" si="41"/>
        <v>X</v>
      </c>
      <c r="BG50" s="100">
        <f ca="1">IF(BI50&gt;0,SUMPRODUCT(($BI$49:BI50=BI50)*($BF$49:BF50="X")))</f>
        <v>2</v>
      </c>
      <c r="BH50" s="101" t="s">
        <v>64</v>
      </c>
      <c r="BI50" s="99">
        <f ca="1">BC51</f>
        <v>1</v>
      </c>
      <c r="BJ50" s="102"/>
      <c r="BK50" s="102"/>
      <c r="BL50" s="102"/>
      <c r="BM50" s="102"/>
      <c r="BN50" s="102"/>
      <c r="BO50" s="102"/>
      <c r="BP50" s="103"/>
    </row>
    <row r="51" spans="54:68" ht="13.5" customHeight="1" x14ac:dyDescent="0.25">
      <c r="BB51" s="96" t="str">
        <f t="shared" ca="1" si="36"/>
        <v>B10</v>
      </c>
      <c r="BC51" s="97">
        <f ca="1">OFFSET($BT$9,0,INT((ROW()-42)/1))</f>
        <v>1</v>
      </c>
      <c r="BD51" s="98"/>
      <c r="BE51" s="232"/>
      <c r="BF51" s="99" t="str">
        <f t="shared" ca="1" si="41"/>
        <v>X</v>
      </c>
      <c r="BG51" s="100">
        <f ca="1">IF(BI51&gt;0,SUMPRODUCT(($BI$49:BI51=BI51)*($BF$49:BF51="X")))</f>
        <v>3</v>
      </c>
      <c r="BH51" s="101" t="s">
        <v>65</v>
      </c>
      <c r="BI51" s="100">
        <f ca="1">BC74</f>
        <v>1</v>
      </c>
      <c r="BJ51" s="102">
        <f ca="1">IF($BK$51&gt;0,1,0)</f>
        <v>1</v>
      </c>
      <c r="BK51" s="102">
        <f ca="1">COUNTIF(BG49:BG58,"&gt;0")</f>
        <v>10</v>
      </c>
      <c r="BL51" s="102"/>
      <c r="BM51" s="102"/>
      <c r="BN51" s="102"/>
      <c r="BO51" s="102"/>
      <c r="BP51" s="103"/>
    </row>
    <row r="52" spans="54:68" ht="13.5" customHeight="1" x14ac:dyDescent="0.25">
      <c r="BB52" s="96" t="str">
        <f t="shared" ca="1" si="36"/>
        <v>B11</v>
      </c>
      <c r="BC52" s="97">
        <v>1</v>
      </c>
      <c r="BD52" s="98"/>
      <c r="BE52" s="232"/>
      <c r="BF52" s="99" t="str">
        <f t="shared" ca="1" si="41"/>
        <v>X</v>
      </c>
      <c r="BG52" s="100">
        <f ca="1">IF(BI52&gt;0,SUMPRODUCT(($BI$49:BI58=BI52)*($BF$49:BF58="X")))</f>
        <v>10</v>
      </c>
      <c r="BH52" s="101" t="s">
        <v>66</v>
      </c>
      <c r="BI52" s="100">
        <f ca="1">BC74</f>
        <v>1</v>
      </c>
      <c r="BJ52" s="97">
        <f t="shared" ref="BJ52:BP52" ca="1" si="45">IF($BJ$6=1,RANDBETWEEN($BJ$51,$BK$51))</f>
        <v>7</v>
      </c>
      <c r="BK52" s="97">
        <f t="shared" ca="1" si="45"/>
        <v>9</v>
      </c>
      <c r="BL52" s="97">
        <f t="shared" ca="1" si="45"/>
        <v>9</v>
      </c>
      <c r="BM52" s="97">
        <f t="shared" ca="1" si="45"/>
        <v>5</v>
      </c>
      <c r="BN52" s="97">
        <f t="shared" ca="1" si="45"/>
        <v>5</v>
      </c>
      <c r="BO52" s="97">
        <f t="shared" ca="1" si="45"/>
        <v>2</v>
      </c>
      <c r="BP52" s="106">
        <f t="shared" ca="1" si="45"/>
        <v>6</v>
      </c>
    </row>
    <row r="53" spans="54:68" ht="13.5" customHeight="1" x14ac:dyDescent="0.25">
      <c r="BB53" s="96" t="str">
        <f t="shared" ca="1" si="36"/>
        <v>B12</v>
      </c>
      <c r="BC53" s="97">
        <v>1</v>
      </c>
      <c r="BD53" s="98"/>
      <c r="BE53" s="232"/>
      <c r="BF53" s="99" t="str">
        <f t="shared" si="41"/>
        <v>X</v>
      </c>
      <c r="BG53" s="100">
        <f>IF(BI53&gt;0,SUMPRODUCT(($BI$53:BI53=BI53)*($BF$53:BF53="X")))</f>
        <v>1</v>
      </c>
      <c r="BH53" s="101" t="s">
        <v>67</v>
      </c>
      <c r="BI53" s="100">
        <f>BC56</f>
        <v>1</v>
      </c>
      <c r="BJ53" s="101" t="str">
        <f t="shared" ref="BJ53:BP53" ca="1" si="46">IF(ISERROR(VLOOKUP(BJ58,$BG$53:$BH$58,2,0)),"",(VLOOKUP(BJ58,$BG$53:$BH$58,2,0)))</f>
        <v>B15</v>
      </c>
      <c r="BK53" s="101" t="str">
        <f t="shared" ca="1" si="46"/>
        <v>B13</v>
      </c>
      <c r="BL53" s="101" t="str">
        <f t="shared" ca="1" si="46"/>
        <v>B13</v>
      </c>
      <c r="BM53" s="101" t="str">
        <f t="shared" ca="1" si="46"/>
        <v>B15</v>
      </c>
      <c r="BN53" s="101" t="str">
        <f t="shared" ca="1" si="46"/>
        <v>B15</v>
      </c>
      <c r="BO53" s="101" t="str">
        <f t="shared" ca="1" si="46"/>
        <v>B17</v>
      </c>
      <c r="BP53" s="105" t="str">
        <f t="shared" ca="1" si="46"/>
        <v>B15</v>
      </c>
    </row>
    <row r="54" spans="54:68" ht="13.5" customHeight="1" x14ac:dyDescent="0.25">
      <c r="BB54" s="96" t="str">
        <f t="shared" ca="1" si="36"/>
        <v>B13</v>
      </c>
      <c r="BC54" s="97">
        <f ca="1">OFFSET($BT$9,0,INT((ROW()-42)/1))</f>
        <v>0</v>
      </c>
      <c r="BD54" s="98"/>
      <c r="BE54" s="232"/>
      <c r="BF54" s="99" t="str">
        <f t="shared" si="41"/>
        <v>X</v>
      </c>
      <c r="BG54" s="100">
        <f>IF(BI54&gt;0,SUMPRODUCT(($BI$53:BI54=BI54)*($BF$53:BF54="X")))</f>
        <v>2</v>
      </c>
      <c r="BH54" s="101" t="s">
        <v>33</v>
      </c>
      <c r="BI54" s="100">
        <f>BC57</f>
        <v>1</v>
      </c>
      <c r="BJ54" s="102"/>
      <c r="BK54" s="102"/>
      <c r="BL54" s="102"/>
      <c r="BM54" s="102"/>
      <c r="BN54" s="102"/>
      <c r="BO54" s="102"/>
      <c r="BP54" s="103"/>
    </row>
    <row r="55" spans="54:68" ht="13.5" customHeight="1" x14ac:dyDescent="0.25">
      <c r="BB55" s="96" t="str">
        <f t="shared" ca="1" si="36"/>
        <v>B14</v>
      </c>
      <c r="BC55" s="97">
        <f ca="1">OFFSET($BT$9,0,INT((ROW()-42)/1))</f>
        <v>1</v>
      </c>
      <c r="BD55" s="98"/>
      <c r="BE55" s="232"/>
      <c r="BF55" s="99" t="str">
        <f t="shared" si="41"/>
        <v>X</v>
      </c>
      <c r="BG55" s="100">
        <f>IF(BI55&gt;0,SUMPRODUCT(($BI$53:BI55=BI55)*($BF$53:BF55="X")))</f>
        <v>3</v>
      </c>
      <c r="BH55" s="101" t="s">
        <v>68</v>
      </c>
      <c r="BI55" s="99">
        <f>BC57</f>
        <v>1</v>
      </c>
      <c r="BJ55" s="102"/>
      <c r="BK55" s="102"/>
      <c r="BL55" s="102"/>
      <c r="BM55" s="102"/>
      <c r="BN55" s="102"/>
      <c r="BO55" s="102"/>
      <c r="BP55" s="103"/>
    </row>
    <row r="56" spans="54:68" ht="13.5" customHeight="1" x14ac:dyDescent="0.25">
      <c r="BB56" s="96" t="str">
        <f t="shared" ca="1" si="36"/>
        <v>B15</v>
      </c>
      <c r="BC56" s="97">
        <v>1</v>
      </c>
      <c r="BD56" s="98"/>
      <c r="BE56" s="232"/>
      <c r="BF56" s="99" t="str">
        <f t="shared" si="41"/>
        <v>X</v>
      </c>
      <c r="BG56" s="100">
        <f>IF(BI56&gt;0,SUMPRODUCT(($BI$53:BI56=BI56)*($BF$53:BF56="X")))</f>
        <v>4</v>
      </c>
      <c r="BH56" s="101" t="s">
        <v>69</v>
      </c>
      <c r="BI56" s="99">
        <f>BC57</f>
        <v>1</v>
      </c>
      <c r="BJ56" s="102"/>
      <c r="BK56" s="102"/>
      <c r="BL56" s="102"/>
      <c r="BM56" s="102"/>
      <c r="BN56" s="102"/>
      <c r="BO56" s="102"/>
      <c r="BP56" s="103"/>
    </row>
    <row r="57" spans="54:68" ht="13.5" customHeight="1" x14ac:dyDescent="0.25">
      <c r="BB57" s="96" t="str">
        <f t="shared" ca="1" si="36"/>
        <v>B16</v>
      </c>
      <c r="BC57" s="97">
        <v>1</v>
      </c>
      <c r="BD57" s="98"/>
      <c r="BE57" s="232"/>
      <c r="BF57" s="99" t="str">
        <f t="shared" si="41"/>
        <v>X</v>
      </c>
      <c r="BG57" s="100">
        <f>IF(BI57&gt;0,SUMPRODUCT(($BI$53:BI57=BI57)*($BF$53:BF57="X")))</f>
        <v>5</v>
      </c>
      <c r="BH57" s="101" t="s">
        <v>70</v>
      </c>
      <c r="BI57" s="100">
        <f>BC57</f>
        <v>1</v>
      </c>
      <c r="BJ57" s="102">
        <f>IF(BK57=0,0,)</f>
        <v>0</v>
      </c>
      <c r="BK57" s="102">
        <f>COUNTIF(BG53:BG58,"&gt;0")</f>
        <v>6</v>
      </c>
      <c r="BL57" s="102"/>
      <c r="BM57" s="102"/>
      <c r="BN57" s="102"/>
      <c r="BO57" s="102"/>
      <c r="BP57" s="103"/>
    </row>
    <row r="58" spans="54:68" ht="13.5" customHeight="1" x14ac:dyDescent="0.25">
      <c r="BB58" s="96" t="str">
        <f t="shared" ca="1" si="36"/>
        <v>B17</v>
      </c>
      <c r="BC58" s="97">
        <v>1</v>
      </c>
      <c r="BD58" s="98"/>
      <c r="BE58" s="232"/>
      <c r="BF58" s="99" t="str">
        <f t="shared" si="41"/>
        <v>X</v>
      </c>
      <c r="BG58" s="100">
        <f>IF(BI58&gt;0,SUMPRODUCT(($BI$53:BI58=BI58)*($BF$53:BF58="X")))</f>
        <v>6</v>
      </c>
      <c r="BH58" s="101" t="s">
        <v>71</v>
      </c>
      <c r="BI58" s="100">
        <f>BC58</f>
        <v>1</v>
      </c>
      <c r="BJ58" s="102">
        <f t="shared" ref="BJ58:BP58" ca="1" si="47">IF($BJ$6=1,RANDBETWEEN($BJ$57,$BK$57))</f>
        <v>4</v>
      </c>
      <c r="BK58" s="102">
        <f t="shared" ca="1" si="47"/>
        <v>2</v>
      </c>
      <c r="BL58" s="102">
        <f t="shared" ca="1" si="47"/>
        <v>2</v>
      </c>
      <c r="BM58" s="102">
        <f t="shared" ca="1" si="47"/>
        <v>4</v>
      </c>
      <c r="BN58" s="102">
        <f t="shared" ca="1" si="47"/>
        <v>4</v>
      </c>
      <c r="BO58" s="102">
        <f t="shared" ca="1" si="47"/>
        <v>6</v>
      </c>
      <c r="BP58" s="103">
        <f t="shared" ca="1" si="47"/>
        <v>4</v>
      </c>
    </row>
    <row r="59" spans="54:68" ht="13.5" customHeight="1" x14ac:dyDescent="0.25">
      <c r="BB59" s="96" t="str">
        <f t="shared" ca="1" si="36"/>
        <v>B18</v>
      </c>
      <c r="BC59" s="97">
        <f ca="1">OFFSET($BT$9,0,INT((ROW()-42)/1))</f>
        <v>1</v>
      </c>
      <c r="BD59" s="98"/>
      <c r="BE59" s="232"/>
      <c r="BF59" s="99" t="str">
        <f t="shared" ca="1" si="41"/>
        <v>X</v>
      </c>
      <c r="BG59" s="100">
        <f ca="1">IF(BI59&gt;0,SUMPRODUCT(($BI$59:BI59=BI59)*($BF$59:BF59="X")))</f>
        <v>1</v>
      </c>
      <c r="BH59" s="101" t="s">
        <v>72</v>
      </c>
      <c r="BI59" s="100">
        <f ca="1">BC59</f>
        <v>1</v>
      </c>
      <c r="BJ59" s="101" t="str">
        <f t="shared" ref="BJ59:BP59" ca="1" si="48">IF(ISERROR(VLOOKUP(BJ68,$BG$59:$BH$68,2,0)),"",(VLOOKUP(BJ68,$BG$59:$BH$68,2,0)))</f>
        <v>B18</v>
      </c>
      <c r="BK59" s="101" t="str">
        <f t="shared" ca="1" si="48"/>
        <v>B23</v>
      </c>
      <c r="BL59" s="101" t="str">
        <f t="shared" ca="1" si="48"/>
        <v>B23</v>
      </c>
      <c r="BM59" s="101" t="str">
        <f t="shared" ca="1" si="48"/>
        <v>B23</v>
      </c>
      <c r="BN59" s="101" t="str">
        <f t="shared" ca="1" si="48"/>
        <v>B21</v>
      </c>
      <c r="BO59" s="101" t="str">
        <f t="shared" ca="1" si="48"/>
        <v>B24</v>
      </c>
      <c r="BP59" s="105" t="str">
        <f t="shared" ca="1" si="48"/>
        <v>B26</v>
      </c>
    </row>
    <row r="60" spans="54:68" ht="13.5" customHeight="1" x14ac:dyDescent="0.25">
      <c r="BB60" s="96" t="str">
        <f t="shared" ca="1" si="36"/>
        <v>B19</v>
      </c>
      <c r="BC60" s="97">
        <f ca="1">OFFSET($BT$9,0,INT((ROW()-42)/1))</f>
        <v>0</v>
      </c>
      <c r="BD60" s="98"/>
      <c r="BE60" s="232"/>
      <c r="BF60" s="99">
        <f t="shared" ca="1" si="41"/>
        <v>0</v>
      </c>
      <c r="BG60" s="100" t="b">
        <f ca="1">IF(BI60&gt;0,SUMPRODUCT(($BI$59:BI60=BI60)*($BF$59:BF60="X")))</f>
        <v>0</v>
      </c>
      <c r="BH60" s="101" t="s">
        <v>34</v>
      </c>
      <c r="BI60" s="100">
        <f ca="1">BC60</f>
        <v>0</v>
      </c>
      <c r="BJ60" s="102"/>
      <c r="BK60" s="102"/>
      <c r="BL60" s="102"/>
      <c r="BM60" s="102"/>
      <c r="BN60" s="102"/>
      <c r="BO60" s="102"/>
      <c r="BP60" s="103"/>
    </row>
    <row r="61" spans="54:68" ht="13.5" customHeight="1" x14ac:dyDescent="0.25">
      <c r="BB61" s="96" t="str">
        <f t="shared" ca="1" si="36"/>
        <v>B20</v>
      </c>
      <c r="BC61" s="97">
        <v>1</v>
      </c>
      <c r="BD61" s="98"/>
      <c r="BE61" s="232"/>
      <c r="BF61" s="99">
        <f t="shared" ca="1" si="41"/>
        <v>0</v>
      </c>
      <c r="BG61" s="100" t="b">
        <f ca="1">IF(BI61&gt;0,SUMPRODUCT(($BI$59:BI61=BI61)*($BF$59:BF61="X")))</f>
        <v>0</v>
      </c>
      <c r="BH61" s="101" t="s">
        <v>32</v>
      </c>
      <c r="BI61" s="100">
        <f ca="1">BC60</f>
        <v>0</v>
      </c>
      <c r="BJ61" s="102"/>
      <c r="BK61" s="102"/>
      <c r="BL61" s="102"/>
      <c r="BM61" s="102"/>
      <c r="BN61" s="102"/>
      <c r="BO61" s="102"/>
      <c r="BP61" s="103"/>
    </row>
    <row r="62" spans="54:68" ht="13.5" customHeight="1" x14ac:dyDescent="0.25">
      <c r="BB62" s="96" t="str">
        <f t="shared" ca="1" si="36"/>
        <v>B21</v>
      </c>
      <c r="BC62" s="97">
        <v>1</v>
      </c>
      <c r="BD62" s="98"/>
      <c r="BE62" s="232"/>
      <c r="BF62" s="99" t="str">
        <f t="shared" si="41"/>
        <v>X</v>
      </c>
      <c r="BG62" s="100">
        <f ca="1">IF(BI62&gt;0,SUMPRODUCT(($BI$59:BI62=BI62)*($BF$59:BF62="X")))</f>
        <v>2</v>
      </c>
      <c r="BH62" s="101" t="s">
        <v>101</v>
      </c>
      <c r="BI62" s="100">
        <f>BC61</f>
        <v>1</v>
      </c>
      <c r="BJ62" s="102"/>
      <c r="BK62" s="102"/>
      <c r="BL62" s="102"/>
      <c r="BM62" s="102"/>
      <c r="BN62" s="102"/>
      <c r="BO62" s="102"/>
      <c r="BP62" s="103"/>
    </row>
    <row r="63" spans="54:68" ht="13.5" customHeight="1" x14ac:dyDescent="0.25">
      <c r="BB63" s="96" t="str">
        <f t="shared" ca="1" si="36"/>
        <v>B22</v>
      </c>
      <c r="BC63" s="97">
        <f ca="1">OFFSET($BT$9,0,INT((ROW()-42)/1))</f>
        <v>1</v>
      </c>
      <c r="BD63" s="98"/>
      <c r="BE63" s="232"/>
      <c r="BF63" s="99" t="str">
        <f t="shared" si="41"/>
        <v>X</v>
      </c>
      <c r="BG63" s="100">
        <f ca="1">IF(BI63&gt;0,SUMPRODUCT(($BI$59:BI63=BI63)*($BF$59:BF63="X")))</f>
        <v>3</v>
      </c>
      <c r="BH63" s="101" t="s">
        <v>102</v>
      </c>
      <c r="BI63" s="100">
        <f>BC62</f>
        <v>1</v>
      </c>
      <c r="BJ63" s="102"/>
      <c r="BK63" s="102"/>
      <c r="BL63" s="102"/>
      <c r="BM63" s="102"/>
      <c r="BN63" s="102"/>
      <c r="BO63" s="102"/>
      <c r="BP63" s="103"/>
    </row>
    <row r="64" spans="54:68" ht="13.5" customHeight="1" x14ac:dyDescent="0.25">
      <c r="BB64" s="96" t="str">
        <f t="shared" ca="1" si="36"/>
        <v>B23</v>
      </c>
      <c r="BC64" s="97">
        <f ca="1">OFFSET($BT$9,0,INT((ROW()-42)/1))</f>
        <v>0</v>
      </c>
      <c r="BD64" s="98"/>
      <c r="BE64" s="232"/>
      <c r="BF64" s="99" t="str">
        <f t="shared" si="41"/>
        <v>X</v>
      </c>
      <c r="BG64" s="100">
        <f ca="1">IF(BI64&gt;0,SUMPRODUCT(($BI$59:BI64=BI64)*($BF$59:BF64="X")))</f>
        <v>4</v>
      </c>
      <c r="BH64" s="101" t="s">
        <v>103</v>
      </c>
      <c r="BI64" s="100">
        <f>BC62</f>
        <v>1</v>
      </c>
      <c r="BJ64" s="102"/>
      <c r="BK64" s="102"/>
      <c r="BL64" s="102"/>
      <c r="BM64" s="102"/>
      <c r="BN64" s="102"/>
      <c r="BO64" s="102"/>
      <c r="BP64" s="103"/>
    </row>
    <row r="65" spans="54:68" ht="13.5" customHeight="1" x14ac:dyDescent="0.25">
      <c r="BB65" s="96" t="str">
        <f t="shared" ca="1" si="36"/>
        <v>B24</v>
      </c>
      <c r="BC65" s="97">
        <f ca="1">OFFSET($BT$9,0,INT((ROW()-42)/1))</f>
        <v>0</v>
      </c>
      <c r="BD65" s="98"/>
      <c r="BE65" s="232"/>
      <c r="BF65" s="99" t="str">
        <f t="shared" ca="1" si="41"/>
        <v>X</v>
      </c>
      <c r="BG65" s="100">
        <f ca="1">IF(BI65&gt;0,SUMPRODUCT(($BI$59:BI65=BI65)*($BF$59:BF65="X")))</f>
        <v>5</v>
      </c>
      <c r="BH65" s="101" t="s">
        <v>104</v>
      </c>
      <c r="BI65" s="100">
        <f ca="1">BC63</f>
        <v>1</v>
      </c>
      <c r="BJ65" s="102"/>
      <c r="BK65" s="102"/>
      <c r="BL65" s="102"/>
      <c r="BM65" s="102"/>
      <c r="BN65" s="102"/>
      <c r="BO65" s="102"/>
      <c r="BP65" s="103"/>
    </row>
    <row r="66" spans="54:68" ht="13.5" customHeight="1" x14ac:dyDescent="0.25">
      <c r="BB66" s="96" t="str">
        <f t="shared" ca="1" si="36"/>
        <v>B25</v>
      </c>
      <c r="BC66" s="97">
        <v>1</v>
      </c>
      <c r="BD66" s="98"/>
      <c r="BE66" s="232"/>
      <c r="BF66" s="99">
        <f t="shared" ca="1" si="41"/>
        <v>0</v>
      </c>
      <c r="BG66" s="100" t="b">
        <f ca="1">IF(BI66&gt;0,SUMPRODUCT(($BI$59:BI66=BI66)*($BF$59:BF66="X")))</f>
        <v>0</v>
      </c>
      <c r="BH66" s="101" t="s">
        <v>105</v>
      </c>
      <c r="BI66" s="100">
        <f ca="1">BC64</f>
        <v>0</v>
      </c>
      <c r="BJ66" s="102"/>
      <c r="BK66" s="102"/>
      <c r="BL66" s="102"/>
      <c r="BM66" s="102"/>
      <c r="BN66" s="102"/>
      <c r="BO66" s="102"/>
      <c r="BP66" s="103"/>
    </row>
    <row r="67" spans="54:68" ht="13.5" customHeight="1" x14ac:dyDescent="0.25">
      <c r="BB67" s="96" t="str">
        <f t="shared" ca="1" si="36"/>
        <v>B26</v>
      </c>
      <c r="BC67" s="97">
        <v>1</v>
      </c>
      <c r="BD67" s="98"/>
      <c r="BE67" s="232"/>
      <c r="BF67" s="99" t="str">
        <f t="shared" si="41"/>
        <v>X</v>
      </c>
      <c r="BG67" s="100">
        <f ca="1">IF(BI67&gt;0,SUMPRODUCT(($BI$59:BI67=BI67)*($BF$59:BF67="X")))</f>
        <v>6</v>
      </c>
      <c r="BH67" s="101" t="s">
        <v>106</v>
      </c>
      <c r="BI67" s="100">
        <f>BC66</f>
        <v>1</v>
      </c>
      <c r="BJ67" s="102">
        <f>IF(BK67=0,0,1)</f>
        <v>1</v>
      </c>
      <c r="BK67" s="102">
        <v>6</v>
      </c>
      <c r="BL67" s="102"/>
      <c r="BM67" s="102"/>
      <c r="BN67" s="102"/>
      <c r="BO67" s="102"/>
      <c r="BP67" s="103"/>
    </row>
    <row r="68" spans="54:68" ht="13.5" customHeight="1" x14ac:dyDescent="0.25">
      <c r="BB68" s="96" t="str">
        <f t="shared" ca="1" si="36"/>
        <v>B27</v>
      </c>
      <c r="BC68" s="97">
        <v>1</v>
      </c>
      <c r="BD68" s="98"/>
      <c r="BE68" s="232"/>
      <c r="BF68" s="99" t="str">
        <f t="shared" si="41"/>
        <v>X</v>
      </c>
      <c r="BG68" s="100">
        <f ca="1">IF(BI68&gt;0,SUMPRODUCT(($BI$59:BI68=BI68)*($BF$59:BF68="X")))</f>
        <v>7</v>
      </c>
      <c r="BH68" s="101" t="s">
        <v>107</v>
      </c>
      <c r="BI68" s="100">
        <f>BC67</f>
        <v>1</v>
      </c>
      <c r="BJ68" s="102">
        <f t="shared" ref="BJ68:BP68" ca="1" si="49">IF($BJ$6=1,RANDBETWEEN($BJ$67,$BK$67))</f>
        <v>1</v>
      </c>
      <c r="BK68" s="102">
        <f t="shared" ca="1" si="49"/>
        <v>4</v>
      </c>
      <c r="BL68" s="102">
        <f t="shared" ca="1" si="49"/>
        <v>4</v>
      </c>
      <c r="BM68" s="102">
        <f t="shared" ca="1" si="49"/>
        <v>4</v>
      </c>
      <c r="BN68" s="102">
        <f t="shared" ca="1" si="49"/>
        <v>2</v>
      </c>
      <c r="BO68" s="102">
        <f t="shared" ca="1" si="49"/>
        <v>5</v>
      </c>
      <c r="BP68" s="103">
        <f t="shared" ca="1" si="49"/>
        <v>6</v>
      </c>
    </row>
    <row r="69" spans="54:68" ht="13.5" customHeight="1" x14ac:dyDescent="0.25">
      <c r="BB69" s="96" t="str">
        <f t="shared" ca="1" si="36"/>
        <v>B28</v>
      </c>
      <c r="BC69" s="97">
        <f ca="1">OFFSET($BT$9,0,INT((ROW()-42)/1))</f>
        <v>0</v>
      </c>
      <c r="BD69" s="98"/>
      <c r="BE69" s="232"/>
      <c r="BF69" s="99" t="str">
        <f t="shared" si="41"/>
        <v>X</v>
      </c>
      <c r="BG69" s="100">
        <f>IF(BI69&gt;0,SUMPRODUCT(($BI$69:BI69=BI69)*($BF$69:BF69="X")))</f>
        <v>1</v>
      </c>
      <c r="BH69" s="101" t="s">
        <v>108</v>
      </c>
      <c r="BI69" s="100">
        <f>BC68</f>
        <v>1</v>
      </c>
      <c r="BJ69" s="101" t="str">
        <f t="shared" ref="BJ69:BP69" ca="1" si="50">IF(ISERROR(VLOOKUP(BJ73,$BG$69:$BH$74,2,0)),"",(VLOOKUP(BJ73,$BG$69:$BH$74,2,0)))</f>
        <v>B29</v>
      </c>
      <c r="BK69" s="101" t="str">
        <f t="shared" ca="1" si="50"/>
        <v>B29</v>
      </c>
      <c r="BL69" s="101" t="str">
        <f t="shared" ca="1" si="50"/>
        <v>B28</v>
      </c>
      <c r="BM69" s="101" t="str">
        <f t="shared" ca="1" si="50"/>
        <v>B28</v>
      </c>
      <c r="BN69" s="101" t="str">
        <f t="shared" ca="1" si="50"/>
        <v>B28</v>
      </c>
      <c r="BO69" s="101" t="str">
        <f t="shared" ca="1" si="50"/>
        <v>B28</v>
      </c>
      <c r="BP69" s="105" t="str">
        <f t="shared" ca="1" si="50"/>
        <v>B28</v>
      </c>
    </row>
    <row r="70" spans="54:68" ht="13.5" customHeight="1" x14ac:dyDescent="0.25">
      <c r="BB70" s="96" t="str">
        <f t="shared" ca="1" si="36"/>
        <v>B29</v>
      </c>
      <c r="BC70" s="97">
        <f ca="1">OFFSET($BT$9,0,INT((ROW()-42)/1))</f>
        <v>0</v>
      </c>
      <c r="BD70" s="98"/>
      <c r="BE70" s="232"/>
      <c r="BF70" s="99" t="str">
        <f t="shared" si="41"/>
        <v>X</v>
      </c>
      <c r="BG70" s="100">
        <f>IF(BI70&gt;0,SUMPRODUCT(($BI$69:BI70=BI70)*($BF$69:BF70="X")))</f>
        <v>2</v>
      </c>
      <c r="BH70" s="101" t="s">
        <v>109</v>
      </c>
      <c r="BI70" s="100">
        <f>BC68</f>
        <v>1</v>
      </c>
      <c r="BJ70" s="101"/>
      <c r="BK70" s="101"/>
      <c r="BL70" s="101"/>
      <c r="BM70" s="101"/>
      <c r="BN70" s="101"/>
      <c r="BO70" s="101"/>
      <c r="BP70" s="105"/>
    </row>
    <row r="71" spans="54:68" ht="13.5" customHeight="1" x14ac:dyDescent="0.25">
      <c r="BB71" s="96" t="str">
        <f t="shared" ca="1" si="36"/>
        <v>B30</v>
      </c>
      <c r="BC71" s="97">
        <f ca="1">OFFSET($BT$9,0,INT((ROW()-42)/1))</f>
        <v>1</v>
      </c>
      <c r="BD71" s="98"/>
      <c r="BE71" s="232"/>
      <c r="BF71" s="99">
        <f t="shared" ca="1" si="41"/>
        <v>0</v>
      </c>
      <c r="BG71" s="100" t="b">
        <f ca="1">IF(BI71&gt;0,SUMPRODUCT(($BI$69:BI71=BI71)*($BF$69:BF71="X")))</f>
        <v>0</v>
      </c>
      <c r="BH71" s="101" t="s">
        <v>110</v>
      </c>
      <c r="BI71" s="100">
        <f ca="1">BC69</f>
        <v>0</v>
      </c>
      <c r="BJ71" s="102"/>
      <c r="BK71" s="102"/>
      <c r="BL71" s="102"/>
      <c r="BM71" s="102"/>
      <c r="BN71" s="102"/>
      <c r="BO71" s="102"/>
      <c r="BP71" s="103"/>
    </row>
    <row r="72" spans="54:68" ht="13.5" customHeight="1" x14ac:dyDescent="0.25">
      <c r="BB72" s="96" t="str">
        <f t="shared" ca="1" si="36"/>
        <v>B31</v>
      </c>
      <c r="BC72" s="97">
        <v>1</v>
      </c>
      <c r="BD72" s="98"/>
      <c r="BE72" s="232"/>
      <c r="BF72" s="99">
        <f t="shared" ca="1" si="41"/>
        <v>0</v>
      </c>
      <c r="BG72" s="100" t="b">
        <f ca="1">IF(BI72&gt;0,SUMPRODUCT(($BI$69:BI72=BI72)*($BF$69:BF72="X")))</f>
        <v>0</v>
      </c>
      <c r="BH72" s="101" t="s">
        <v>111</v>
      </c>
      <c r="BI72" s="100">
        <f ca="1">BC69</f>
        <v>0</v>
      </c>
      <c r="BJ72" s="102">
        <f ca="1">IF(BK72=0,0,1)</f>
        <v>1</v>
      </c>
      <c r="BK72" s="102">
        <f ca="1">COUNTIF(BG69:BG74,"&gt;0")</f>
        <v>2</v>
      </c>
      <c r="BL72" s="102"/>
      <c r="BM72" s="102"/>
      <c r="BN72" s="102"/>
      <c r="BO72" s="102"/>
      <c r="BP72" s="103"/>
    </row>
    <row r="73" spans="54:68" ht="13.5" customHeight="1" x14ac:dyDescent="0.25">
      <c r="BB73" s="96" t="str">
        <f t="shared" ca="1" si="36"/>
        <v>B32</v>
      </c>
      <c r="BC73" s="97">
        <v>1</v>
      </c>
      <c r="BD73" s="98"/>
      <c r="BE73" s="232"/>
      <c r="BF73" s="99">
        <f t="shared" ca="1" si="41"/>
        <v>0</v>
      </c>
      <c r="BG73" s="100" t="b">
        <f ca="1">IF(BI73&gt;0,SUMPRODUCT(($BI$69:BI73=BI73)*($BF$69:BF73="X")))</f>
        <v>0</v>
      </c>
      <c r="BH73" s="101" t="s">
        <v>112</v>
      </c>
      <c r="BI73" s="100">
        <f ca="1">BC69</f>
        <v>0</v>
      </c>
      <c r="BJ73" s="102">
        <f t="shared" ref="BJ73:BP73" ca="1" si="51">IF($BJ$6=1,RANDBETWEEN($BJ$72,$BK$72))</f>
        <v>2</v>
      </c>
      <c r="BK73" s="102">
        <f t="shared" ca="1" si="51"/>
        <v>2</v>
      </c>
      <c r="BL73" s="102">
        <f t="shared" ca="1" si="51"/>
        <v>1</v>
      </c>
      <c r="BM73" s="102">
        <f t="shared" ca="1" si="51"/>
        <v>1</v>
      </c>
      <c r="BN73" s="102">
        <f t="shared" ca="1" si="51"/>
        <v>1</v>
      </c>
      <c r="BO73" s="102">
        <f t="shared" ca="1" si="51"/>
        <v>1</v>
      </c>
      <c r="BP73" s="103">
        <f t="shared" ca="1" si="51"/>
        <v>1</v>
      </c>
    </row>
    <row r="74" spans="54:68" ht="13.5" customHeight="1" thickBot="1" x14ac:dyDescent="0.3">
      <c r="BB74" s="107" t="str">
        <f t="shared" ca="1" si="36"/>
        <v>B33</v>
      </c>
      <c r="BC74" s="108">
        <f ca="1">OFFSET($BT$9,0,INT((ROW()-42)/1))</f>
        <v>1</v>
      </c>
      <c r="BD74" s="109"/>
      <c r="BE74" s="232"/>
      <c r="BF74" s="110"/>
      <c r="BG74" s="110"/>
      <c r="BH74" s="111" t="s">
        <v>113</v>
      </c>
      <c r="BI74" s="110">
        <f ca="1">BC70</f>
        <v>0</v>
      </c>
      <c r="BJ74" s="110">
        <f t="shared" ref="BJ74:BP74" ca="1" si="52">IF($BI$74=1,$BH$74,0)</f>
        <v>0</v>
      </c>
      <c r="BK74" s="110">
        <f t="shared" ca="1" si="52"/>
        <v>0</v>
      </c>
      <c r="BL74" s="110">
        <f t="shared" ca="1" si="52"/>
        <v>0</v>
      </c>
      <c r="BM74" s="110">
        <f t="shared" ca="1" si="52"/>
        <v>0</v>
      </c>
      <c r="BN74" s="110">
        <f t="shared" ca="1" si="52"/>
        <v>0</v>
      </c>
      <c r="BO74" s="110">
        <f t="shared" ca="1" si="52"/>
        <v>0</v>
      </c>
      <c r="BP74" s="112">
        <f t="shared" ca="1" si="52"/>
        <v>0</v>
      </c>
    </row>
    <row r="75" spans="54:68" ht="1.5" customHeight="1" x14ac:dyDescent="0.25">
      <c r="BE75" s="113"/>
    </row>
    <row r="76" spans="54:68" ht="1.5" customHeight="1" x14ac:dyDescent="0.25">
      <c r="BE76" s="113"/>
    </row>
    <row r="77" spans="54:68" ht="1.5" customHeight="1" x14ac:dyDescent="0.25">
      <c r="BE77" s="113"/>
    </row>
    <row r="78" spans="54:68" ht="1.5" customHeight="1" x14ac:dyDescent="0.25">
      <c r="BE78" s="113"/>
    </row>
    <row r="79" spans="54:68" ht="1.5" customHeight="1" x14ac:dyDescent="0.25">
      <c r="BE79" s="113"/>
    </row>
    <row r="80" spans="54:68" ht="1.5" customHeight="1" x14ac:dyDescent="0.25">
      <c r="BE80" s="113"/>
    </row>
    <row r="81" spans="54:68" ht="1.5" customHeight="1" x14ac:dyDescent="0.25">
      <c r="BE81" s="113"/>
    </row>
    <row r="82" spans="54:68" ht="1.5" customHeight="1" x14ac:dyDescent="0.25">
      <c r="BE82" s="113"/>
    </row>
    <row r="83" spans="54:68" ht="1.5" customHeight="1" x14ac:dyDescent="0.25">
      <c r="BE83" s="113"/>
    </row>
    <row r="84" spans="54:68" s="114" customFormat="1" ht="1.5" customHeight="1" x14ac:dyDescent="0.25">
      <c r="BB84" s="2"/>
      <c r="BD84" s="2"/>
      <c r="BE84" s="113"/>
    </row>
    <row r="85" spans="54:68" ht="1.5" customHeight="1" x14ac:dyDescent="0.25">
      <c r="BE85" s="113"/>
    </row>
    <row r="86" spans="54:68" ht="1.5" customHeight="1" x14ac:dyDescent="0.25">
      <c r="BE86" s="113"/>
    </row>
    <row r="87" spans="54:68" ht="1.5" customHeight="1" x14ac:dyDescent="0.25">
      <c r="BE87" s="113"/>
    </row>
    <row r="88" spans="54:68" ht="1.5" customHeight="1" x14ac:dyDescent="0.25">
      <c r="BE88" s="115"/>
    </row>
    <row r="89" spans="54:68" ht="1.5" customHeight="1" x14ac:dyDescent="0.25">
      <c r="BE89" s="115"/>
    </row>
    <row r="90" spans="54:68" ht="1.5" customHeight="1" x14ac:dyDescent="0.25">
      <c r="BE90" s="115"/>
    </row>
    <row r="91" spans="54:68" ht="1.5" customHeight="1" x14ac:dyDescent="0.25">
      <c r="BE91" s="115"/>
    </row>
    <row r="92" spans="54:68" ht="1.5" customHeight="1" x14ac:dyDescent="0.25">
      <c r="BE92" s="115"/>
    </row>
    <row r="93" spans="54:68" ht="1.5" customHeight="1" x14ac:dyDescent="0.25">
      <c r="BE93" s="115"/>
    </row>
    <row r="94" spans="54:68" ht="1.5" customHeight="1" thickBot="1" x14ac:dyDescent="0.3">
      <c r="BI94" s="88"/>
    </row>
    <row r="95" spans="54:68" ht="13.5" customHeight="1" thickBot="1" x14ac:dyDescent="0.3">
      <c r="BB95" s="116" t="str">
        <f t="shared" ref="BB95:BB127" ca="1" si="53">OFFSET($DA$8,0,INT((ROW()-95)/1))</f>
        <v>C1</v>
      </c>
      <c r="BC95" s="117">
        <f t="shared" ref="BC95:BC126" ca="1" si="54">OFFSET($DA$9,0,INT((ROW()-95)/1))</f>
        <v>1</v>
      </c>
      <c r="BD95" s="116"/>
      <c r="BE95" s="233" t="s">
        <v>2</v>
      </c>
      <c r="BF95" s="118" t="str">
        <f ca="1">IF(BI95=1,"X",0)</f>
        <v>X</v>
      </c>
      <c r="BG95" s="118">
        <f ca="1">IF(BI95&gt;0,SUMPRODUCT(($BI$95:BI95=BI95)*($BF$95:BF95="X")))</f>
        <v>1</v>
      </c>
      <c r="BH95" s="119" t="s">
        <v>9</v>
      </c>
      <c r="BI95" s="118">
        <f ca="1">BC95</f>
        <v>1</v>
      </c>
      <c r="BJ95" s="120" t="str">
        <f t="shared" ref="BJ95:BP95" ca="1" si="55">IF(ISERROR(VLOOKUP(BJ101,$BG$95:$BH$101,2,0)),"",(VLOOKUP(BJ101,$BG$95:$BH$101,2,0)))</f>
        <v/>
      </c>
      <c r="BK95" s="120" t="str">
        <f t="shared" ca="1" si="55"/>
        <v>C2</v>
      </c>
      <c r="BL95" s="120" t="str">
        <f t="shared" ca="1" si="55"/>
        <v/>
      </c>
      <c r="BM95" s="120" t="str">
        <f t="shared" ca="1" si="55"/>
        <v/>
      </c>
      <c r="BN95" s="120" t="str">
        <f t="shared" ca="1" si="55"/>
        <v>C5</v>
      </c>
      <c r="BO95" s="120" t="str">
        <f t="shared" ca="1" si="55"/>
        <v>C2</v>
      </c>
      <c r="BP95" s="120" t="str">
        <f t="shared" ca="1" si="55"/>
        <v>C6</v>
      </c>
    </row>
    <row r="96" spans="54:68" ht="13.5" customHeight="1" thickBot="1" x14ac:dyDescent="0.3">
      <c r="BB96" s="116" t="str">
        <f t="shared" ca="1" si="53"/>
        <v>C2</v>
      </c>
      <c r="BC96" s="117">
        <v>1</v>
      </c>
      <c r="BD96" s="116"/>
      <c r="BE96" s="234"/>
      <c r="BF96" s="121" t="str">
        <f t="shared" ref="BF96" si="56">IF(BI96=1,"X",0)</f>
        <v>X</v>
      </c>
      <c r="BG96" s="118">
        <f ca="1">IF(BI96&gt;0,SUMPRODUCT(($BI$95:BI96=BI96)*($BF$95:BF96="X")))</f>
        <v>2</v>
      </c>
      <c r="BH96" s="119" t="s">
        <v>13</v>
      </c>
      <c r="BI96" s="121">
        <f t="shared" ref="BI96" si="57">BC96</f>
        <v>1</v>
      </c>
      <c r="BJ96" s="122"/>
      <c r="BK96" s="122"/>
      <c r="BL96" s="122"/>
      <c r="BM96" s="122"/>
      <c r="BN96" s="122"/>
      <c r="BO96" s="122"/>
      <c r="BP96" s="123"/>
    </row>
    <row r="97" spans="54:68" ht="13.5" customHeight="1" thickBot="1" x14ac:dyDescent="0.3">
      <c r="BB97" s="116" t="str">
        <f t="shared" ca="1" si="53"/>
        <v>C3</v>
      </c>
      <c r="BC97" s="117">
        <v>1</v>
      </c>
      <c r="BD97" s="116"/>
      <c r="BE97" s="234"/>
      <c r="BF97" s="121">
        <f t="shared" ref="BF97:BF126" ca="1" si="58">IF(BI97=1,"X",0)</f>
        <v>0</v>
      </c>
      <c r="BG97" s="118" t="b">
        <f ca="1">IF(BI97&gt;0,SUMPRODUCT(($BI$95:BI97=BI97)*($BF$95:BF97="X")))</f>
        <v>0</v>
      </c>
      <c r="BH97" s="119" t="s">
        <v>16</v>
      </c>
      <c r="BI97" s="121">
        <f ca="1">BC99</f>
        <v>0</v>
      </c>
      <c r="BJ97" s="122">
        <f t="shared" ref="BJ97:BP97" ca="1" si="59">IF($BJ$6=1,RANDBETWEEN($BJ$100,$BK$100))</f>
        <v>4</v>
      </c>
      <c r="BK97" s="122">
        <f t="shared" ca="1" si="59"/>
        <v>2</v>
      </c>
      <c r="BL97" s="122">
        <f t="shared" ca="1" si="59"/>
        <v>5</v>
      </c>
      <c r="BM97" s="122">
        <f t="shared" ca="1" si="59"/>
        <v>1</v>
      </c>
      <c r="BN97" s="122">
        <f t="shared" ca="1" si="59"/>
        <v>4</v>
      </c>
      <c r="BO97" s="122">
        <f t="shared" ca="1" si="59"/>
        <v>2</v>
      </c>
      <c r="BP97" s="122">
        <f t="shared" ca="1" si="59"/>
        <v>5</v>
      </c>
    </row>
    <row r="98" spans="54:68" ht="13.5" customHeight="1" thickBot="1" x14ac:dyDescent="0.3">
      <c r="BB98" s="116" t="str">
        <f t="shared" ca="1" si="53"/>
        <v>C4</v>
      </c>
      <c r="BC98" s="117">
        <v>1</v>
      </c>
      <c r="BD98" s="116"/>
      <c r="BE98" s="234"/>
      <c r="BF98" s="121" t="str">
        <f t="shared" ca="1" si="58"/>
        <v>X</v>
      </c>
      <c r="BG98" s="118">
        <f ca="1">IF(BI98&gt;0,SUMPRODUCT(($BI$95:BI98=BI98)*($BF$95:BF98="X")))</f>
        <v>3</v>
      </c>
      <c r="BH98" s="119" t="s">
        <v>19</v>
      </c>
      <c r="BI98" s="121">
        <f ca="1">BC100</f>
        <v>1</v>
      </c>
      <c r="BJ98" s="122"/>
      <c r="BK98" s="122"/>
      <c r="BL98" s="122"/>
      <c r="BM98" s="122"/>
      <c r="BN98" s="122"/>
      <c r="BO98" s="122"/>
      <c r="BP98" s="123"/>
    </row>
    <row r="99" spans="54:68" ht="13.5" customHeight="1" thickBot="1" x14ac:dyDescent="0.3">
      <c r="BB99" s="116" t="str">
        <f t="shared" ca="1" si="53"/>
        <v>C5</v>
      </c>
      <c r="BC99" s="117">
        <f t="shared" ca="1" si="54"/>
        <v>0</v>
      </c>
      <c r="BD99" s="116"/>
      <c r="BE99" s="234"/>
      <c r="BF99" s="121" t="str">
        <f t="shared" si="58"/>
        <v>X</v>
      </c>
      <c r="BG99" s="118">
        <f ca="1">IF(BI99&gt;0,SUMPRODUCT(($BI$95:BI99=BI99)*($BF$95:BF99="X")))</f>
        <v>4</v>
      </c>
      <c r="BH99" s="119" t="s">
        <v>23</v>
      </c>
      <c r="BI99" s="121">
        <f>BC101</f>
        <v>1</v>
      </c>
      <c r="BJ99" s="122">
        <v>0</v>
      </c>
      <c r="BK99" s="122">
        <v>1</v>
      </c>
      <c r="BL99" s="122">
        <v>0</v>
      </c>
      <c r="BM99" s="122">
        <v>0</v>
      </c>
      <c r="BN99" s="122">
        <v>3</v>
      </c>
      <c r="BO99" s="122">
        <v>2</v>
      </c>
      <c r="BP99" s="123">
        <v>4</v>
      </c>
    </row>
    <row r="100" spans="54:68" ht="13.5" customHeight="1" thickBot="1" x14ac:dyDescent="0.3">
      <c r="BB100" s="116" t="str">
        <f t="shared" ca="1" si="53"/>
        <v>C6</v>
      </c>
      <c r="BC100" s="117">
        <f t="shared" ca="1" si="54"/>
        <v>1</v>
      </c>
      <c r="BD100" s="116"/>
      <c r="BE100" s="234"/>
      <c r="BF100" s="121" t="str">
        <f t="shared" si="58"/>
        <v>X</v>
      </c>
      <c r="BG100" s="118">
        <f ca="1">IF(BI100&gt;0,SUMPRODUCT(($BI$95:BI100=BI100)*($BF$95:BF100="X")))</f>
        <v>5</v>
      </c>
      <c r="BH100" s="119" t="s">
        <v>25</v>
      </c>
      <c r="BI100" s="121">
        <f>BC102</f>
        <v>1</v>
      </c>
      <c r="BJ100" s="122">
        <f ca="1">IF(BK100=0,0,1)</f>
        <v>1</v>
      </c>
      <c r="BK100" s="122">
        <f ca="1">COUNTIF(BG95:BG101,"&gt;0")</f>
        <v>6</v>
      </c>
      <c r="BL100" s="122"/>
      <c r="BM100" s="122"/>
      <c r="BN100" s="122"/>
      <c r="BO100" s="122"/>
      <c r="BP100" s="123"/>
    </row>
    <row r="101" spans="54:68" ht="13.5" customHeight="1" thickBot="1" x14ac:dyDescent="0.3">
      <c r="BB101" s="116" t="str">
        <f t="shared" ca="1" si="53"/>
        <v>C7</v>
      </c>
      <c r="BC101" s="117">
        <v>1</v>
      </c>
      <c r="BD101" s="116"/>
      <c r="BE101" s="234"/>
      <c r="BF101" s="124" t="str">
        <f t="shared" si="58"/>
        <v>X</v>
      </c>
      <c r="BG101" s="118">
        <f ca="1">IF(BI101&gt;0,SUMPRODUCT(($BI$95:BI101=BI101)*($BF$95:BF101="X")))</f>
        <v>6</v>
      </c>
      <c r="BH101" s="119" t="s">
        <v>73</v>
      </c>
      <c r="BI101" s="124">
        <f>BI100</f>
        <v>1</v>
      </c>
      <c r="BJ101" s="125">
        <f>IF(BJ99=0,0,BJ97)</f>
        <v>0</v>
      </c>
      <c r="BK101" s="125">
        <f t="shared" ref="BK101:BP101" ca="1" si="60">IF(BK99=0,0,BK97)</f>
        <v>2</v>
      </c>
      <c r="BL101" s="125">
        <f t="shared" si="60"/>
        <v>0</v>
      </c>
      <c r="BM101" s="125">
        <f t="shared" si="60"/>
        <v>0</v>
      </c>
      <c r="BN101" s="125">
        <f t="shared" ca="1" si="60"/>
        <v>4</v>
      </c>
      <c r="BO101" s="125">
        <f t="shared" ca="1" si="60"/>
        <v>2</v>
      </c>
      <c r="BP101" s="125">
        <f t="shared" ca="1" si="60"/>
        <v>5</v>
      </c>
    </row>
    <row r="102" spans="54:68" ht="13.5" customHeight="1" thickBot="1" x14ac:dyDescent="0.3">
      <c r="BB102" s="116" t="str">
        <f t="shared" ca="1" si="53"/>
        <v>C8</v>
      </c>
      <c r="BC102" s="117">
        <v>1</v>
      </c>
      <c r="BD102" s="116"/>
      <c r="BE102" s="234"/>
      <c r="BF102" s="118" t="str">
        <f t="shared" si="58"/>
        <v>X</v>
      </c>
      <c r="BG102" s="118">
        <f>IF(BI102&gt;0,SUMPRODUCT(($BI$102:BI102=BI102)*($BF$102:BF102="X")))</f>
        <v>1</v>
      </c>
      <c r="BH102" s="119" t="s">
        <v>74</v>
      </c>
      <c r="BI102" s="118">
        <f>BC104</f>
        <v>1</v>
      </c>
      <c r="BJ102" s="120" t="str">
        <f t="shared" ref="BJ102:BP102" ca="1" si="61">IF(ISERROR(VLOOKUP(BJ105,$BG$102:$BH$105,2,0)),"",(VLOOKUP(BJ105,$BG$102:$BH$6121,2,0)))</f>
        <v>C8</v>
      </c>
      <c r="BK102" s="120" t="str">
        <f t="shared" ca="1" si="61"/>
        <v>C8</v>
      </c>
      <c r="BL102" s="120" t="str">
        <f t="shared" ca="1" si="61"/>
        <v>C10</v>
      </c>
      <c r="BM102" s="120" t="str">
        <f t="shared" ca="1" si="61"/>
        <v>C10</v>
      </c>
      <c r="BN102" s="120" t="str">
        <f t="shared" ca="1" si="61"/>
        <v>C8</v>
      </c>
      <c r="BO102" s="120" t="str">
        <f t="shared" ca="1" si="61"/>
        <v>C8</v>
      </c>
      <c r="BP102" s="120" t="str">
        <f t="shared" ca="1" si="61"/>
        <v>C10</v>
      </c>
    </row>
    <row r="103" spans="54:68" ht="13.5" customHeight="1" thickBot="1" x14ac:dyDescent="0.3">
      <c r="BB103" s="116" t="str">
        <f t="shared" ca="1" si="53"/>
        <v>C9</v>
      </c>
      <c r="BC103" s="117">
        <f t="shared" ca="1" si="54"/>
        <v>0</v>
      </c>
      <c r="BD103" s="116"/>
      <c r="BE103" s="234"/>
      <c r="BF103" s="121" t="str">
        <f t="shared" si="58"/>
        <v>X</v>
      </c>
      <c r="BG103" s="118">
        <f>IF(BI103&gt;0,SUMPRODUCT(($BI$102:BI103=BI103)*($BF$102:BF103="X")))</f>
        <v>2</v>
      </c>
      <c r="BH103" s="119" t="s">
        <v>75</v>
      </c>
      <c r="BI103" s="121">
        <f>BC104</f>
        <v>1</v>
      </c>
      <c r="BJ103" s="122"/>
      <c r="BK103" s="122"/>
      <c r="BL103" s="122"/>
      <c r="BM103" s="122"/>
      <c r="BN103" s="122"/>
      <c r="BO103" s="122"/>
      <c r="BP103" s="123"/>
    </row>
    <row r="104" spans="54:68" ht="13.5" customHeight="1" thickBot="1" x14ac:dyDescent="0.3">
      <c r="BB104" s="116" t="str">
        <f t="shared" ca="1" si="53"/>
        <v>C10</v>
      </c>
      <c r="BC104" s="117">
        <v>1</v>
      </c>
      <c r="BD104" s="116"/>
      <c r="BE104" s="234"/>
      <c r="BF104" s="121" t="str">
        <f t="shared" si="58"/>
        <v>X</v>
      </c>
      <c r="BG104" s="118">
        <f>IF(BI104&gt;0,SUMPRODUCT(($BI$102:BI104=BI104)*($BF$102:BF104="X")))</f>
        <v>3</v>
      </c>
      <c r="BH104" s="119" t="s">
        <v>76</v>
      </c>
      <c r="BI104" s="121">
        <f>BC127</f>
        <v>1</v>
      </c>
      <c r="BJ104" s="122">
        <f>IF($BK$104&gt;0,1,0)</f>
        <v>1</v>
      </c>
      <c r="BK104" s="122">
        <f>COUNTIF(BG102:BG105,"&gt;0")</f>
        <v>4</v>
      </c>
      <c r="BL104" s="122"/>
      <c r="BM104" s="122"/>
      <c r="BN104" s="122"/>
      <c r="BO104" s="122"/>
      <c r="BP104" s="123"/>
    </row>
    <row r="105" spans="54:68" ht="13.5" customHeight="1" thickBot="1" x14ac:dyDescent="0.3">
      <c r="BB105" s="116" t="str">
        <f t="shared" ca="1" si="53"/>
        <v>C11</v>
      </c>
      <c r="BC105" s="117">
        <v>1</v>
      </c>
      <c r="BD105" s="116"/>
      <c r="BE105" s="234"/>
      <c r="BF105" s="124" t="str">
        <f t="shared" si="58"/>
        <v>X</v>
      </c>
      <c r="BG105" s="118">
        <f>IF(BI105&gt;0,SUMPRODUCT(($BI$102:BI105=BI105)*($BF$102:BF105="X")))</f>
        <v>4</v>
      </c>
      <c r="BH105" s="119" t="s">
        <v>77</v>
      </c>
      <c r="BI105" s="124">
        <f>BC127</f>
        <v>1</v>
      </c>
      <c r="BJ105" s="125">
        <f t="shared" ref="BJ105:BP105" ca="1" si="62">IF($BJ$6=1,RANDBETWEEN($BJ$104,$BK$104))</f>
        <v>1</v>
      </c>
      <c r="BK105" s="125">
        <f t="shared" ca="1" si="62"/>
        <v>1</v>
      </c>
      <c r="BL105" s="125">
        <f t="shared" ca="1" si="62"/>
        <v>3</v>
      </c>
      <c r="BM105" s="125">
        <f t="shared" ca="1" si="62"/>
        <v>3</v>
      </c>
      <c r="BN105" s="125">
        <f t="shared" ca="1" si="62"/>
        <v>1</v>
      </c>
      <c r="BO105" s="125">
        <f t="shared" ca="1" si="62"/>
        <v>1</v>
      </c>
      <c r="BP105" s="126">
        <f t="shared" ca="1" si="62"/>
        <v>3</v>
      </c>
    </row>
    <row r="106" spans="54:68" ht="13.5" customHeight="1" thickBot="1" x14ac:dyDescent="0.3">
      <c r="BB106" s="116" t="str">
        <f t="shared" ca="1" si="53"/>
        <v>C12</v>
      </c>
      <c r="BC106" s="117">
        <f t="shared" ca="1" si="54"/>
        <v>1</v>
      </c>
      <c r="BD106" s="116"/>
      <c r="BE106" s="234"/>
      <c r="BF106" s="118">
        <f t="shared" ca="1" si="58"/>
        <v>0</v>
      </c>
      <c r="BG106" s="118" t="b">
        <f ca="1">IF(BI106&gt;0,SUMPRODUCT(($BI$106:BI106=BI106)*($BF$106:BF106="X")))</f>
        <v>0</v>
      </c>
      <c r="BH106" s="119" t="s">
        <v>78</v>
      </c>
      <c r="BI106" s="118">
        <f ca="1">BC109</f>
        <v>0</v>
      </c>
      <c r="BJ106" s="120" t="str">
        <f t="shared" ref="BJ106:BP106" ca="1" si="63">IF(ISERROR(VLOOKUP(BJ111,$BG$106:$BH$111,2,0)),"",(VLOOKUP(BJ111,$BG$106:$BH$111,2,0)))</f>
        <v>C15</v>
      </c>
      <c r="BK106" s="120" t="str">
        <f t="shared" ca="1" si="63"/>
        <v>C15</v>
      </c>
      <c r="BL106" s="120" t="str">
        <f t="shared" ca="1" si="63"/>
        <v>C17</v>
      </c>
      <c r="BM106" s="120" t="str">
        <f t="shared" ca="1" si="63"/>
        <v>C13</v>
      </c>
      <c r="BN106" s="120" t="str">
        <f t="shared" ca="1" si="63"/>
        <v/>
      </c>
      <c r="BO106" s="120" t="str">
        <f t="shared" ca="1" si="63"/>
        <v>C15</v>
      </c>
      <c r="BP106" s="120" t="str">
        <f t="shared" ca="1" si="63"/>
        <v/>
      </c>
    </row>
    <row r="107" spans="54:68" ht="13.5" customHeight="1" thickBot="1" x14ac:dyDescent="0.3">
      <c r="BB107" s="116" t="str">
        <f t="shared" ca="1" si="53"/>
        <v>C13</v>
      </c>
      <c r="BC107" s="117">
        <v>1</v>
      </c>
      <c r="BD107" s="116"/>
      <c r="BE107" s="234"/>
      <c r="BF107" s="121" t="str">
        <f t="shared" si="58"/>
        <v>X</v>
      </c>
      <c r="BG107" s="118">
        <f ca="1">IF(BI107&gt;0,SUMPRODUCT(($BI$106:BI107=BI107)*($BF$106:BF107="X")))</f>
        <v>1</v>
      </c>
      <c r="BH107" s="119" t="s">
        <v>79</v>
      </c>
      <c r="BI107" s="121">
        <f>BC110</f>
        <v>1</v>
      </c>
      <c r="BJ107" s="122"/>
      <c r="BK107" s="122"/>
      <c r="BL107" s="122"/>
      <c r="BM107" s="122"/>
      <c r="BN107" s="122"/>
      <c r="BO107" s="122"/>
      <c r="BP107" s="123"/>
    </row>
    <row r="108" spans="54:68" ht="13.5" customHeight="1" thickBot="1" x14ac:dyDescent="0.3">
      <c r="BB108" s="116" t="str">
        <f t="shared" ca="1" si="53"/>
        <v>C14</v>
      </c>
      <c r="BC108" s="117">
        <f t="shared" ca="1" si="54"/>
        <v>1</v>
      </c>
      <c r="BD108" s="116"/>
      <c r="BE108" s="234"/>
      <c r="BF108" s="121" t="str">
        <f t="shared" si="58"/>
        <v>X</v>
      </c>
      <c r="BG108" s="118">
        <f ca="1">IF(BI108&gt;0,SUMPRODUCT(($BI$106:BI108=BI108)*($BF$106:BF108="X")))</f>
        <v>2</v>
      </c>
      <c r="BH108" s="119" t="s">
        <v>80</v>
      </c>
      <c r="BI108" s="121">
        <f>BC110</f>
        <v>1</v>
      </c>
      <c r="BJ108" s="122"/>
      <c r="BK108" s="122"/>
      <c r="BL108" s="122"/>
      <c r="BM108" s="122"/>
      <c r="BN108" s="122"/>
      <c r="BO108" s="122"/>
      <c r="BP108" s="123"/>
    </row>
    <row r="109" spans="54:68" ht="13.5" customHeight="1" thickBot="1" x14ac:dyDescent="0.3">
      <c r="BB109" s="116" t="str">
        <f t="shared" ca="1" si="53"/>
        <v>C15</v>
      </c>
      <c r="BC109" s="117">
        <f t="shared" ca="1" si="54"/>
        <v>0</v>
      </c>
      <c r="BD109" s="116"/>
      <c r="BE109" s="234"/>
      <c r="BF109" s="121" t="str">
        <f t="shared" si="58"/>
        <v>X</v>
      </c>
      <c r="BG109" s="118">
        <f ca="1">IF(BI109&gt;0,SUMPRODUCT(($BI$106:BI109=BI109)*($BF$106:BF109="X")))</f>
        <v>3</v>
      </c>
      <c r="BH109" s="119" t="s">
        <v>81</v>
      </c>
      <c r="BI109" s="121">
        <f>BC110</f>
        <v>1</v>
      </c>
      <c r="BJ109" s="122"/>
      <c r="BK109" s="122"/>
      <c r="BL109" s="122"/>
      <c r="BM109" s="122"/>
      <c r="BN109" s="122"/>
      <c r="BO109" s="122"/>
      <c r="BP109" s="123"/>
    </row>
    <row r="110" spans="54:68" ht="13.5" customHeight="1" thickBot="1" x14ac:dyDescent="0.3">
      <c r="BB110" s="116" t="str">
        <f t="shared" ca="1" si="53"/>
        <v>C16</v>
      </c>
      <c r="BC110" s="117">
        <v>1</v>
      </c>
      <c r="BD110" s="116"/>
      <c r="BE110" s="234"/>
      <c r="BF110" s="121" t="str">
        <f t="shared" si="58"/>
        <v>X</v>
      </c>
      <c r="BG110" s="118">
        <f ca="1">IF(BI110&gt;0,SUMPRODUCT(($BI$106:BI110=BI110)*($BF$106:BF110="X")))</f>
        <v>4</v>
      </c>
      <c r="BH110" s="119" t="s">
        <v>82</v>
      </c>
      <c r="BI110" s="121">
        <f>BC110</f>
        <v>1</v>
      </c>
      <c r="BJ110" s="122">
        <f>IF(BK110=0,0,1)</f>
        <v>1</v>
      </c>
      <c r="BK110" s="122">
        <v>6</v>
      </c>
      <c r="BL110" s="122"/>
      <c r="BM110" s="122"/>
      <c r="BN110" s="122"/>
      <c r="BO110" s="122"/>
      <c r="BP110" s="123"/>
    </row>
    <row r="111" spans="54:68" ht="13.5" customHeight="1" thickBot="1" x14ac:dyDescent="0.3">
      <c r="BB111" s="116" t="str">
        <f t="shared" ca="1" si="53"/>
        <v>C17</v>
      </c>
      <c r="BC111" s="117">
        <v>1</v>
      </c>
      <c r="BD111" s="116"/>
      <c r="BE111" s="234"/>
      <c r="BF111" s="124" t="str">
        <f t="shared" si="58"/>
        <v>X</v>
      </c>
      <c r="BG111" s="118">
        <f ca="1">IF(BI111&gt;0,SUMPRODUCT(($BI$106:BI111=BI111)*($BF$106:BF111="X")))</f>
        <v>5</v>
      </c>
      <c r="BH111" s="119" t="s">
        <v>83</v>
      </c>
      <c r="BI111" s="124">
        <f>BC111</f>
        <v>1</v>
      </c>
      <c r="BJ111" s="125">
        <f t="shared" ref="BJ111:BP111" ca="1" si="64">IF($BJ$6=1,RANDBETWEEN($BJ$110,$BK$110))</f>
        <v>3</v>
      </c>
      <c r="BK111" s="125">
        <f t="shared" ca="1" si="64"/>
        <v>3</v>
      </c>
      <c r="BL111" s="125">
        <f t="shared" ca="1" si="64"/>
        <v>5</v>
      </c>
      <c r="BM111" s="125">
        <f t="shared" ca="1" si="64"/>
        <v>1</v>
      </c>
      <c r="BN111" s="125">
        <f t="shared" ca="1" si="64"/>
        <v>6</v>
      </c>
      <c r="BO111" s="125">
        <f t="shared" ca="1" si="64"/>
        <v>3</v>
      </c>
      <c r="BP111" s="126">
        <f t="shared" ca="1" si="64"/>
        <v>6</v>
      </c>
    </row>
    <row r="112" spans="54:68" ht="13.5" customHeight="1" thickBot="1" x14ac:dyDescent="0.3">
      <c r="BB112" s="116" t="str">
        <f t="shared" ca="1" si="53"/>
        <v>C18</v>
      </c>
      <c r="BC112" s="117">
        <v>1</v>
      </c>
      <c r="BD112" s="116"/>
      <c r="BE112" s="234"/>
      <c r="BF112" s="118" t="str">
        <f t="shared" si="58"/>
        <v>X</v>
      </c>
      <c r="BG112" s="118">
        <f>IF(BI112&gt;0,SUMPRODUCT(($BI$112:BI112=BI112)*($BF$112:BF112="X")))</f>
        <v>1</v>
      </c>
      <c r="BH112" s="119" t="s">
        <v>84</v>
      </c>
      <c r="BI112" s="118">
        <f>BC112</f>
        <v>1</v>
      </c>
      <c r="BJ112" s="120" t="str">
        <f t="shared" ref="BJ112:BP112" ca="1" si="65">IF(ISERROR(VLOOKUP(BJ121,$BG$112:$BH$121,2,0)),"",(VLOOKUP(BJ121,$BG$112:$BH$121,2,0)))</f>
        <v>C24</v>
      </c>
      <c r="BK112" s="120" t="str">
        <f t="shared" ca="1" si="65"/>
        <v>C22</v>
      </c>
      <c r="BL112" s="120" t="str">
        <f t="shared" ca="1" si="65"/>
        <v>C18</v>
      </c>
      <c r="BM112" s="120" t="str">
        <f t="shared" ca="1" si="65"/>
        <v>C22</v>
      </c>
      <c r="BN112" s="120" t="str">
        <f t="shared" ca="1" si="65"/>
        <v>C27</v>
      </c>
      <c r="BO112" s="120" t="str">
        <f t="shared" ca="1" si="65"/>
        <v>C22</v>
      </c>
      <c r="BP112" s="120" t="str">
        <f t="shared" ca="1" si="65"/>
        <v>C25</v>
      </c>
    </row>
    <row r="113" spans="54:68" ht="13.5" customHeight="1" thickBot="1" x14ac:dyDescent="0.3">
      <c r="BB113" s="116" t="str">
        <f t="shared" ca="1" si="53"/>
        <v>C19</v>
      </c>
      <c r="BC113" s="117">
        <f t="shared" ca="1" si="54"/>
        <v>0</v>
      </c>
      <c r="BD113" s="116"/>
      <c r="BE113" s="234"/>
      <c r="BF113" s="121">
        <f t="shared" ca="1" si="58"/>
        <v>0</v>
      </c>
      <c r="BG113" s="118" t="b">
        <f ca="1">IF(BI113&gt;0,SUMPRODUCT(($BI$112:BI113=BI113)*($BF$112:BF113="X")))</f>
        <v>0</v>
      </c>
      <c r="BH113" s="119" t="s">
        <v>85</v>
      </c>
      <c r="BI113" s="121">
        <f ca="1">BC113</f>
        <v>0</v>
      </c>
      <c r="BJ113" s="122"/>
      <c r="BK113" s="122"/>
      <c r="BL113" s="122"/>
      <c r="BM113" s="122"/>
      <c r="BN113" s="122"/>
      <c r="BO113" s="122"/>
      <c r="BP113" s="123"/>
    </row>
    <row r="114" spans="54:68" ht="13.5" customHeight="1" thickBot="1" x14ac:dyDescent="0.3">
      <c r="BB114" s="116" t="str">
        <f t="shared" ca="1" si="53"/>
        <v>C20</v>
      </c>
      <c r="BC114" s="117">
        <f t="shared" ca="1" si="54"/>
        <v>0</v>
      </c>
      <c r="BD114" s="116"/>
      <c r="BE114" s="234"/>
      <c r="BF114" s="121">
        <f t="shared" ca="1" si="58"/>
        <v>0</v>
      </c>
      <c r="BG114" s="118" t="b">
        <f ca="1">IF(BI114&gt;0,SUMPRODUCT(($BI$112:BI114=BI114)*($BF$112:BF114="X")))</f>
        <v>0</v>
      </c>
      <c r="BH114" s="119" t="s">
        <v>86</v>
      </c>
      <c r="BI114" s="121">
        <f ca="1">BC113</f>
        <v>0</v>
      </c>
      <c r="BJ114" s="122"/>
      <c r="BK114" s="122"/>
      <c r="BL114" s="122"/>
      <c r="BM114" s="122"/>
      <c r="BN114" s="122"/>
      <c r="BO114" s="122"/>
      <c r="BP114" s="123"/>
    </row>
    <row r="115" spans="54:68" ht="13.5" customHeight="1" thickBot="1" x14ac:dyDescent="0.3">
      <c r="BB115" s="116" t="str">
        <f t="shared" ca="1" si="53"/>
        <v>C21</v>
      </c>
      <c r="BC115" s="117">
        <v>1</v>
      </c>
      <c r="BD115" s="116"/>
      <c r="BE115" s="234"/>
      <c r="BF115" s="121">
        <f t="shared" ca="1" si="58"/>
        <v>0</v>
      </c>
      <c r="BG115" s="118" t="b">
        <f ca="1">IF(BI115&gt;0,SUMPRODUCT(($BI$112:BI115=BI115)*($BF$112:BF115="X")))</f>
        <v>0</v>
      </c>
      <c r="BH115" s="119" t="s">
        <v>87</v>
      </c>
      <c r="BI115" s="121">
        <f ca="1">BC114</f>
        <v>0</v>
      </c>
      <c r="BJ115" s="122"/>
      <c r="BK115" s="122"/>
      <c r="BL115" s="122"/>
      <c r="BM115" s="122"/>
      <c r="BN115" s="122"/>
      <c r="BO115" s="122"/>
      <c r="BP115" s="123"/>
    </row>
    <row r="116" spans="54:68" ht="13.5" customHeight="1" thickBot="1" x14ac:dyDescent="0.3">
      <c r="BB116" s="116" t="str">
        <f t="shared" ca="1" si="53"/>
        <v>C22</v>
      </c>
      <c r="BC116" s="117">
        <v>1</v>
      </c>
      <c r="BD116" s="116"/>
      <c r="BE116" s="234"/>
      <c r="BF116" s="121" t="str">
        <f t="shared" si="58"/>
        <v>X</v>
      </c>
      <c r="BG116" s="118">
        <f ca="1">IF(BI116&gt;0,SUMPRODUCT(($BI$112:BI116=BI116)*($BF$112:BF116="X")))</f>
        <v>2</v>
      </c>
      <c r="BH116" s="119" t="s">
        <v>88</v>
      </c>
      <c r="BI116" s="121">
        <f>BC115</f>
        <v>1</v>
      </c>
      <c r="BJ116" s="122"/>
      <c r="BK116" s="122"/>
      <c r="BL116" s="122"/>
      <c r="BM116" s="122"/>
      <c r="BN116" s="122"/>
      <c r="BO116" s="122"/>
      <c r="BP116" s="123"/>
    </row>
    <row r="117" spans="54:68" ht="13.5" customHeight="1" thickBot="1" x14ac:dyDescent="0.3">
      <c r="BB117" s="116" t="str">
        <f t="shared" ca="1" si="53"/>
        <v>C23</v>
      </c>
      <c r="BC117" s="117">
        <v>1</v>
      </c>
      <c r="BD117" s="116"/>
      <c r="BE117" s="234"/>
      <c r="BF117" s="121" t="str">
        <f t="shared" si="58"/>
        <v>X</v>
      </c>
      <c r="BG117" s="118">
        <f ca="1">IF(BI117&gt;0,SUMPRODUCT(($BI$112:BI117=BI117)*($BF$112:BF117="X")))</f>
        <v>3</v>
      </c>
      <c r="BH117" s="119" t="s">
        <v>89</v>
      </c>
      <c r="BI117" s="121">
        <f>BC115</f>
        <v>1</v>
      </c>
      <c r="BJ117" s="122"/>
      <c r="BK117" s="122"/>
      <c r="BL117" s="122"/>
      <c r="BM117" s="122"/>
      <c r="BN117" s="122"/>
      <c r="BO117" s="122"/>
      <c r="BP117" s="123"/>
    </row>
    <row r="118" spans="54:68" ht="13.5" customHeight="1" thickBot="1" x14ac:dyDescent="0.3">
      <c r="BB118" s="116" t="str">
        <f t="shared" ca="1" si="53"/>
        <v>C24</v>
      </c>
      <c r="BC118" s="117">
        <f t="shared" ca="1" si="54"/>
        <v>0</v>
      </c>
      <c r="BD118" s="116"/>
      <c r="BE118" s="234"/>
      <c r="BF118" s="121" t="str">
        <f t="shared" si="58"/>
        <v>X</v>
      </c>
      <c r="BG118" s="118">
        <f ca="1">IF(BI118&gt;0,SUMPRODUCT(($BI$112:BI118=BI118)*($BF$112:BF118="X")))</f>
        <v>4</v>
      </c>
      <c r="BH118" s="119" t="s">
        <v>90</v>
      </c>
      <c r="BI118" s="121">
        <f>BC116</f>
        <v>1</v>
      </c>
      <c r="BJ118" s="122"/>
      <c r="BK118" s="122"/>
      <c r="BL118" s="122"/>
      <c r="BM118" s="122"/>
      <c r="BN118" s="122"/>
      <c r="BO118" s="122"/>
      <c r="BP118" s="123"/>
    </row>
    <row r="119" spans="54:68" ht="13.5" customHeight="1" thickBot="1" x14ac:dyDescent="0.3">
      <c r="BB119" s="116" t="str">
        <f t="shared" ca="1" si="53"/>
        <v>C25</v>
      </c>
      <c r="BC119" s="117">
        <f t="shared" ca="1" si="54"/>
        <v>0</v>
      </c>
      <c r="BD119" s="116"/>
      <c r="BE119" s="234"/>
      <c r="BF119" s="121" t="str">
        <f t="shared" si="58"/>
        <v>X</v>
      </c>
      <c r="BG119" s="118">
        <f ca="1">IF(BI119&gt;0,SUMPRODUCT(($BI$112:BI119=BI119)*($BF$112:BF119="X")))</f>
        <v>5</v>
      </c>
      <c r="BH119" s="119" t="s">
        <v>91</v>
      </c>
      <c r="BI119" s="121">
        <f>BC117</f>
        <v>1</v>
      </c>
      <c r="BJ119" s="122"/>
      <c r="BK119" s="122"/>
      <c r="BL119" s="122"/>
      <c r="BM119" s="122"/>
      <c r="BN119" s="122"/>
      <c r="BO119" s="122"/>
      <c r="BP119" s="123"/>
    </row>
    <row r="120" spans="54:68" ht="13.5" customHeight="1" thickBot="1" x14ac:dyDescent="0.3">
      <c r="BB120" s="116" t="str">
        <f t="shared" ca="1" si="53"/>
        <v>C26</v>
      </c>
      <c r="BC120" s="117">
        <v>1</v>
      </c>
      <c r="BD120" s="116"/>
      <c r="BE120" s="234"/>
      <c r="BF120" s="121">
        <f t="shared" ca="1" si="58"/>
        <v>0</v>
      </c>
      <c r="BG120" s="118" t="b">
        <f ca="1">IF(BI120&gt;0,SUMPRODUCT(($BI$112:BI120=BI120)*($BF$112:BF120="X")))</f>
        <v>0</v>
      </c>
      <c r="BH120" s="119" t="s">
        <v>92</v>
      </c>
      <c r="BI120" s="121">
        <f ca="1">BC119</f>
        <v>0</v>
      </c>
      <c r="BJ120" s="122">
        <f>IF(BK120=0,0,1)</f>
        <v>1</v>
      </c>
      <c r="BK120" s="122">
        <v>6</v>
      </c>
      <c r="BL120" s="122"/>
      <c r="BM120" s="122"/>
      <c r="BN120" s="122"/>
      <c r="BO120" s="122"/>
      <c r="BP120" s="123"/>
    </row>
    <row r="121" spans="54:68" ht="13.5" customHeight="1" thickBot="1" x14ac:dyDescent="0.3">
      <c r="BB121" s="116" t="str">
        <f t="shared" ca="1" si="53"/>
        <v>C27</v>
      </c>
      <c r="BC121" s="117">
        <f t="shared" ca="1" si="54"/>
        <v>0</v>
      </c>
      <c r="BD121" s="116"/>
      <c r="BE121" s="234"/>
      <c r="BF121" s="127" t="str">
        <f t="shared" si="58"/>
        <v>X</v>
      </c>
      <c r="BG121" s="118">
        <f ca="1">IF(BI121&gt;0,SUMPRODUCT(($BI$112:BI121=BI121)*($BF$112:BF121="X")))</f>
        <v>6</v>
      </c>
      <c r="BH121" s="119" t="s">
        <v>114</v>
      </c>
      <c r="BI121" s="127">
        <f>BC120</f>
        <v>1</v>
      </c>
      <c r="BJ121" s="128">
        <f t="shared" ref="BJ121:BP121" ca="1" si="66">IF($BJ$6=1,RANDBETWEEN($BJ$120,$BK$120))</f>
        <v>4</v>
      </c>
      <c r="BK121" s="128">
        <f t="shared" ca="1" si="66"/>
        <v>2</v>
      </c>
      <c r="BL121" s="128">
        <f t="shared" ca="1" si="66"/>
        <v>1</v>
      </c>
      <c r="BM121" s="128">
        <f t="shared" ca="1" si="66"/>
        <v>2</v>
      </c>
      <c r="BN121" s="128">
        <f t="shared" ca="1" si="66"/>
        <v>6</v>
      </c>
      <c r="BO121" s="128">
        <f t="shared" ca="1" si="66"/>
        <v>2</v>
      </c>
      <c r="BP121" s="129">
        <f t="shared" ca="1" si="66"/>
        <v>5</v>
      </c>
    </row>
    <row r="122" spans="54:68" ht="13.5" customHeight="1" thickBot="1" x14ac:dyDescent="0.3">
      <c r="BB122" s="116" t="str">
        <f t="shared" ca="1" si="53"/>
        <v>C28</v>
      </c>
      <c r="BC122" s="117">
        <v>1</v>
      </c>
      <c r="BD122" s="116"/>
      <c r="BE122" s="234"/>
      <c r="BF122" s="130">
        <f t="shared" ca="1" si="58"/>
        <v>0</v>
      </c>
      <c r="BG122" s="118" t="b">
        <f ca="1">IF(BI122&gt;0,SUMPRODUCT(($BI$122:BI122=BI122)*($BF$122:BF122="X")))</f>
        <v>0</v>
      </c>
      <c r="BH122" s="119" t="s">
        <v>115</v>
      </c>
      <c r="BI122" s="118">
        <f ca="1">BC121</f>
        <v>0</v>
      </c>
      <c r="BJ122" s="120" t="str">
        <f t="shared" ref="BJ122:BP122" ca="1" si="67">IF(ISERROR(VLOOKUP(BJ126,$BG$122:$BH$126,2,0)),"",(VLOOKUP(BJ126,$BG$122:$BH$126,2,0)))</f>
        <v>C30</v>
      </c>
      <c r="BK122" s="120" t="str">
        <f t="shared" ca="1" si="67"/>
        <v>C32</v>
      </c>
      <c r="BL122" s="120" t="str">
        <f t="shared" ca="1" si="67"/>
        <v>C30</v>
      </c>
      <c r="BM122" s="120" t="str">
        <f t="shared" ca="1" si="67"/>
        <v>C32</v>
      </c>
      <c r="BN122" s="120" t="str">
        <f t="shared" ca="1" si="67"/>
        <v>C32</v>
      </c>
      <c r="BO122" s="120" t="str">
        <f t="shared" ca="1" si="67"/>
        <v>C31</v>
      </c>
      <c r="BP122" s="120" t="str">
        <f t="shared" ca="1" si="67"/>
        <v>C31</v>
      </c>
    </row>
    <row r="123" spans="54:68" ht="13.5" customHeight="1" thickBot="1" x14ac:dyDescent="0.3">
      <c r="BB123" s="116" t="str">
        <f t="shared" ca="1" si="53"/>
        <v>C29</v>
      </c>
      <c r="BC123" s="117">
        <f t="shared" ca="1" si="54"/>
        <v>1</v>
      </c>
      <c r="BD123" s="116"/>
      <c r="BE123" s="234"/>
      <c r="BF123" s="131">
        <f t="shared" ca="1" si="58"/>
        <v>0</v>
      </c>
      <c r="BG123" s="118" t="b">
        <f ca="1">IF(BI123&gt;0,SUMPRODUCT(($BI$122:BI123=BI123)*($BF$122:BF123="X")))</f>
        <v>0</v>
      </c>
      <c r="BH123" s="119" t="s">
        <v>116</v>
      </c>
      <c r="BI123" s="121">
        <f ca="1">BC121</f>
        <v>0</v>
      </c>
      <c r="BJ123" s="122"/>
      <c r="BK123" s="122"/>
      <c r="BL123" s="122"/>
      <c r="BM123" s="122"/>
      <c r="BN123" s="122"/>
      <c r="BO123" s="122"/>
      <c r="BP123" s="123"/>
    </row>
    <row r="124" spans="54:68" ht="13.5" customHeight="1" thickBot="1" x14ac:dyDescent="0.3">
      <c r="BB124" s="116" t="str">
        <f t="shared" ca="1" si="53"/>
        <v>C30</v>
      </c>
      <c r="BC124" s="117">
        <v>1</v>
      </c>
      <c r="BD124" s="116"/>
      <c r="BE124" s="234"/>
      <c r="BF124" s="131" t="str">
        <f t="shared" si="58"/>
        <v>X</v>
      </c>
      <c r="BG124" s="118">
        <f ca="1">IF(BI124&gt;0,SUMPRODUCT(($BI$122:BI124=BI124)*($BF$122:BF124="X")))</f>
        <v>1</v>
      </c>
      <c r="BH124" s="119" t="s">
        <v>117</v>
      </c>
      <c r="BI124" s="121">
        <f>BC122</f>
        <v>1</v>
      </c>
      <c r="BJ124" s="122"/>
      <c r="BK124" s="122"/>
      <c r="BL124" s="122"/>
      <c r="BM124" s="122"/>
      <c r="BN124" s="122"/>
      <c r="BO124" s="122"/>
      <c r="BP124" s="123"/>
    </row>
    <row r="125" spans="54:68" ht="13.5" customHeight="1" thickBot="1" x14ac:dyDescent="0.3">
      <c r="BB125" s="116" t="str">
        <f t="shared" ca="1" si="53"/>
        <v>C31</v>
      </c>
      <c r="BC125" s="117">
        <f t="shared" ca="1" si="54"/>
        <v>0</v>
      </c>
      <c r="BD125" s="116"/>
      <c r="BE125" s="234"/>
      <c r="BF125" s="131" t="str">
        <f t="shared" si="58"/>
        <v>X</v>
      </c>
      <c r="BG125" s="118">
        <f ca="1">IF(BI125&gt;0,SUMPRODUCT(($BI$122:BI125=BI125)*($BF$122:BF125="X")))</f>
        <v>2</v>
      </c>
      <c r="BH125" s="119" t="s">
        <v>118</v>
      </c>
      <c r="BI125" s="121">
        <f>BC122</f>
        <v>1</v>
      </c>
      <c r="BJ125" s="122">
        <f ca="1">IF(BK125=0,0,1)</f>
        <v>1</v>
      </c>
      <c r="BK125" s="122">
        <f ca="1">COUNTIF(BG122:BG127,"&gt;0")</f>
        <v>3</v>
      </c>
      <c r="BL125" s="122"/>
      <c r="BM125" s="122"/>
      <c r="BN125" s="122"/>
      <c r="BO125" s="122"/>
      <c r="BP125" s="123"/>
    </row>
    <row r="126" spans="54:68" ht="13.5" customHeight="1" thickBot="1" x14ac:dyDescent="0.3">
      <c r="BB126" s="116" t="str">
        <f t="shared" ca="1" si="53"/>
        <v>C32</v>
      </c>
      <c r="BC126" s="117">
        <f t="shared" ca="1" si="54"/>
        <v>1</v>
      </c>
      <c r="BD126" s="116"/>
      <c r="BE126" s="234"/>
      <c r="BF126" s="131" t="str">
        <f t="shared" si="58"/>
        <v>X</v>
      </c>
      <c r="BG126" s="118">
        <f ca="1">IF(BI126&gt;0,SUMPRODUCT(($BI$122:BI126=BI126)*($BF$122:BF126="X")))</f>
        <v>3</v>
      </c>
      <c r="BH126" s="119" t="s">
        <v>119</v>
      </c>
      <c r="BI126" s="121">
        <f>BC122</f>
        <v>1</v>
      </c>
      <c r="BJ126" s="122">
        <f t="shared" ref="BJ126:BP126" ca="1" si="68">IF($BJ$6=1,RANDBETWEEN($BJ$125,$BK$125))</f>
        <v>1</v>
      </c>
      <c r="BK126" s="122">
        <f t="shared" ca="1" si="68"/>
        <v>3</v>
      </c>
      <c r="BL126" s="122">
        <f t="shared" ca="1" si="68"/>
        <v>1</v>
      </c>
      <c r="BM126" s="122">
        <f t="shared" ca="1" si="68"/>
        <v>3</v>
      </c>
      <c r="BN126" s="122">
        <f t="shared" ca="1" si="68"/>
        <v>3</v>
      </c>
      <c r="BO126" s="122">
        <f t="shared" ca="1" si="68"/>
        <v>2</v>
      </c>
      <c r="BP126" s="123">
        <f t="shared" ca="1" si="68"/>
        <v>2</v>
      </c>
    </row>
    <row r="127" spans="54:68" ht="13.5" customHeight="1" thickBot="1" x14ac:dyDescent="0.3">
      <c r="BB127" s="116" t="str">
        <f t="shared" ca="1" si="53"/>
        <v>C33</v>
      </c>
      <c r="BC127" s="117">
        <v>1</v>
      </c>
      <c r="BD127" s="116"/>
      <c r="BE127" s="234"/>
      <c r="BF127" s="127"/>
      <c r="BG127" s="127"/>
      <c r="BH127" s="119" t="s">
        <v>120</v>
      </c>
      <c r="BI127" s="127">
        <f ca="1">BC123</f>
        <v>1</v>
      </c>
      <c r="BJ127" s="128">
        <f t="shared" ref="BJ127:BP127" ca="1" si="69">IF($BI$74=1,$BH$74,0)</f>
        <v>0</v>
      </c>
      <c r="BK127" s="128">
        <f t="shared" ca="1" si="69"/>
        <v>0</v>
      </c>
      <c r="BL127" s="128">
        <f t="shared" ca="1" si="69"/>
        <v>0</v>
      </c>
      <c r="BM127" s="128">
        <f t="shared" ca="1" si="69"/>
        <v>0</v>
      </c>
      <c r="BN127" s="128">
        <f t="shared" ca="1" si="69"/>
        <v>0</v>
      </c>
      <c r="BO127" s="128">
        <f t="shared" ca="1" si="69"/>
        <v>0</v>
      </c>
      <c r="BP127" s="129">
        <f t="shared" ca="1" si="69"/>
        <v>0</v>
      </c>
    </row>
    <row r="128" spans="54:68" ht="3" customHeight="1" x14ac:dyDescent="0.25">
      <c r="BE128" s="132"/>
    </row>
    <row r="129" spans="57:57" ht="3" customHeight="1" x14ac:dyDescent="0.25">
      <c r="BE129" s="132"/>
    </row>
    <row r="130" spans="57:57" ht="3" customHeight="1" x14ac:dyDescent="0.25">
      <c r="BE130" s="132"/>
    </row>
    <row r="131" spans="57:57" ht="3" customHeight="1" x14ac:dyDescent="0.25">
      <c r="BE131" s="132"/>
    </row>
    <row r="132" spans="57:57" ht="3" customHeight="1" x14ac:dyDescent="0.25">
      <c r="BE132" s="132"/>
    </row>
    <row r="133" spans="57:57" ht="3" customHeight="1" x14ac:dyDescent="0.25">
      <c r="BE133" s="132"/>
    </row>
    <row r="134" spans="57:57" ht="3" customHeight="1" x14ac:dyDescent="0.25">
      <c r="BE134" s="132"/>
    </row>
    <row r="135" spans="57:57" ht="3" customHeight="1" x14ac:dyDescent="0.25">
      <c r="BE135" s="132"/>
    </row>
    <row r="136" spans="57:57" ht="3" customHeight="1" x14ac:dyDescent="0.25">
      <c r="BE136" s="132"/>
    </row>
    <row r="137" spans="57:57" ht="3" customHeight="1" x14ac:dyDescent="0.25">
      <c r="BE137" s="132"/>
    </row>
    <row r="138" spans="57:57" ht="3" customHeight="1" x14ac:dyDescent="0.25">
      <c r="BE138" s="132"/>
    </row>
    <row r="139" spans="57:57" ht="3" customHeight="1" x14ac:dyDescent="0.25">
      <c r="BE139" s="132"/>
    </row>
    <row r="140" spans="57:57" ht="3" customHeight="1" x14ac:dyDescent="0.25">
      <c r="BE140" s="132"/>
    </row>
    <row r="141" spans="57:57" ht="3" customHeight="1" x14ac:dyDescent="0.25">
      <c r="BE141" s="132"/>
    </row>
    <row r="142" spans="57:57" ht="3" customHeight="1" x14ac:dyDescent="0.25">
      <c r="BE142" s="132"/>
    </row>
    <row r="143" spans="57:57" ht="3" customHeight="1" x14ac:dyDescent="0.25">
      <c r="BE143" s="132"/>
    </row>
    <row r="144" spans="57:57" ht="3" customHeight="1" x14ac:dyDescent="0.25">
      <c r="BE144" s="132"/>
    </row>
    <row r="145" spans="54:68" ht="3" customHeight="1" x14ac:dyDescent="0.25">
      <c r="BE145" s="132"/>
    </row>
    <row r="146" spans="54:68" ht="3" customHeight="1" thickBot="1" x14ac:dyDescent="0.3">
      <c r="BE146" s="132"/>
    </row>
    <row r="147" spans="54:68" ht="13.5" customHeight="1" thickBot="1" x14ac:dyDescent="0.3">
      <c r="BB147" s="133" t="str">
        <f t="shared" ref="BB147:BB163" ca="1" si="70">OFFSET($EH$8,0,INT((ROW()-147)/1))</f>
        <v>D1</v>
      </c>
      <c r="BC147" s="134">
        <v>0</v>
      </c>
      <c r="BD147" s="134"/>
      <c r="BE147" s="235" t="s">
        <v>3</v>
      </c>
      <c r="BF147" s="135">
        <f>IF(BI147=1,"X",0)</f>
        <v>0</v>
      </c>
      <c r="BG147" s="135" t="b">
        <f>IF(BI147&gt;0,SUMPRODUCT(($BI$147:BI147=BI147)*($BF$147:BF147="X")))</f>
        <v>0</v>
      </c>
      <c r="BH147" s="136" t="s">
        <v>10</v>
      </c>
      <c r="BI147" s="135">
        <f>BC147</f>
        <v>0</v>
      </c>
      <c r="BJ147" s="137" t="str">
        <f ca="1">IF(ISERROR(VLOOKUP(BJ150,$BG$147:$BH$163,2,0)),"",(VLOOKUP(BJ150,$BG$147:$BH$163,2,0)))</f>
        <v>D9</v>
      </c>
      <c r="BK147" s="137" t="str">
        <f t="shared" ref="BK147:BP147" ca="1" si="71">IF(ISERROR(VLOOKUP(BK150,$BG$147:$BH$163,2,0)),"",(VLOOKUP(BK150,$BG$147:$BH$163,2,0)))</f>
        <v>D9</v>
      </c>
      <c r="BL147" s="137" t="str">
        <f t="shared" ca="1" si="71"/>
        <v>D15</v>
      </c>
      <c r="BM147" s="137" t="str">
        <f t="shared" ca="1" si="71"/>
        <v>D8</v>
      </c>
      <c r="BN147" s="137" t="str">
        <f t="shared" ca="1" si="71"/>
        <v>D6</v>
      </c>
      <c r="BO147" s="137" t="str">
        <f t="shared" ca="1" si="71"/>
        <v>D6</v>
      </c>
      <c r="BP147" s="137" t="str">
        <f t="shared" ca="1" si="71"/>
        <v>D15</v>
      </c>
    </row>
    <row r="148" spans="54:68" ht="13.5" customHeight="1" thickBot="1" x14ac:dyDescent="0.3">
      <c r="BB148" s="138" t="str">
        <f t="shared" ca="1" si="70"/>
        <v>D2</v>
      </c>
      <c r="BC148" s="134">
        <v>0</v>
      </c>
      <c r="BD148" s="139"/>
      <c r="BE148" s="236"/>
      <c r="BF148" s="135">
        <f t="shared" ref="BF148:BF163" si="72">IF(BI148=1,"X",0)</f>
        <v>0</v>
      </c>
      <c r="BG148" s="140" t="b">
        <f>IF(BI148&gt;0,SUMPRODUCT(($BI$147:BI148=BI148)*($BF$147:BF148="X")))</f>
        <v>0</v>
      </c>
      <c r="BH148" s="141" t="s">
        <v>14</v>
      </c>
      <c r="BI148" s="140">
        <f>BI147</f>
        <v>0</v>
      </c>
      <c r="BJ148" s="142"/>
      <c r="BK148" s="142"/>
      <c r="BL148" s="142"/>
      <c r="BM148" s="142"/>
      <c r="BN148" s="142"/>
      <c r="BO148" s="142"/>
      <c r="BP148" s="143"/>
    </row>
    <row r="149" spans="54:68" ht="13.5" customHeight="1" thickBot="1" x14ac:dyDescent="0.3">
      <c r="BB149" s="138" t="str">
        <f t="shared" ca="1" si="70"/>
        <v>D3</v>
      </c>
      <c r="BC149" s="134">
        <v>0</v>
      </c>
      <c r="BD149" s="139"/>
      <c r="BE149" s="236"/>
      <c r="BF149" s="135">
        <f t="shared" si="72"/>
        <v>0</v>
      </c>
      <c r="BG149" s="140" t="b">
        <f>IF(BI149&gt;0,SUMPRODUCT(($BI$147:BI149=BI149)*($BF$147:BF149="X")))</f>
        <v>0</v>
      </c>
      <c r="BH149" s="141" t="s">
        <v>17</v>
      </c>
      <c r="BI149" s="140">
        <f>BC149</f>
        <v>0</v>
      </c>
      <c r="BJ149" s="142">
        <f>IF(BK149=0,0,1)</f>
        <v>1</v>
      </c>
      <c r="BK149" s="142">
        <v>5</v>
      </c>
      <c r="BL149" s="142"/>
      <c r="BM149" s="142"/>
      <c r="BN149" s="142"/>
      <c r="BO149" s="142"/>
      <c r="BP149" s="143"/>
    </row>
    <row r="150" spans="54:68" ht="13.5" customHeight="1" thickBot="1" x14ac:dyDescent="0.3">
      <c r="BB150" s="138" t="str">
        <f t="shared" ca="1" si="70"/>
        <v>D4</v>
      </c>
      <c r="BC150" s="134">
        <v>0</v>
      </c>
      <c r="BD150" s="139"/>
      <c r="BE150" s="236"/>
      <c r="BF150" s="135">
        <f t="shared" si="72"/>
        <v>0</v>
      </c>
      <c r="BG150" s="140" t="b">
        <f>IF(BI150&gt;0,SUMPRODUCT(($BI$147:BI150=BI150)*($BF$147:BF150="X")))</f>
        <v>0</v>
      </c>
      <c r="BH150" s="141" t="s">
        <v>20</v>
      </c>
      <c r="BI150" s="140">
        <f>BC150</f>
        <v>0</v>
      </c>
      <c r="BJ150" s="142">
        <f ca="1">IF($BJ$6=1,RANDBETWEEN($BJ$149,$BK$149))</f>
        <v>4</v>
      </c>
      <c r="BK150" s="142">
        <f t="shared" ref="BK150:BP150" ca="1" si="73">IF($BJ$6=1,RANDBETWEEN($BJ$149,$BK$149))</f>
        <v>4</v>
      </c>
      <c r="BL150" s="142">
        <f t="shared" ca="1" si="73"/>
        <v>5</v>
      </c>
      <c r="BM150" s="142">
        <f t="shared" ca="1" si="73"/>
        <v>3</v>
      </c>
      <c r="BN150" s="142">
        <f t="shared" ca="1" si="73"/>
        <v>1</v>
      </c>
      <c r="BO150" s="142">
        <f t="shared" ca="1" si="73"/>
        <v>1</v>
      </c>
      <c r="BP150" s="143">
        <f t="shared" ca="1" si="73"/>
        <v>5</v>
      </c>
    </row>
    <row r="151" spans="54:68" ht="13.5" customHeight="1" thickBot="1" x14ac:dyDescent="0.3">
      <c r="BB151" s="138" t="str">
        <f t="shared" ca="1" si="70"/>
        <v>D5</v>
      </c>
      <c r="BC151" s="134">
        <v>1</v>
      </c>
      <c r="BD151" s="139"/>
      <c r="BE151" s="236"/>
      <c r="BF151" s="135">
        <f t="shared" si="72"/>
        <v>0</v>
      </c>
      <c r="BG151" s="140"/>
      <c r="BH151" s="141" t="s">
        <v>21</v>
      </c>
      <c r="BI151" s="140">
        <f>BC148</f>
        <v>0</v>
      </c>
      <c r="BJ151" s="142">
        <f>IF($BI$151=1,$BH$151,0)</f>
        <v>0</v>
      </c>
      <c r="BK151" s="142">
        <f t="shared" ref="BK151:BP151" si="74">IF($BI$151=1,$BH$151,0)</f>
        <v>0</v>
      </c>
      <c r="BL151" s="142">
        <f t="shared" si="74"/>
        <v>0</v>
      </c>
      <c r="BM151" s="142">
        <f t="shared" si="74"/>
        <v>0</v>
      </c>
      <c r="BN151" s="142">
        <f t="shared" si="74"/>
        <v>0</v>
      </c>
      <c r="BO151" s="142">
        <f t="shared" si="74"/>
        <v>0</v>
      </c>
      <c r="BP151" s="142">
        <f t="shared" si="74"/>
        <v>0</v>
      </c>
    </row>
    <row r="152" spans="54:68" ht="13.5" customHeight="1" thickBot="1" x14ac:dyDescent="0.3">
      <c r="BB152" s="138" t="str">
        <f t="shared" ca="1" si="70"/>
        <v>D6</v>
      </c>
      <c r="BC152" s="134">
        <v>1</v>
      </c>
      <c r="BD152" s="139"/>
      <c r="BE152" s="236"/>
      <c r="BF152" s="135" t="str">
        <f t="shared" si="72"/>
        <v>X</v>
      </c>
      <c r="BG152" s="140">
        <f>IF(BI152&gt;0,SUMPRODUCT(($BI$152:BI152=BI152)*($BF$152:BF152="X")))</f>
        <v>1</v>
      </c>
      <c r="BH152" s="141" t="s">
        <v>11</v>
      </c>
      <c r="BI152" s="140">
        <f>BC151</f>
        <v>1</v>
      </c>
      <c r="BJ152" s="142" t="str">
        <f t="shared" ref="BJ152:BP152" ca="1" si="75">IF(ISERROR(VLOOKUP(BJ155,$BG$147:$BH$165,2,0)),"",(VLOOKUP(BJ155,$BG$147:$BH$165,2,0)))</f>
        <v>D8</v>
      </c>
      <c r="BK152" s="142" t="str">
        <f t="shared" ca="1" si="75"/>
        <v>D8</v>
      </c>
      <c r="BL152" s="142" t="str">
        <f t="shared" ca="1" si="75"/>
        <v>D7</v>
      </c>
      <c r="BM152" s="142" t="str">
        <f t="shared" ca="1" si="75"/>
        <v>D8</v>
      </c>
      <c r="BN152" s="142" t="str">
        <f t="shared" ca="1" si="75"/>
        <v>D9</v>
      </c>
      <c r="BO152" s="142" t="str">
        <f t="shared" ca="1" si="75"/>
        <v>D9</v>
      </c>
      <c r="BP152" s="143" t="str">
        <f t="shared" ca="1" si="75"/>
        <v>D6</v>
      </c>
    </row>
    <row r="153" spans="54:68" ht="13.5" customHeight="1" thickBot="1" x14ac:dyDescent="0.3">
      <c r="BB153" s="138" t="str">
        <f t="shared" ca="1" si="70"/>
        <v>D7</v>
      </c>
      <c r="BC153" s="134">
        <v>0</v>
      </c>
      <c r="BD153" s="139"/>
      <c r="BE153" s="236"/>
      <c r="BF153" s="135" t="str">
        <f t="shared" si="72"/>
        <v>X</v>
      </c>
      <c r="BG153" s="140">
        <f>IF(BI153&gt;0,SUMPRODUCT(($BI$152:BI153=BI153)*($BF$152:BF153="X")))</f>
        <v>2</v>
      </c>
      <c r="BH153" s="141" t="s">
        <v>26</v>
      </c>
      <c r="BI153" s="140">
        <f>BC151</f>
        <v>1</v>
      </c>
      <c r="BJ153" s="142"/>
      <c r="BK153" s="142"/>
      <c r="BL153" s="142"/>
      <c r="BM153" s="142"/>
      <c r="BN153" s="142"/>
      <c r="BO153" s="142"/>
      <c r="BP153" s="143"/>
    </row>
    <row r="154" spans="54:68" ht="13.5" customHeight="1" thickBot="1" x14ac:dyDescent="0.3">
      <c r="BB154" s="138" t="str">
        <f t="shared" ca="1" si="70"/>
        <v>D8</v>
      </c>
      <c r="BC154" s="134">
        <v>1</v>
      </c>
      <c r="BD154" s="139"/>
      <c r="BE154" s="236"/>
      <c r="BF154" s="135" t="str">
        <f t="shared" si="72"/>
        <v>X</v>
      </c>
      <c r="BG154" s="140">
        <f>IF(BI154&gt;0,SUMPRODUCT(($BI$152:BI154=BI154)*($BF$152:BF154="X")))</f>
        <v>3</v>
      </c>
      <c r="BH154" s="141" t="s">
        <v>30</v>
      </c>
      <c r="BI154" s="140">
        <f>BC154</f>
        <v>1</v>
      </c>
      <c r="BJ154" s="142">
        <f>IF(BK154=0,0,1)</f>
        <v>1</v>
      </c>
      <c r="BK154" s="142">
        <f>COUNTIF(BG152:BG155,"&gt;0")</f>
        <v>4</v>
      </c>
      <c r="BL154" s="142"/>
      <c r="BM154" s="142"/>
      <c r="BN154" s="142"/>
      <c r="BO154" s="142"/>
      <c r="BP154" s="143"/>
    </row>
    <row r="155" spans="54:68" ht="13.5" customHeight="1" thickBot="1" x14ac:dyDescent="0.3">
      <c r="BB155" s="138" t="str">
        <f t="shared" ca="1" si="70"/>
        <v>D9</v>
      </c>
      <c r="BC155" s="134">
        <v>0</v>
      </c>
      <c r="BD155" s="139"/>
      <c r="BE155" s="236"/>
      <c r="BF155" s="135" t="str">
        <f t="shared" si="72"/>
        <v>X</v>
      </c>
      <c r="BG155" s="140">
        <f>IF(BI155&gt;0,SUMPRODUCT(($BI$152:BI155=BI155)*($BF$152:BF155="X")))</f>
        <v>4</v>
      </c>
      <c r="BH155" s="141" t="s">
        <v>31</v>
      </c>
      <c r="BI155" s="140">
        <f>BC154</f>
        <v>1</v>
      </c>
      <c r="BJ155" s="142">
        <f t="shared" ref="BJ155:BP155" ca="1" si="76">IF($BJ$6=1,RANDBETWEEN($BJ$154,$BK$154))</f>
        <v>3</v>
      </c>
      <c r="BK155" s="142">
        <f t="shared" ca="1" si="76"/>
        <v>3</v>
      </c>
      <c r="BL155" s="142">
        <f t="shared" ca="1" si="76"/>
        <v>2</v>
      </c>
      <c r="BM155" s="142">
        <f t="shared" ca="1" si="76"/>
        <v>3</v>
      </c>
      <c r="BN155" s="142">
        <f t="shared" ca="1" si="76"/>
        <v>4</v>
      </c>
      <c r="BO155" s="142">
        <f t="shared" ca="1" si="76"/>
        <v>4</v>
      </c>
      <c r="BP155" s="143">
        <f t="shared" ca="1" si="76"/>
        <v>1</v>
      </c>
    </row>
    <row r="156" spans="54:68" ht="13.5" customHeight="1" thickBot="1" x14ac:dyDescent="0.3">
      <c r="BB156" s="138" t="str">
        <f t="shared" ca="1" si="70"/>
        <v>D10</v>
      </c>
      <c r="BC156" s="134">
        <v>0</v>
      </c>
      <c r="BD156" s="139"/>
      <c r="BE156" s="236"/>
      <c r="BF156" s="135">
        <f t="shared" si="72"/>
        <v>0</v>
      </c>
      <c r="BG156" s="140" t="b">
        <f>IF(BI156&gt;0,SUMPRODUCT(($BI$152:BI156=BI156)*($BF$152:BF156="X")))</f>
        <v>0</v>
      </c>
      <c r="BH156" s="141" t="s">
        <v>93</v>
      </c>
      <c r="BI156" s="140">
        <f>BC155</f>
        <v>0</v>
      </c>
      <c r="BJ156" s="142" t="str">
        <f ca="1">IF(ISERROR(VLOOKUP(BJ155,$BG$147:$BH$165,2,0)),"",(VLOOKUP(BJ155,$BG$147:$BH$165,2,0)))</f>
        <v>D8</v>
      </c>
      <c r="BK156" s="142"/>
      <c r="BL156" s="142"/>
      <c r="BM156" s="142"/>
      <c r="BN156" s="142"/>
      <c r="BO156" s="142"/>
      <c r="BP156" s="142"/>
    </row>
    <row r="157" spans="54:68" ht="13.5" customHeight="1" thickBot="1" x14ac:dyDescent="0.3">
      <c r="BB157" s="138" t="str">
        <f t="shared" ca="1" si="70"/>
        <v>D11</v>
      </c>
      <c r="BC157" s="134">
        <v>0</v>
      </c>
      <c r="BD157" s="139"/>
      <c r="BE157" s="236"/>
      <c r="BF157" s="135">
        <f t="shared" si="72"/>
        <v>0</v>
      </c>
      <c r="BG157" s="140" t="b">
        <f>IF(BI157&gt;0,SUMPRODUCT(($BI$152:BI157=BI157)*($BF$152:BF157="X")))</f>
        <v>0</v>
      </c>
      <c r="BH157" s="141" t="s">
        <v>94</v>
      </c>
      <c r="BI157" s="140">
        <f>BC156</f>
        <v>0</v>
      </c>
      <c r="BJ157" s="142" t="str">
        <f t="shared" ref="BJ157:BP157" ca="1" si="77">IF(ISERROR(VLOOKUP(BJ159,$BG$147:$BH$165,2,0)),"",(VLOOKUP(BJ159,$BG$147:$BH$165,2,0)))</f>
        <v>D7</v>
      </c>
      <c r="BK157" s="142" t="str">
        <f t="shared" ca="1" si="77"/>
        <v>D15</v>
      </c>
      <c r="BL157" s="142" t="str">
        <f t="shared" ca="1" si="77"/>
        <v>D8</v>
      </c>
      <c r="BM157" s="142" t="str">
        <f t="shared" ca="1" si="77"/>
        <v>D6</v>
      </c>
      <c r="BN157" s="142" t="str">
        <f t="shared" ca="1" si="77"/>
        <v>D7</v>
      </c>
      <c r="BO157" s="142" t="str">
        <f t="shared" ca="1" si="77"/>
        <v>D6</v>
      </c>
      <c r="BP157" s="143" t="str">
        <f t="shared" ca="1" si="77"/>
        <v>D8</v>
      </c>
    </row>
    <row r="158" spans="54:68" ht="13.5" customHeight="1" thickBot="1" x14ac:dyDescent="0.3">
      <c r="BB158" s="138" t="str">
        <f t="shared" ca="1" si="70"/>
        <v>D12</v>
      </c>
      <c r="BC158" s="134">
        <v>1</v>
      </c>
      <c r="BD158" s="139"/>
      <c r="BE158" s="236"/>
      <c r="BF158" s="135">
        <f t="shared" si="72"/>
        <v>0</v>
      </c>
      <c r="BG158" s="140" t="b">
        <f>IF(BI158&gt;0,SUMPRODUCT(($BI$152:BI158=BI158)*($BF$152:BF158="X")))</f>
        <v>0</v>
      </c>
      <c r="BH158" s="141" t="s">
        <v>27</v>
      </c>
      <c r="BI158" s="140">
        <f>BI157</f>
        <v>0</v>
      </c>
      <c r="BJ158" s="142">
        <f>IF(BK158=0,0,1)</f>
        <v>1</v>
      </c>
      <c r="BK158" s="142">
        <v>5</v>
      </c>
      <c r="BL158" s="142"/>
      <c r="BM158" s="142"/>
      <c r="BN158" s="142"/>
      <c r="BO158" s="142"/>
      <c r="BP158" s="143"/>
    </row>
    <row r="159" spans="54:68" ht="13.5" customHeight="1" thickBot="1" x14ac:dyDescent="0.3">
      <c r="BB159" s="138" t="str">
        <f t="shared" ca="1" si="70"/>
        <v>D13</v>
      </c>
      <c r="BC159" s="134">
        <v>0</v>
      </c>
      <c r="BD159" s="139"/>
      <c r="BE159" s="236"/>
      <c r="BF159" s="135">
        <f t="shared" si="72"/>
        <v>0</v>
      </c>
      <c r="BG159" s="140" t="b">
        <f>IF(BI159&gt;0,SUMPRODUCT(($BI$152:BI159=BI159)*($BF$152:BF159="X")))</f>
        <v>0</v>
      </c>
      <c r="BH159" s="141" t="s">
        <v>29</v>
      </c>
      <c r="BI159" s="140">
        <f>BI157</f>
        <v>0</v>
      </c>
      <c r="BJ159" s="142">
        <f t="shared" ref="BJ159:BP159" ca="1" si="78">IF($BJ$6=1,RANDBETWEEN($BJ$158,$BK$158))</f>
        <v>2</v>
      </c>
      <c r="BK159" s="142">
        <f t="shared" ca="1" si="78"/>
        <v>5</v>
      </c>
      <c r="BL159" s="142">
        <f t="shared" ca="1" si="78"/>
        <v>3</v>
      </c>
      <c r="BM159" s="142">
        <f t="shared" ca="1" si="78"/>
        <v>1</v>
      </c>
      <c r="BN159" s="142">
        <f t="shared" ca="1" si="78"/>
        <v>2</v>
      </c>
      <c r="BO159" s="142">
        <f t="shared" ca="1" si="78"/>
        <v>1</v>
      </c>
      <c r="BP159" s="143">
        <f t="shared" ca="1" si="78"/>
        <v>3</v>
      </c>
    </row>
    <row r="160" spans="54:68" ht="13.5" customHeight="1" thickBot="1" x14ac:dyDescent="0.3">
      <c r="BB160" s="138" t="str">
        <f t="shared" ca="1" si="70"/>
        <v>D14</v>
      </c>
      <c r="BC160" s="134">
        <v>1</v>
      </c>
      <c r="BD160" s="139"/>
      <c r="BE160" s="236"/>
      <c r="BF160" s="135">
        <f t="shared" si="72"/>
        <v>0</v>
      </c>
      <c r="BG160" s="140" t="b">
        <f>IF(BI160&gt;0,SUMPRODUCT(($BI$152:BI160=BI160)*($BF$152:BF160="X")))</f>
        <v>0</v>
      </c>
      <c r="BH160" s="141" t="s">
        <v>95</v>
      </c>
      <c r="BI160" s="140">
        <f>BC157</f>
        <v>0</v>
      </c>
      <c r="BJ160" s="142" t="str">
        <f t="shared" ref="BJ160:BP160" ca="1" si="79">IF(ISERROR(VLOOKUP(BJ163,$BG$160:$BH$165,2,0)),"",(VLOOKUP(BJ163,$BG$160:$BH$165,2,0)))</f>
        <v>D15</v>
      </c>
      <c r="BK160" s="142" t="str">
        <f t="shared" ca="1" si="79"/>
        <v/>
      </c>
      <c r="BL160" s="142" t="str">
        <f t="shared" ca="1" si="79"/>
        <v/>
      </c>
      <c r="BM160" s="142" t="str">
        <f t="shared" ca="1" si="79"/>
        <v/>
      </c>
      <c r="BN160" s="142" t="str">
        <f t="shared" ca="1" si="79"/>
        <v>D15</v>
      </c>
      <c r="BO160" s="142" t="str">
        <f t="shared" ca="1" si="79"/>
        <v/>
      </c>
      <c r="BP160" s="143" t="str">
        <f t="shared" ca="1" si="79"/>
        <v/>
      </c>
    </row>
    <row r="161" spans="54:68" ht="13.5" customHeight="1" thickBot="1" x14ac:dyDescent="0.3">
      <c r="BB161" s="138" t="str">
        <f t="shared" ca="1" si="70"/>
        <v>D15</v>
      </c>
      <c r="BC161" s="134">
        <v>0</v>
      </c>
      <c r="BD161" s="139"/>
      <c r="BE161" s="236"/>
      <c r="BF161" s="135" t="str">
        <f t="shared" si="72"/>
        <v>X</v>
      </c>
      <c r="BG161" s="140">
        <f>IF(BI161&gt;0,SUMPRODUCT(($BI$152:BI161=BI161)*($BF$152:BF161="X")))</f>
        <v>5</v>
      </c>
      <c r="BH161" s="141" t="s">
        <v>6</v>
      </c>
      <c r="BI161" s="140">
        <f>BC158</f>
        <v>1</v>
      </c>
      <c r="BJ161" s="142"/>
      <c r="BK161" s="142"/>
      <c r="BL161" s="142"/>
      <c r="BM161" s="142"/>
      <c r="BN161" s="142"/>
      <c r="BO161" s="142"/>
      <c r="BP161" s="143"/>
    </row>
    <row r="162" spans="54:68" ht="13.5" customHeight="1" thickBot="1" x14ac:dyDescent="0.3">
      <c r="BB162" s="138" t="str">
        <f t="shared" ca="1" si="70"/>
        <v>D16</v>
      </c>
      <c r="BC162" s="134">
        <v>1</v>
      </c>
      <c r="BD162" s="139"/>
      <c r="BE162" s="236"/>
      <c r="BF162" s="135" t="str">
        <f t="shared" si="72"/>
        <v>X</v>
      </c>
      <c r="BG162" s="140">
        <f>IF(BI162&gt;0,SUMPRODUCT(($BI$152:BI162=BI162)*($BF$152:BF162="X")))</f>
        <v>6</v>
      </c>
      <c r="BH162" s="141" t="s">
        <v>28</v>
      </c>
      <c r="BI162" s="140">
        <f>BC162</f>
        <v>1</v>
      </c>
      <c r="BJ162" s="142">
        <v>1</v>
      </c>
      <c r="BK162" s="142">
        <v>5</v>
      </c>
      <c r="BL162" s="142"/>
      <c r="BM162" s="142"/>
      <c r="BN162" s="142"/>
      <c r="BO162" s="142"/>
      <c r="BP162" s="143"/>
    </row>
    <row r="163" spans="54:68" ht="13.5" customHeight="1" thickBot="1" x14ac:dyDescent="0.3">
      <c r="BB163" s="144" t="str">
        <f t="shared" ca="1" si="70"/>
        <v>D17</v>
      </c>
      <c r="BC163" s="134">
        <v>0</v>
      </c>
      <c r="BD163" s="145"/>
      <c r="BE163" s="237"/>
      <c r="BF163" s="135">
        <f t="shared" si="72"/>
        <v>0</v>
      </c>
      <c r="BG163" s="140" t="b">
        <f>IF(BI163&gt;0,SUMPRODUCT(($BI$152:BI163=BI163)*($BF$152:BF163="X")))</f>
        <v>0</v>
      </c>
      <c r="BH163" s="147" t="s">
        <v>96</v>
      </c>
      <c r="BI163" s="146">
        <f>BC163</f>
        <v>0</v>
      </c>
      <c r="BJ163" s="148">
        <f t="shared" ref="BJ163:BP163" ca="1" si="80">IF($BJ$6=1,RANDBETWEEN($BJ$162,$BK$162))</f>
        <v>5</v>
      </c>
      <c r="BK163" s="148">
        <f t="shared" ca="1" si="80"/>
        <v>3</v>
      </c>
      <c r="BL163" s="148">
        <f t="shared" ca="1" si="80"/>
        <v>3</v>
      </c>
      <c r="BM163" s="148">
        <f t="shared" ca="1" si="80"/>
        <v>1</v>
      </c>
      <c r="BN163" s="148">
        <f t="shared" ca="1" si="80"/>
        <v>5</v>
      </c>
      <c r="BO163" s="148">
        <f t="shared" ca="1" si="80"/>
        <v>3</v>
      </c>
      <c r="BP163" s="149">
        <f t="shared" ca="1" si="80"/>
        <v>1</v>
      </c>
    </row>
    <row r="164" spans="54:68" x14ac:dyDescent="0.25">
      <c r="BB164" s="150"/>
      <c r="BC164" s="150"/>
      <c r="BD164" s="150"/>
      <c r="BE164" s="151"/>
      <c r="BF164" s="152"/>
      <c r="BG164" s="152"/>
      <c r="BH164" s="13"/>
      <c r="BI164" s="152"/>
      <c r="BJ164" s="153"/>
      <c r="BK164" s="153"/>
      <c r="BL164" s="153"/>
      <c r="BM164" s="153"/>
      <c r="BN164" s="153"/>
      <c r="BO164" s="153"/>
      <c r="BP164" s="153"/>
    </row>
    <row r="165" spans="54:68" x14ac:dyDescent="0.25">
      <c r="BB165" s="150"/>
      <c r="BC165" s="150"/>
      <c r="BD165" s="150"/>
      <c r="BE165" s="151"/>
      <c r="BF165" s="152"/>
      <c r="BG165" s="152"/>
      <c r="BH165" s="13"/>
      <c r="BI165" s="152"/>
      <c r="BJ165" s="153"/>
      <c r="BK165" s="153"/>
      <c r="BL165" s="153"/>
      <c r="BM165" s="153"/>
      <c r="BN165" s="153"/>
      <c r="BO165" s="153"/>
      <c r="BP165" s="153"/>
    </row>
    <row r="166" spans="54:68" x14ac:dyDescent="0.25">
      <c r="BB166" s="150"/>
      <c r="BC166" s="150"/>
      <c r="BD166" s="150"/>
      <c r="BE166" s="151"/>
      <c r="BF166" s="152"/>
      <c r="BG166" s="152"/>
      <c r="BH166" s="79"/>
      <c r="BI166" s="152"/>
      <c r="BJ166" s="37"/>
      <c r="BK166" s="37"/>
      <c r="BL166" s="37"/>
      <c r="BM166" s="37"/>
      <c r="BN166" s="37"/>
      <c r="BO166" s="37"/>
      <c r="BP166" s="37"/>
    </row>
    <row r="167" spans="54:68" x14ac:dyDescent="0.25">
      <c r="BB167" s="150"/>
      <c r="BC167" s="150"/>
      <c r="BD167" s="150"/>
      <c r="BE167" s="151"/>
      <c r="BF167" s="152"/>
      <c r="BG167" s="152"/>
      <c r="BH167" s="79"/>
      <c r="BI167" s="152"/>
      <c r="BJ167" s="37"/>
      <c r="BK167" s="37"/>
      <c r="BL167" s="37"/>
      <c r="BM167" s="37"/>
      <c r="BN167" s="37"/>
      <c r="BO167" s="37"/>
      <c r="BP167" s="37"/>
    </row>
    <row r="168" spans="54:68" x14ac:dyDescent="0.25">
      <c r="BB168" s="150"/>
      <c r="BC168" s="150"/>
      <c r="BD168" s="150"/>
      <c r="BE168" s="151"/>
      <c r="BF168" s="152"/>
      <c r="BG168" s="152"/>
      <c r="BH168" s="79"/>
      <c r="BI168" s="152"/>
      <c r="BJ168" s="37"/>
      <c r="BK168" s="37"/>
      <c r="BL168" s="37"/>
      <c r="BM168" s="37"/>
      <c r="BN168" s="37"/>
      <c r="BO168" s="37"/>
      <c r="BP168" s="37"/>
    </row>
    <row r="169" spans="54:68" x14ac:dyDescent="0.25">
      <c r="BB169" s="150"/>
      <c r="BC169" s="150"/>
      <c r="BD169" s="150"/>
      <c r="BE169" s="151"/>
      <c r="BF169" s="152"/>
      <c r="BG169" s="152"/>
      <c r="BH169" s="79"/>
      <c r="BI169" s="152"/>
      <c r="BJ169" s="37"/>
      <c r="BK169" s="37"/>
      <c r="BL169" s="37"/>
      <c r="BM169" s="37"/>
      <c r="BN169" s="37"/>
      <c r="BO169" s="37"/>
      <c r="BP169" s="37"/>
    </row>
    <row r="170" spans="54:68" x14ac:dyDescent="0.25">
      <c r="BB170" s="150"/>
      <c r="BC170" s="150"/>
      <c r="BD170" s="150"/>
      <c r="BE170" s="151"/>
      <c r="BF170" s="152"/>
      <c r="BG170" s="152"/>
      <c r="BH170" s="79"/>
      <c r="BI170" s="152"/>
      <c r="BJ170" s="37"/>
      <c r="BK170" s="37"/>
      <c r="BL170" s="37"/>
      <c r="BM170" s="37"/>
      <c r="BN170" s="37"/>
      <c r="BO170" s="37"/>
      <c r="BP170" s="37"/>
    </row>
    <row r="171" spans="54:68" x14ac:dyDescent="0.25">
      <c r="BB171" s="150"/>
      <c r="BC171" s="150"/>
      <c r="BD171" s="150"/>
      <c r="BE171" s="151"/>
      <c r="BF171" s="152"/>
      <c r="BG171" s="152"/>
      <c r="BH171" s="79"/>
      <c r="BI171" s="152"/>
      <c r="BJ171" s="37"/>
      <c r="BK171" s="37"/>
      <c r="BL171" s="37"/>
      <c r="BM171" s="37"/>
      <c r="BN171" s="37"/>
      <c r="BO171" s="37"/>
      <c r="BP171" s="37"/>
    </row>
  </sheetData>
  <mergeCells count="8">
    <mergeCell ref="EH7:EX7"/>
    <mergeCell ref="BE16:BE32"/>
    <mergeCell ref="BE42:BE74"/>
    <mergeCell ref="BE95:BE127"/>
    <mergeCell ref="BE147:BE163"/>
    <mergeCell ref="BB7:BR7"/>
    <mergeCell ref="BT7:CZ7"/>
    <mergeCell ref="DA7:EG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07"/>
  <sheetViews>
    <sheetView workbookViewId="0">
      <selection activeCell="G6" sqref="G6"/>
    </sheetView>
  </sheetViews>
  <sheetFormatPr baseColWidth="10" defaultRowHeight="15" x14ac:dyDescent="0.25"/>
  <cols>
    <col min="1" max="2" width="11.42578125" style="21"/>
  </cols>
  <sheetData>
    <row r="2" spans="1:10" x14ac:dyDescent="0.25">
      <c r="A2" s="168"/>
      <c r="B2" s="168"/>
      <c r="C2" s="168"/>
    </row>
    <row r="3" spans="1:10" ht="15.75" thickBot="1" x14ac:dyDescent="0.3">
      <c r="A3" s="168"/>
      <c r="B3" s="168"/>
      <c r="C3" s="168"/>
    </row>
    <row r="4" spans="1:10" x14ac:dyDescent="0.25">
      <c r="B4" s="246" t="s">
        <v>135</v>
      </c>
      <c r="C4" s="247"/>
      <c r="D4" s="248"/>
    </row>
    <row r="5" spans="1:10" ht="15.75" thickBot="1" x14ac:dyDescent="0.3">
      <c r="B5" s="249"/>
      <c r="C5" s="250"/>
      <c r="D5" s="251"/>
    </row>
    <row r="6" spans="1:10" ht="36.75" thickBot="1" x14ac:dyDescent="0.3">
      <c r="A6" s="160" t="s">
        <v>4</v>
      </c>
      <c r="B6" s="165" t="s">
        <v>5</v>
      </c>
      <c r="C6" s="166" t="s">
        <v>97</v>
      </c>
      <c r="D6" s="166" t="s">
        <v>98</v>
      </c>
      <c r="E6" s="161" t="s">
        <v>99</v>
      </c>
      <c r="I6" s="26" t="s">
        <v>100</v>
      </c>
      <c r="J6" s="27">
        <f>COUNTA(A:A)-1</f>
        <v>101</v>
      </c>
    </row>
    <row r="7" spans="1:10" x14ac:dyDescent="0.25">
      <c r="A7" s="25" t="s">
        <v>17</v>
      </c>
      <c r="B7" s="159">
        <v>160</v>
      </c>
      <c r="C7" s="22">
        <v>12</v>
      </c>
      <c r="D7" s="22">
        <v>20</v>
      </c>
      <c r="E7" s="22">
        <v>2</v>
      </c>
    </row>
    <row r="8" spans="1:10" x14ac:dyDescent="0.25">
      <c r="A8" s="23" t="s">
        <v>62</v>
      </c>
      <c r="B8" s="159">
        <v>260</v>
      </c>
      <c r="C8" s="22">
        <v>12</v>
      </c>
      <c r="D8" s="22">
        <v>8</v>
      </c>
      <c r="E8" s="22">
        <v>9</v>
      </c>
    </row>
    <row r="9" spans="1:10" x14ac:dyDescent="0.25">
      <c r="A9" s="23" t="s">
        <v>63</v>
      </c>
      <c r="B9" s="159">
        <v>60</v>
      </c>
      <c r="C9" s="22">
        <v>22</v>
      </c>
      <c r="D9" s="22">
        <v>9</v>
      </c>
      <c r="E9" s="22">
        <v>16</v>
      </c>
    </row>
    <row r="10" spans="1:10" x14ac:dyDescent="0.25">
      <c r="A10" s="24" t="s">
        <v>75</v>
      </c>
      <c r="B10" s="159">
        <v>136</v>
      </c>
      <c r="C10" s="22">
        <v>12</v>
      </c>
      <c r="D10" s="22">
        <v>18</v>
      </c>
      <c r="E10" s="22">
        <v>10</v>
      </c>
    </row>
    <row r="11" spans="1:10" x14ac:dyDescent="0.25">
      <c r="A11" s="20" t="s">
        <v>41</v>
      </c>
      <c r="B11" s="159">
        <v>238</v>
      </c>
      <c r="C11" s="22">
        <v>16</v>
      </c>
      <c r="D11" s="22">
        <v>2</v>
      </c>
      <c r="E11" s="22">
        <v>12</v>
      </c>
    </row>
    <row r="12" spans="1:10" x14ac:dyDescent="0.25">
      <c r="A12" s="20" t="s">
        <v>50</v>
      </c>
      <c r="B12" s="159">
        <v>263</v>
      </c>
      <c r="C12" s="22">
        <v>2</v>
      </c>
      <c r="D12" s="22">
        <v>23</v>
      </c>
      <c r="E12" s="22">
        <v>19</v>
      </c>
    </row>
    <row r="13" spans="1:10" x14ac:dyDescent="0.25">
      <c r="A13" s="20" t="s">
        <v>51</v>
      </c>
      <c r="B13" s="159">
        <v>102</v>
      </c>
      <c r="C13" s="22">
        <v>11</v>
      </c>
      <c r="D13" s="22">
        <v>16</v>
      </c>
      <c r="E13" s="22">
        <v>8</v>
      </c>
    </row>
    <row r="14" spans="1:10" x14ac:dyDescent="0.25">
      <c r="A14" s="20" t="s">
        <v>52</v>
      </c>
      <c r="B14" s="159">
        <v>325</v>
      </c>
      <c r="C14" s="22">
        <v>24</v>
      </c>
      <c r="D14" s="22">
        <v>7</v>
      </c>
      <c r="E14" s="22">
        <v>2</v>
      </c>
    </row>
    <row r="15" spans="1:10" x14ac:dyDescent="0.25">
      <c r="A15" s="23" t="s">
        <v>33</v>
      </c>
      <c r="B15" s="159">
        <v>69</v>
      </c>
      <c r="C15" s="22">
        <v>5</v>
      </c>
      <c r="D15" s="22">
        <v>9</v>
      </c>
      <c r="E15" s="22">
        <v>24</v>
      </c>
    </row>
    <row r="16" spans="1:10" x14ac:dyDescent="0.25">
      <c r="A16" s="23" t="s">
        <v>68</v>
      </c>
      <c r="B16" s="159">
        <v>204</v>
      </c>
      <c r="C16" s="22">
        <v>6</v>
      </c>
      <c r="D16" s="22">
        <v>25</v>
      </c>
      <c r="E16" s="22">
        <v>12</v>
      </c>
    </row>
    <row r="17" spans="1:5" x14ac:dyDescent="0.25">
      <c r="A17" s="23" t="s">
        <v>69</v>
      </c>
      <c r="B17" s="159">
        <v>73</v>
      </c>
      <c r="C17" s="22">
        <v>24</v>
      </c>
      <c r="D17" s="22">
        <v>19</v>
      </c>
      <c r="E17" s="22">
        <v>7</v>
      </c>
    </row>
    <row r="18" spans="1:5" x14ac:dyDescent="0.25">
      <c r="A18" s="20" t="s">
        <v>36</v>
      </c>
      <c r="B18" s="159">
        <v>219</v>
      </c>
      <c r="C18" s="22">
        <v>14</v>
      </c>
      <c r="D18" s="22">
        <v>8</v>
      </c>
      <c r="E18" s="22">
        <v>1</v>
      </c>
    </row>
    <row r="19" spans="1:5" x14ac:dyDescent="0.25">
      <c r="A19" s="24" t="s">
        <v>80</v>
      </c>
      <c r="B19" s="159">
        <v>196</v>
      </c>
      <c r="C19" s="22">
        <v>18</v>
      </c>
      <c r="D19" s="22">
        <v>1</v>
      </c>
      <c r="E19" s="22">
        <v>21</v>
      </c>
    </row>
    <row r="20" spans="1:5" x14ac:dyDescent="0.25">
      <c r="A20" s="24" t="s">
        <v>81</v>
      </c>
      <c r="B20" s="159">
        <v>350</v>
      </c>
      <c r="C20" s="22">
        <v>8</v>
      </c>
      <c r="D20" s="22">
        <v>16</v>
      </c>
      <c r="E20" s="22">
        <v>20</v>
      </c>
    </row>
    <row r="21" spans="1:5" x14ac:dyDescent="0.25">
      <c r="A21" s="24" t="s">
        <v>82</v>
      </c>
      <c r="B21" s="159">
        <v>122</v>
      </c>
      <c r="C21" s="22">
        <v>12</v>
      </c>
      <c r="D21" s="22">
        <v>16</v>
      </c>
      <c r="E21" s="22">
        <v>21</v>
      </c>
    </row>
    <row r="22" spans="1:5" x14ac:dyDescent="0.25">
      <c r="A22" s="24" t="s">
        <v>83</v>
      </c>
      <c r="B22" s="159">
        <v>227</v>
      </c>
      <c r="C22" s="22">
        <v>25</v>
      </c>
      <c r="D22" s="22">
        <v>20</v>
      </c>
      <c r="E22" s="22">
        <v>5</v>
      </c>
    </row>
    <row r="23" spans="1:5" x14ac:dyDescent="0.25">
      <c r="A23" s="24" t="s">
        <v>84</v>
      </c>
      <c r="B23" s="159">
        <v>234</v>
      </c>
      <c r="C23" s="22">
        <v>8</v>
      </c>
      <c r="D23" s="22">
        <v>10</v>
      </c>
      <c r="E23" s="22">
        <v>17</v>
      </c>
    </row>
    <row r="24" spans="1:5" x14ac:dyDescent="0.25">
      <c r="A24" s="24" t="s">
        <v>85</v>
      </c>
      <c r="B24" s="159">
        <v>160</v>
      </c>
      <c r="C24" s="22">
        <v>21</v>
      </c>
      <c r="D24" s="22">
        <v>1</v>
      </c>
      <c r="E24" s="22">
        <v>15</v>
      </c>
    </row>
    <row r="25" spans="1:5" x14ac:dyDescent="0.25">
      <c r="A25" s="25" t="s">
        <v>11</v>
      </c>
      <c r="B25" s="159">
        <v>110</v>
      </c>
      <c r="C25" s="22">
        <v>8</v>
      </c>
      <c r="D25" s="22">
        <v>17</v>
      </c>
      <c r="E25" s="22">
        <v>16</v>
      </c>
    </row>
    <row r="26" spans="1:5" x14ac:dyDescent="0.25">
      <c r="A26" s="25" t="s">
        <v>26</v>
      </c>
      <c r="B26" s="159">
        <v>102</v>
      </c>
      <c r="C26" s="22">
        <v>25</v>
      </c>
      <c r="D26" s="22">
        <v>12</v>
      </c>
      <c r="E26" s="22">
        <v>3</v>
      </c>
    </row>
    <row r="27" spans="1:5" x14ac:dyDescent="0.25">
      <c r="A27" s="25" t="s">
        <v>30</v>
      </c>
      <c r="B27" s="159">
        <v>170</v>
      </c>
      <c r="C27" s="22">
        <v>4</v>
      </c>
      <c r="D27" s="22">
        <v>10</v>
      </c>
      <c r="E27" s="22">
        <v>9</v>
      </c>
    </row>
    <row r="28" spans="1:5" x14ac:dyDescent="0.25">
      <c r="A28" s="25" t="s">
        <v>31</v>
      </c>
      <c r="B28" s="159">
        <v>42</v>
      </c>
      <c r="C28" s="22">
        <v>7</v>
      </c>
      <c r="D28" s="22">
        <v>19</v>
      </c>
      <c r="E28" s="22">
        <v>1</v>
      </c>
    </row>
    <row r="29" spans="1:5" x14ac:dyDescent="0.25">
      <c r="A29" s="20" t="s">
        <v>37</v>
      </c>
      <c r="B29" s="159">
        <v>246</v>
      </c>
      <c r="C29" s="22">
        <v>10</v>
      </c>
      <c r="D29" s="22">
        <v>3</v>
      </c>
      <c r="E29" s="22">
        <v>25</v>
      </c>
    </row>
    <row r="30" spans="1:5" x14ac:dyDescent="0.25">
      <c r="A30" s="20" t="s">
        <v>38</v>
      </c>
      <c r="B30" s="159">
        <v>46</v>
      </c>
      <c r="C30" s="22">
        <v>25</v>
      </c>
      <c r="D30" s="22">
        <v>19</v>
      </c>
      <c r="E30" s="22">
        <v>10</v>
      </c>
    </row>
    <row r="31" spans="1:5" x14ac:dyDescent="0.25">
      <c r="A31" s="20" t="s">
        <v>39</v>
      </c>
      <c r="B31" s="159">
        <v>123</v>
      </c>
      <c r="C31" s="22">
        <v>17</v>
      </c>
      <c r="D31" s="22">
        <v>4</v>
      </c>
      <c r="E31" s="22">
        <v>13</v>
      </c>
    </row>
    <row r="32" spans="1:5" x14ac:dyDescent="0.25">
      <c r="A32" s="20" t="s">
        <v>40</v>
      </c>
      <c r="B32" s="159">
        <v>257</v>
      </c>
      <c r="C32" s="22">
        <v>9</v>
      </c>
      <c r="D32" s="22">
        <v>20</v>
      </c>
      <c r="E32" s="22">
        <v>23</v>
      </c>
    </row>
    <row r="33" spans="1:5" x14ac:dyDescent="0.25">
      <c r="A33" s="25" t="s">
        <v>10</v>
      </c>
      <c r="B33" s="159">
        <v>231</v>
      </c>
      <c r="C33" s="22">
        <v>23</v>
      </c>
      <c r="D33" s="22">
        <v>17</v>
      </c>
      <c r="E33" s="22">
        <v>8</v>
      </c>
    </row>
    <row r="34" spans="1:5" x14ac:dyDescent="0.25">
      <c r="A34" s="25" t="s">
        <v>14</v>
      </c>
      <c r="B34" s="159">
        <v>60</v>
      </c>
      <c r="C34" s="22">
        <v>9</v>
      </c>
      <c r="D34" s="22">
        <v>1</v>
      </c>
      <c r="E34" s="22">
        <v>10</v>
      </c>
    </row>
    <row r="35" spans="1:5" x14ac:dyDescent="0.25">
      <c r="A35" s="23" t="s">
        <v>8</v>
      </c>
      <c r="B35" s="159">
        <v>187</v>
      </c>
      <c r="C35" s="22">
        <v>16</v>
      </c>
      <c r="D35" s="22">
        <v>25</v>
      </c>
      <c r="E35" s="22">
        <v>9</v>
      </c>
    </row>
    <row r="36" spans="1:5" x14ac:dyDescent="0.25">
      <c r="A36" s="23" t="s">
        <v>12</v>
      </c>
      <c r="B36" s="159">
        <v>152</v>
      </c>
      <c r="C36" s="22">
        <v>17</v>
      </c>
      <c r="D36" s="22">
        <v>17</v>
      </c>
      <c r="E36" s="22">
        <v>7</v>
      </c>
    </row>
    <row r="37" spans="1:5" x14ac:dyDescent="0.25">
      <c r="A37" s="23" t="s">
        <v>15</v>
      </c>
      <c r="B37" s="159">
        <v>267</v>
      </c>
      <c r="C37" s="22">
        <v>23</v>
      </c>
      <c r="D37" s="22">
        <v>25</v>
      </c>
      <c r="E37" s="22">
        <v>6</v>
      </c>
    </row>
    <row r="38" spans="1:5" x14ac:dyDescent="0.25">
      <c r="A38" s="23" t="s">
        <v>18</v>
      </c>
      <c r="B38" s="159">
        <v>81</v>
      </c>
      <c r="C38" s="22">
        <v>8</v>
      </c>
      <c r="D38" s="22">
        <v>1</v>
      </c>
      <c r="E38" s="22">
        <v>1</v>
      </c>
    </row>
    <row r="39" spans="1:5" x14ac:dyDescent="0.25">
      <c r="A39" s="23" t="s">
        <v>22</v>
      </c>
      <c r="B39" s="159">
        <v>262</v>
      </c>
      <c r="C39" s="22">
        <v>4</v>
      </c>
      <c r="D39" s="22">
        <v>1</v>
      </c>
      <c r="E39" s="22">
        <v>22</v>
      </c>
    </row>
    <row r="40" spans="1:5" x14ac:dyDescent="0.25">
      <c r="A40" s="23" t="s">
        <v>24</v>
      </c>
      <c r="B40" s="159">
        <v>211</v>
      </c>
      <c r="C40" s="22">
        <v>13</v>
      </c>
      <c r="D40" s="22">
        <v>18</v>
      </c>
      <c r="E40" s="22">
        <v>13</v>
      </c>
    </row>
    <row r="41" spans="1:5" x14ac:dyDescent="0.25">
      <c r="A41" s="24" t="s">
        <v>19</v>
      </c>
      <c r="B41" s="159">
        <v>227</v>
      </c>
      <c r="C41" s="22">
        <v>7</v>
      </c>
      <c r="D41" s="22">
        <v>12</v>
      </c>
      <c r="E41" s="22">
        <v>21</v>
      </c>
    </row>
    <row r="42" spans="1:5" x14ac:dyDescent="0.25">
      <c r="A42" s="24" t="s">
        <v>23</v>
      </c>
      <c r="B42" s="159">
        <v>214</v>
      </c>
      <c r="C42" s="22">
        <v>5</v>
      </c>
      <c r="D42" s="22">
        <v>4</v>
      </c>
      <c r="E42" s="22">
        <v>20</v>
      </c>
    </row>
    <row r="43" spans="1:5" x14ac:dyDescent="0.25">
      <c r="A43" s="24" t="s">
        <v>25</v>
      </c>
      <c r="B43" s="159">
        <v>299</v>
      </c>
      <c r="C43" s="22">
        <v>10</v>
      </c>
      <c r="D43" s="22">
        <v>9</v>
      </c>
      <c r="E43" s="22">
        <v>2</v>
      </c>
    </row>
    <row r="44" spans="1:5" x14ac:dyDescent="0.25">
      <c r="A44" s="20" t="s">
        <v>56</v>
      </c>
      <c r="B44" s="159">
        <v>169</v>
      </c>
      <c r="C44" s="22">
        <v>24</v>
      </c>
      <c r="D44" s="22">
        <v>6</v>
      </c>
      <c r="E44" s="22">
        <v>3</v>
      </c>
    </row>
    <row r="45" spans="1:5" x14ac:dyDescent="0.25">
      <c r="A45" s="20" t="s">
        <v>57</v>
      </c>
      <c r="B45" s="159">
        <v>179</v>
      </c>
      <c r="C45" s="22">
        <v>22</v>
      </c>
      <c r="D45" s="22">
        <v>19</v>
      </c>
      <c r="E45" s="22">
        <v>13</v>
      </c>
    </row>
    <row r="46" spans="1:5" x14ac:dyDescent="0.25">
      <c r="A46" s="20" t="s">
        <v>58</v>
      </c>
      <c r="B46" s="159">
        <v>19</v>
      </c>
      <c r="C46" s="22">
        <v>20</v>
      </c>
      <c r="D46" s="22">
        <v>3</v>
      </c>
      <c r="E46" s="22">
        <v>19</v>
      </c>
    </row>
    <row r="47" spans="1:5" x14ac:dyDescent="0.25">
      <c r="A47" s="23" t="s">
        <v>109</v>
      </c>
      <c r="B47" s="159">
        <v>48</v>
      </c>
      <c r="C47" s="22">
        <v>15</v>
      </c>
      <c r="D47" s="22">
        <v>15</v>
      </c>
      <c r="E47" s="22">
        <v>24</v>
      </c>
    </row>
    <row r="48" spans="1:5" x14ac:dyDescent="0.25">
      <c r="A48" s="23" t="s">
        <v>110</v>
      </c>
      <c r="B48" s="159">
        <v>339</v>
      </c>
      <c r="C48" s="22">
        <v>6</v>
      </c>
      <c r="D48" s="22">
        <v>7</v>
      </c>
      <c r="E48" s="22">
        <v>14</v>
      </c>
    </row>
    <row r="49" spans="1:5" x14ac:dyDescent="0.25">
      <c r="A49" s="23" t="s">
        <v>111</v>
      </c>
      <c r="B49" s="159">
        <v>319</v>
      </c>
      <c r="C49" s="22">
        <v>18</v>
      </c>
      <c r="D49" s="22">
        <v>2</v>
      </c>
      <c r="E49" s="22">
        <v>16</v>
      </c>
    </row>
    <row r="50" spans="1:5" x14ac:dyDescent="0.25">
      <c r="A50" s="23" t="s">
        <v>112</v>
      </c>
      <c r="B50" s="159">
        <v>114</v>
      </c>
      <c r="C50" s="22">
        <v>2</v>
      </c>
      <c r="D50" s="22">
        <v>19</v>
      </c>
      <c r="E50" s="22">
        <v>10</v>
      </c>
    </row>
    <row r="51" spans="1:5" x14ac:dyDescent="0.25">
      <c r="A51" s="23" t="s">
        <v>113</v>
      </c>
      <c r="B51" s="159">
        <v>175</v>
      </c>
      <c r="C51" s="22">
        <v>16</v>
      </c>
      <c r="D51" s="22">
        <v>8</v>
      </c>
      <c r="E51" s="22">
        <v>2</v>
      </c>
    </row>
    <row r="52" spans="1:5" x14ac:dyDescent="0.25">
      <c r="A52" s="24" t="s">
        <v>114</v>
      </c>
      <c r="B52" s="159">
        <v>305</v>
      </c>
      <c r="C52" s="22">
        <v>1</v>
      </c>
      <c r="D52" s="22">
        <v>15</v>
      </c>
      <c r="E52" s="22">
        <v>7</v>
      </c>
    </row>
    <row r="53" spans="1:5" x14ac:dyDescent="0.25">
      <c r="A53" s="24" t="s">
        <v>115</v>
      </c>
      <c r="B53" s="159">
        <v>125</v>
      </c>
      <c r="C53" s="22">
        <v>24</v>
      </c>
      <c r="D53" s="22">
        <v>16</v>
      </c>
      <c r="E53" s="22">
        <v>19</v>
      </c>
    </row>
    <row r="54" spans="1:5" x14ac:dyDescent="0.25">
      <c r="A54" s="24" t="s">
        <v>116</v>
      </c>
      <c r="B54" s="159">
        <v>196</v>
      </c>
      <c r="C54" s="22">
        <v>5</v>
      </c>
      <c r="D54" s="22">
        <v>18</v>
      </c>
      <c r="E54" s="22">
        <v>4</v>
      </c>
    </row>
    <row r="55" spans="1:5" x14ac:dyDescent="0.25">
      <c r="A55" s="24" t="s">
        <v>117</v>
      </c>
      <c r="B55" s="159">
        <v>290</v>
      </c>
      <c r="C55" s="22">
        <v>24</v>
      </c>
      <c r="D55" s="22">
        <v>6</v>
      </c>
      <c r="E55" s="22">
        <v>8</v>
      </c>
    </row>
    <row r="56" spans="1:5" x14ac:dyDescent="0.25">
      <c r="A56" s="20" t="s">
        <v>54</v>
      </c>
      <c r="B56" s="159">
        <v>146</v>
      </c>
      <c r="C56" s="22">
        <v>9</v>
      </c>
      <c r="D56" s="22">
        <v>12</v>
      </c>
      <c r="E56" s="22">
        <v>13</v>
      </c>
    </row>
    <row r="57" spans="1:5" x14ac:dyDescent="0.25">
      <c r="A57" s="20" t="s">
        <v>55</v>
      </c>
      <c r="B57" s="159">
        <v>218</v>
      </c>
      <c r="C57" s="22">
        <v>8</v>
      </c>
      <c r="D57" s="22">
        <v>7</v>
      </c>
      <c r="E57" s="22">
        <v>22</v>
      </c>
    </row>
    <row r="58" spans="1:5" x14ac:dyDescent="0.25">
      <c r="A58" s="24" t="s">
        <v>118</v>
      </c>
      <c r="B58" s="159">
        <v>299</v>
      </c>
      <c r="C58" s="22">
        <v>9</v>
      </c>
      <c r="D58" s="22">
        <v>23</v>
      </c>
      <c r="E58" s="22">
        <v>4</v>
      </c>
    </row>
    <row r="59" spans="1:5" x14ac:dyDescent="0.25">
      <c r="A59" s="24" t="s">
        <v>119</v>
      </c>
      <c r="B59" s="159">
        <v>241</v>
      </c>
      <c r="C59" s="22">
        <v>16</v>
      </c>
      <c r="D59" s="22">
        <v>21</v>
      </c>
      <c r="E59" s="22">
        <v>9</v>
      </c>
    </row>
    <row r="60" spans="1:5" x14ac:dyDescent="0.25">
      <c r="A60" s="24" t="s">
        <v>120</v>
      </c>
      <c r="B60" s="159">
        <v>285</v>
      </c>
      <c r="C60" s="22">
        <v>15</v>
      </c>
      <c r="D60" s="22">
        <v>5</v>
      </c>
      <c r="E60" s="22">
        <v>17</v>
      </c>
    </row>
    <row r="61" spans="1:5" x14ac:dyDescent="0.25">
      <c r="A61" s="20" t="s">
        <v>59</v>
      </c>
      <c r="B61" s="159">
        <v>64</v>
      </c>
      <c r="C61" s="22">
        <v>17</v>
      </c>
      <c r="D61" s="22">
        <v>21</v>
      </c>
      <c r="E61" s="22">
        <v>21</v>
      </c>
    </row>
    <row r="62" spans="1:5" x14ac:dyDescent="0.25">
      <c r="A62" s="20" t="s">
        <v>60</v>
      </c>
      <c r="B62" s="159">
        <v>312</v>
      </c>
      <c r="C62" s="22">
        <v>1</v>
      </c>
      <c r="D62" s="22">
        <v>11</v>
      </c>
      <c r="E62" s="22">
        <v>13</v>
      </c>
    </row>
    <row r="63" spans="1:5" x14ac:dyDescent="0.25">
      <c r="A63" s="20" t="s">
        <v>61</v>
      </c>
      <c r="B63" s="159">
        <v>271</v>
      </c>
      <c r="C63" s="22">
        <v>9</v>
      </c>
      <c r="D63" s="22">
        <v>7</v>
      </c>
      <c r="E63" s="22">
        <v>6</v>
      </c>
    </row>
    <row r="64" spans="1:5" x14ac:dyDescent="0.25">
      <c r="A64" s="23" t="s">
        <v>70</v>
      </c>
      <c r="B64" s="159">
        <v>256</v>
      </c>
      <c r="C64" s="22">
        <v>22</v>
      </c>
      <c r="D64" s="22">
        <v>8</v>
      </c>
      <c r="E64" s="22">
        <v>14</v>
      </c>
    </row>
    <row r="65" spans="1:5" x14ac:dyDescent="0.25">
      <c r="A65" s="23" t="s">
        <v>71</v>
      </c>
      <c r="B65" s="159">
        <v>221</v>
      </c>
      <c r="C65" s="22">
        <v>18</v>
      </c>
      <c r="D65" s="22">
        <v>1</v>
      </c>
      <c r="E65" s="22">
        <v>1</v>
      </c>
    </row>
    <row r="66" spans="1:5" x14ac:dyDescent="0.25">
      <c r="A66" s="23" t="s">
        <v>72</v>
      </c>
      <c r="B66" s="159">
        <v>36</v>
      </c>
      <c r="C66" s="22">
        <v>11</v>
      </c>
      <c r="D66" s="22">
        <v>1</v>
      </c>
      <c r="E66" s="22">
        <v>6</v>
      </c>
    </row>
    <row r="67" spans="1:5" x14ac:dyDescent="0.25">
      <c r="A67" s="23" t="s">
        <v>34</v>
      </c>
      <c r="B67" s="159">
        <v>231</v>
      </c>
      <c r="C67" s="22">
        <v>3</v>
      </c>
      <c r="D67" s="22">
        <v>20</v>
      </c>
      <c r="E67" s="22">
        <v>17</v>
      </c>
    </row>
    <row r="68" spans="1:5" x14ac:dyDescent="0.25">
      <c r="A68" s="25" t="s">
        <v>29</v>
      </c>
      <c r="B68" s="159">
        <v>280</v>
      </c>
      <c r="C68" s="22">
        <v>1</v>
      </c>
      <c r="D68" s="22">
        <v>12</v>
      </c>
      <c r="E68" s="22">
        <v>6</v>
      </c>
    </row>
    <row r="69" spans="1:5" x14ac:dyDescent="0.25">
      <c r="A69" s="25" t="s">
        <v>95</v>
      </c>
      <c r="B69" s="159">
        <v>238</v>
      </c>
      <c r="C69" s="22">
        <v>5</v>
      </c>
      <c r="D69" s="22">
        <v>23</v>
      </c>
      <c r="E69" s="22">
        <v>10</v>
      </c>
    </row>
    <row r="70" spans="1:5" x14ac:dyDescent="0.25">
      <c r="A70" s="25" t="s">
        <v>6</v>
      </c>
      <c r="B70" s="159">
        <v>214</v>
      </c>
      <c r="C70" s="22">
        <v>7</v>
      </c>
      <c r="D70" s="22">
        <v>5</v>
      </c>
      <c r="E70" s="22">
        <v>9</v>
      </c>
    </row>
    <row r="71" spans="1:5" x14ac:dyDescent="0.25">
      <c r="A71" s="25" t="s">
        <v>28</v>
      </c>
      <c r="B71" s="159">
        <v>134</v>
      </c>
      <c r="C71" s="22">
        <v>1</v>
      </c>
      <c r="D71" s="22">
        <v>9</v>
      </c>
      <c r="E71" s="22">
        <v>3</v>
      </c>
    </row>
    <row r="72" spans="1:5" x14ac:dyDescent="0.25">
      <c r="A72" s="25" t="s">
        <v>96</v>
      </c>
      <c r="B72" s="159">
        <v>37</v>
      </c>
      <c r="C72" s="22">
        <v>6</v>
      </c>
      <c r="D72" s="22">
        <v>17</v>
      </c>
      <c r="E72" s="22">
        <v>18</v>
      </c>
    </row>
    <row r="73" spans="1:5" x14ac:dyDescent="0.25">
      <c r="A73" s="24" t="s">
        <v>86</v>
      </c>
      <c r="B73" s="159">
        <v>173</v>
      </c>
      <c r="C73" s="22">
        <v>9</v>
      </c>
      <c r="D73" s="22">
        <v>25</v>
      </c>
      <c r="E73" s="22">
        <v>3</v>
      </c>
    </row>
    <row r="74" spans="1:5" x14ac:dyDescent="0.25">
      <c r="A74" s="24" t="s">
        <v>87</v>
      </c>
      <c r="B74" s="159">
        <v>194</v>
      </c>
      <c r="C74" s="22">
        <v>23</v>
      </c>
      <c r="D74" s="22">
        <v>20</v>
      </c>
      <c r="E74" s="22">
        <v>9</v>
      </c>
    </row>
    <row r="75" spans="1:5" x14ac:dyDescent="0.25">
      <c r="A75" s="24" t="s">
        <v>88</v>
      </c>
      <c r="B75" s="159">
        <v>214</v>
      </c>
      <c r="C75" s="22">
        <v>6</v>
      </c>
      <c r="D75" s="22">
        <v>19</v>
      </c>
      <c r="E75" s="22">
        <v>1</v>
      </c>
    </row>
    <row r="76" spans="1:5" x14ac:dyDescent="0.25">
      <c r="A76" s="24" t="s">
        <v>89</v>
      </c>
      <c r="B76" s="159">
        <v>245</v>
      </c>
      <c r="C76" s="22">
        <v>20</v>
      </c>
      <c r="D76" s="22">
        <v>8</v>
      </c>
      <c r="E76" s="22">
        <v>9</v>
      </c>
    </row>
    <row r="77" spans="1:5" x14ac:dyDescent="0.25">
      <c r="A77" s="24" t="s">
        <v>90</v>
      </c>
      <c r="B77" s="159">
        <v>290</v>
      </c>
      <c r="C77" s="22">
        <v>11</v>
      </c>
      <c r="D77" s="22">
        <v>3</v>
      </c>
      <c r="E77" s="22">
        <v>18</v>
      </c>
    </row>
    <row r="78" spans="1:5" x14ac:dyDescent="0.25">
      <c r="A78" s="24" t="s">
        <v>91</v>
      </c>
      <c r="B78" s="159">
        <v>91</v>
      </c>
      <c r="C78" s="22">
        <v>7</v>
      </c>
      <c r="D78" s="22">
        <v>8</v>
      </c>
      <c r="E78" s="22">
        <v>17</v>
      </c>
    </row>
    <row r="79" spans="1:5" x14ac:dyDescent="0.25">
      <c r="A79" s="24" t="s">
        <v>92</v>
      </c>
      <c r="B79" s="159">
        <v>199</v>
      </c>
      <c r="C79" s="22">
        <v>11</v>
      </c>
      <c r="D79" s="22">
        <v>17</v>
      </c>
      <c r="E79" s="22">
        <v>4</v>
      </c>
    </row>
    <row r="80" spans="1:5" x14ac:dyDescent="0.25">
      <c r="A80" s="20" t="s">
        <v>53</v>
      </c>
      <c r="B80" s="159">
        <v>161</v>
      </c>
      <c r="C80" s="22">
        <v>4</v>
      </c>
      <c r="D80" s="22">
        <v>8</v>
      </c>
      <c r="E80" s="22">
        <v>6</v>
      </c>
    </row>
    <row r="81" spans="1:5" x14ac:dyDescent="0.25">
      <c r="A81" s="23" t="s">
        <v>104</v>
      </c>
      <c r="B81" s="159">
        <v>17</v>
      </c>
      <c r="C81" s="22">
        <v>25</v>
      </c>
      <c r="D81" s="22">
        <v>25</v>
      </c>
      <c r="E81" s="22">
        <v>15</v>
      </c>
    </row>
    <row r="82" spans="1:5" x14ac:dyDescent="0.25">
      <c r="A82" s="23" t="s">
        <v>105</v>
      </c>
      <c r="B82" s="159">
        <v>301</v>
      </c>
      <c r="C82" s="22">
        <v>13</v>
      </c>
      <c r="D82" s="22">
        <v>9</v>
      </c>
      <c r="E82" s="22">
        <v>10</v>
      </c>
    </row>
    <row r="83" spans="1:5" x14ac:dyDescent="0.25">
      <c r="A83" s="23" t="s">
        <v>106</v>
      </c>
      <c r="B83" s="159">
        <v>31</v>
      </c>
      <c r="C83" s="22">
        <v>22</v>
      </c>
      <c r="D83" s="22">
        <v>10</v>
      </c>
      <c r="E83" s="22">
        <v>21</v>
      </c>
    </row>
    <row r="84" spans="1:5" x14ac:dyDescent="0.25">
      <c r="A84" s="23" t="s">
        <v>107</v>
      </c>
      <c r="B84" s="159">
        <v>192</v>
      </c>
      <c r="C84" s="22">
        <v>14</v>
      </c>
      <c r="D84" s="22">
        <v>18</v>
      </c>
      <c r="E84" s="22">
        <v>25</v>
      </c>
    </row>
    <row r="85" spans="1:5" x14ac:dyDescent="0.25">
      <c r="A85" s="23" t="s">
        <v>108</v>
      </c>
      <c r="B85" s="159">
        <v>336</v>
      </c>
      <c r="C85" s="22">
        <v>2</v>
      </c>
      <c r="D85" s="22">
        <v>12</v>
      </c>
      <c r="E85" s="22">
        <v>7</v>
      </c>
    </row>
    <row r="86" spans="1:5" x14ac:dyDescent="0.25">
      <c r="A86" s="25" t="s">
        <v>93</v>
      </c>
      <c r="B86" s="159">
        <v>48</v>
      </c>
      <c r="C86" s="22">
        <v>22</v>
      </c>
      <c r="D86" s="22">
        <v>18</v>
      </c>
      <c r="E86" s="22">
        <v>18</v>
      </c>
    </row>
    <row r="87" spans="1:5" x14ac:dyDescent="0.25">
      <c r="A87" s="25" t="s">
        <v>94</v>
      </c>
      <c r="B87" s="159">
        <v>242</v>
      </c>
      <c r="C87" s="22">
        <v>24</v>
      </c>
      <c r="D87" s="22">
        <v>19</v>
      </c>
      <c r="E87" s="22">
        <v>11</v>
      </c>
    </row>
    <row r="88" spans="1:5" x14ac:dyDescent="0.25">
      <c r="A88" s="25" t="s">
        <v>27</v>
      </c>
      <c r="B88" s="159">
        <v>293</v>
      </c>
      <c r="C88" s="22">
        <v>4</v>
      </c>
      <c r="D88" s="22">
        <v>21</v>
      </c>
      <c r="E88" s="22">
        <v>7</v>
      </c>
    </row>
    <row r="89" spans="1:5" x14ac:dyDescent="0.25">
      <c r="A89" s="24" t="s">
        <v>76</v>
      </c>
      <c r="B89" s="159">
        <v>309</v>
      </c>
      <c r="C89" s="22">
        <v>14</v>
      </c>
      <c r="D89" s="22">
        <v>18</v>
      </c>
      <c r="E89" s="22">
        <v>13</v>
      </c>
    </row>
    <row r="90" spans="1:5" x14ac:dyDescent="0.25">
      <c r="A90" s="24" t="s">
        <v>77</v>
      </c>
      <c r="B90" s="159">
        <v>294</v>
      </c>
      <c r="C90" s="22">
        <v>3</v>
      </c>
      <c r="D90" s="22">
        <v>13</v>
      </c>
      <c r="E90" s="22">
        <v>21</v>
      </c>
    </row>
    <row r="91" spans="1:5" x14ac:dyDescent="0.25">
      <c r="A91" s="24" t="s">
        <v>78</v>
      </c>
      <c r="B91" s="159">
        <v>221</v>
      </c>
      <c r="C91" s="22">
        <v>10</v>
      </c>
      <c r="D91" s="22">
        <v>20</v>
      </c>
      <c r="E91" s="22">
        <v>19</v>
      </c>
    </row>
    <row r="92" spans="1:5" x14ac:dyDescent="0.25">
      <c r="A92" s="24" t="s">
        <v>79</v>
      </c>
      <c r="B92" s="159">
        <v>164</v>
      </c>
      <c r="C92" s="22">
        <v>15</v>
      </c>
      <c r="D92" s="22">
        <v>1</v>
      </c>
      <c r="E92" s="22">
        <v>6</v>
      </c>
    </row>
    <row r="93" spans="1:5" x14ac:dyDescent="0.25">
      <c r="A93" s="23" t="s">
        <v>32</v>
      </c>
      <c r="B93" s="159">
        <v>39</v>
      </c>
      <c r="C93" s="22">
        <v>19</v>
      </c>
      <c r="D93" s="22">
        <v>11</v>
      </c>
      <c r="E93" s="22">
        <v>6</v>
      </c>
    </row>
    <row r="94" spans="1:5" x14ac:dyDescent="0.25">
      <c r="A94" s="23" t="s">
        <v>101</v>
      </c>
      <c r="B94" s="159">
        <v>115</v>
      </c>
      <c r="C94" s="22">
        <v>3</v>
      </c>
      <c r="D94" s="22">
        <v>13</v>
      </c>
      <c r="E94" s="22">
        <v>13</v>
      </c>
    </row>
    <row r="95" spans="1:5" x14ac:dyDescent="0.25">
      <c r="A95" s="23" t="s">
        <v>102</v>
      </c>
      <c r="B95" s="159">
        <v>319</v>
      </c>
      <c r="C95" s="22">
        <v>23</v>
      </c>
      <c r="D95" s="22">
        <v>13</v>
      </c>
      <c r="E95" s="22">
        <v>2</v>
      </c>
    </row>
    <row r="96" spans="1:5" x14ac:dyDescent="0.25">
      <c r="A96" s="23" t="s">
        <v>103</v>
      </c>
      <c r="B96" s="159">
        <v>247</v>
      </c>
      <c r="C96" s="22">
        <v>20</v>
      </c>
      <c r="D96" s="22">
        <v>19</v>
      </c>
      <c r="E96" s="22">
        <v>24</v>
      </c>
    </row>
    <row r="97" spans="1:5" x14ac:dyDescent="0.25">
      <c r="A97" s="24" t="s">
        <v>73</v>
      </c>
      <c r="B97" s="159">
        <v>160</v>
      </c>
      <c r="C97" s="22">
        <v>5</v>
      </c>
      <c r="D97" s="22">
        <v>14</v>
      </c>
      <c r="E97" s="22">
        <v>14</v>
      </c>
    </row>
    <row r="98" spans="1:5" x14ac:dyDescent="0.25">
      <c r="A98" s="24" t="s">
        <v>74</v>
      </c>
      <c r="B98" s="159">
        <v>293</v>
      </c>
      <c r="C98" s="22">
        <v>10</v>
      </c>
      <c r="D98" s="22">
        <v>23</v>
      </c>
      <c r="E98" s="22">
        <v>18</v>
      </c>
    </row>
    <row r="99" spans="1:5" x14ac:dyDescent="0.25">
      <c r="A99" s="25" t="s">
        <v>20</v>
      </c>
      <c r="B99" s="159">
        <v>199</v>
      </c>
      <c r="C99" s="22">
        <v>3</v>
      </c>
      <c r="D99" s="22">
        <v>16</v>
      </c>
      <c r="E99" s="22">
        <v>3</v>
      </c>
    </row>
    <row r="100" spans="1:5" x14ac:dyDescent="0.25">
      <c r="A100" s="25" t="s">
        <v>21</v>
      </c>
      <c r="B100" s="159">
        <v>257</v>
      </c>
      <c r="C100" s="22">
        <v>9</v>
      </c>
      <c r="D100" s="22">
        <v>8</v>
      </c>
      <c r="E100" s="22">
        <v>18</v>
      </c>
    </row>
    <row r="101" spans="1:5" x14ac:dyDescent="0.25">
      <c r="A101" s="24" t="s">
        <v>9</v>
      </c>
      <c r="B101" s="159">
        <v>186</v>
      </c>
      <c r="C101" s="22">
        <v>15</v>
      </c>
      <c r="D101" s="22">
        <v>19</v>
      </c>
      <c r="E101" s="22">
        <v>18</v>
      </c>
    </row>
    <row r="102" spans="1:5" x14ac:dyDescent="0.25">
      <c r="A102" s="24" t="s">
        <v>13</v>
      </c>
      <c r="B102" s="159">
        <v>211</v>
      </c>
      <c r="C102" s="22">
        <v>19</v>
      </c>
      <c r="D102" s="22">
        <v>21</v>
      </c>
      <c r="E102" s="22">
        <v>10</v>
      </c>
    </row>
    <row r="103" spans="1:5" x14ac:dyDescent="0.25">
      <c r="A103" s="24" t="s">
        <v>16</v>
      </c>
      <c r="B103" s="159">
        <v>68</v>
      </c>
      <c r="C103" s="22">
        <v>13</v>
      </c>
      <c r="D103" s="22">
        <v>12</v>
      </c>
      <c r="E103" s="22">
        <v>17</v>
      </c>
    </row>
    <row r="104" spans="1:5" x14ac:dyDescent="0.25">
      <c r="A104" s="23" t="s">
        <v>64</v>
      </c>
      <c r="B104" s="159">
        <v>263</v>
      </c>
      <c r="C104" s="22">
        <v>12</v>
      </c>
      <c r="D104" s="22">
        <v>6</v>
      </c>
      <c r="E104" s="22">
        <v>19</v>
      </c>
    </row>
    <row r="105" spans="1:5" x14ac:dyDescent="0.25">
      <c r="A105" s="23" t="s">
        <v>65</v>
      </c>
      <c r="B105" s="159">
        <v>162</v>
      </c>
      <c r="C105" s="22">
        <v>4</v>
      </c>
      <c r="D105" s="22">
        <v>21</v>
      </c>
      <c r="E105" s="22">
        <v>22</v>
      </c>
    </row>
    <row r="106" spans="1:5" x14ac:dyDescent="0.25">
      <c r="A106" s="23" t="s">
        <v>66</v>
      </c>
      <c r="B106" s="159">
        <v>237</v>
      </c>
      <c r="C106" s="22">
        <v>17</v>
      </c>
      <c r="D106" s="22">
        <v>7</v>
      </c>
      <c r="E106" s="22">
        <v>2</v>
      </c>
    </row>
    <row r="107" spans="1:5" x14ac:dyDescent="0.25">
      <c r="A107" s="23" t="s">
        <v>67</v>
      </c>
      <c r="B107" s="159">
        <v>47</v>
      </c>
      <c r="C107" s="22">
        <v>2</v>
      </c>
      <c r="D107" s="22">
        <v>9</v>
      </c>
      <c r="E107" s="22">
        <v>10</v>
      </c>
    </row>
  </sheetData>
  <mergeCells count="1">
    <mergeCell ref="B4:D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59"/>
  <sheetViews>
    <sheetView tabSelected="1" zoomScaleNormal="100" workbookViewId="0">
      <selection activeCell="V1" sqref="V1"/>
    </sheetView>
  </sheetViews>
  <sheetFormatPr baseColWidth="10" defaultRowHeight="15" x14ac:dyDescent="0.25"/>
  <cols>
    <col min="1" max="1" width="4.85546875" customWidth="1"/>
    <col min="3" max="3" width="5" customWidth="1"/>
    <col min="4" max="5" width="8.42578125" customWidth="1"/>
    <col min="6" max="8" width="7.140625" style="192" customWidth="1"/>
    <col min="9" max="9" width="2.42578125" customWidth="1"/>
    <col min="10" max="10" width="4.7109375" style="29" customWidth="1"/>
    <col min="12" max="12" width="5" customWidth="1"/>
    <col min="13" max="14" width="8.42578125" customWidth="1"/>
    <col min="15" max="17" width="7.140625" style="193" customWidth="1"/>
    <col min="18" max="18" width="2.42578125" customWidth="1"/>
    <col min="19" max="19" width="4.7109375" style="29" customWidth="1"/>
    <col min="21" max="21" width="5" customWidth="1"/>
    <col min="22" max="23" width="8.42578125" customWidth="1"/>
    <col min="24" max="26" width="7.28515625" style="193" customWidth="1"/>
    <col min="27" max="27" width="2.42578125" customWidth="1"/>
    <col min="28" max="28" width="4.5703125" customWidth="1"/>
    <col min="30" max="30" width="5" customWidth="1"/>
    <col min="31" max="32" width="8.42578125" customWidth="1"/>
    <col min="33" max="35" width="7.140625" style="193" customWidth="1"/>
    <col min="36" max="36" width="2.42578125" customWidth="1"/>
    <col min="37" max="37" width="4.5703125" style="29" customWidth="1"/>
    <col min="39" max="39" width="5" customWidth="1"/>
    <col min="40" max="41" width="8.42578125" customWidth="1"/>
    <col min="42" max="44" width="7.140625" style="193" customWidth="1"/>
    <col min="45" max="45" width="2.42578125" customWidth="1"/>
    <col min="46" max="46" width="4.5703125" style="29" customWidth="1"/>
    <col min="48" max="48" width="5" customWidth="1"/>
    <col min="49" max="50" width="8.42578125" customWidth="1"/>
    <col min="51" max="53" width="7.140625" style="193" customWidth="1"/>
    <col min="54" max="54" width="2.42578125" customWidth="1"/>
    <col min="55" max="55" width="4.5703125" style="29" customWidth="1"/>
    <col min="57" max="57" width="5" customWidth="1"/>
    <col min="58" max="59" width="8.42578125" customWidth="1"/>
    <col min="60" max="62" width="7.140625" style="193" customWidth="1"/>
  </cols>
  <sheetData>
    <row r="1" spans="1:62" ht="135" customHeight="1" thickBot="1" x14ac:dyDescent="0.3">
      <c r="A1" s="1"/>
      <c r="B1" s="1"/>
      <c r="C1" s="1"/>
      <c r="D1" s="1"/>
      <c r="E1" s="1"/>
      <c r="F1" s="180"/>
      <c r="G1" s="180"/>
      <c r="H1" s="180"/>
      <c r="K1" s="1"/>
      <c r="L1" s="1"/>
      <c r="M1" s="1"/>
      <c r="N1" s="1"/>
      <c r="T1" s="1"/>
      <c r="U1" s="1"/>
      <c r="V1" s="1"/>
      <c r="W1" s="1"/>
      <c r="AB1" s="1"/>
      <c r="AC1" s="1"/>
      <c r="AD1" s="1"/>
      <c r="AE1" s="1"/>
      <c r="AF1" s="1"/>
      <c r="AL1" s="1"/>
      <c r="AM1" s="1"/>
      <c r="AN1" s="1"/>
      <c r="AO1" s="1"/>
      <c r="AU1" s="1"/>
      <c r="AV1" s="1"/>
      <c r="AW1" s="1"/>
      <c r="AX1" s="1"/>
      <c r="BD1" s="1"/>
      <c r="BE1" s="1"/>
      <c r="BF1" s="1"/>
      <c r="BG1" s="1"/>
    </row>
    <row r="2" spans="1:62" ht="32.25" customHeight="1" thickBot="1" x14ac:dyDescent="0.3">
      <c r="A2" s="252">
        <v>1</v>
      </c>
      <c r="B2" s="253"/>
      <c r="C2" s="253"/>
      <c r="D2" s="253"/>
      <c r="E2" s="253"/>
      <c r="F2" s="253"/>
      <c r="G2" s="253"/>
      <c r="H2" s="254"/>
      <c r="J2" s="252">
        <v>2</v>
      </c>
      <c r="K2" s="253"/>
      <c r="L2" s="253"/>
      <c r="M2" s="253"/>
      <c r="N2" s="253"/>
      <c r="O2" s="253"/>
      <c r="P2" s="253"/>
      <c r="Q2" s="254"/>
      <c r="S2" s="252">
        <v>3</v>
      </c>
      <c r="T2" s="253"/>
      <c r="U2" s="253"/>
      <c r="V2" s="253"/>
      <c r="W2" s="253"/>
      <c r="X2" s="253"/>
      <c r="Y2" s="253"/>
      <c r="Z2" s="254"/>
      <c r="AB2" s="252">
        <v>4</v>
      </c>
      <c r="AC2" s="253"/>
      <c r="AD2" s="253"/>
      <c r="AE2" s="253"/>
      <c r="AF2" s="253"/>
      <c r="AG2" s="253"/>
      <c r="AH2" s="253"/>
      <c r="AI2" s="254"/>
      <c r="AK2" s="252">
        <v>5</v>
      </c>
      <c r="AL2" s="253"/>
      <c r="AM2" s="253"/>
      <c r="AN2" s="253"/>
      <c r="AO2" s="253"/>
      <c r="AP2" s="253"/>
      <c r="AQ2" s="253"/>
      <c r="AR2" s="254"/>
      <c r="AT2" s="252">
        <v>6</v>
      </c>
      <c r="AU2" s="253"/>
      <c r="AV2" s="253"/>
      <c r="AW2" s="253"/>
      <c r="AX2" s="253"/>
      <c r="AY2" s="253"/>
      <c r="AZ2" s="253"/>
      <c r="BA2" s="254"/>
      <c r="BC2" s="252">
        <v>7</v>
      </c>
      <c r="BD2" s="253"/>
      <c r="BE2" s="253"/>
      <c r="BF2" s="253"/>
      <c r="BG2" s="253"/>
      <c r="BH2" s="253"/>
      <c r="BI2" s="253"/>
      <c r="BJ2" s="254"/>
    </row>
    <row r="3" spans="1:62" ht="23.25" customHeight="1" thickBot="1" x14ac:dyDescent="0.3">
      <c r="A3" s="175"/>
      <c r="B3" s="170"/>
      <c r="C3" s="268">
        <v>10000</v>
      </c>
      <c r="D3" s="268"/>
      <c r="E3" s="170"/>
      <c r="F3" s="181"/>
      <c r="G3" s="181"/>
      <c r="H3" s="182"/>
      <c r="J3" s="169"/>
      <c r="K3" s="170"/>
      <c r="L3" s="269">
        <v>15000</v>
      </c>
      <c r="M3" s="269"/>
      <c r="N3" s="157"/>
      <c r="O3" s="194"/>
      <c r="P3" s="194"/>
      <c r="Q3" s="195"/>
      <c r="S3" s="169"/>
      <c r="T3" s="170"/>
      <c r="U3" s="271">
        <v>20000</v>
      </c>
      <c r="V3" s="271"/>
      <c r="W3" s="157"/>
      <c r="X3" s="194"/>
      <c r="Y3" s="194"/>
      <c r="Z3" s="195"/>
      <c r="AB3" s="175"/>
      <c r="AC3" s="170"/>
      <c r="AD3" s="270">
        <v>25000</v>
      </c>
      <c r="AE3" s="270"/>
      <c r="AF3" s="170"/>
      <c r="AG3" s="194"/>
      <c r="AH3" s="194"/>
      <c r="AI3" s="195"/>
      <c r="AK3" s="169"/>
      <c r="AL3" s="170"/>
      <c r="AM3" s="272">
        <v>30000</v>
      </c>
      <c r="AN3" s="272"/>
      <c r="AO3" s="170"/>
      <c r="AP3" s="194"/>
      <c r="AQ3" s="194"/>
      <c r="AR3" s="195"/>
      <c r="AT3" s="169"/>
      <c r="AU3" s="170"/>
      <c r="AV3" s="268">
        <v>35000</v>
      </c>
      <c r="AW3" s="268"/>
      <c r="AX3" s="170"/>
      <c r="AY3" s="194"/>
      <c r="AZ3" s="194"/>
      <c r="BA3" s="195"/>
      <c r="BC3" s="169"/>
      <c r="BD3" s="170"/>
      <c r="BE3" s="271">
        <v>40000</v>
      </c>
      <c r="BF3" s="271"/>
      <c r="BG3" s="170"/>
      <c r="BH3" s="194"/>
      <c r="BI3" s="194"/>
      <c r="BJ3" s="195"/>
    </row>
    <row r="4" spans="1:62" ht="53.25" customHeight="1" thickBot="1" x14ac:dyDescent="0.3">
      <c r="A4" s="175"/>
      <c r="B4" s="171" t="s">
        <v>121</v>
      </c>
      <c r="C4" s="293" t="s">
        <v>44</v>
      </c>
      <c r="D4" s="294"/>
      <c r="E4" s="14" t="s">
        <v>128</v>
      </c>
      <c r="F4" s="183"/>
      <c r="G4" s="183"/>
      <c r="H4" s="184"/>
      <c r="J4" s="169"/>
      <c r="K4" s="171" t="s">
        <v>122</v>
      </c>
      <c r="L4" s="309" t="s">
        <v>43</v>
      </c>
      <c r="M4" s="310"/>
      <c r="N4" s="15" t="s">
        <v>129</v>
      </c>
      <c r="O4" s="196"/>
      <c r="P4" s="196"/>
      <c r="Q4" s="197"/>
      <c r="S4" s="169"/>
      <c r="T4" s="171" t="s">
        <v>123</v>
      </c>
      <c r="U4" s="276" t="s">
        <v>45</v>
      </c>
      <c r="V4" s="277"/>
      <c r="W4" s="16" t="s">
        <v>130</v>
      </c>
      <c r="X4" s="196"/>
      <c r="Y4" s="196"/>
      <c r="Z4" s="197"/>
      <c r="AB4" s="175"/>
      <c r="AC4" s="171" t="s">
        <v>124</v>
      </c>
      <c r="AD4" s="298" t="s">
        <v>46</v>
      </c>
      <c r="AE4" s="299"/>
      <c r="AF4" s="17" t="s">
        <v>131</v>
      </c>
      <c r="AG4" s="196"/>
      <c r="AH4" s="196"/>
      <c r="AI4" s="197"/>
      <c r="AK4" s="169"/>
      <c r="AL4" s="171" t="s">
        <v>125</v>
      </c>
      <c r="AM4" s="291" t="s">
        <v>47</v>
      </c>
      <c r="AN4" s="292"/>
      <c r="AO4" s="18" t="s">
        <v>132</v>
      </c>
      <c r="AP4" s="196"/>
      <c r="AQ4" s="196"/>
      <c r="AR4" s="197"/>
      <c r="AT4" s="169"/>
      <c r="AU4" s="171" t="s">
        <v>126</v>
      </c>
      <c r="AV4" s="293" t="s">
        <v>48</v>
      </c>
      <c r="AW4" s="294"/>
      <c r="AX4" s="14" t="s">
        <v>133</v>
      </c>
      <c r="AY4" s="196"/>
      <c r="AZ4" s="196"/>
      <c r="BA4" s="197"/>
      <c r="BC4" s="169"/>
      <c r="BD4" s="171" t="s">
        <v>127</v>
      </c>
      <c r="BE4" s="276" t="s">
        <v>49</v>
      </c>
      <c r="BF4" s="277"/>
      <c r="BG4" s="16" t="s">
        <v>134</v>
      </c>
      <c r="BH4" s="196"/>
      <c r="BI4" s="196"/>
      <c r="BJ4" s="197"/>
    </row>
    <row r="5" spans="1:62" ht="34.5" thickBot="1" x14ac:dyDescent="0.3">
      <c r="A5" s="172">
        <f>+A6+A13+A20+A27</f>
        <v>1</v>
      </c>
      <c r="B5" s="162"/>
      <c r="C5" s="167" t="s">
        <v>42</v>
      </c>
      <c r="D5" s="3" t="s">
        <v>5</v>
      </c>
      <c r="E5" s="156" t="s">
        <v>7</v>
      </c>
      <c r="F5" s="185" t="s">
        <v>97</v>
      </c>
      <c r="G5" s="185" t="s">
        <v>98</v>
      </c>
      <c r="H5" s="186" t="s">
        <v>99</v>
      </c>
      <c r="J5" s="172">
        <f>+J6+J13+J20+J27</f>
        <v>1</v>
      </c>
      <c r="K5" s="162"/>
      <c r="L5" s="167" t="s">
        <v>42</v>
      </c>
      <c r="M5" s="3" t="s">
        <v>5</v>
      </c>
      <c r="N5" s="4" t="s">
        <v>7</v>
      </c>
      <c r="O5" s="185" t="s">
        <v>97</v>
      </c>
      <c r="P5" s="185" t="s">
        <v>98</v>
      </c>
      <c r="Q5" s="186" t="s">
        <v>99</v>
      </c>
      <c r="S5" s="172">
        <f>+S6+S13+S20+S27</f>
        <v>1</v>
      </c>
      <c r="T5" s="162"/>
      <c r="U5" s="167" t="s">
        <v>42</v>
      </c>
      <c r="V5" s="3" t="s">
        <v>5</v>
      </c>
      <c r="W5" s="4" t="s">
        <v>7</v>
      </c>
      <c r="X5" s="185" t="s">
        <v>97</v>
      </c>
      <c r="Y5" s="185" t="s">
        <v>98</v>
      </c>
      <c r="Z5" s="186" t="s">
        <v>99</v>
      </c>
      <c r="AB5" s="172">
        <f>+AB6+AB13+AB20+AB27</f>
        <v>1</v>
      </c>
      <c r="AC5" s="162"/>
      <c r="AD5" s="167" t="s">
        <v>42</v>
      </c>
      <c r="AE5" s="3" t="s">
        <v>5</v>
      </c>
      <c r="AF5" s="4" t="s">
        <v>7</v>
      </c>
      <c r="AG5" s="185" t="s">
        <v>97</v>
      </c>
      <c r="AH5" s="185" t="s">
        <v>98</v>
      </c>
      <c r="AI5" s="186" t="s">
        <v>99</v>
      </c>
      <c r="AK5" s="172">
        <f>+AK6+AK13+AK20+AK27</f>
        <v>1</v>
      </c>
      <c r="AL5" s="162"/>
      <c r="AM5" s="167" t="s">
        <v>42</v>
      </c>
      <c r="AN5" s="3" t="s">
        <v>5</v>
      </c>
      <c r="AO5" s="4" t="s">
        <v>7</v>
      </c>
      <c r="AP5" s="185" t="s">
        <v>97</v>
      </c>
      <c r="AQ5" s="185" t="s">
        <v>98</v>
      </c>
      <c r="AR5" s="186" t="s">
        <v>99</v>
      </c>
      <c r="AT5" s="172">
        <f>+AT6+AT13+AT20+AT27</f>
        <v>1</v>
      </c>
      <c r="AU5" s="162"/>
      <c r="AV5" s="167" t="s">
        <v>42</v>
      </c>
      <c r="AW5" s="3" t="s">
        <v>5</v>
      </c>
      <c r="AX5" s="4" t="s">
        <v>7</v>
      </c>
      <c r="AY5" s="185" t="s">
        <v>97</v>
      </c>
      <c r="AZ5" s="185" t="s">
        <v>98</v>
      </c>
      <c r="BA5" s="186" t="s">
        <v>99</v>
      </c>
      <c r="BC5" s="172">
        <f>+BC6+BC13+BC20+BC27</f>
        <v>1</v>
      </c>
      <c r="BD5" s="162"/>
      <c r="BE5" s="167" t="s">
        <v>42</v>
      </c>
      <c r="BF5" s="3" t="s">
        <v>5</v>
      </c>
      <c r="BG5" s="4" t="s">
        <v>7</v>
      </c>
      <c r="BH5" s="185" t="s">
        <v>97</v>
      </c>
      <c r="BI5" s="185" t="s">
        <v>98</v>
      </c>
      <c r="BJ5" s="186" t="s">
        <v>99</v>
      </c>
    </row>
    <row r="6" spans="1:62" ht="11.25" customHeight="1" thickBot="1" x14ac:dyDescent="0.3">
      <c r="A6" s="19">
        <v>0.15</v>
      </c>
      <c r="B6" s="284" t="s">
        <v>0</v>
      </c>
      <c r="C6" s="284"/>
      <c r="D6" s="284"/>
      <c r="E6" s="284"/>
      <c r="F6" s="284"/>
      <c r="G6" s="284"/>
      <c r="H6" s="285"/>
      <c r="J6" s="155">
        <v>0.2</v>
      </c>
      <c r="K6" s="284" t="s">
        <v>0</v>
      </c>
      <c r="L6" s="284"/>
      <c r="M6" s="284"/>
      <c r="N6" s="284"/>
      <c r="O6" s="284"/>
      <c r="P6" s="284"/>
      <c r="Q6" s="285"/>
      <c r="S6" s="155">
        <v>0.15</v>
      </c>
      <c r="T6" s="284" t="s">
        <v>0</v>
      </c>
      <c r="U6" s="284"/>
      <c r="V6" s="284"/>
      <c r="W6" s="284"/>
      <c r="X6" s="284"/>
      <c r="Y6" s="284"/>
      <c r="Z6" s="285"/>
      <c r="AB6" s="19">
        <v>0.2</v>
      </c>
      <c r="AC6" s="284" t="s">
        <v>0</v>
      </c>
      <c r="AD6" s="284"/>
      <c r="AE6" s="284"/>
      <c r="AF6" s="284"/>
      <c r="AG6" s="284"/>
      <c r="AH6" s="284"/>
      <c r="AI6" s="285"/>
      <c r="AK6" s="155">
        <v>0.15</v>
      </c>
      <c r="AL6" s="284" t="s">
        <v>0</v>
      </c>
      <c r="AM6" s="284"/>
      <c r="AN6" s="284"/>
      <c r="AO6" s="284"/>
      <c r="AP6" s="284"/>
      <c r="AQ6" s="284"/>
      <c r="AR6" s="285"/>
      <c r="AT6" s="155">
        <v>0.15</v>
      </c>
      <c r="AU6" s="284" t="s">
        <v>0</v>
      </c>
      <c r="AV6" s="284"/>
      <c r="AW6" s="284"/>
      <c r="AX6" s="284"/>
      <c r="AY6" s="284"/>
      <c r="AZ6" s="284"/>
      <c r="BA6" s="285"/>
      <c r="BC6" s="155">
        <v>0.15</v>
      </c>
      <c r="BD6" s="284" t="s">
        <v>0</v>
      </c>
      <c r="BE6" s="284"/>
      <c r="BF6" s="284"/>
      <c r="BG6" s="284"/>
      <c r="BH6" s="284"/>
      <c r="BI6" s="284"/>
      <c r="BJ6" s="285"/>
    </row>
    <row r="7" spans="1:62" ht="11.25" customHeight="1" x14ac:dyDescent="0.25">
      <c r="A7" s="300" t="s">
        <v>0</v>
      </c>
      <c r="B7" s="164" t="str">
        <f ca="1">Feuil5!BR16</f>
        <v>A2</v>
      </c>
      <c r="C7" s="176"/>
      <c r="D7" s="5">
        <f ca="1">IF(ISERROR(VLOOKUP(B7,BD!$A$7:$E$107,2,0)),"",(VLOOKUP(B7,BD!$A$7:$E$107,2,0)))</f>
        <v>246</v>
      </c>
      <c r="E7" s="178">
        <f ca="1">C7*D7</f>
        <v>0</v>
      </c>
      <c r="F7" s="187">
        <f ca="1">C7*IF(ISERROR(VLOOKUP(B7,BD!$A$7:$E$107,3,0)),"",(VLOOKUP(B7,BD!$A$7:$E$107,3,0)))</f>
        <v>0</v>
      </c>
      <c r="G7" s="187">
        <f ca="1">C7*IF(ISERROR(VLOOKUP(B7,BD!$A$7:$E$107,4,0)),"",(VLOOKUP(B7,BD!$A$7:$E$107,4,0)))</f>
        <v>0</v>
      </c>
      <c r="H7" s="188">
        <f ca="1">C7*IF(ISERROR(VLOOKUP(B7,BD!$A$7:$E$107,5,0)),"",(VLOOKUP(B7,BD!$A$7:$E$107,5,0)))</f>
        <v>0</v>
      </c>
      <c r="J7" s="311" t="s">
        <v>0</v>
      </c>
      <c r="K7" s="164" t="str">
        <f ca="1">Feuil5!BS16</f>
        <v>A4</v>
      </c>
      <c r="L7" s="176"/>
      <c r="M7" s="5">
        <f ca="1">IF(ISERROR(VLOOKUP(K7,BD!$A$7:$E$107,2,0)),"",(VLOOKUP(K7,BD!$A$7:$E$107,2,0)))</f>
        <v>123</v>
      </c>
      <c r="N7" s="178">
        <f t="shared" ref="N7:N12" ca="1" si="0">IF(K7&gt;0,L7*M7,0)</f>
        <v>0</v>
      </c>
      <c r="O7" s="187">
        <f ca="1">L7*IF(ISERROR(VLOOKUP(K7,BD!$A$7:$E$107,3,0)),"",(VLOOKUP(K7,BD!$A$7:$E$107,3,0)))</f>
        <v>0</v>
      </c>
      <c r="P7" s="187">
        <f ca="1">L7*IF(ISERROR(VLOOKUP(K7,BD!$A$7:$E$107,4,0)),"",(VLOOKUP(K7,BD!$A$7:$E$107,4,0)))</f>
        <v>0</v>
      </c>
      <c r="Q7" s="188">
        <f ca="1">L7*IF(ISERROR(VLOOKUP(K7,BD!$A$7:$E$107,5,0)),"",(VLOOKUP(K7,BD!$A$7:$E$107,5,0)))</f>
        <v>0</v>
      </c>
      <c r="S7" s="278" t="s">
        <v>0</v>
      </c>
      <c r="T7" s="164" t="str">
        <f ca="1">Feuil5!BT16</f>
        <v>A2</v>
      </c>
      <c r="U7" s="176"/>
      <c r="V7" s="5">
        <f ca="1">IF(ISERROR(VLOOKUP(T7,BD!$A$7:$E$107,2,0)),"",(VLOOKUP(T7,BD!$A$7:$E$107,2,0)))</f>
        <v>246</v>
      </c>
      <c r="W7" s="178">
        <f t="shared" ref="W7" ca="1" si="1">IF(T7&gt;0,U7*V7,0)</f>
        <v>0</v>
      </c>
      <c r="X7" s="187">
        <f ca="1">U7*IF(ISERROR(VLOOKUP(T7,BD!$A$7:$E$107,3,0)),"",(VLOOKUP(T7,BD!$A$7:$E$107,3,0)))</f>
        <v>0</v>
      </c>
      <c r="Y7" s="187">
        <f ca="1">U7*IF(ISERROR(VLOOKUP(T7,BD!$A$7:$E$107,4,0)),"",(VLOOKUP(T7,BD!$A$7:$E$107,4,0)))</f>
        <v>0</v>
      </c>
      <c r="Z7" s="188">
        <f ca="1">U7*IF(ISERROR(VLOOKUP(T7,BD!$A$7:$E$107,5,0)),"",(VLOOKUP(T7,BD!$A$7:$E$107,5,0)))</f>
        <v>0</v>
      </c>
      <c r="AB7" s="300" t="s">
        <v>0</v>
      </c>
      <c r="AC7" s="164" t="str">
        <f ca="1">Feuil5!BU16</f>
        <v>A4</v>
      </c>
      <c r="AD7" s="176"/>
      <c r="AE7" s="5">
        <f ca="1">IF(ISERROR(VLOOKUP(AC7,BD!$A$7:$E$107,2,0)),"",(VLOOKUP(AC7,BD!$A$7:$E$107,2,0)))</f>
        <v>123</v>
      </c>
      <c r="AF7" s="178">
        <f t="shared" ref="AF7" ca="1" si="2">IF(AC7&gt;0,AD7*AE7,0)</f>
        <v>0</v>
      </c>
      <c r="AG7" s="187">
        <f ca="1">AD7*IF(ISERROR(VLOOKUP(AC7,BD!$A$7:$E$107,3,0)),"",(VLOOKUP(AC7,BD!$A$7:$E$107,3,0)))</f>
        <v>0</v>
      </c>
      <c r="AH7" s="187">
        <f ca="1">AD7*IF(ISERROR(VLOOKUP(AC7,BD!$A$7:$E$107,4,0)),"",(VLOOKUP(AC7,BD!$A$7:$E$107,4,0)))</f>
        <v>0</v>
      </c>
      <c r="AI7" s="188">
        <f ca="1">AD7*IF(ISERROR(VLOOKUP(AC7,BD!$A$7:$E$107,5,0)),"",(VLOOKUP(AC7,BD!$A$7:$E$107,5,0)))</f>
        <v>0</v>
      </c>
      <c r="AK7" s="278" t="s">
        <v>0</v>
      </c>
      <c r="AL7" s="164" t="str">
        <f ca="1">Feuil5!BV16</f>
        <v>A2</v>
      </c>
      <c r="AM7" s="176"/>
      <c r="AN7" s="5">
        <f ca="1">IF(ISERROR(VLOOKUP(AL7,BD!$A$7:$E$107,2,0)),"",(VLOOKUP(AL7,BD!$A$7:$E$107,2,0)))</f>
        <v>246</v>
      </c>
      <c r="AO7" s="178">
        <f t="shared" ref="AO7" ca="1" si="3">IF(AL7&gt;0,AM7*AN7,0)</f>
        <v>0</v>
      </c>
      <c r="AP7" s="187">
        <f ca="1">AM7*IF(ISERROR(VLOOKUP(AL7,BD!$A$7:$E$107,3,0)),"",(VLOOKUP(AL7,BD!$A$7:$E$107,3,0)))</f>
        <v>0</v>
      </c>
      <c r="AQ7" s="187">
        <f ca="1">AM7*IF(ISERROR(VLOOKUP(AL7,BD!$A$7:$E$107,4,0)),"",(VLOOKUP(AL7,BD!$A$7:$E$107,4,0)))</f>
        <v>0</v>
      </c>
      <c r="AR7" s="188">
        <f ca="1">AM7*IF(ISERROR(VLOOKUP(AL7,BD!$A$7:$E$107,5,0)),"",(VLOOKUP(AL7,BD!$A$7:$E$107,5,0)))</f>
        <v>0</v>
      </c>
      <c r="AT7" s="278" t="s">
        <v>0</v>
      </c>
      <c r="AU7" s="164" t="str">
        <f ca="1">Feuil5!BW16</f>
        <v>A1</v>
      </c>
      <c r="AV7" s="176"/>
      <c r="AW7" s="5">
        <f ca="1">IF(ISERROR(VLOOKUP(AU7,BD!$A$7:$E$107,2,0)),"",(VLOOKUP(AU7,BD!$A$7:$E$107,2,0)))</f>
        <v>219</v>
      </c>
      <c r="AX7" s="178">
        <f t="shared" ref="AX7" ca="1" si="4">IF(AU7&gt;0,AV7*AW7,0)</f>
        <v>0</v>
      </c>
      <c r="AY7" s="187">
        <f ca="1">AV7*IF(ISERROR(VLOOKUP(AU7,BD!$A$7:$E$107,3,0)),"",(VLOOKUP(AU7,BD!$A$7:$E$107,3,0)))</f>
        <v>0</v>
      </c>
      <c r="AZ7" s="187">
        <f ca="1">AV7*IF(ISERROR(VLOOKUP(AU7,BD!$A$7:$E$107,4,0)),"",(VLOOKUP(AU7,BD!$A$7:$E$107,4,0)))</f>
        <v>0</v>
      </c>
      <c r="BA7" s="188">
        <f ca="1">AV7*IF(ISERROR(VLOOKUP(AU7,BD!$A$7:$E$107,5,0)),"",(VLOOKUP(AU7,BD!$A$7:$E$107,5,0)))</f>
        <v>0</v>
      </c>
      <c r="BC7" s="278" t="s">
        <v>0</v>
      </c>
      <c r="BD7" s="164" t="str">
        <f ca="1">Feuil5!BX16</f>
        <v>A3</v>
      </c>
      <c r="BE7" s="176"/>
      <c r="BF7" s="5">
        <f ca="1">IF(ISERROR(VLOOKUP(BD7,BD!$A$7:$E$107,2,0)),"",(VLOOKUP(BD7,BD!$A$7:$E$107,2,0)))</f>
        <v>46</v>
      </c>
      <c r="BG7" s="178">
        <f t="shared" ref="BG7" ca="1" si="5">IF(BD7&gt;0,BE7*BF7,0)</f>
        <v>0</v>
      </c>
      <c r="BH7" s="187">
        <f ca="1">BE7*IF(ISERROR(VLOOKUP(BD7,BD!$A$7:$E$107,3,0)),"",(VLOOKUP(BD7,BD!$A$7:$E$107,3,0)))</f>
        <v>0</v>
      </c>
      <c r="BI7" s="187">
        <f ca="1">BE7*IF(ISERROR(VLOOKUP(BD7,BD!$A$7:$E$107,4,0)),"",(VLOOKUP(BD7,BD!$A$7:$E$107,4,0)))</f>
        <v>0</v>
      </c>
      <c r="BJ7" s="188">
        <f ca="1">BE7*IF(ISERROR(VLOOKUP(BD7,BD!$A$7:$E$107,5,0)),"",(VLOOKUP(BD7,BD!$A$7:$E$107,5,0)))</f>
        <v>0</v>
      </c>
    </row>
    <row r="8" spans="1:62" ht="11.25" customHeight="1" x14ac:dyDescent="0.25">
      <c r="A8" s="301"/>
      <c r="B8" s="164">
        <f ca="1">Feuil5!BR17</f>
        <v>0</v>
      </c>
      <c r="C8" s="176"/>
      <c r="D8" s="5" t="str">
        <f ca="1">IF(ISERROR(VLOOKUP(B8,BD!$A$7:$E$107,2,0)),"",(VLOOKUP(B8,BD!$A$7:$E$107,2,0)))</f>
        <v/>
      </c>
      <c r="E8" s="178" t="e">
        <f t="shared" ref="E8:E33" ca="1" si="6">C8*D8</f>
        <v>#VALUE!</v>
      </c>
      <c r="F8" s="187" t="e">
        <f ca="1">C8*IF(ISERROR(VLOOKUP(B8,BD!$A$7:$E$107,3,0)),"",(VLOOKUP(B8,BD!$A$7:$E$107,3,0)))</f>
        <v>#VALUE!</v>
      </c>
      <c r="G8" s="187" t="e">
        <f ca="1">C8*IF(ISERROR(VLOOKUP(B8,BD!$A$7:$E$107,4,0)),"",(VLOOKUP(B8,BD!$A$7:$E$107,4,0)))</f>
        <v>#VALUE!</v>
      </c>
      <c r="H8" s="188" t="e">
        <f ca="1">C8*IF(ISERROR(VLOOKUP(B8,BD!$A$7:$E$107,5,0)),"",(VLOOKUP(B8,BD!$A$7:$E$107,5,0)))</f>
        <v>#VALUE!</v>
      </c>
      <c r="J8" s="312"/>
      <c r="K8" s="164">
        <f ca="1">Feuil5!BS17</f>
        <v>0</v>
      </c>
      <c r="L8" s="176"/>
      <c r="M8" s="5" t="str">
        <f ca="1">IF(ISERROR(VLOOKUP(K8,BD!$A$7:$E$107,2,0)),"",(VLOOKUP(K8,BD!$A$7:$E$107,2,0)))</f>
        <v/>
      </c>
      <c r="N8" s="178">
        <f t="shared" ca="1" si="0"/>
        <v>0</v>
      </c>
      <c r="O8" s="187" t="e">
        <f ca="1">L8*IF(ISERROR(VLOOKUP(K8,BD!$A$7:$E$107,3,0)),"",(VLOOKUP(K8,BD!$A$7:$E$107,3,0)))</f>
        <v>#VALUE!</v>
      </c>
      <c r="P8" s="187" t="e">
        <f ca="1">L8*IF(ISERROR(VLOOKUP(K8,BD!$A$7:$E$107,4,0)),"",(VLOOKUP(K8,BD!$A$7:$E$107,4,0)))</f>
        <v>#VALUE!</v>
      </c>
      <c r="Q8" s="188" t="e">
        <f ca="1">L8*IF(ISERROR(VLOOKUP(K8,BD!$A$7:$E$107,5,0)),"",(VLOOKUP(K8,BD!$A$7:$E$107,5,0)))</f>
        <v>#VALUE!</v>
      </c>
      <c r="S8" s="279"/>
      <c r="T8" s="164">
        <f ca="1">Feuil5!BT17</f>
        <v>0</v>
      </c>
      <c r="U8" s="176"/>
      <c r="V8" s="5" t="str">
        <f ca="1">IF(ISERROR(VLOOKUP(T8,BD!$A$7:$E$107,2,0)),"",(VLOOKUP(T8,BD!$A$7:$E$107,2,0)))</f>
        <v/>
      </c>
      <c r="W8" s="178">
        <f t="shared" ref="W8:W33" ca="1" si="7">IF(T8&gt;0,U8*V8,0)</f>
        <v>0</v>
      </c>
      <c r="X8" s="187" t="e">
        <f ca="1">U8*IF(ISERROR(VLOOKUP(T8,BD!$A$7:$E$107,3,0)),"",(VLOOKUP(T8,BD!$A$7:$E$107,3,0)))</f>
        <v>#VALUE!</v>
      </c>
      <c r="Y8" s="187" t="e">
        <f ca="1">U8*IF(ISERROR(VLOOKUP(T8,BD!$A$7:$E$107,4,0)),"",(VLOOKUP(T8,BD!$A$7:$E$107,4,0)))</f>
        <v>#VALUE!</v>
      </c>
      <c r="Z8" s="188" t="e">
        <f ca="1">U8*IF(ISERROR(VLOOKUP(T8,BD!$A$7:$E$107,5,0)),"",(VLOOKUP(T8,BD!$A$7:$E$107,5,0)))</f>
        <v>#VALUE!</v>
      </c>
      <c r="AB8" s="301"/>
      <c r="AC8" s="164">
        <f ca="1">Feuil5!BU17</f>
        <v>0</v>
      </c>
      <c r="AD8" s="176"/>
      <c r="AE8" s="5" t="str">
        <f ca="1">IF(ISERROR(VLOOKUP(AC8,BD!$A$7:$E$107,2,0)),"",(VLOOKUP(AC8,BD!$A$7:$E$107,2,0)))</f>
        <v/>
      </c>
      <c r="AF8" s="178">
        <f t="shared" ref="AF8:AF33" ca="1" si="8">IF(AC8&gt;0,AD8*AE8,0)</f>
        <v>0</v>
      </c>
      <c r="AG8" s="187" t="e">
        <f ca="1">AD8*IF(ISERROR(VLOOKUP(AC8,BD!$A$7:$E$107,3,0)),"",(VLOOKUP(AC8,BD!$A$7:$E$107,3,0)))</f>
        <v>#VALUE!</v>
      </c>
      <c r="AH8" s="187" t="e">
        <f ca="1">AD8*IF(ISERROR(VLOOKUP(AC8,BD!$A$7:$E$107,4,0)),"",(VLOOKUP(AC8,BD!$A$7:$E$107,4,0)))</f>
        <v>#VALUE!</v>
      </c>
      <c r="AI8" s="188" t="e">
        <f ca="1">AD8*IF(ISERROR(VLOOKUP(AC8,BD!$A$7:$E$107,5,0)),"",(VLOOKUP(AC8,BD!$A$7:$E$107,5,0)))</f>
        <v>#VALUE!</v>
      </c>
      <c r="AK8" s="279"/>
      <c r="AL8" s="164">
        <f ca="1">Feuil5!BV17</f>
        <v>0</v>
      </c>
      <c r="AM8" s="176"/>
      <c r="AN8" s="5" t="str">
        <f ca="1">IF(ISERROR(VLOOKUP(AL8,BD!$A$7:$E$107,2,0)),"",(VLOOKUP(AL8,BD!$A$7:$E$107,2,0)))</f>
        <v/>
      </c>
      <c r="AO8" s="178">
        <f t="shared" ref="AO8:AO33" ca="1" si="9">IF(AL8&gt;0,AM8*AN8,0)</f>
        <v>0</v>
      </c>
      <c r="AP8" s="187" t="e">
        <f ca="1">AM8*IF(ISERROR(VLOOKUP(AL8,BD!$A$7:$E$107,3,0)),"",(VLOOKUP(AL8,BD!$A$7:$E$107,3,0)))</f>
        <v>#VALUE!</v>
      </c>
      <c r="AQ8" s="187" t="e">
        <f ca="1">AM8*IF(ISERROR(VLOOKUP(AL8,BD!$A$7:$E$107,4,0)),"",(VLOOKUP(AL8,BD!$A$7:$E$107,4,0)))</f>
        <v>#VALUE!</v>
      </c>
      <c r="AR8" s="188" t="e">
        <f ca="1">AM8*IF(ISERROR(VLOOKUP(AL8,BD!$A$7:$E$107,5,0)),"",(VLOOKUP(AL8,BD!$A$7:$E$107,5,0)))</f>
        <v>#VALUE!</v>
      </c>
      <c r="AT8" s="279"/>
      <c r="AU8" s="164">
        <f ca="1">Feuil5!BW17</f>
        <v>0</v>
      </c>
      <c r="AV8" s="176"/>
      <c r="AW8" s="5" t="str">
        <f ca="1">IF(ISERROR(VLOOKUP(AU8,BD!$A$7:$E$107,2,0)),"",(VLOOKUP(AU8,BD!$A$7:$E$107,2,0)))</f>
        <v/>
      </c>
      <c r="AX8" s="178">
        <f t="shared" ref="AX8:AX33" ca="1" si="10">IF(AU8&gt;0,AV8*AW8,0)</f>
        <v>0</v>
      </c>
      <c r="AY8" s="187" t="e">
        <f ca="1">AV8*IF(ISERROR(VLOOKUP(AU8,BD!$A$7:$E$107,3,0)),"",(VLOOKUP(AU8,BD!$A$7:$E$107,3,0)))</f>
        <v>#VALUE!</v>
      </c>
      <c r="AZ8" s="187" t="e">
        <f ca="1">AV8*IF(ISERROR(VLOOKUP(AU8,BD!$A$7:$E$107,4,0)),"",(VLOOKUP(AU8,BD!$A$7:$E$107,4,0)))</f>
        <v>#VALUE!</v>
      </c>
      <c r="BA8" s="188" t="e">
        <f ca="1">AV8*IF(ISERROR(VLOOKUP(AU8,BD!$A$7:$E$107,5,0)),"",(VLOOKUP(AU8,BD!$A$7:$E$107,5,0)))</f>
        <v>#VALUE!</v>
      </c>
      <c r="BC8" s="279"/>
      <c r="BD8" s="164">
        <f ca="1">Feuil5!BX17</f>
        <v>0</v>
      </c>
      <c r="BE8" s="176"/>
      <c r="BF8" s="5" t="str">
        <f ca="1">IF(ISERROR(VLOOKUP(BD8,BD!$A$7:$E$107,2,0)),"",(VLOOKUP(BD8,BD!$A$7:$E$107,2,0)))</f>
        <v/>
      </c>
      <c r="BG8" s="178">
        <f t="shared" ref="BG8:BG33" ca="1" si="11">IF(BD8&gt;0,BE8*BF8,0)</f>
        <v>0</v>
      </c>
      <c r="BH8" s="187" t="e">
        <f ca="1">BE8*IF(ISERROR(VLOOKUP(BD8,BD!$A$7:$E$107,3,0)),"",(VLOOKUP(BD8,BD!$A$7:$E$107,3,0)))</f>
        <v>#VALUE!</v>
      </c>
      <c r="BI8" s="187" t="e">
        <f ca="1">BE8*IF(ISERROR(VLOOKUP(BD8,BD!$A$7:$E$107,4,0)),"",(VLOOKUP(BD8,BD!$A$7:$E$107,4,0)))</f>
        <v>#VALUE!</v>
      </c>
      <c r="BJ8" s="188" t="e">
        <f ca="1">BE8*IF(ISERROR(VLOOKUP(BD8,BD!$A$7:$E$107,5,0)),"",(VLOOKUP(BD8,BD!$A$7:$E$107,5,0)))</f>
        <v>#VALUE!</v>
      </c>
    </row>
    <row r="9" spans="1:62" ht="11.25" customHeight="1" x14ac:dyDescent="0.25">
      <c r="A9" s="301"/>
      <c r="B9" s="164" t="str">
        <f ca="1">Feuil5!BR18</f>
        <v>A7</v>
      </c>
      <c r="C9" s="176"/>
      <c r="D9" s="5">
        <f ca="1">IF(ISERROR(VLOOKUP(B9,BD!$A$7:$E$107,2,0)),"",(VLOOKUP(B9,BD!$A$7:$E$107,2,0)))</f>
        <v>263</v>
      </c>
      <c r="E9" s="178">
        <f t="shared" ca="1" si="6"/>
        <v>0</v>
      </c>
      <c r="F9" s="187">
        <f ca="1">C9*IF(ISERROR(VLOOKUP(B9,BD!$A$7:$E$107,3,0)),"",(VLOOKUP(B9,BD!$A$7:$E$107,3,0)))</f>
        <v>0</v>
      </c>
      <c r="G9" s="187">
        <f ca="1">C9*IF(ISERROR(VLOOKUP(B9,BD!$A$7:$E$107,4,0)),"",(VLOOKUP(B9,BD!$A$7:$E$107,4,0)))</f>
        <v>0</v>
      </c>
      <c r="H9" s="188">
        <f ca="1">C9*IF(ISERROR(VLOOKUP(B9,BD!$A$7:$E$107,5,0)),"",(VLOOKUP(B9,BD!$A$7:$E$107,5,0)))</f>
        <v>0</v>
      </c>
      <c r="J9" s="312"/>
      <c r="K9" s="164" t="str">
        <f ca="1">Feuil5!BS18</f>
        <v>A6</v>
      </c>
      <c r="L9" s="176"/>
      <c r="M9" s="5">
        <f ca="1">IF(ISERROR(VLOOKUP(K9,BD!$A$7:$E$107,2,0)),"",(VLOOKUP(K9,BD!$A$7:$E$107,2,0)))</f>
        <v>238</v>
      </c>
      <c r="N9" s="178">
        <f t="shared" ca="1" si="0"/>
        <v>0</v>
      </c>
      <c r="O9" s="187">
        <f ca="1">L9*IF(ISERROR(VLOOKUP(K9,BD!$A$7:$E$107,3,0)),"",(VLOOKUP(K9,BD!$A$7:$E$107,3,0)))</f>
        <v>0</v>
      </c>
      <c r="P9" s="187">
        <f ca="1">L9*IF(ISERROR(VLOOKUP(K9,BD!$A$7:$E$107,4,0)),"",(VLOOKUP(K9,BD!$A$7:$E$107,4,0)))</f>
        <v>0</v>
      </c>
      <c r="Q9" s="188">
        <f ca="1">L9*IF(ISERROR(VLOOKUP(K9,BD!$A$7:$E$107,5,0)),"",(VLOOKUP(K9,BD!$A$7:$E$107,5,0)))</f>
        <v>0</v>
      </c>
      <c r="S9" s="279"/>
      <c r="T9" s="164" t="str">
        <f ca="1">Feuil5!BT18</f>
        <v>A7</v>
      </c>
      <c r="U9" s="176"/>
      <c r="V9" s="5">
        <f ca="1">IF(ISERROR(VLOOKUP(T9,BD!$A$7:$E$107,2,0)),"",(VLOOKUP(T9,BD!$A$7:$E$107,2,0)))</f>
        <v>263</v>
      </c>
      <c r="W9" s="178">
        <f t="shared" ca="1" si="7"/>
        <v>0</v>
      </c>
      <c r="X9" s="187">
        <f ca="1">U9*IF(ISERROR(VLOOKUP(T9,BD!$A$7:$E$107,3,0)),"",(VLOOKUP(T9,BD!$A$7:$E$107,3,0)))</f>
        <v>0</v>
      </c>
      <c r="Y9" s="187">
        <f ca="1">U9*IF(ISERROR(VLOOKUP(T9,BD!$A$7:$E$107,4,0)),"",(VLOOKUP(T9,BD!$A$7:$E$107,4,0)))</f>
        <v>0</v>
      </c>
      <c r="Z9" s="188">
        <f ca="1">U9*IF(ISERROR(VLOOKUP(T9,BD!$A$7:$E$107,5,0)),"",(VLOOKUP(T9,BD!$A$7:$E$107,5,0)))</f>
        <v>0</v>
      </c>
      <c r="AB9" s="301"/>
      <c r="AC9" s="164" t="str">
        <f ca="1">Feuil5!BU18</f>
        <v>A9</v>
      </c>
      <c r="AD9" s="176"/>
      <c r="AE9" s="5">
        <f ca="1">IF(ISERROR(VLOOKUP(AC9,BD!$A$7:$E$107,2,0)),"",(VLOOKUP(AC9,BD!$A$7:$E$107,2,0)))</f>
        <v>325</v>
      </c>
      <c r="AF9" s="178">
        <f t="shared" ca="1" si="8"/>
        <v>0</v>
      </c>
      <c r="AG9" s="187">
        <f ca="1">AD9*IF(ISERROR(VLOOKUP(AC9,BD!$A$7:$E$107,3,0)),"",(VLOOKUP(AC9,BD!$A$7:$E$107,3,0)))</f>
        <v>0</v>
      </c>
      <c r="AH9" s="187">
        <f ca="1">AD9*IF(ISERROR(VLOOKUP(AC9,BD!$A$7:$E$107,4,0)),"",(VLOOKUP(AC9,BD!$A$7:$E$107,4,0)))</f>
        <v>0</v>
      </c>
      <c r="AI9" s="188">
        <f ca="1">AD9*IF(ISERROR(VLOOKUP(AC9,BD!$A$7:$E$107,5,0)),"",(VLOOKUP(AC9,BD!$A$7:$E$107,5,0)))</f>
        <v>0</v>
      </c>
      <c r="AK9" s="279"/>
      <c r="AL9" s="164" t="str">
        <f ca="1">Feuil5!BV18</f>
        <v>A7</v>
      </c>
      <c r="AM9" s="176"/>
      <c r="AN9" s="5">
        <f ca="1">IF(ISERROR(VLOOKUP(AL9,BD!$A$7:$E$107,2,0)),"",(VLOOKUP(AL9,BD!$A$7:$E$107,2,0)))</f>
        <v>263</v>
      </c>
      <c r="AO9" s="178">
        <f t="shared" ca="1" si="9"/>
        <v>0</v>
      </c>
      <c r="AP9" s="187">
        <f ca="1">AM9*IF(ISERROR(VLOOKUP(AL9,BD!$A$7:$E$107,3,0)),"",(VLOOKUP(AL9,BD!$A$7:$E$107,3,0)))</f>
        <v>0</v>
      </c>
      <c r="AQ9" s="187">
        <f ca="1">AM9*IF(ISERROR(VLOOKUP(AL9,BD!$A$7:$E$107,4,0)),"",(VLOOKUP(AL9,BD!$A$7:$E$107,4,0)))</f>
        <v>0</v>
      </c>
      <c r="AR9" s="188">
        <f ca="1">AM9*IF(ISERROR(VLOOKUP(AL9,BD!$A$7:$E$107,5,0)),"",(VLOOKUP(AL9,BD!$A$7:$E$107,5,0)))</f>
        <v>0</v>
      </c>
      <c r="AT9" s="279"/>
      <c r="AU9" s="164" t="str">
        <f ca="1">Feuil5!BW18</f>
        <v>A6</v>
      </c>
      <c r="AV9" s="176"/>
      <c r="AW9" s="5">
        <f ca="1">IF(ISERROR(VLOOKUP(AU9,BD!$A$7:$E$107,2,0)),"",(VLOOKUP(AU9,BD!$A$7:$E$107,2,0)))</f>
        <v>238</v>
      </c>
      <c r="AX9" s="178">
        <f t="shared" ca="1" si="10"/>
        <v>0</v>
      </c>
      <c r="AY9" s="187">
        <f ca="1">AV9*IF(ISERROR(VLOOKUP(AU9,BD!$A$7:$E$107,3,0)),"",(VLOOKUP(AU9,BD!$A$7:$E$107,3,0)))</f>
        <v>0</v>
      </c>
      <c r="AZ9" s="187">
        <f ca="1">AV9*IF(ISERROR(VLOOKUP(AU9,BD!$A$7:$E$107,4,0)),"",(VLOOKUP(AU9,BD!$A$7:$E$107,4,0)))</f>
        <v>0</v>
      </c>
      <c r="BA9" s="188">
        <f ca="1">AV9*IF(ISERROR(VLOOKUP(AU9,BD!$A$7:$E$107,5,0)),"",(VLOOKUP(AU9,BD!$A$7:$E$107,5,0)))</f>
        <v>0</v>
      </c>
      <c r="BC9" s="279"/>
      <c r="BD9" s="164" t="str">
        <f ca="1">Feuil5!BX18</f>
        <v>A9</v>
      </c>
      <c r="BE9" s="176"/>
      <c r="BF9" s="5">
        <f ca="1">IF(ISERROR(VLOOKUP(BD9,BD!$A$7:$E$107,2,0)),"",(VLOOKUP(BD9,BD!$A$7:$E$107,2,0)))</f>
        <v>325</v>
      </c>
      <c r="BG9" s="178">
        <f t="shared" ca="1" si="11"/>
        <v>0</v>
      </c>
      <c r="BH9" s="187">
        <f ca="1">BE9*IF(ISERROR(VLOOKUP(BD9,BD!$A$7:$E$107,3,0)),"",(VLOOKUP(BD9,BD!$A$7:$E$107,3,0)))</f>
        <v>0</v>
      </c>
      <c r="BI9" s="187">
        <f ca="1">BE9*IF(ISERROR(VLOOKUP(BD9,BD!$A$7:$E$107,4,0)),"",(VLOOKUP(BD9,BD!$A$7:$E$107,4,0)))</f>
        <v>0</v>
      </c>
      <c r="BJ9" s="188">
        <f ca="1">BE9*IF(ISERROR(VLOOKUP(BD9,BD!$A$7:$E$107,5,0)),"",(VLOOKUP(BD9,BD!$A$7:$E$107,5,0)))</f>
        <v>0</v>
      </c>
    </row>
    <row r="10" spans="1:62" ht="11.25" customHeight="1" x14ac:dyDescent="0.25">
      <c r="A10" s="301"/>
      <c r="B10" s="164">
        <f ca="1">Feuil5!BR19</f>
        <v>0</v>
      </c>
      <c r="C10" s="176"/>
      <c r="D10" s="5" t="str">
        <f ca="1">IF(ISERROR(VLOOKUP(B10,BD!$A$7:$E$107,2,0)),"",(VLOOKUP(B10,BD!$A$7:$E$107,2,0)))</f>
        <v/>
      </c>
      <c r="E10" s="178" t="e">
        <f t="shared" ca="1" si="6"/>
        <v>#VALUE!</v>
      </c>
      <c r="F10" s="187" t="e">
        <f ca="1">C10*IF(ISERROR(VLOOKUP(B10,BD!$A$7:$E$107,3,0)),"",(VLOOKUP(B10,BD!$A$7:$E$107,3,0)))</f>
        <v>#VALUE!</v>
      </c>
      <c r="G10" s="187" t="e">
        <f ca="1">C10*IF(ISERROR(VLOOKUP(B10,BD!$A$7:$E$107,4,0)),"",(VLOOKUP(B10,BD!$A$7:$E$107,4,0)))</f>
        <v>#VALUE!</v>
      </c>
      <c r="H10" s="188" t="e">
        <f ca="1">C10*IF(ISERROR(VLOOKUP(B10,BD!$A$7:$E$107,5,0)),"",(VLOOKUP(B10,BD!$A$7:$E$107,5,0)))</f>
        <v>#VALUE!</v>
      </c>
      <c r="J10" s="312"/>
      <c r="K10" s="164">
        <f ca="1">Feuil5!BS19</f>
        <v>0</v>
      </c>
      <c r="L10" s="176"/>
      <c r="M10" s="5" t="str">
        <f ca="1">IF(ISERROR(VLOOKUP(K10,BD!$A$7:$E$107,2,0)),"",(VLOOKUP(K10,BD!$A$7:$E$107,2,0)))</f>
        <v/>
      </c>
      <c r="N10" s="178">
        <f t="shared" ca="1" si="0"/>
        <v>0</v>
      </c>
      <c r="O10" s="187" t="e">
        <f ca="1">L10*IF(ISERROR(VLOOKUP(K10,BD!$A$7:$E$107,3,0)),"",(VLOOKUP(K10,BD!$A$7:$E$107,3,0)))</f>
        <v>#VALUE!</v>
      </c>
      <c r="P10" s="187" t="e">
        <f ca="1">L10*IF(ISERROR(VLOOKUP(K10,BD!$A$7:$E$107,4,0)),"",(VLOOKUP(K10,BD!$A$7:$E$107,4,0)))</f>
        <v>#VALUE!</v>
      </c>
      <c r="Q10" s="188" t="e">
        <f ca="1">L10*IF(ISERROR(VLOOKUP(K10,BD!$A$7:$E$107,5,0)),"",(VLOOKUP(K10,BD!$A$7:$E$107,5,0)))</f>
        <v>#VALUE!</v>
      </c>
      <c r="S10" s="279"/>
      <c r="T10" s="164">
        <f ca="1">Feuil5!BT19</f>
        <v>0</v>
      </c>
      <c r="U10" s="176"/>
      <c r="V10" s="5" t="str">
        <f ca="1">IF(ISERROR(VLOOKUP(T10,BD!$A$7:$E$107,2,0)),"",(VLOOKUP(T10,BD!$A$7:$E$107,2,0)))</f>
        <v/>
      </c>
      <c r="W10" s="178">
        <f t="shared" ca="1" si="7"/>
        <v>0</v>
      </c>
      <c r="X10" s="187" t="e">
        <f ca="1">U10*IF(ISERROR(VLOOKUP(T10,BD!$A$7:$E$107,3,0)),"",(VLOOKUP(T10,BD!$A$7:$E$107,3,0)))</f>
        <v>#VALUE!</v>
      </c>
      <c r="Y10" s="187" t="e">
        <f ca="1">U10*IF(ISERROR(VLOOKUP(T10,BD!$A$7:$E$107,4,0)),"",(VLOOKUP(T10,BD!$A$7:$E$107,4,0)))</f>
        <v>#VALUE!</v>
      </c>
      <c r="Z10" s="188" t="e">
        <f ca="1">U10*IF(ISERROR(VLOOKUP(T10,BD!$A$7:$E$107,5,0)),"",(VLOOKUP(T10,BD!$A$7:$E$107,5,0)))</f>
        <v>#VALUE!</v>
      </c>
      <c r="AB10" s="301"/>
      <c r="AC10" s="164">
        <f ca="1">Feuil5!BU19</f>
        <v>0</v>
      </c>
      <c r="AD10" s="176"/>
      <c r="AE10" s="5" t="str">
        <f ca="1">IF(ISERROR(VLOOKUP(AC10,BD!$A$7:$E$107,2,0)),"",(VLOOKUP(AC10,BD!$A$7:$E$107,2,0)))</f>
        <v/>
      </c>
      <c r="AF10" s="178">
        <f t="shared" ca="1" si="8"/>
        <v>0</v>
      </c>
      <c r="AG10" s="187" t="e">
        <f ca="1">AD10*IF(ISERROR(VLOOKUP(AC10,BD!$A$7:$E$107,3,0)),"",(VLOOKUP(AC10,BD!$A$7:$E$107,3,0)))</f>
        <v>#VALUE!</v>
      </c>
      <c r="AH10" s="187" t="e">
        <f ca="1">AD10*IF(ISERROR(VLOOKUP(AC10,BD!$A$7:$E$107,4,0)),"",(VLOOKUP(AC10,BD!$A$7:$E$107,4,0)))</f>
        <v>#VALUE!</v>
      </c>
      <c r="AI10" s="188" t="e">
        <f ca="1">AD10*IF(ISERROR(VLOOKUP(AC10,BD!$A$7:$E$107,5,0)),"",(VLOOKUP(AC10,BD!$A$7:$E$107,5,0)))</f>
        <v>#VALUE!</v>
      </c>
      <c r="AK10" s="279"/>
      <c r="AL10" s="164">
        <f ca="1">Feuil5!BV19</f>
        <v>0</v>
      </c>
      <c r="AM10" s="176"/>
      <c r="AN10" s="5" t="str">
        <f ca="1">IF(ISERROR(VLOOKUP(AL10,BD!$A$7:$E$107,2,0)),"",(VLOOKUP(AL10,BD!$A$7:$E$107,2,0)))</f>
        <v/>
      </c>
      <c r="AO10" s="178">
        <f t="shared" ca="1" si="9"/>
        <v>0</v>
      </c>
      <c r="AP10" s="187" t="e">
        <f ca="1">AM10*IF(ISERROR(VLOOKUP(AL10,BD!$A$7:$E$107,3,0)),"",(VLOOKUP(AL10,BD!$A$7:$E$107,3,0)))</f>
        <v>#VALUE!</v>
      </c>
      <c r="AQ10" s="187" t="e">
        <f ca="1">AM10*IF(ISERROR(VLOOKUP(AL10,BD!$A$7:$E$107,4,0)),"",(VLOOKUP(AL10,BD!$A$7:$E$107,4,0)))</f>
        <v>#VALUE!</v>
      </c>
      <c r="AR10" s="188" t="e">
        <f ca="1">AM10*IF(ISERROR(VLOOKUP(AL10,BD!$A$7:$E$107,5,0)),"",(VLOOKUP(AL10,BD!$A$7:$E$107,5,0)))</f>
        <v>#VALUE!</v>
      </c>
      <c r="AT10" s="279"/>
      <c r="AU10" s="164">
        <f ca="1">Feuil5!BW19</f>
        <v>0</v>
      </c>
      <c r="AV10" s="176"/>
      <c r="AW10" s="5" t="str">
        <f ca="1">IF(ISERROR(VLOOKUP(AU10,BD!$A$7:$E$107,2,0)),"",(VLOOKUP(AU10,BD!$A$7:$E$107,2,0)))</f>
        <v/>
      </c>
      <c r="AX10" s="178">
        <f t="shared" ca="1" si="10"/>
        <v>0</v>
      </c>
      <c r="AY10" s="187" t="e">
        <f ca="1">AV10*IF(ISERROR(VLOOKUP(AU10,BD!$A$7:$E$107,3,0)),"",(VLOOKUP(AU10,BD!$A$7:$E$107,3,0)))</f>
        <v>#VALUE!</v>
      </c>
      <c r="AZ10" s="187" t="e">
        <f ca="1">AV10*IF(ISERROR(VLOOKUP(AU10,BD!$A$7:$E$107,4,0)),"",(VLOOKUP(AU10,BD!$A$7:$E$107,4,0)))</f>
        <v>#VALUE!</v>
      </c>
      <c r="BA10" s="188" t="e">
        <f ca="1">AV10*IF(ISERROR(VLOOKUP(AU10,BD!$A$7:$E$107,5,0)),"",(VLOOKUP(AU10,BD!$A$7:$E$107,5,0)))</f>
        <v>#VALUE!</v>
      </c>
      <c r="BC10" s="279"/>
      <c r="BD10" s="164">
        <f ca="1">Feuil5!BX19</f>
        <v>0</v>
      </c>
      <c r="BE10" s="176"/>
      <c r="BF10" s="5" t="str">
        <f ca="1">IF(ISERROR(VLOOKUP(BD10,BD!$A$7:$E$107,2,0)),"",(VLOOKUP(BD10,BD!$A$7:$E$107,2,0)))</f>
        <v/>
      </c>
      <c r="BG10" s="178">
        <f t="shared" ca="1" si="11"/>
        <v>0</v>
      </c>
      <c r="BH10" s="187" t="e">
        <f ca="1">BE10*IF(ISERROR(VLOOKUP(BD10,BD!$A$7:$E$107,3,0)),"",(VLOOKUP(BD10,BD!$A$7:$E$107,3,0)))</f>
        <v>#VALUE!</v>
      </c>
      <c r="BI10" s="187" t="e">
        <f ca="1">BE10*IF(ISERROR(VLOOKUP(BD10,BD!$A$7:$E$107,4,0)),"",(VLOOKUP(BD10,BD!$A$7:$E$107,4,0)))</f>
        <v>#VALUE!</v>
      </c>
      <c r="BJ10" s="188" t="e">
        <f ca="1">BE10*IF(ISERROR(VLOOKUP(BD10,BD!$A$7:$E$107,5,0)),"",(VLOOKUP(BD10,BD!$A$7:$E$107,5,0)))</f>
        <v>#VALUE!</v>
      </c>
    </row>
    <row r="11" spans="1:62" ht="11.25" customHeight="1" x14ac:dyDescent="0.25">
      <c r="A11" s="301"/>
      <c r="B11" s="164" t="str">
        <f ca="1">Feuil5!BR20</f>
        <v>A13</v>
      </c>
      <c r="C11" s="176"/>
      <c r="D11" s="5">
        <f ca="1">IF(ISERROR(VLOOKUP(B11,BD!$A$7:$E$107,2,0)),"",(VLOOKUP(B11,BD!$A$7:$E$107,2,0)))</f>
        <v>169</v>
      </c>
      <c r="E11" s="178">
        <f t="shared" ca="1" si="6"/>
        <v>0</v>
      </c>
      <c r="F11" s="187">
        <f ca="1">C11*IF(ISERROR(VLOOKUP(B11,BD!$A$7:$E$107,3,0)),"",(VLOOKUP(B11,BD!$A$7:$E$107,3,0)))</f>
        <v>0</v>
      </c>
      <c r="G11" s="187">
        <f ca="1">C11*IF(ISERROR(VLOOKUP(B11,BD!$A$7:$E$107,4,0)),"",(VLOOKUP(B11,BD!$A$7:$E$107,4,0)))</f>
        <v>0</v>
      </c>
      <c r="H11" s="188">
        <f ca="1">C11*IF(ISERROR(VLOOKUP(B11,BD!$A$7:$E$107,5,0)),"",(VLOOKUP(B11,BD!$A$7:$E$107,5,0)))</f>
        <v>0</v>
      </c>
      <c r="J11" s="312"/>
      <c r="K11" s="164" t="str">
        <f ca="1">Feuil5!BS20</f>
        <v>A11</v>
      </c>
      <c r="L11" s="176"/>
      <c r="M11" s="5">
        <f ca="1">IF(ISERROR(VLOOKUP(K11,BD!$A$7:$E$107,2,0)),"",(VLOOKUP(K11,BD!$A$7:$E$107,2,0)))</f>
        <v>146</v>
      </c>
      <c r="N11" s="178">
        <f t="shared" ca="1" si="0"/>
        <v>0</v>
      </c>
      <c r="O11" s="187">
        <f ca="1">L11*IF(ISERROR(VLOOKUP(K11,BD!$A$7:$E$107,3,0)),"",(VLOOKUP(K11,BD!$A$7:$E$107,3,0)))</f>
        <v>0</v>
      </c>
      <c r="P11" s="187">
        <f ca="1">L11*IF(ISERROR(VLOOKUP(K11,BD!$A$7:$E$107,4,0)),"",(VLOOKUP(K11,BD!$A$7:$E$107,4,0)))</f>
        <v>0</v>
      </c>
      <c r="Q11" s="188">
        <f ca="1">L11*IF(ISERROR(VLOOKUP(K11,BD!$A$7:$E$107,5,0)),"",(VLOOKUP(K11,BD!$A$7:$E$107,5,0)))</f>
        <v>0</v>
      </c>
      <c r="S11" s="279"/>
      <c r="T11" s="164" t="str">
        <f ca="1">Feuil5!BT20</f>
        <v>A11</v>
      </c>
      <c r="U11" s="176"/>
      <c r="V11" s="5">
        <f ca="1">IF(ISERROR(VLOOKUP(T11,BD!$A$7:$E$107,2,0)),"",(VLOOKUP(T11,BD!$A$7:$E$107,2,0)))</f>
        <v>146</v>
      </c>
      <c r="W11" s="178">
        <f t="shared" ca="1" si="7"/>
        <v>0</v>
      </c>
      <c r="X11" s="187">
        <f ca="1">U11*IF(ISERROR(VLOOKUP(T11,BD!$A$7:$E$107,3,0)),"",(VLOOKUP(T11,BD!$A$7:$E$107,3,0)))</f>
        <v>0</v>
      </c>
      <c r="Y11" s="187">
        <f ca="1">U11*IF(ISERROR(VLOOKUP(T11,BD!$A$7:$E$107,4,0)),"",(VLOOKUP(T11,BD!$A$7:$E$107,4,0)))</f>
        <v>0</v>
      </c>
      <c r="Z11" s="188">
        <f ca="1">U11*IF(ISERROR(VLOOKUP(T11,BD!$A$7:$E$107,5,0)),"",(VLOOKUP(T11,BD!$A$7:$E$107,5,0)))</f>
        <v>0</v>
      </c>
      <c r="AB11" s="301"/>
      <c r="AC11" s="164" t="str">
        <f ca="1">Feuil5!BU20</f>
        <v/>
      </c>
      <c r="AD11" s="176"/>
      <c r="AE11" s="5" t="str">
        <f ca="1">IF(ISERROR(VLOOKUP(AC11,BD!$A$7:$E$107,2,0)),"",(VLOOKUP(AC11,BD!$A$7:$E$107,2,0)))</f>
        <v/>
      </c>
      <c r="AF11" s="178" t="e">
        <f t="shared" ca="1" si="8"/>
        <v>#VALUE!</v>
      </c>
      <c r="AG11" s="187" t="e">
        <f ca="1">AD11*IF(ISERROR(VLOOKUP(AC11,BD!$A$7:$E$107,3,0)),"",(VLOOKUP(AC11,BD!$A$7:$E$107,3,0)))</f>
        <v>#VALUE!</v>
      </c>
      <c r="AH11" s="187" t="e">
        <f ca="1">AD11*IF(ISERROR(VLOOKUP(AC11,BD!$A$7:$E$107,4,0)),"",(VLOOKUP(AC11,BD!$A$7:$E$107,4,0)))</f>
        <v>#VALUE!</v>
      </c>
      <c r="AI11" s="188" t="e">
        <f ca="1">AD11*IF(ISERROR(VLOOKUP(AC11,BD!$A$7:$E$107,5,0)),"",(VLOOKUP(AC11,BD!$A$7:$E$107,5,0)))</f>
        <v>#VALUE!</v>
      </c>
      <c r="AK11" s="279"/>
      <c r="AL11" s="164" t="str">
        <f ca="1">Feuil5!BV20</f>
        <v>A11</v>
      </c>
      <c r="AM11" s="176"/>
      <c r="AN11" s="5">
        <f ca="1">IF(ISERROR(VLOOKUP(AL11,BD!$A$7:$E$107,2,0)),"",(VLOOKUP(AL11,BD!$A$7:$E$107,2,0)))</f>
        <v>146</v>
      </c>
      <c r="AO11" s="178">
        <f t="shared" ca="1" si="9"/>
        <v>0</v>
      </c>
      <c r="AP11" s="187">
        <f ca="1">AM11*IF(ISERROR(VLOOKUP(AL11,BD!$A$7:$E$107,3,0)),"",(VLOOKUP(AL11,BD!$A$7:$E$107,3,0)))</f>
        <v>0</v>
      </c>
      <c r="AQ11" s="187">
        <f ca="1">AM11*IF(ISERROR(VLOOKUP(AL11,BD!$A$7:$E$107,4,0)),"",(VLOOKUP(AL11,BD!$A$7:$E$107,4,0)))</f>
        <v>0</v>
      </c>
      <c r="AR11" s="188">
        <f ca="1">AM11*IF(ISERROR(VLOOKUP(AL11,BD!$A$7:$E$107,5,0)),"",(VLOOKUP(AL11,BD!$A$7:$E$107,5,0)))</f>
        <v>0</v>
      </c>
      <c r="AT11" s="279"/>
      <c r="AU11" s="164" t="str">
        <f ca="1">Feuil5!BW20</f>
        <v>A12</v>
      </c>
      <c r="AV11" s="176"/>
      <c r="AW11" s="5">
        <f ca="1">IF(ISERROR(VLOOKUP(AU11,BD!$A$7:$E$107,2,0)),"",(VLOOKUP(AU11,BD!$A$7:$E$107,2,0)))</f>
        <v>218</v>
      </c>
      <c r="AX11" s="178">
        <f t="shared" ca="1" si="10"/>
        <v>0</v>
      </c>
      <c r="AY11" s="187">
        <f ca="1">AV11*IF(ISERROR(VLOOKUP(AU11,BD!$A$7:$E$107,3,0)),"",(VLOOKUP(AU11,BD!$A$7:$E$107,3,0)))</f>
        <v>0</v>
      </c>
      <c r="AZ11" s="187">
        <f ca="1">AV11*IF(ISERROR(VLOOKUP(AU11,BD!$A$7:$E$107,4,0)),"",(VLOOKUP(AU11,BD!$A$7:$E$107,4,0)))</f>
        <v>0</v>
      </c>
      <c r="BA11" s="188">
        <f ca="1">AV11*IF(ISERROR(VLOOKUP(AU11,BD!$A$7:$E$107,5,0)),"",(VLOOKUP(AU11,BD!$A$7:$E$107,5,0)))</f>
        <v>0</v>
      </c>
      <c r="BC11" s="279"/>
      <c r="BD11" s="164" t="str">
        <f ca="1">Feuil5!BX20</f>
        <v>A12</v>
      </c>
      <c r="BE11" s="176"/>
      <c r="BF11" s="5">
        <f ca="1">IF(ISERROR(VLOOKUP(BD11,BD!$A$7:$E$107,2,0)),"",(VLOOKUP(BD11,BD!$A$7:$E$107,2,0)))</f>
        <v>218</v>
      </c>
      <c r="BG11" s="178">
        <f t="shared" ca="1" si="11"/>
        <v>0</v>
      </c>
      <c r="BH11" s="187">
        <f ca="1">BE11*IF(ISERROR(VLOOKUP(BD11,BD!$A$7:$E$107,3,0)),"",(VLOOKUP(BD11,BD!$A$7:$E$107,3,0)))</f>
        <v>0</v>
      </c>
      <c r="BI11" s="187">
        <f ca="1">BE11*IF(ISERROR(VLOOKUP(BD11,BD!$A$7:$E$107,4,0)),"",(VLOOKUP(BD11,BD!$A$7:$E$107,4,0)))</f>
        <v>0</v>
      </c>
      <c r="BJ11" s="188">
        <f ca="1">BE11*IF(ISERROR(VLOOKUP(BD11,BD!$A$7:$E$107,5,0)),"",(VLOOKUP(BD11,BD!$A$7:$E$107,5,0)))</f>
        <v>0</v>
      </c>
    </row>
    <row r="12" spans="1:62" ht="11.25" customHeight="1" thickBot="1" x14ac:dyDescent="0.3">
      <c r="A12" s="302"/>
      <c r="B12" s="164" t="str">
        <f ca="1">Feuil5!BR21</f>
        <v/>
      </c>
      <c r="C12" s="176"/>
      <c r="D12" s="5" t="str">
        <f ca="1">IF(ISERROR(VLOOKUP(B12,BD!$A$7:$E$107,2,0)),"",(VLOOKUP(B12,BD!$A$7:$E$107,2,0)))</f>
        <v/>
      </c>
      <c r="E12" s="178" t="e">
        <f t="shared" ca="1" si="6"/>
        <v>#VALUE!</v>
      </c>
      <c r="F12" s="187" t="e">
        <f ca="1">C12*IF(ISERROR(VLOOKUP(B12,BD!$A$7:$E$107,3,0)),"",(VLOOKUP(B12,BD!$A$7:$E$107,3,0)))</f>
        <v>#VALUE!</v>
      </c>
      <c r="G12" s="187" t="e">
        <f ca="1">C12*IF(ISERROR(VLOOKUP(B12,BD!$A$7:$E$107,4,0)),"",(VLOOKUP(B12,BD!$A$7:$E$107,4,0)))</f>
        <v>#VALUE!</v>
      </c>
      <c r="H12" s="188" t="e">
        <f ca="1">C12*IF(ISERROR(VLOOKUP(B12,BD!$A$7:$E$107,5,0)),"",(VLOOKUP(B12,BD!$A$7:$E$107,5,0)))</f>
        <v>#VALUE!</v>
      </c>
      <c r="J12" s="313"/>
      <c r="K12" s="164" t="str">
        <f ca="1">Feuil5!BS21</f>
        <v>A14</v>
      </c>
      <c r="L12" s="176"/>
      <c r="M12" s="5">
        <f ca="1">IF(ISERROR(VLOOKUP(K12,BD!$A$7:$E$107,2,0)),"",(VLOOKUP(K12,BD!$A$7:$E$107,2,0)))</f>
        <v>179</v>
      </c>
      <c r="N12" s="178">
        <f t="shared" ca="1" si="0"/>
        <v>0</v>
      </c>
      <c r="O12" s="187">
        <f ca="1">L12*IF(ISERROR(VLOOKUP(K12,BD!$A$7:$E$107,3,0)),"",(VLOOKUP(K12,BD!$A$7:$E$107,3,0)))</f>
        <v>0</v>
      </c>
      <c r="P12" s="187">
        <f ca="1">L12*IF(ISERROR(VLOOKUP(K12,BD!$A$7:$E$107,4,0)),"",(VLOOKUP(K12,BD!$A$7:$E$107,4,0)))</f>
        <v>0</v>
      </c>
      <c r="Q12" s="188">
        <f ca="1">L12*IF(ISERROR(VLOOKUP(K12,BD!$A$7:$E$107,5,0)),"",(VLOOKUP(K12,BD!$A$7:$E$107,5,0)))</f>
        <v>0</v>
      </c>
      <c r="S12" s="280"/>
      <c r="T12" s="164" t="str">
        <f ca="1">Feuil5!BT21</f>
        <v>A14</v>
      </c>
      <c r="U12" s="176"/>
      <c r="V12" s="5">
        <f ca="1">IF(ISERROR(VLOOKUP(T12,BD!$A$7:$E$107,2,0)),"",(VLOOKUP(T12,BD!$A$7:$E$107,2,0)))</f>
        <v>179</v>
      </c>
      <c r="W12" s="178">
        <f t="shared" ca="1" si="7"/>
        <v>0</v>
      </c>
      <c r="X12" s="187">
        <f ca="1">U12*IF(ISERROR(VLOOKUP(T12,BD!$A$7:$E$107,3,0)),"",(VLOOKUP(T12,BD!$A$7:$E$107,3,0)))</f>
        <v>0</v>
      </c>
      <c r="Y12" s="187">
        <f ca="1">U12*IF(ISERROR(VLOOKUP(T12,BD!$A$7:$E$107,4,0)),"",(VLOOKUP(T12,BD!$A$7:$E$107,4,0)))</f>
        <v>0</v>
      </c>
      <c r="Z12" s="188">
        <f ca="1">U12*IF(ISERROR(VLOOKUP(T12,BD!$A$7:$E$107,5,0)),"",(VLOOKUP(T12,BD!$A$7:$E$107,5,0)))</f>
        <v>0</v>
      </c>
      <c r="AB12" s="302"/>
      <c r="AC12" s="164" t="str">
        <f ca="1">Feuil5!BU21</f>
        <v/>
      </c>
      <c r="AD12" s="176"/>
      <c r="AE12" s="5" t="str">
        <f ca="1">IF(ISERROR(VLOOKUP(AC12,BD!$A$7:$E$107,2,0)),"",(VLOOKUP(AC12,BD!$A$7:$E$107,2,0)))</f>
        <v/>
      </c>
      <c r="AF12" s="178" t="e">
        <f t="shared" ca="1" si="8"/>
        <v>#VALUE!</v>
      </c>
      <c r="AG12" s="187" t="e">
        <f ca="1">AD12*IF(ISERROR(VLOOKUP(AC12,BD!$A$7:$E$107,3,0)),"",(VLOOKUP(AC12,BD!$A$7:$E$107,3,0)))</f>
        <v>#VALUE!</v>
      </c>
      <c r="AH12" s="187" t="e">
        <f ca="1">AD12*IF(ISERROR(VLOOKUP(AC12,BD!$A$7:$E$107,4,0)),"",(VLOOKUP(AC12,BD!$A$7:$E$107,4,0)))</f>
        <v>#VALUE!</v>
      </c>
      <c r="AI12" s="188" t="e">
        <f ca="1">AD12*IF(ISERROR(VLOOKUP(AC12,BD!$A$7:$E$107,5,0)),"",(VLOOKUP(AC12,BD!$A$7:$E$107,5,0)))</f>
        <v>#VALUE!</v>
      </c>
      <c r="AK12" s="280"/>
      <c r="AL12" s="164" t="str">
        <f ca="1">Feuil5!BV21</f>
        <v/>
      </c>
      <c r="AM12" s="176"/>
      <c r="AN12" s="5" t="str">
        <f ca="1">IF(ISERROR(VLOOKUP(AL12,BD!$A$7:$E$107,2,0)),"",(VLOOKUP(AL12,BD!$A$7:$E$107,2,0)))</f>
        <v/>
      </c>
      <c r="AO12" s="178" t="e">
        <f t="shared" ca="1" si="9"/>
        <v>#VALUE!</v>
      </c>
      <c r="AP12" s="187" t="e">
        <f ca="1">AM12*IF(ISERROR(VLOOKUP(AL12,BD!$A$7:$E$107,3,0)),"",(VLOOKUP(AL12,BD!$A$7:$E$107,3,0)))</f>
        <v>#VALUE!</v>
      </c>
      <c r="AQ12" s="187" t="e">
        <f ca="1">AM12*IF(ISERROR(VLOOKUP(AL12,BD!$A$7:$E$107,4,0)),"",(VLOOKUP(AL12,BD!$A$7:$E$107,4,0)))</f>
        <v>#VALUE!</v>
      </c>
      <c r="AR12" s="188" t="e">
        <f ca="1">AM12*IF(ISERROR(VLOOKUP(AL12,BD!$A$7:$E$107,5,0)),"",(VLOOKUP(AL12,BD!$A$7:$E$107,5,0)))</f>
        <v>#VALUE!</v>
      </c>
      <c r="AT12" s="280"/>
      <c r="AU12" s="164" t="str">
        <f ca="1">Feuil5!BW21</f>
        <v/>
      </c>
      <c r="AV12" s="176"/>
      <c r="AW12" s="5" t="str">
        <f ca="1">IF(ISERROR(VLOOKUP(AU12,BD!$A$7:$E$107,2,0)),"",(VLOOKUP(AU12,BD!$A$7:$E$107,2,0)))</f>
        <v/>
      </c>
      <c r="AX12" s="178" t="e">
        <f t="shared" ca="1" si="10"/>
        <v>#VALUE!</v>
      </c>
      <c r="AY12" s="187" t="e">
        <f ca="1">AV12*IF(ISERROR(VLOOKUP(AU12,BD!$A$7:$E$107,3,0)),"",(VLOOKUP(AU12,BD!$A$7:$E$107,3,0)))</f>
        <v>#VALUE!</v>
      </c>
      <c r="AZ12" s="187" t="e">
        <f ca="1">AV12*IF(ISERROR(VLOOKUP(AU12,BD!$A$7:$E$107,4,0)),"",(VLOOKUP(AU12,BD!$A$7:$E$107,4,0)))</f>
        <v>#VALUE!</v>
      </c>
      <c r="BA12" s="188" t="e">
        <f ca="1">AV12*IF(ISERROR(VLOOKUP(AU12,BD!$A$7:$E$107,5,0)),"",(VLOOKUP(AU12,BD!$A$7:$E$107,5,0)))</f>
        <v>#VALUE!</v>
      </c>
      <c r="BC12" s="280"/>
      <c r="BD12" s="164" t="str">
        <f ca="1">Feuil5!BX21</f>
        <v/>
      </c>
      <c r="BE12" s="176"/>
      <c r="BF12" s="5" t="str">
        <f ca="1">IF(ISERROR(VLOOKUP(BD12,BD!$A$7:$E$107,2,0)),"",(VLOOKUP(BD12,BD!$A$7:$E$107,2,0)))</f>
        <v/>
      </c>
      <c r="BG12" s="178" t="e">
        <f t="shared" ca="1" si="11"/>
        <v>#VALUE!</v>
      </c>
      <c r="BH12" s="187" t="e">
        <f ca="1">BE12*IF(ISERROR(VLOOKUP(BD12,BD!$A$7:$E$107,3,0)),"",(VLOOKUP(BD12,BD!$A$7:$E$107,3,0)))</f>
        <v>#VALUE!</v>
      </c>
      <c r="BI12" s="187" t="e">
        <f ca="1">BE12*IF(ISERROR(VLOOKUP(BD12,BD!$A$7:$E$107,4,0)),"",(VLOOKUP(BD12,BD!$A$7:$E$107,4,0)))</f>
        <v>#VALUE!</v>
      </c>
      <c r="BJ12" s="188" t="e">
        <f ca="1">BE12*IF(ISERROR(VLOOKUP(BD12,BD!$A$7:$E$107,5,0)),"",(VLOOKUP(BD12,BD!$A$7:$E$107,5,0)))</f>
        <v>#VALUE!</v>
      </c>
    </row>
    <row r="13" spans="1:62" ht="11.25" customHeight="1" thickBot="1" x14ac:dyDescent="0.3">
      <c r="A13" s="19">
        <v>0.3</v>
      </c>
      <c r="B13" s="263" t="s">
        <v>1</v>
      </c>
      <c r="C13" s="264"/>
      <c r="D13" s="264"/>
      <c r="E13" s="264"/>
      <c r="F13" s="264"/>
      <c r="G13" s="264"/>
      <c r="H13" s="265"/>
      <c r="J13" s="155">
        <v>0.3</v>
      </c>
      <c r="K13" s="263" t="s">
        <v>1</v>
      </c>
      <c r="L13" s="264"/>
      <c r="M13" s="264"/>
      <c r="N13" s="264"/>
      <c r="O13" s="264"/>
      <c r="P13" s="264"/>
      <c r="Q13" s="265"/>
      <c r="S13" s="155">
        <v>0.15</v>
      </c>
      <c r="T13" s="263" t="s">
        <v>1</v>
      </c>
      <c r="U13" s="264"/>
      <c r="V13" s="264"/>
      <c r="W13" s="264"/>
      <c r="X13" s="264"/>
      <c r="Y13" s="264"/>
      <c r="Z13" s="265"/>
      <c r="AB13" s="19">
        <v>0.3</v>
      </c>
      <c r="AC13" s="266" t="s">
        <v>1</v>
      </c>
      <c r="AD13" s="266"/>
      <c r="AE13" s="266"/>
      <c r="AF13" s="266"/>
      <c r="AG13" s="266"/>
      <c r="AH13" s="266"/>
      <c r="AI13" s="267"/>
      <c r="AK13" s="155">
        <v>0.3</v>
      </c>
      <c r="AL13" s="266" t="s">
        <v>1</v>
      </c>
      <c r="AM13" s="266"/>
      <c r="AN13" s="266"/>
      <c r="AO13" s="266"/>
      <c r="AP13" s="266"/>
      <c r="AQ13" s="266"/>
      <c r="AR13" s="267"/>
      <c r="AT13" s="155">
        <v>0.3</v>
      </c>
      <c r="AU13" s="266" t="s">
        <v>1</v>
      </c>
      <c r="AV13" s="266"/>
      <c r="AW13" s="266"/>
      <c r="AX13" s="266"/>
      <c r="AY13" s="266"/>
      <c r="AZ13" s="266"/>
      <c r="BA13" s="267"/>
      <c r="BC13" s="155">
        <v>0.3</v>
      </c>
      <c r="BD13" s="266" t="s">
        <v>1</v>
      </c>
      <c r="BE13" s="266"/>
      <c r="BF13" s="266"/>
      <c r="BG13" s="266"/>
      <c r="BH13" s="266"/>
      <c r="BI13" s="266"/>
      <c r="BJ13" s="267"/>
    </row>
    <row r="14" spans="1:62" ht="11.25" customHeight="1" x14ac:dyDescent="0.25">
      <c r="A14" s="306" t="s">
        <v>1</v>
      </c>
      <c r="B14" s="6" t="str">
        <f ca="1">Feuil5!BR23</f>
        <v>B1</v>
      </c>
      <c r="C14" s="176"/>
      <c r="D14" s="5">
        <f ca="1">IF(ISERROR(VLOOKUP(B14,BD!$A$7:$E$107,2,0)),"",(VLOOKUP(B14,BD!$A$7:$E$107,2,0)))</f>
        <v>187</v>
      </c>
      <c r="E14" s="178">
        <f t="shared" ca="1" si="6"/>
        <v>0</v>
      </c>
      <c r="F14" s="187">
        <f ca="1">C14*IF(ISERROR(VLOOKUP(B14,BD!$A$7:$E$107,3,0)),"",(VLOOKUP(B14,BD!$A$7:$E$107,3,0)))</f>
        <v>0</v>
      </c>
      <c r="G14" s="187">
        <f ca="1">C14*IF(ISERROR(VLOOKUP(B14,BD!$A$7:$E$107,4,0)),"",(VLOOKUP(B14,BD!$A$7:$E$107,4,0)))</f>
        <v>0</v>
      </c>
      <c r="H14" s="188">
        <f ca="1">C14*IF(ISERROR(VLOOKUP(B14,BD!$A$7:$E$107,5,0)),"",(VLOOKUP(B14,BD!$A$7:$E$107,5,0)))</f>
        <v>0</v>
      </c>
      <c r="J14" s="281" t="s">
        <v>1</v>
      </c>
      <c r="K14" s="6" t="str">
        <f ca="1">Feuil5!BS23</f>
        <v/>
      </c>
      <c r="L14" s="176"/>
      <c r="M14" s="5" t="str">
        <f ca="1">IF(ISERROR(VLOOKUP(K14,BD!$A$7:$E$107,2,0)),"",(VLOOKUP(K14,BD!$A$7:$E$107,2,0)))</f>
        <v/>
      </c>
      <c r="N14" s="178" t="e">
        <f t="shared" ref="N14" ca="1" si="12">L14*M14</f>
        <v>#VALUE!</v>
      </c>
      <c r="O14" s="187" t="e">
        <f ca="1">L14*IF(ISERROR(VLOOKUP(K14,BD!$A$7:$E$107,3,0)),"",(VLOOKUP(K14,BD!$A$7:$E$107,3,0)))</f>
        <v>#VALUE!</v>
      </c>
      <c r="P14" s="187" t="e">
        <f ca="1">L14*IF(ISERROR(VLOOKUP(K14,BD!$A$7:$E$107,4,0)),"",(VLOOKUP(K14,BD!$A$7:$E$107,4,0)))</f>
        <v>#VALUE!</v>
      </c>
      <c r="Q14" s="188" t="e">
        <f ca="1">L14*IF(ISERROR(VLOOKUP(K14,BD!$A$7:$E$107,5,0)),"",(VLOOKUP(K14,BD!$A$7:$E$107,5,0)))</f>
        <v>#VALUE!</v>
      </c>
      <c r="S14" s="281" t="s">
        <v>1</v>
      </c>
      <c r="T14" s="6" t="str">
        <f ca="1">Feuil5!BT23</f>
        <v>B2</v>
      </c>
      <c r="U14" s="176"/>
      <c r="V14" s="5">
        <f ca="1">IF(ISERROR(VLOOKUP(T14,BD!$A$7:$E$107,2,0)),"",(VLOOKUP(T14,BD!$A$7:$E$107,2,0)))</f>
        <v>152</v>
      </c>
      <c r="W14" s="178">
        <f t="shared" ca="1" si="7"/>
        <v>0</v>
      </c>
      <c r="X14" s="187">
        <f ca="1">U14*IF(ISERROR(VLOOKUP(T14,BD!$A$7:$E$107,3,0)),"",(VLOOKUP(T14,BD!$A$7:$E$107,3,0)))</f>
        <v>0</v>
      </c>
      <c r="Y14" s="187">
        <f ca="1">U14*IF(ISERROR(VLOOKUP(T14,BD!$A$7:$E$107,4,0)),"",(VLOOKUP(T14,BD!$A$7:$E$107,4,0)))</f>
        <v>0</v>
      </c>
      <c r="Z14" s="188">
        <f ca="1">U14*IF(ISERROR(VLOOKUP(T14,BD!$A$7:$E$107,5,0)),"",(VLOOKUP(T14,BD!$A$7:$E$107,5,0)))</f>
        <v>0</v>
      </c>
      <c r="AB14" s="306" t="s">
        <v>1</v>
      </c>
      <c r="AC14" s="6" t="str">
        <f ca="1">Feuil5!BU23</f>
        <v>B2</v>
      </c>
      <c r="AD14" s="176"/>
      <c r="AE14" s="5">
        <f ca="1">IF(ISERROR(VLOOKUP(AC14,BD!$A$7:$E$107,2,0)),"",(VLOOKUP(AC14,BD!$A$7:$E$107,2,0)))</f>
        <v>152</v>
      </c>
      <c r="AF14" s="178">
        <f t="shared" ca="1" si="8"/>
        <v>0</v>
      </c>
      <c r="AG14" s="187">
        <f ca="1">AD14*IF(ISERROR(VLOOKUP(AC14,BD!$A$7:$E$107,3,0)),"",(VLOOKUP(AC14,BD!$A$7:$E$107,3,0)))</f>
        <v>0</v>
      </c>
      <c r="AH14" s="187">
        <f ca="1">AD14*IF(ISERROR(VLOOKUP(AC14,BD!$A$7:$E$107,4,0)),"",(VLOOKUP(AC14,BD!$A$7:$E$107,4,0)))</f>
        <v>0</v>
      </c>
      <c r="AI14" s="188">
        <f ca="1">AD14*IF(ISERROR(VLOOKUP(AC14,BD!$A$7:$E$107,5,0)),"",(VLOOKUP(AC14,BD!$A$7:$E$107,5,0)))</f>
        <v>0</v>
      </c>
      <c r="AK14" s="281" t="s">
        <v>1</v>
      </c>
      <c r="AL14" s="6" t="str">
        <f ca="1">Feuil5!BV23</f>
        <v>B3</v>
      </c>
      <c r="AM14" s="176"/>
      <c r="AN14" s="5">
        <f ca="1">IF(ISERROR(VLOOKUP(AL14,BD!$A$7:$E$107,2,0)),"",(VLOOKUP(AL14,BD!$A$7:$E$107,2,0)))</f>
        <v>267</v>
      </c>
      <c r="AO14" s="178">
        <f t="shared" ca="1" si="9"/>
        <v>0</v>
      </c>
      <c r="AP14" s="187">
        <f ca="1">AM14*IF(ISERROR(VLOOKUP(AL14,BD!$A$7:$E$107,3,0)),"",(VLOOKUP(AL14,BD!$A$7:$E$107,3,0)))</f>
        <v>0</v>
      </c>
      <c r="AQ14" s="187">
        <f ca="1">AM14*IF(ISERROR(VLOOKUP(AL14,BD!$A$7:$E$107,4,0)),"",(VLOOKUP(AL14,BD!$A$7:$E$107,4,0)))</f>
        <v>0</v>
      </c>
      <c r="AR14" s="188">
        <f ca="1">AM14*IF(ISERROR(VLOOKUP(AL14,BD!$A$7:$E$107,5,0)),"",(VLOOKUP(AL14,BD!$A$7:$E$107,5,0)))</f>
        <v>0</v>
      </c>
      <c r="AT14" s="281" t="s">
        <v>1</v>
      </c>
      <c r="AU14" s="6" t="str">
        <f ca="1">Feuil5!BW23</f>
        <v>B1</v>
      </c>
      <c r="AV14" s="176"/>
      <c r="AW14" s="5">
        <f ca="1">IF(ISERROR(VLOOKUP(AU14,BD!$A$7:$E$107,2,0)),"",(VLOOKUP(AU14,BD!$A$7:$E$107,2,0)))</f>
        <v>187</v>
      </c>
      <c r="AX14" s="178">
        <f t="shared" ca="1" si="10"/>
        <v>0</v>
      </c>
      <c r="AY14" s="187">
        <f ca="1">AV14*IF(ISERROR(VLOOKUP(AU14,BD!$A$7:$E$107,3,0)),"",(VLOOKUP(AU14,BD!$A$7:$E$107,3,0)))</f>
        <v>0</v>
      </c>
      <c r="AZ14" s="187">
        <f ca="1">AV14*IF(ISERROR(VLOOKUP(AU14,BD!$A$7:$E$107,4,0)),"",(VLOOKUP(AU14,BD!$A$7:$E$107,4,0)))</f>
        <v>0</v>
      </c>
      <c r="BA14" s="188">
        <f ca="1">AV14*IF(ISERROR(VLOOKUP(AU14,BD!$A$7:$E$107,5,0)),"",(VLOOKUP(AU14,BD!$A$7:$E$107,5,0)))</f>
        <v>0</v>
      </c>
      <c r="BC14" s="281" t="s">
        <v>1</v>
      </c>
      <c r="BD14" s="6" t="str">
        <f ca="1">Feuil5!BX23</f>
        <v>B2</v>
      </c>
      <c r="BE14" s="176"/>
      <c r="BF14" s="5">
        <f ca="1">IF(ISERROR(VLOOKUP(BD14,BD!$A$7:$E$107,2,0)),"",(VLOOKUP(BD14,BD!$A$7:$E$107,2,0)))</f>
        <v>152</v>
      </c>
      <c r="BG14" s="178">
        <f t="shared" ca="1" si="11"/>
        <v>0</v>
      </c>
      <c r="BH14" s="187">
        <f ca="1">BE14*IF(ISERROR(VLOOKUP(BD14,BD!$A$7:$E$107,3,0)),"",(VLOOKUP(BD14,BD!$A$7:$E$107,3,0)))</f>
        <v>0</v>
      </c>
      <c r="BI14" s="187">
        <f ca="1">BE14*IF(ISERROR(VLOOKUP(BD14,BD!$A$7:$E$107,4,0)),"",(VLOOKUP(BD14,BD!$A$7:$E$107,4,0)))</f>
        <v>0</v>
      </c>
      <c r="BJ14" s="188">
        <f ca="1">BE14*IF(ISERROR(VLOOKUP(BD14,BD!$A$7:$E$107,5,0)),"",(VLOOKUP(BD14,BD!$A$7:$E$107,5,0)))</f>
        <v>0</v>
      </c>
    </row>
    <row r="15" spans="1:62" ht="11.25" customHeight="1" x14ac:dyDescent="0.25">
      <c r="A15" s="307"/>
      <c r="B15" s="6" t="str">
        <f ca="1">Feuil5!BR24</f>
        <v/>
      </c>
      <c r="C15" s="176"/>
      <c r="D15" s="5" t="str">
        <f ca="1">IF(ISERROR(VLOOKUP(B15,BD!$A$7:$E$107,2,0)),"",(VLOOKUP(B15,BD!$A$7:$E$107,2,0)))</f>
        <v/>
      </c>
      <c r="E15" s="178" t="e">
        <f t="shared" ca="1" si="6"/>
        <v>#VALUE!</v>
      </c>
      <c r="F15" s="187" t="e">
        <f ca="1">C15*IF(ISERROR(VLOOKUP(B15,BD!$A$7:$E$107,3,0)),"",(VLOOKUP(B15,BD!$A$7:$E$107,3,0)))</f>
        <v>#VALUE!</v>
      </c>
      <c r="G15" s="187" t="e">
        <f ca="1">C15*IF(ISERROR(VLOOKUP(B15,BD!$A$7:$E$107,4,0)),"",(VLOOKUP(B15,BD!$A$7:$E$107,4,0)))</f>
        <v>#VALUE!</v>
      </c>
      <c r="H15" s="188" t="e">
        <f ca="1">C15*IF(ISERROR(VLOOKUP(B15,BD!$A$7:$E$107,5,0)),"",(VLOOKUP(B15,BD!$A$7:$E$107,5,0)))</f>
        <v>#VALUE!</v>
      </c>
      <c r="J15" s="282"/>
      <c r="K15" s="6" t="str">
        <f ca="1">Feuil5!BS24</f>
        <v/>
      </c>
      <c r="L15" s="176"/>
      <c r="M15" s="5" t="str">
        <f ca="1">IF(ISERROR(VLOOKUP(K15,BD!$A$7:$E$107,2,0)),"",(VLOOKUP(K15,BD!$A$7:$E$107,2,0)))</f>
        <v/>
      </c>
      <c r="N15" s="178" t="e">
        <f ca="1">L15*M15</f>
        <v>#VALUE!</v>
      </c>
      <c r="O15" s="187" t="e">
        <f ca="1">L15*IF(ISERROR(VLOOKUP(K15,BD!$A$7:$E$107,3,0)),"",(VLOOKUP(K15,BD!$A$7:$E$107,3,0)))</f>
        <v>#VALUE!</v>
      </c>
      <c r="P15" s="187" t="e">
        <f ca="1">L15*IF(ISERROR(VLOOKUP(K15,BD!$A$7:$E$107,4,0)),"",(VLOOKUP(K15,BD!$A$7:$E$107,4,0)))</f>
        <v>#VALUE!</v>
      </c>
      <c r="Q15" s="188" t="e">
        <f ca="1">L15*IF(ISERROR(VLOOKUP(K15,BD!$A$7:$E$107,5,0)),"",(VLOOKUP(K15,BD!$A$7:$E$107,5,0)))</f>
        <v>#VALUE!</v>
      </c>
      <c r="S15" s="282"/>
      <c r="T15" s="6" t="str">
        <f ca="1">Feuil5!BT24</f>
        <v/>
      </c>
      <c r="U15" s="176"/>
      <c r="V15" s="5" t="str">
        <f ca="1">IF(ISERROR(VLOOKUP(T15,BD!$A$7:$E$107,2,0)),"",(VLOOKUP(T15,BD!$A$7:$E$107,2,0)))</f>
        <v/>
      </c>
      <c r="W15" s="178" t="e">
        <f t="shared" ca="1" si="7"/>
        <v>#VALUE!</v>
      </c>
      <c r="X15" s="187" t="e">
        <f ca="1">U15*IF(ISERROR(VLOOKUP(T15,BD!$A$7:$E$107,3,0)),"",(VLOOKUP(T15,BD!$A$7:$E$107,3,0)))</f>
        <v>#VALUE!</v>
      </c>
      <c r="Y15" s="187" t="e">
        <f ca="1">U15*IF(ISERROR(VLOOKUP(T15,BD!$A$7:$E$107,4,0)),"",(VLOOKUP(T15,BD!$A$7:$E$107,4,0)))</f>
        <v>#VALUE!</v>
      </c>
      <c r="Z15" s="188" t="e">
        <f ca="1">U15*IF(ISERROR(VLOOKUP(T15,BD!$A$7:$E$107,5,0)),"",(VLOOKUP(T15,BD!$A$7:$E$107,5,0)))</f>
        <v>#VALUE!</v>
      </c>
      <c r="AB15" s="307"/>
      <c r="AC15" s="6" t="str">
        <f ca="1">Feuil5!BU24</f>
        <v>B16</v>
      </c>
      <c r="AD15" s="176"/>
      <c r="AE15" s="5">
        <f ca="1">IF(ISERROR(VLOOKUP(AC15,BD!$A$7:$E$107,2,0)),"",(VLOOKUP(AC15,BD!$A$7:$E$107,2,0)))</f>
        <v>256</v>
      </c>
      <c r="AF15" s="178">
        <f t="shared" ca="1" si="8"/>
        <v>0</v>
      </c>
      <c r="AG15" s="187">
        <f ca="1">AD15*IF(ISERROR(VLOOKUP(AC15,BD!$A$7:$E$107,3,0)),"",(VLOOKUP(AC15,BD!$A$7:$E$107,3,0)))</f>
        <v>0</v>
      </c>
      <c r="AH15" s="187">
        <f ca="1">AD15*IF(ISERROR(VLOOKUP(AC15,BD!$A$7:$E$107,4,0)),"",(VLOOKUP(AC15,BD!$A$7:$E$107,4,0)))</f>
        <v>0</v>
      </c>
      <c r="AI15" s="188">
        <f ca="1">AD15*IF(ISERROR(VLOOKUP(AC15,BD!$A$7:$E$107,5,0)),"",(VLOOKUP(AC15,BD!$A$7:$E$107,5,0)))</f>
        <v>0</v>
      </c>
      <c r="AK15" s="282"/>
      <c r="AL15" s="6" t="str">
        <f ca="1">Feuil5!BV24</f>
        <v>B16</v>
      </c>
      <c r="AM15" s="176"/>
      <c r="AN15" s="5">
        <f ca="1">IF(ISERROR(VLOOKUP(AL15,BD!$A$7:$E$107,2,0)),"",(VLOOKUP(AL15,BD!$A$7:$E$107,2,0)))</f>
        <v>256</v>
      </c>
      <c r="AO15" s="178">
        <f t="shared" ca="1" si="9"/>
        <v>0</v>
      </c>
      <c r="AP15" s="187">
        <f ca="1">AM15*IF(ISERROR(VLOOKUP(AL15,BD!$A$7:$E$107,3,0)),"",(VLOOKUP(AL15,BD!$A$7:$E$107,3,0)))</f>
        <v>0</v>
      </c>
      <c r="AQ15" s="187">
        <f ca="1">AM15*IF(ISERROR(VLOOKUP(AL15,BD!$A$7:$E$107,4,0)),"",(VLOOKUP(AL15,BD!$A$7:$E$107,4,0)))</f>
        <v>0</v>
      </c>
      <c r="AR15" s="188">
        <f ca="1">AM15*IF(ISERROR(VLOOKUP(AL15,BD!$A$7:$E$107,5,0)),"",(VLOOKUP(AL15,BD!$A$7:$E$107,5,0)))</f>
        <v>0</v>
      </c>
      <c r="AT15" s="282"/>
      <c r="AU15" s="6" t="str">
        <f ca="1">Feuil5!BW24</f>
        <v>B9</v>
      </c>
      <c r="AV15" s="176"/>
      <c r="AW15" s="5">
        <f ca="1">IF(ISERROR(VLOOKUP(AU15,BD!$A$7:$E$107,2,0)),"",(VLOOKUP(AU15,BD!$A$7:$E$107,2,0)))</f>
        <v>263</v>
      </c>
      <c r="AX15" s="178">
        <f t="shared" ca="1" si="10"/>
        <v>0</v>
      </c>
      <c r="AY15" s="187">
        <f ca="1">AV15*IF(ISERROR(VLOOKUP(AU15,BD!$A$7:$E$107,3,0)),"",(VLOOKUP(AU15,BD!$A$7:$E$107,3,0)))</f>
        <v>0</v>
      </c>
      <c r="AZ15" s="187">
        <f ca="1">AV15*IF(ISERROR(VLOOKUP(AU15,BD!$A$7:$E$107,4,0)),"",(VLOOKUP(AU15,BD!$A$7:$E$107,4,0)))</f>
        <v>0</v>
      </c>
      <c r="BA15" s="188">
        <f ca="1">AV15*IF(ISERROR(VLOOKUP(AU15,BD!$A$7:$E$107,5,0)),"",(VLOOKUP(AU15,BD!$A$7:$E$107,5,0)))</f>
        <v>0</v>
      </c>
      <c r="BC15" s="282"/>
      <c r="BD15" s="6" t="str">
        <f ca="1">Feuil5!BX24</f>
        <v>B17</v>
      </c>
      <c r="BE15" s="176"/>
      <c r="BF15" s="5">
        <f ca="1">IF(ISERROR(VLOOKUP(BD15,BD!$A$7:$E$107,2,0)),"",(VLOOKUP(BD15,BD!$A$7:$E$107,2,0)))</f>
        <v>221</v>
      </c>
      <c r="BG15" s="178">
        <f t="shared" ca="1" si="11"/>
        <v>0</v>
      </c>
      <c r="BH15" s="187">
        <f ca="1">BE15*IF(ISERROR(VLOOKUP(BD15,BD!$A$7:$E$107,3,0)),"",(VLOOKUP(BD15,BD!$A$7:$E$107,3,0)))</f>
        <v>0</v>
      </c>
      <c r="BI15" s="187">
        <f ca="1">BE15*IF(ISERROR(VLOOKUP(BD15,BD!$A$7:$E$107,4,0)),"",(VLOOKUP(BD15,BD!$A$7:$E$107,4,0)))</f>
        <v>0</v>
      </c>
      <c r="BJ15" s="188">
        <f ca="1">BE15*IF(ISERROR(VLOOKUP(BD15,BD!$A$7:$E$107,5,0)),"",(VLOOKUP(BD15,BD!$A$7:$E$107,5,0)))</f>
        <v>0</v>
      </c>
    </row>
    <row r="16" spans="1:62" ht="11.25" customHeight="1" x14ac:dyDescent="0.25">
      <c r="A16" s="307"/>
      <c r="B16" s="6" t="str">
        <f ca="1">Feuil5!BR25</f>
        <v>B15</v>
      </c>
      <c r="C16" s="176"/>
      <c r="D16" s="5">
        <f ca="1">IF(ISERROR(VLOOKUP(B16,BD!$A$7:$E$107,2,0)),"",(VLOOKUP(B16,BD!$A$7:$E$107,2,0)))</f>
        <v>73</v>
      </c>
      <c r="E16" s="178">
        <f t="shared" ca="1" si="6"/>
        <v>0</v>
      </c>
      <c r="F16" s="187">
        <f ca="1">C16*IF(ISERROR(VLOOKUP(B16,BD!$A$7:$E$107,3,0)),"",(VLOOKUP(B16,BD!$A$7:$E$107,3,0)))</f>
        <v>0</v>
      </c>
      <c r="G16" s="187">
        <f ca="1">C16*IF(ISERROR(VLOOKUP(B16,BD!$A$7:$E$107,4,0)),"",(VLOOKUP(B16,BD!$A$7:$E$107,4,0)))</f>
        <v>0</v>
      </c>
      <c r="H16" s="188">
        <f ca="1">C16*IF(ISERROR(VLOOKUP(B16,BD!$A$7:$E$107,5,0)),"",(VLOOKUP(B16,BD!$A$7:$E$107,5,0)))</f>
        <v>0</v>
      </c>
      <c r="J16" s="282"/>
      <c r="K16" s="6" t="str">
        <f ca="1">Feuil5!BS25</f>
        <v>B13</v>
      </c>
      <c r="L16" s="176"/>
      <c r="M16" s="5">
        <f ca="1">IF(ISERROR(VLOOKUP(K16,BD!$A$7:$E$107,2,0)),"",(VLOOKUP(K16,BD!$A$7:$E$107,2,0)))</f>
        <v>69</v>
      </c>
      <c r="N16" s="178">
        <f t="shared" ref="N16:N19" ca="1" si="13">L16*M16</f>
        <v>0</v>
      </c>
      <c r="O16" s="187">
        <f ca="1">L16*IF(ISERROR(VLOOKUP(K16,BD!$A$7:$E$107,3,0)),"",(VLOOKUP(K16,BD!$A$7:$E$107,3,0)))</f>
        <v>0</v>
      </c>
      <c r="P16" s="187">
        <f ca="1">L16*IF(ISERROR(VLOOKUP(K16,BD!$A$7:$E$107,4,0)),"",(VLOOKUP(K16,BD!$A$7:$E$107,4,0)))</f>
        <v>0</v>
      </c>
      <c r="Q16" s="188">
        <f ca="1">L16*IF(ISERROR(VLOOKUP(K16,BD!$A$7:$E$107,5,0)),"",(VLOOKUP(K16,BD!$A$7:$E$107,5,0)))</f>
        <v>0</v>
      </c>
      <c r="S16" s="282"/>
      <c r="T16" s="6" t="str">
        <f ca="1">Feuil5!BT25</f>
        <v>B13</v>
      </c>
      <c r="U16" s="176"/>
      <c r="V16" s="5">
        <f ca="1">IF(ISERROR(VLOOKUP(T16,BD!$A$7:$E$107,2,0)),"",(VLOOKUP(T16,BD!$A$7:$E$107,2,0)))</f>
        <v>69</v>
      </c>
      <c r="W16" s="178">
        <f t="shared" ca="1" si="7"/>
        <v>0</v>
      </c>
      <c r="X16" s="187">
        <f ca="1">U16*IF(ISERROR(VLOOKUP(T16,BD!$A$7:$E$107,3,0)),"",(VLOOKUP(T16,BD!$A$7:$E$107,3,0)))</f>
        <v>0</v>
      </c>
      <c r="Y16" s="187">
        <f ca="1">U16*IF(ISERROR(VLOOKUP(T16,BD!$A$7:$E$107,4,0)),"",(VLOOKUP(T16,BD!$A$7:$E$107,4,0)))</f>
        <v>0</v>
      </c>
      <c r="Z16" s="188">
        <f ca="1">U16*IF(ISERROR(VLOOKUP(T16,BD!$A$7:$E$107,5,0)),"",(VLOOKUP(T16,BD!$A$7:$E$107,5,0)))</f>
        <v>0</v>
      </c>
      <c r="AB16" s="307"/>
      <c r="AC16" s="6" t="str">
        <f ca="1">Feuil5!BU25</f>
        <v>B15</v>
      </c>
      <c r="AD16" s="176"/>
      <c r="AE16" s="5">
        <f ca="1">IF(ISERROR(VLOOKUP(AC16,BD!$A$7:$E$107,2,0)),"",(VLOOKUP(AC16,BD!$A$7:$E$107,2,0)))</f>
        <v>73</v>
      </c>
      <c r="AF16" s="178">
        <f t="shared" ca="1" si="8"/>
        <v>0</v>
      </c>
      <c r="AG16" s="187">
        <f ca="1">AD16*IF(ISERROR(VLOOKUP(AC16,BD!$A$7:$E$107,3,0)),"",(VLOOKUP(AC16,BD!$A$7:$E$107,3,0)))</f>
        <v>0</v>
      </c>
      <c r="AH16" s="187">
        <f ca="1">AD16*IF(ISERROR(VLOOKUP(AC16,BD!$A$7:$E$107,4,0)),"",(VLOOKUP(AC16,BD!$A$7:$E$107,4,0)))</f>
        <v>0</v>
      </c>
      <c r="AI16" s="188">
        <f ca="1">AD16*IF(ISERROR(VLOOKUP(AC16,BD!$A$7:$E$107,5,0)),"",(VLOOKUP(AC16,BD!$A$7:$E$107,5,0)))</f>
        <v>0</v>
      </c>
      <c r="AK16" s="282"/>
      <c r="AL16" s="6" t="str">
        <f ca="1">Feuil5!BV25</f>
        <v>B15</v>
      </c>
      <c r="AM16" s="176"/>
      <c r="AN16" s="5">
        <f ca="1">IF(ISERROR(VLOOKUP(AL16,BD!$A$7:$E$107,2,0)),"",(VLOOKUP(AL16,BD!$A$7:$E$107,2,0)))</f>
        <v>73</v>
      </c>
      <c r="AO16" s="178">
        <f t="shared" ca="1" si="9"/>
        <v>0</v>
      </c>
      <c r="AP16" s="187">
        <f ca="1">AM16*IF(ISERROR(VLOOKUP(AL16,BD!$A$7:$E$107,3,0)),"",(VLOOKUP(AL16,BD!$A$7:$E$107,3,0)))</f>
        <v>0</v>
      </c>
      <c r="AQ16" s="187">
        <f ca="1">AM16*IF(ISERROR(VLOOKUP(AL16,BD!$A$7:$E$107,4,0)),"",(VLOOKUP(AL16,BD!$A$7:$E$107,4,0)))</f>
        <v>0</v>
      </c>
      <c r="AR16" s="188">
        <f ca="1">AM16*IF(ISERROR(VLOOKUP(AL16,BD!$A$7:$E$107,5,0)),"",(VLOOKUP(AL16,BD!$A$7:$E$107,5,0)))</f>
        <v>0</v>
      </c>
      <c r="AT16" s="282"/>
      <c r="AU16" s="6" t="str">
        <f ca="1">Feuil5!BW25</f>
        <v>B17</v>
      </c>
      <c r="AV16" s="176"/>
      <c r="AW16" s="5">
        <f ca="1">IF(ISERROR(VLOOKUP(AU16,BD!$A$7:$E$107,2,0)),"",(VLOOKUP(AU16,BD!$A$7:$E$107,2,0)))</f>
        <v>221</v>
      </c>
      <c r="AX16" s="178">
        <f t="shared" ca="1" si="10"/>
        <v>0</v>
      </c>
      <c r="AY16" s="187">
        <f ca="1">AV16*IF(ISERROR(VLOOKUP(AU16,BD!$A$7:$E$107,3,0)),"",(VLOOKUP(AU16,BD!$A$7:$E$107,3,0)))</f>
        <v>0</v>
      </c>
      <c r="AZ16" s="187">
        <f ca="1">AV16*IF(ISERROR(VLOOKUP(AU16,BD!$A$7:$E$107,4,0)),"",(VLOOKUP(AU16,BD!$A$7:$E$107,4,0)))</f>
        <v>0</v>
      </c>
      <c r="BA16" s="188">
        <f ca="1">AV16*IF(ISERROR(VLOOKUP(AU16,BD!$A$7:$E$107,5,0)),"",(VLOOKUP(AU16,BD!$A$7:$E$107,5,0)))</f>
        <v>0</v>
      </c>
      <c r="BC16" s="282"/>
      <c r="BD16" s="6" t="str">
        <f ca="1">Feuil5!BX25</f>
        <v>B15</v>
      </c>
      <c r="BE16" s="176"/>
      <c r="BF16" s="5">
        <f ca="1">IF(ISERROR(VLOOKUP(BD16,BD!$A$7:$E$107,2,0)),"",(VLOOKUP(BD16,BD!$A$7:$E$107,2,0)))</f>
        <v>73</v>
      </c>
      <c r="BG16" s="178">
        <f t="shared" ca="1" si="11"/>
        <v>0</v>
      </c>
      <c r="BH16" s="187">
        <f ca="1">BE16*IF(ISERROR(VLOOKUP(BD16,BD!$A$7:$E$107,3,0)),"",(VLOOKUP(BD16,BD!$A$7:$E$107,3,0)))</f>
        <v>0</v>
      </c>
      <c r="BI16" s="187">
        <f ca="1">BE16*IF(ISERROR(VLOOKUP(BD16,BD!$A$7:$E$107,4,0)),"",(VLOOKUP(BD16,BD!$A$7:$E$107,4,0)))</f>
        <v>0</v>
      </c>
      <c r="BJ16" s="188">
        <f ca="1">BE16*IF(ISERROR(VLOOKUP(BD16,BD!$A$7:$E$107,5,0)),"",(VLOOKUP(BD16,BD!$A$7:$E$107,5,0)))</f>
        <v>0</v>
      </c>
    </row>
    <row r="17" spans="1:62" ht="11.25" customHeight="1" x14ac:dyDescent="0.25">
      <c r="A17" s="307"/>
      <c r="B17" s="6" t="str">
        <f ca="1">Feuil5!BR26</f>
        <v>B18</v>
      </c>
      <c r="C17" s="176"/>
      <c r="D17" s="5">
        <f ca="1">IF(ISERROR(VLOOKUP(B17,BD!$A$7:$E$107,2,0)),"",(VLOOKUP(B17,BD!$A$7:$E$107,2,0)))</f>
        <v>36</v>
      </c>
      <c r="E17" s="178">
        <f t="shared" ca="1" si="6"/>
        <v>0</v>
      </c>
      <c r="F17" s="187">
        <f ca="1">C17*IF(ISERROR(VLOOKUP(B17,BD!$A$7:$E$107,3,0)),"",(VLOOKUP(B17,BD!$A$7:$E$107,3,0)))</f>
        <v>0</v>
      </c>
      <c r="G17" s="187">
        <f ca="1">C17*IF(ISERROR(VLOOKUP(B17,BD!$A$7:$E$107,4,0)),"",(VLOOKUP(B17,BD!$A$7:$E$107,4,0)))</f>
        <v>0</v>
      </c>
      <c r="H17" s="188">
        <f ca="1">C17*IF(ISERROR(VLOOKUP(B17,BD!$A$7:$E$107,5,0)),"",(VLOOKUP(B17,BD!$A$7:$E$107,5,0)))</f>
        <v>0</v>
      </c>
      <c r="J17" s="282"/>
      <c r="K17" s="6" t="str">
        <f ca="1">Feuil5!BS26</f>
        <v>B23</v>
      </c>
      <c r="L17" s="176"/>
      <c r="M17" s="5">
        <f ca="1">IF(ISERROR(VLOOKUP(K17,BD!$A$7:$E$107,2,0)),"",(VLOOKUP(K17,BD!$A$7:$E$107,2,0)))</f>
        <v>247</v>
      </c>
      <c r="N17" s="178">
        <f t="shared" ca="1" si="13"/>
        <v>0</v>
      </c>
      <c r="O17" s="187">
        <f ca="1">L17*IF(ISERROR(VLOOKUP(K17,BD!$A$7:$E$107,3,0)),"",(VLOOKUP(K17,BD!$A$7:$E$107,3,0)))</f>
        <v>0</v>
      </c>
      <c r="P17" s="187">
        <f ca="1">L17*IF(ISERROR(VLOOKUP(K17,BD!$A$7:$E$107,4,0)),"",(VLOOKUP(K17,BD!$A$7:$E$107,4,0)))</f>
        <v>0</v>
      </c>
      <c r="Q17" s="188">
        <f ca="1">L17*IF(ISERROR(VLOOKUP(K17,BD!$A$7:$E$107,5,0)),"",(VLOOKUP(K17,BD!$A$7:$E$107,5,0)))</f>
        <v>0</v>
      </c>
      <c r="S17" s="282"/>
      <c r="T17" s="6" t="str">
        <f ca="1">Feuil5!BT26</f>
        <v>B23</v>
      </c>
      <c r="U17" s="176"/>
      <c r="V17" s="5">
        <f ca="1">IF(ISERROR(VLOOKUP(T17,BD!$A$7:$E$107,2,0)),"",(VLOOKUP(T17,BD!$A$7:$E$107,2,0)))</f>
        <v>247</v>
      </c>
      <c r="W17" s="178">
        <f t="shared" ca="1" si="7"/>
        <v>0</v>
      </c>
      <c r="X17" s="187">
        <f ca="1">U17*IF(ISERROR(VLOOKUP(T17,BD!$A$7:$E$107,3,0)),"",(VLOOKUP(T17,BD!$A$7:$E$107,3,0)))</f>
        <v>0</v>
      </c>
      <c r="Y17" s="187">
        <f ca="1">U17*IF(ISERROR(VLOOKUP(T17,BD!$A$7:$E$107,4,0)),"",(VLOOKUP(T17,BD!$A$7:$E$107,4,0)))</f>
        <v>0</v>
      </c>
      <c r="Z17" s="188">
        <f ca="1">U17*IF(ISERROR(VLOOKUP(T17,BD!$A$7:$E$107,5,0)),"",(VLOOKUP(T17,BD!$A$7:$E$107,5,0)))</f>
        <v>0</v>
      </c>
      <c r="AB17" s="307"/>
      <c r="AC17" s="6" t="str">
        <f ca="1">Feuil5!BU26</f>
        <v>B23</v>
      </c>
      <c r="AD17" s="176"/>
      <c r="AE17" s="5">
        <f ca="1">IF(ISERROR(VLOOKUP(AC17,BD!$A$7:$E$107,2,0)),"",(VLOOKUP(AC17,BD!$A$7:$E$107,2,0)))</f>
        <v>247</v>
      </c>
      <c r="AF17" s="178">
        <f t="shared" ca="1" si="8"/>
        <v>0</v>
      </c>
      <c r="AG17" s="187">
        <f ca="1">AD17*IF(ISERROR(VLOOKUP(AC17,BD!$A$7:$E$107,3,0)),"",(VLOOKUP(AC17,BD!$A$7:$E$107,3,0)))</f>
        <v>0</v>
      </c>
      <c r="AH17" s="187">
        <f ca="1">AD17*IF(ISERROR(VLOOKUP(AC17,BD!$A$7:$E$107,4,0)),"",(VLOOKUP(AC17,BD!$A$7:$E$107,4,0)))</f>
        <v>0</v>
      </c>
      <c r="AI17" s="188">
        <f ca="1">AD17*IF(ISERROR(VLOOKUP(AC17,BD!$A$7:$E$107,5,0)),"",(VLOOKUP(AC17,BD!$A$7:$E$107,5,0)))</f>
        <v>0</v>
      </c>
      <c r="AK17" s="282"/>
      <c r="AL17" s="6" t="str">
        <f ca="1">Feuil5!BV26</f>
        <v>B21</v>
      </c>
      <c r="AM17" s="176"/>
      <c r="AN17" s="5">
        <f ca="1">IF(ISERROR(VLOOKUP(AL17,BD!$A$7:$E$107,2,0)),"",(VLOOKUP(AL17,BD!$A$7:$E$107,2,0)))</f>
        <v>115</v>
      </c>
      <c r="AO17" s="178">
        <f t="shared" ca="1" si="9"/>
        <v>0</v>
      </c>
      <c r="AP17" s="187">
        <f ca="1">AM17*IF(ISERROR(VLOOKUP(AL17,BD!$A$7:$E$107,3,0)),"",(VLOOKUP(AL17,BD!$A$7:$E$107,3,0)))</f>
        <v>0</v>
      </c>
      <c r="AQ17" s="187">
        <f ca="1">AM17*IF(ISERROR(VLOOKUP(AL17,BD!$A$7:$E$107,4,0)),"",(VLOOKUP(AL17,BD!$A$7:$E$107,4,0)))</f>
        <v>0</v>
      </c>
      <c r="AR17" s="188">
        <f ca="1">AM17*IF(ISERROR(VLOOKUP(AL17,BD!$A$7:$E$107,5,0)),"",(VLOOKUP(AL17,BD!$A$7:$E$107,5,0)))</f>
        <v>0</v>
      </c>
      <c r="AT17" s="282"/>
      <c r="AU17" s="6" t="str">
        <f ca="1">Feuil5!BW26</f>
        <v>B24</v>
      </c>
      <c r="AV17" s="176"/>
      <c r="AW17" s="5">
        <f ca="1">IF(ISERROR(VLOOKUP(AU17,BD!$A$7:$E$107,2,0)),"",(VLOOKUP(AU17,BD!$A$7:$E$107,2,0)))</f>
        <v>17</v>
      </c>
      <c r="AX17" s="178">
        <f t="shared" ca="1" si="10"/>
        <v>0</v>
      </c>
      <c r="AY17" s="187">
        <f ca="1">AV17*IF(ISERROR(VLOOKUP(AU17,BD!$A$7:$E$107,3,0)),"",(VLOOKUP(AU17,BD!$A$7:$E$107,3,0)))</f>
        <v>0</v>
      </c>
      <c r="AZ17" s="187">
        <f ca="1">AV17*IF(ISERROR(VLOOKUP(AU17,BD!$A$7:$E$107,4,0)),"",(VLOOKUP(AU17,BD!$A$7:$E$107,4,0)))</f>
        <v>0</v>
      </c>
      <c r="BA17" s="188">
        <f ca="1">AV17*IF(ISERROR(VLOOKUP(AU17,BD!$A$7:$E$107,5,0)),"",(VLOOKUP(AU17,BD!$A$7:$E$107,5,0)))</f>
        <v>0</v>
      </c>
      <c r="BC17" s="282"/>
      <c r="BD17" s="6" t="str">
        <f ca="1">Feuil5!BX26</f>
        <v>B26</v>
      </c>
      <c r="BE17" s="176"/>
      <c r="BF17" s="5">
        <f ca="1">IF(ISERROR(VLOOKUP(BD17,BD!$A$7:$E$107,2,0)),"",(VLOOKUP(BD17,BD!$A$7:$E$107,2,0)))</f>
        <v>31</v>
      </c>
      <c r="BG17" s="178">
        <f t="shared" ca="1" si="11"/>
        <v>0</v>
      </c>
      <c r="BH17" s="187">
        <f ca="1">BE17*IF(ISERROR(VLOOKUP(BD17,BD!$A$7:$E$107,3,0)),"",(VLOOKUP(BD17,BD!$A$7:$E$107,3,0)))</f>
        <v>0</v>
      </c>
      <c r="BI17" s="187">
        <f ca="1">BE17*IF(ISERROR(VLOOKUP(BD17,BD!$A$7:$E$107,4,0)),"",(VLOOKUP(BD17,BD!$A$7:$E$107,4,0)))</f>
        <v>0</v>
      </c>
      <c r="BJ17" s="188">
        <f ca="1">BE17*IF(ISERROR(VLOOKUP(BD17,BD!$A$7:$E$107,5,0)),"",(VLOOKUP(BD17,BD!$A$7:$E$107,5,0)))</f>
        <v>0</v>
      </c>
    </row>
    <row r="18" spans="1:62" ht="11.25" customHeight="1" x14ac:dyDescent="0.25">
      <c r="A18" s="307"/>
      <c r="B18" s="6" t="str">
        <f ca="1">Feuil5!BR27</f>
        <v>B29</v>
      </c>
      <c r="C18" s="176"/>
      <c r="D18" s="5">
        <f ca="1">IF(ISERROR(VLOOKUP(B18,BD!$A$7:$E$107,2,0)),"",(VLOOKUP(B18,BD!$A$7:$E$107,2,0)))</f>
        <v>48</v>
      </c>
      <c r="E18" s="178">
        <f t="shared" ca="1" si="6"/>
        <v>0</v>
      </c>
      <c r="F18" s="187">
        <f ca="1">C18*IF(ISERROR(VLOOKUP(B18,BD!$A$7:$E$107,3,0)),"",(VLOOKUP(B18,BD!$A$7:$E$107,3,0)))</f>
        <v>0</v>
      </c>
      <c r="G18" s="187">
        <f ca="1">C18*IF(ISERROR(VLOOKUP(B18,BD!$A$7:$E$107,4,0)),"",(VLOOKUP(B18,BD!$A$7:$E$107,4,0)))</f>
        <v>0</v>
      </c>
      <c r="H18" s="188">
        <f ca="1">C18*IF(ISERROR(VLOOKUP(B18,BD!$A$7:$E$107,5,0)),"",(VLOOKUP(B18,BD!$A$7:$E$107,5,0)))</f>
        <v>0</v>
      </c>
      <c r="J18" s="282"/>
      <c r="K18" s="6" t="str">
        <f ca="1">Feuil5!BS27</f>
        <v>B29</v>
      </c>
      <c r="L18" s="176"/>
      <c r="M18" s="5">
        <f ca="1">IF(ISERROR(VLOOKUP(K18,BD!$A$7:$E$107,2,0)),"",(VLOOKUP(K18,BD!$A$7:$E$107,2,0)))</f>
        <v>48</v>
      </c>
      <c r="N18" s="178">
        <f t="shared" ca="1" si="13"/>
        <v>0</v>
      </c>
      <c r="O18" s="187">
        <f ca="1">L18*IF(ISERROR(VLOOKUP(K18,BD!$A$7:$E$107,3,0)),"",(VLOOKUP(K18,BD!$A$7:$E$107,3,0)))</f>
        <v>0</v>
      </c>
      <c r="P18" s="187">
        <f ca="1">L18*IF(ISERROR(VLOOKUP(K18,BD!$A$7:$E$107,4,0)),"",(VLOOKUP(K18,BD!$A$7:$E$107,4,0)))</f>
        <v>0</v>
      </c>
      <c r="Q18" s="188">
        <f ca="1">L18*IF(ISERROR(VLOOKUP(K18,BD!$A$7:$E$107,5,0)),"",(VLOOKUP(K18,BD!$A$7:$E$107,5,0)))</f>
        <v>0</v>
      </c>
      <c r="S18" s="282"/>
      <c r="T18" s="6" t="str">
        <f ca="1">Feuil5!BT27</f>
        <v>B28</v>
      </c>
      <c r="U18" s="176"/>
      <c r="V18" s="5">
        <f ca="1">IF(ISERROR(VLOOKUP(T18,BD!$A$7:$E$107,2,0)),"",(VLOOKUP(T18,BD!$A$7:$E$107,2,0)))</f>
        <v>336</v>
      </c>
      <c r="W18" s="178">
        <f t="shared" ca="1" si="7"/>
        <v>0</v>
      </c>
      <c r="X18" s="187">
        <f ca="1">U18*IF(ISERROR(VLOOKUP(T18,BD!$A$7:$E$107,3,0)),"",(VLOOKUP(T18,BD!$A$7:$E$107,3,0)))</f>
        <v>0</v>
      </c>
      <c r="Y18" s="187">
        <f ca="1">U18*IF(ISERROR(VLOOKUP(T18,BD!$A$7:$E$107,4,0)),"",(VLOOKUP(T18,BD!$A$7:$E$107,4,0)))</f>
        <v>0</v>
      </c>
      <c r="Z18" s="188">
        <f ca="1">U18*IF(ISERROR(VLOOKUP(T18,BD!$A$7:$E$107,5,0)),"",(VLOOKUP(T18,BD!$A$7:$E$107,5,0)))</f>
        <v>0</v>
      </c>
      <c r="AB18" s="307"/>
      <c r="AC18" s="6" t="str">
        <f ca="1">Feuil5!BU27</f>
        <v>B28</v>
      </c>
      <c r="AD18" s="176"/>
      <c r="AE18" s="5">
        <f ca="1">IF(ISERROR(VLOOKUP(AC18,BD!$A$7:$E$107,2,0)),"",(VLOOKUP(AC18,BD!$A$7:$E$107,2,0)))</f>
        <v>336</v>
      </c>
      <c r="AF18" s="178">
        <f t="shared" ca="1" si="8"/>
        <v>0</v>
      </c>
      <c r="AG18" s="187">
        <f ca="1">AD18*IF(ISERROR(VLOOKUP(AC18,BD!$A$7:$E$107,3,0)),"",(VLOOKUP(AC18,BD!$A$7:$E$107,3,0)))</f>
        <v>0</v>
      </c>
      <c r="AH18" s="187">
        <f ca="1">AD18*IF(ISERROR(VLOOKUP(AC18,BD!$A$7:$E$107,4,0)),"",(VLOOKUP(AC18,BD!$A$7:$E$107,4,0)))</f>
        <v>0</v>
      </c>
      <c r="AI18" s="188">
        <f ca="1">AD18*IF(ISERROR(VLOOKUP(AC18,BD!$A$7:$E$107,5,0)),"",(VLOOKUP(AC18,BD!$A$7:$E$107,5,0)))</f>
        <v>0</v>
      </c>
      <c r="AK18" s="282"/>
      <c r="AL18" s="6" t="str">
        <f ca="1">Feuil5!BV27</f>
        <v>B28</v>
      </c>
      <c r="AM18" s="176"/>
      <c r="AN18" s="5">
        <f ca="1">IF(ISERROR(VLOOKUP(AL18,BD!$A$7:$E$107,2,0)),"",(VLOOKUP(AL18,BD!$A$7:$E$107,2,0)))</f>
        <v>336</v>
      </c>
      <c r="AO18" s="178">
        <f t="shared" ca="1" si="9"/>
        <v>0</v>
      </c>
      <c r="AP18" s="187">
        <f ca="1">AM18*IF(ISERROR(VLOOKUP(AL18,BD!$A$7:$E$107,3,0)),"",(VLOOKUP(AL18,BD!$A$7:$E$107,3,0)))</f>
        <v>0</v>
      </c>
      <c r="AQ18" s="187">
        <f ca="1">AM18*IF(ISERROR(VLOOKUP(AL18,BD!$A$7:$E$107,4,0)),"",(VLOOKUP(AL18,BD!$A$7:$E$107,4,0)))</f>
        <v>0</v>
      </c>
      <c r="AR18" s="188">
        <f ca="1">AM18*IF(ISERROR(VLOOKUP(AL18,BD!$A$7:$E$107,5,0)),"",(VLOOKUP(AL18,BD!$A$7:$E$107,5,0)))</f>
        <v>0</v>
      </c>
      <c r="AT18" s="282"/>
      <c r="AU18" s="6" t="str">
        <f ca="1">Feuil5!BW27</f>
        <v>B28</v>
      </c>
      <c r="AV18" s="176"/>
      <c r="AW18" s="5">
        <f ca="1">IF(ISERROR(VLOOKUP(AU18,BD!$A$7:$E$107,2,0)),"",(VLOOKUP(AU18,BD!$A$7:$E$107,2,0)))</f>
        <v>336</v>
      </c>
      <c r="AX18" s="178">
        <f t="shared" ca="1" si="10"/>
        <v>0</v>
      </c>
      <c r="AY18" s="187">
        <f ca="1">AV18*IF(ISERROR(VLOOKUP(AU18,BD!$A$7:$E$107,3,0)),"",(VLOOKUP(AU18,BD!$A$7:$E$107,3,0)))</f>
        <v>0</v>
      </c>
      <c r="AZ18" s="187">
        <f ca="1">AV18*IF(ISERROR(VLOOKUP(AU18,BD!$A$7:$E$107,4,0)),"",(VLOOKUP(AU18,BD!$A$7:$E$107,4,0)))</f>
        <v>0</v>
      </c>
      <c r="BA18" s="188">
        <f ca="1">AV18*IF(ISERROR(VLOOKUP(AU18,BD!$A$7:$E$107,5,0)),"",(VLOOKUP(AU18,BD!$A$7:$E$107,5,0)))</f>
        <v>0</v>
      </c>
      <c r="BC18" s="282"/>
      <c r="BD18" s="6" t="str">
        <f ca="1">Feuil5!BX27</f>
        <v>B28</v>
      </c>
      <c r="BE18" s="176"/>
      <c r="BF18" s="5">
        <f ca="1">IF(ISERROR(VLOOKUP(BD18,BD!$A$7:$E$107,2,0)),"",(VLOOKUP(BD18,BD!$A$7:$E$107,2,0)))</f>
        <v>336</v>
      </c>
      <c r="BG18" s="178">
        <f t="shared" ca="1" si="11"/>
        <v>0</v>
      </c>
      <c r="BH18" s="187">
        <f ca="1">BE18*IF(ISERROR(VLOOKUP(BD18,BD!$A$7:$E$107,3,0)),"",(VLOOKUP(BD18,BD!$A$7:$E$107,3,0)))</f>
        <v>0</v>
      </c>
      <c r="BI18" s="187">
        <f ca="1">BE18*IF(ISERROR(VLOOKUP(BD18,BD!$A$7:$E$107,4,0)),"",(VLOOKUP(BD18,BD!$A$7:$E$107,4,0)))</f>
        <v>0</v>
      </c>
      <c r="BJ18" s="188">
        <f ca="1">BE18*IF(ISERROR(VLOOKUP(BD18,BD!$A$7:$E$107,5,0)),"",(VLOOKUP(BD18,BD!$A$7:$E$107,5,0)))</f>
        <v>0</v>
      </c>
    </row>
    <row r="19" spans="1:62" ht="11.25" customHeight="1" thickBot="1" x14ac:dyDescent="0.3">
      <c r="A19" s="308"/>
      <c r="B19" s="6">
        <f ca="1">Feuil5!BR28</f>
        <v>0</v>
      </c>
      <c r="C19" s="176"/>
      <c r="D19" s="5" t="str">
        <f ca="1">IF(ISERROR(VLOOKUP(B19,BD!$A$7:$E$107,2,0)),"",(VLOOKUP(B19,BD!$A$7:$E$107,2,0)))</f>
        <v/>
      </c>
      <c r="E19" s="178" t="e">
        <f t="shared" ca="1" si="6"/>
        <v>#VALUE!</v>
      </c>
      <c r="F19" s="187" t="e">
        <f ca="1">C19*IF(ISERROR(VLOOKUP(B19,BD!$A$7:$E$107,3,0)),"",(VLOOKUP(B19,BD!$A$7:$E$107,3,0)))</f>
        <v>#VALUE!</v>
      </c>
      <c r="G19" s="187" t="e">
        <f ca="1">C19*IF(ISERROR(VLOOKUP(B19,BD!$A$7:$E$107,4,0)),"",(VLOOKUP(B19,BD!$A$7:$E$107,4,0)))</f>
        <v>#VALUE!</v>
      </c>
      <c r="H19" s="188" t="e">
        <f ca="1">C19*IF(ISERROR(VLOOKUP(B19,BD!$A$7:$E$107,5,0)),"",(VLOOKUP(B19,BD!$A$7:$E$107,5,0)))</f>
        <v>#VALUE!</v>
      </c>
      <c r="J19" s="283"/>
      <c r="K19" s="6">
        <f ca="1">Feuil5!BS28</f>
        <v>0</v>
      </c>
      <c r="L19" s="176"/>
      <c r="M19" s="5" t="str">
        <f ca="1">IF(ISERROR(VLOOKUP(K19,BD!$A$7:$E$107,2,0)),"",(VLOOKUP(K19,BD!$A$7:$E$107,2,0)))</f>
        <v/>
      </c>
      <c r="N19" s="178" t="e">
        <f t="shared" ca="1" si="13"/>
        <v>#VALUE!</v>
      </c>
      <c r="O19" s="187" t="e">
        <f ca="1">L19*IF(ISERROR(VLOOKUP(K19,BD!$A$7:$E$107,3,0)),"",(VLOOKUP(K19,BD!$A$7:$E$107,3,0)))</f>
        <v>#VALUE!</v>
      </c>
      <c r="P19" s="187" t="e">
        <f ca="1">L19*IF(ISERROR(VLOOKUP(K19,BD!$A$7:$E$107,4,0)),"",(VLOOKUP(K19,BD!$A$7:$E$107,4,0)))</f>
        <v>#VALUE!</v>
      </c>
      <c r="Q19" s="188" t="e">
        <f ca="1">L19*IF(ISERROR(VLOOKUP(K19,BD!$A$7:$E$107,5,0)),"",(VLOOKUP(K19,BD!$A$7:$E$107,5,0)))</f>
        <v>#VALUE!</v>
      </c>
      <c r="S19" s="283"/>
      <c r="T19" s="6">
        <f ca="1">Feuil5!BT28</f>
        <v>0</v>
      </c>
      <c r="U19" s="176"/>
      <c r="V19" s="5" t="str">
        <f ca="1">IF(ISERROR(VLOOKUP(T19,BD!$A$7:$E$107,2,0)),"",(VLOOKUP(T19,BD!$A$7:$E$107,2,0)))</f>
        <v/>
      </c>
      <c r="W19" s="178">
        <f t="shared" ca="1" si="7"/>
        <v>0</v>
      </c>
      <c r="X19" s="187" t="e">
        <f ca="1">U19*IF(ISERROR(VLOOKUP(T19,BD!$A$7:$E$107,3,0)),"",(VLOOKUP(T19,BD!$A$7:$E$107,3,0)))</f>
        <v>#VALUE!</v>
      </c>
      <c r="Y19" s="187" t="e">
        <f ca="1">U19*IF(ISERROR(VLOOKUP(T19,BD!$A$7:$E$107,4,0)),"",(VLOOKUP(T19,BD!$A$7:$E$107,4,0)))</f>
        <v>#VALUE!</v>
      </c>
      <c r="Z19" s="188" t="e">
        <f ca="1">U19*IF(ISERROR(VLOOKUP(T19,BD!$A$7:$E$107,5,0)),"",(VLOOKUP(T19,BD!$A$7:$E$107,5,0)))</f>
        <v>#VALUE!</v>
      </c>
      <c r="AB19" s="308"/>
      <c r="AC19" s="6">
        <f ca="1">Feuil5!BU28</f>
        <v>0</v>
      </c>
      <c r="AD19" s="176"/>
      <c r="AE19" s="5" t="str">
        <f ca="1">IF(ISERROR(VLOOKUP(AC19,BD!$A$7:$E$107,2,0)),"",(VLOOKUP(AC19,BD!$A$7:$E$107,2,0)))</f>
        <v/>
      </c>
      <c r="AF19" s="178">
        <f t="shared" ca="1" si="8"/>
        <v>0</v>
      </c>
      <c r="AG19" s="187" t="e">
        <f ca="1">AD19*IF(ISERROR(VLOOKUP(AC19,BD!$A$7:$E$107,3,0)),"",(VLOOKUP(AC19,BD!$A$7:$E$107,3,0)))</f>
        <v>#VALUE!</v>
      </c>
      <c r="AH19" s="187" t="e">
        <f ca="1">AD19*IF(ISERROR(VLOOKUP(AC19,BD!$A$7:$E$107,4,0)),"",(VLOOKUP(AC19,BD!$A$7:$E$107,4,0)))</f>
        <v>#VALUE!</v>
      </c>
      <c r="AI19" s="188" t="e">
        <f ca="1">AD19*IF(ISERROR(VLOOKUP(AC19,BD!$A$7:$E$107,5,0)),"",(VLOOKUP(AC19,BD!$A$7:$E$107,5,0)))</f>
        <v>#VALUE!</v>
      </c>
      <c r="AK19" s="283"/>
      <c r="AL19" s="6">
        <f ca="1">Feuil5!BV28</f>
        <v>0</v>
      </c>
      <c r="AM19" s="176"/>
      <c r="AN19" s="5" t="str">
        <f ca="1">IF(ISERROR(VLOOKUP(AL19,BD!$A$7:$E$107,2,0)),"",(VLOOKUP(AL19,BD!$A$7:$E$107,2,0)))</f>
        <v/>
      </c>
      <c r="AO19" s="178">
        <f t="shared" ca="1" si="9"/>
        <v>0</v>
      </c>
      <c r="AP19" s="187" t="e">
        <f ca="1">AM19*IF(ISERROR(VLOOKUP(AL19,BD!$A$7:$E$107,3,0)),"",(VLOOKUP(AL19,BD!$A$7:$E$107,3,0)))</f>
        <v>#VALUE!</v>
      </c>
      <c r="AQ19" s="187" t="e">
        <f ca="1">AM19*IF(ISERROR(VLOOKUP(AL19,BD!$A$7:$E$107,4,0)),"",(VLOOKUP(AL19,BD!$A$7:$E$107,4,0)))</f>
        <v>#VALUE!</v>
      </c>
      <c r="AR19" s="188" t="e">
        <f ca="1">AM19*IF(ISERROR(VLOOKUP(AL19,BD!$A$7:$E$107,5,0)),"",(VLOOKUP(AL19,BD!$A$7:$E$107,5,0)))</f>
        <v>#VALUE!</v>
      </c>
      <c r="AT19" s="283"/>
      <c r="AU19" s="6">
        <f ca="1">Feuil5!BW28</f>
        <v>0</v>
      </c>
      <c r="AV19" s="176"/>
      <c r="AW19" s="5" t="str">
        <f ca="1">IF(ISERROR(VLOOKUP(AU19,BD!$A$7:$E$107,2,0)),"",(VLOOKUP(AU19,BD!$A$7:$E$107,2,0)))</f>
        <v/>
      </c>
      <c r="AX19" s="178">
        <f t="shared" ca="1" si="10"/>
        <v>0</v>
      </c>
      <c r="AY19" s="187" t="e">
        <f ca="1">AV19*IF(ISERROR(VLOOKUP(AU19,BD!$A$7:$E$107,3,0)),"",(VLOOKUP(AU19,BD!$A$7:$E$107,3,0)))</f>
        <v>#VALUE!</v>
      </c>
      <c r="AZ19" s="187" t="e">
        <f ca="1">AV19*IF(ISERROR(VLOOKUP(AU19,BD!$A$7:$E$107,4,0)),"",(VLOOKUP(AU19,BD!$A$7:$E$107,4,0)))</f>
        <v>#VALUE!</v>
      </c>
      <c r="BA19" s="188" t="e">
        <f ca="1">AV19*IF(ISERROR(VLOOKUP(AU19,BD!$A$7:$E$107,5,0)),"",(VLOOKUP(AU19,BD!$A$7:$E$107,5,0)))</f>
        <v>#VALUE!</v>
      </c>
      <c r="BC19" s="283"/>
      <c r="BD19" s="6">
        <f ca="1">Feuil5!BX28</f>
        <v>0</v>
      </c>
      <c r="BE19" s="176"/>
      <c r="BF19" s="5" t="str">
        <f ca="1">IF(ISERROR(VLOOKUP(BD19,BD!$A$7:$E$107,2,0)),"",(VLOOKUP(BD19,BD!$A$7:$E$107,2,0)))</f>
        <v/>
      </c>
      <c r="BG19" s="178">
        <f t="shared" ca="1" si="11"/>
        <v>0</v>
      </c>
      <c r="BH19" s="187" t="e">
        <f ca="1">BE19*IF(ISERROR(VLOOKUP(BD19,BD!$A$7:$E$107,3,0)),"",(VLOOKUP(BD19,BD!$A$7:$E$107,3,0)))</f>
        <v>#VALUE!</v>
      </c>
      <c r="BI19" s="187" t="e">
        <f ca="1">BE19*IF(ISERROR(VLOOKUP(BD19,BD!$A$7:$E$107,4,0)),"",(VLOOKUP(BD19,BD!$A$7:$E$107,4,0)))</f>
        <v>#VALUE!</v>
      </c>
      <c r="BJ19" s="188" t="e">
        <f ca="1">BE19*IF(ISERROR(VLOOKUP(BD19,BD!$A$7:$E$107,5,0)),"",(VLOOKUP(BD19,BD!$A$7:$E$107,5,0)))</f>
        <v>#VALUE!</v>
      </c>
    </row>
    <row r="20" spans="1:62" ht="11.25" customHeight="1" thickBot="1" x14ac:dyDescent="0.3">
      <c r="A20" s="19">
        <v>0.4</v>
      </c>
      <c r="B20" s="260" t="s">
        <v>2</v>
      </c>
      <c r="C20" s="261"/>
      <c r="D20" s="261"/>
      <c r="E20" s="261"/>
      <c r="F20" s="261"/>
      <c r="G20" s="261"/>
      <c r="H20" s="262"/>
      <c r="J20" s="155">
        <v>0.4</v>
      </c>
      <c r="K20" s="260" t="s">
        <v>2</v>
      </c>
      <c r="L20" s="261"/>
      <c r="M20" s="261"/>
      <c r="N20" s="261"/>
      <c r="O20" s="261"/>
      <c r="P20" s="261"/>
      <c r="Q20" s="262"/>
      <c r="S20" s="155">
        <v>0.4</v>
      </c>
      <c r="T20" s="260" t="s">
        <v>2</v>
      </c>
      <c r="U20" s="261"/>
      <c r="V20" s="261"/>
      <c r="W20" s="261"/>
      <c r="X20" s="261"/>
      <c r="Y20" s="261"/>
      <c r="Z20" s="262"/>
      <c r="AB20" s="19">
        <v>0.3</v>
      </c>
      <c r="AC20" s="289" t="s">
        <v>2</v>
      </c>
      <c r="AD20" s="289"/>
      <c r="AE20" s="289"/>
      <c r="AF20" s="289"/>
      <c r="AG20" s="289"/>
      <c r="AH20" s="289"/>
      <c r="AI20" s="290"/>
      <c r="AK20" s="155">
        <v>0.4</v>
      </c>
      <c r="AL20" s="289" t="s">
        <v>2</v>
      </c>
      <c r="AM20" s="289"/>
      <c r="AN20" s="289"/>
      <c r="AO20" s="289"/>
      <c r="AP20" s="289"/>
      <c r="AQ20" s="289"/>
      <c r="AR20" s="290"/>
      <c r="AT20" s="155">
        <v>0.4</v>
      </c>
      <c r="AU20" s="289" t="s">
        <v>2</v>
      </c>
      <c r="AV20" s="289"/>
      <c r="AW20" s="289"/>
      <c r="AX20" s="289"/>
      <c r="AY20" s="289"/>
      <c r="AZ20" s="289"/>
      <c r="BA20" s="290"/>
      <c r="BC20" s="155">
        <v>0.4</v>
      </c>
      <c r="BD20" s="289" t="s">
        <v>2</v>
      </c>
      <c r="BE20" s="289"/>
      <c r="BF20" s="289"/>
      <c r="BG20" s="289"/>
      <c r="BH20" s="289"/>
      <c r="BI20" s="289"/>
      <c r="BJ20" s="290"/>
    </row>
    <row r="21" spans="1:62" ht="11.25" customHeight="1" x14ac:dyDescent="0.25">
      <c r="A21" s="295" t="s">
        <v>2</v>
      </c>
      <c r="B21" s="7" t="str">
        <f ca="1">Feuil5!BR30</f>
        <v/>
      </c>
      <c r="C21" s="176"/>
      <c r="D21" s="5" t="str">
        <f ca="1">IF(ISERROR(VLOOKUP(B21,BD!$A$7:$E$107,2,0)),"",(VLOOKUP(B21,BD!$A$7:$E$107,2,0)))</f>
        <v/>
      </c>
      <c r="E21" s="178" t="e">
        <f t="shared" ca="1" si="6"/>
        <v>#VALUE!</v>
      </c>
      <c r="F21" s="187" t="e">
        <f ca="1">C21*IF(ISERROR(VLOOKUP(B21,BD!$A$7:$E$107,3,0)),"",(VLOOKUP(B21,BD!$A$7:$E$107,3,0)))</f>
        <v>#VALUE!</v>
      </c>
      <c r="G21" s="187" t="e">
        <f ca="1">C21*IF(ISERROR(VLOOKUP(B21,BD!$A$7:$E$107,4,0)),"",(VLOOKUP(B21,BD!$A$7:$E$107,4,0)))</f>
        <v>#VALUE!</v>
      </c>
      <c r="H21" s="188" t="e">
        <f ca="1">C21*IF(ISERROR(VLOOKUP(B21,BD!$A$7:$E$107,5,0)),"",(VLOOKUP(B21,BD!$A$7:$E$107,5,0)))</f>
        <v>#VALUE!</v>
      </c>
      <c r="J21" s="286" t="s">
        <v>2</v>
      </c>
      <c r="K21" s="7" t="str">
        <f ca="1">Feuil5!BS30</f>
        <v>C2</v>
      </c>
      <c r="L21" s="176"/>
      <c r="M21" s="5">
        <f ca="1">IF(ISERROR(VLOOKUP(K21,BD!$A$7:$E$107,2,0)),"",(VLOOKUP(K21,BD!$A$7:$E$107,2,0)))</f>
        <v>211</v>
      </c>
      <c r="N21" s="178">
        <f t="shared" ref="N21:N26" ca="1" si="14">L21*M21</f>
        <v>0</v>
      </c>
      <c r="O21" s="187">
        <f ca="1">L21*IF(ISERROR(VLOOKUP(K21,BD!$A$7:$E$107,3,0)),"",(VLOOKUP(K21,BD!$A$7:$E$107,3,0)))</f>
        <v>0</v>
      </c>
      <c r="P21" s="187">
        <f ca="1">L21*IF(ISERROR(VLOOKUP(K21,BD!$A$7:$E$107,4,0)),"",(VLOOKUP(K21,BD!$A$7:$E$107,4,0)))</f>
        <v>0</v>
      </c>
      <c r="Q21" s="188">
        <f ca="1">L21*IF(ISERROR(VLOOKUP(K21,BD!$A$7:$E$107,5,0)),"",(VLOOKUP(K21,BD!$A$7:$E$107,5,0)))</f>
        <v>0</v>
      </c>
      <c r="S21" s="286" t="s">
        <v>2</v>
      </c>
      <c r="T21" s="7" t="str">
        <f ca="1">Feuil5!BT30</f>
        <v/>
      </c>
      <c r="U21" s="176"/>
      <c r="V21" s="5" t="str">
        <f ca="1">IF(ISERROR(VLOOKUP(T21,BD!$A$7:$E$107,2,0)),"",(VLOOKUP(T21,BD!$A$7:$E$107,2,0)))</f>
        <v/>
      </c>
      <c r="W21" s="178" t="e">
        <f t="shared" ca="1" si="7"/>
        <v>#VALUE!</v>
      </c>
      <c r="X21" s="187" t="e">
        <f ca="1">U21*IF(ISERROR(VLOOKUP(T21,BD!$A$7:$E$107,3,0)),"",(VLOOKUP(T21,BD!$A$7:$E$107,3,0)))</f>
        <v>#VALUE!</v>
      </c>
      <c r="Y21" s="187" t="e">
        <f ca="1">U21*IF(ISERROR(VLOOKUP(T21,BD!$A$7:$E$107,4,0)),"",(VLOOKUP(T21,BD!$A$7:$E$107,4,0)))</f>
        <v>#VALUE!</v>
      </c>
      <c r="Z21" s="188" t="e">
        <f ca="1">U21*IF(ISERROR(VLOOKUP(T21,BD!$A$7:$E$107,5,0)),"",(VLOOKUP(T21,BD!$A$7:$E$107,5,0)))</f>
        <v>#VALUE!</v>
      </c>
      <c r="AB21" s="295" t="s">
        <v>2</v>
      </c>
      <c r="AC21" s="7" t="str">
        <f ca="1">Feuil5!BU30</f>
        <v/>
      </c>
      <c r="AD21" s="176"/>
      <c r="AE21" s="5" t="str">
        <f ca="1">IF(ISERROR(VLOOKUP(AC21,BD!$A$7:$E$107,2,0)),"",(VLOOKUP(AC21,BD!$A$7:$E$107,2,0)))</f>
        <v/>
      </c>
      <c r="AF21" s="178" t="e">
        <f t="shared" ca="1" si="8"/>
        <v>#VALUE!</v>
      </c>
      <c r="AG21" s="187" t="e">
        <f ca="1">AD21*IF(ISERROR(VLOOKUP(AC21,BD!$A$7:$E$107,3,0)),"",(VLOOKUP(AC21,BD!$A$7:$E$107,3,0)))</f>
        <v>#VALUE!</v>
      </c>
      <c r="AH21" s="187" t="e">
        <f ca="1">AD21*IF(ISERROR(VLOOKUP(AC21,BD!$A$7:$E$107,4,0)),"",(VLOOKUP(AC21,BD!$A$7:$E$107,4,0)))</f>
        <v>#VALUE!</v>
      </c>
      <c r="AI21" s="188" t="e">
        <f ca="1">AD21*IF(ISERROR(VLOOKUP(AC21,BD!$A$7:$E$107,5,0)),"",(VLOOKUP(AC21,BD!$A$7:$E$107,5,0)))</f>
        <v>#VALUE!</v>
      </c>
      <c r="AK21" s="286" t="s">
        <v>2</v>
      </c>
      <c r="AL21" s="7" t="str">
        <f ca="1">Feuil5!BV30</f>
        <v>C5</v>
      </c>
      <c r="AM21" s="176"/>
      <c r="AN21" s="5">
        <f ca="1">IF(ISERROR(VLOOKUP(AL21,BD!$A$7:$E$107,2,0)),"",(VLOOKUP(AL21,BD!$A$7:$E$107,2,0)))</f>
        <v>214</v>
      </c>
      <c r="AO21" s="178">
        <f t="shared" ca="1" si="9"/>
        <v>0</v>
      </c>
      <c r="AP21" s="187">
        <f ca="1">AM21*IF(ISERROR(VLOOKUP(AL21,BD!$A$7:$E$107,3,0)),"",(VLOOKUP(AL21,BD!$A$7:$E$107,3,0)))</f>
        <v>0</v>
      </c>
      <c r="AQ21" s="187">
        <f ca="1">AM21*IF(ISERROR(VLOOKUP(AL21,BD!$A$7:$E$107,4,0)),"",(VLOOKUP(AL21,BD!$A$7:$E$107,4,0)))</f>
        <v>0</v>
      </c>
      <c r="AR21" s="188">
        <f ca="1">AM21*IF(ISERROR(VLOOKUP(AL21,BD!$A$7:$E$107,5,0)),"",(VLOOKUP(AL21,BD!$A$7:$E$107,5,0)))</f>
        <v>0</v>
      </c>
      <c r="AT21" s="286" t="s">
        <v>2</v>
      </c>
      <c r="AU21" s="7" t="str">
        <f ca="1">Feuil5!BW30</f>
        <v>C2</v>
      </c>
      <c r="AV21" s="176"/>
      <c r="AW21" s="5">
        <f ca="1">IF(ISERROR(VLOOKUP(AU21,BD!$A$7:$E$107,2,0)),"",(VLOOKUP(AU21,BD!$A$7:$E$107,2,0)))</f>
        <v>211</v>
      </c>
      <c r="AX21" s="178">
        <f t="shared" ca="1" si="10"/>
        <v>0</v>
      </c>
      <c r="AY21" s="187">
        <f ca="1">AV21*IF(ISERROR(VLOOKUP(AU21,BD!$A$7:$E$107,3,0)),"",(VLOOKUP(AU21,BD!$A$7:$E$107,3,0)))</f>
        <v>0</v>
      </c>
      <c r="AZ21" s="187">
        <f ca="1">AV21*IF(ISERROR(VLOOKUP(AU21,BD!$A$7:$E$107,4,0)),"",(VLOOKUP(AU21,BD!$A$7:$E$107,4,0)))</f>
        <v>0</v>
      </c>
      <c r="BA21" s="188">
        <f ca="1">AV21*IF(ISERROR(VLOOKUP(AU21,BD!$A$7:$E$107,5,0)),"",(VLOOKUP(AU21,BD!$A$7:$E$107,5,0)))</f>
        <v>0</v>
      </c>
      <c r="BC21" s="286" t="s">
        <v>2</v>
      </c>
      <c r="BD21" s="7" t="str">
        <f ca="1">Feuil5!BX30</f>
        <v>C6</v>
      </c>
      <c r="BE21" s="176"/>
      <c r="BF21" s="5">
        <f ca="1">IF(ISERROR(VLOOKUP(BD21,BD!$A$7:$E$107,2,0)),"",(VLOOKUP(BD21,BD!$A$7:$E$107,2,0)))</f>
        <v>299</v>
      </c>
      <c r="BG21" s="178">
        <f t="shared" ca="1" si="11"/>
        <v>0</v>
      </c>
      <c r="BH21" s="187">
        <f ca="1">BE21*IF(ISERROR(VLOOKUP(BD21,BD!$A$7:$E$107,3,0)),"",(VLOOKUP(BD21,BD!$A$7:$E$107,3,0)))</f>
        <v>0</v>
      </c>
      <c r="BI21" s="187">
        <f ca="1">BE21*IF(ISERROR(VLOOKUP(BD21,BD!$A$7:$E$107,4,0)),"",(VLOOKUP(BD21,BD!$A$7:$E$107,4,0)))</f>
        <v>0</v>
      </c>
      <c r="BJ21" s="188">
        <f ca="1">BE21*IF(ISERROR(VLOOKUP(BD21,BD!$A$7:$E$107,5,0)),"",(VLOOKUP(BD21,BD!$A$7:$E$107,5,0)))</f>
        <v>0</v>
      </c>
    </row>
    <row r="22" spans="1:62" ht="11.25" customHeight="1" x14ac:dyDescent="0.25">
      <c r="A22" s="296"/>
      <c r="B22" s="7" t="str">
        <f ca="1">Feuil5!BR31</f>
        <v>C8</v>
      </c>
      <c r="C22" s="176"/>
      <c r="D22" s="5">
        <f ca="1">IF(ISERROR(VLOOKUP(B22,BD!$A$7:$E$107,2,0)),"",(VLOOKUP(B22,BD!$A$7:$E$107,2,0)))</f>
        <v>293</v>
      </c>
      <c r="E22" s="178">
        <f t="shared" ca="1" si="6"/>
        <v>0</v>
      </c>
      <c r="F22" s="187">
        <f ca="1">C22*IF(ISERROR(VLOOKUP(B22,BD!$A$7:$E$107,3,0)),"",(VLOOKUP(B22,BD!$A$7:$E$107,3,0)))</f>
        <v>0</v>
      </c>
      <c r="G22" s="187">
        <f ca="1">C22*IF(ISERROR(VLOOKUP(B22,BD!$A$7:$E$107,4,0)),"",(VLOOKUP(B22,BD!$A$7:$E$107,4,0)))</f>
        <v>0</v>
      </c>
      <c r="H22" s="188">
        <f ca="1">C22*IF(ISERROR(VLOOKUP(B22,BD!$A$7:$E$107,5,0)),"",(VLOOKUP(B22,BD!$A$7:$E$107,5,0)))</f>
        <v>0</v>
      </c>
      <c r="J22" s="287"/>
      <c r="K22" s="7" t="str">
        <f ca="1">Feuil5!BS31</f>
        <v>C8</v>
      </c>
      <c r="L22" s="176"/>
      <c r="M22" s="5">
        <f ca="1">IF(ISERROR(VLOOKUP(K22,BD!$A$7:$E$107,2,0)),"",(VLOOKUP(K22,BD!$A$7:$E$107,2,0)))</f>
        <v>293</v>
      </c>
      <c r="N22" s="178">
        <f t="shared" ca="1" si="14"/>
        <v>0</v>
      </c>
      <c r="O22" s="187">
        <f ca="1">L22*IF(ISERROR(VLOOKUP(K22,BD!$A$7:$E$107,3,0)),"",(VLOOKUP(K22,BD!$A$7:$E$107,3,0)))</f>
        <v>0</v>
      </c>
      <c r="P22" s="187">
        <f ca="1">L22*IF(ISERROR(VLOOKUP(K22,BD!$A$7:$E$107,4,0)),"",(VLOOKUP(K22,BD!$A$7:$E$107,4,0)))</f>
        <v>0</v>
      </c>
      <c r="Q22" s="188">
        <f ca="1">L22*IF(ISERROR(VLOOKUP(K22,BD!$A$7:$E$107,5,0)),"",(VLOOKUP(K22,BD!$A$7:$E$107,5,0)))</f>
        <v>0</v>
      </c>
      <c r="S22" s="287"/>
      <c r="T22" s="7" t="str">
        <f ca="1">Feuil5!BT31</f>
        <v>C10</v>
      </c>
      <c r="U22" s="176"/>
      <c r="V22" s="5">
        <f ca="1">IF(ISERROR(VLOOKUP(T22,BD!$A$7:$E$107,2,0)),"",(VLOOKUP(T22,BD!$A$7:$E$107,2,0)))</f>
        <v>309</v>
      </c>
      <c r="W22" s="178">
        <f t="shared" ca="1" si="7"/>
        <v>0</v>
      </c>
      <c r="X22" s="187">
        <f ca="1">U22*IF(ISERROR(VLOOKUP(T22,BD!$A$7:$E$107,3,0)),"",(VLOOKUP(T22,BD!$A$7:$E$107,3,0)))</f>
        <v>0</v>
      </c>
      <c r="Y22" s="187">
        <f ca="1">U22*IF(ISERROR(VLOOKUP(T22,BD!$A$7:$E$107,4,0)),"",(VLOOKUP(T22,BD!$A$7:$E$107,4,0)))</f>
        <v>0</v>
      </c>
      <c r="Z22" s="188">
        <f ca="1">U22*IF(ISERROR(VLOOKUP(T22,BD!$A$7:$E$107,5,0)),"",(VLOOKUP(T22,BD!$A$7:$E$107,5,0)))</f>
        <v>0</v>
      </c>
      <c r="AB22" s="296"/>
      <c r="AC22" s="7" t="str">
        <f ca="1">Feuil5!BU31</f>
        <v>C10</v>
      </c>
      <c r="AD22" s="176"/>
      <c r="AE22" s="5">
        <f ca="1">IF(ISERROR(VLOOKUP(AC22,BD!$A$7:$E$107,2,0)),"",(VLOOKUP(AC22,BD!$A$7:$E$107,2,0)))</f>
        <v>309</v>
      </c>
      <c r="AF22" s="178">
        <f t="shared" ca="1" si="8"/>
        <v>0</v>
      </c>
      <c r="AG22" s="187">
        <f ca="1">AD22*IF(ISERROR(VLOOKUP(AC22,BD!$A$7:$E$107,3,0)),"",(VLOOKUP(AC22,BD!$A$7:$E$107,3,0)))</f>
        <v>0</v>
      </c>
      <c r="AH22" s="187">
        <f ca="1">AD22*IF(ISERROR(VLOOKUP(AC22,BD!$A$7:$E$107,4,0)),"",(VLOOKUP(AC22,BD!$A$7:$E$107,4,0)))</f>
        <v>0</v>
      </c>
      <c r="AI22" s="188">
        <f ca="1">AD22*IF(ISERROR(VLOOKUP(AC22,BD!$A$7:$E$107,5,0)),"",(VLOOKUP(AC22,BD!$A$7:$E$107,5,0)))</f>
        <v>0</v>
      </c>
      <c r="AK22" s="287"/>
      <c r="AL22" s="7" t="str">
        <f ca="1">Feuil5!BV31</f>
        <v>C8</v>
      </c>
      <c r="AM22" s="176"/>
      <c r="AN22" s="5">
        <f ca="1">IF(ISERROR(VLOOKUP(AL22,BD!$A$7:$E$107,2,0)),"",(VLOOKUP(AL22,BD!$A$7:$E$107,2,0)))</f>
        <v>293</v>
      </c>
      <c r="AO22" s="178">
        <f t="shared" ca="1" si="9"/>
        <v>0</v>
      </c>
      <c r="AP22" s="187">
        <f ca="1">AM22*IF(ISERROR(VLOOKUP(AL22,BD!$A$7:$E$107,3,0)),"",(VLOOKUP(AL22,BD!$A$7:$E$107,3,0)))</f>
        <v>0</v>
      </c>
      <c r="AQ22" s="187">
        <f ca="1">AM22*IF(ISERROR(VLOOKUP(AL22,BD!$A$7:$E$107,4,0)),"",(VLOOKUP(AL22,BD!$A$7:$E$107,4,0)))</f>
        <v>0</v>
      </c>
      <c r="AR22" s="188">
        <f ca="1">AM22*IF(ISERROR(VLOOKUP(AL22,BD!$A$7:$E$107,5,0)),"",(VLOOKUP(AL22,BD!$A$7:$E$107,5,0)))</f>
        <v>0</v>
      </c>
      <c r="AT22" s="287"/>
      <c r="AU22" s="7" t="str">
        <f ca="1">Feuil5!BW31</f>
        <v>C8</v>
      </c>
      <c r="AV22" s="176"/>
      <c r="AW22" s="5">
        <f ca="1">IF(ISERROR(VLOOKUP(AU22,BD!$A$7:$E$107,2,0)),"",(VLOOKUP(AU22,BD!$A$7:$E$107,2,0)))</f>
        <v>293</v>
      </c>
      <c r="AX22" s="178">
        <f t="shared" ca="1" si="10"/>
        <v>0</v>
      </c>
      <c r="AY22" s="187">
        <f ca="1">AV22*IF(ISERROR(VLOOKUP(AU22,BD!$A$7:$E$107,3,0)),"",(VLOOKUP(AU22,BD!$A$7:$E$107,3,0)))</f>
        <v>0</v>
      </c>
      <c r="AZ22" s="187">
        <f ca="1">AV22*IF(ISERROR(VLOOKUP(AU22,BD!$A$7:$E$107,4,0)),"",(VLOOKUP(AU22,BD!$A$7:$E$107,4,0)))</f>
        <v>0</v>
      </c>
      <c r="BA22" s="188">
        <f ca="1">AV22*IF(ISERROR(VLOOKUP(AU22,BD!$A$7:$E$107,5,0)),"",(VLOOKUP(AU22,BD!$A$7:$E$107,5,0)))</f>
        <v>0</v>
      </c>
      <c r="BC22" s="287"/>
      <c r="BD22" s="7" t="str">
        <f ca="1">Feuil5!BX31</f>
        <v>C10</v>
      </c>
      <c r="BE22" s="176"/>
      <c r="BF22" s="5">
        <f ca="1">IF(ISERROR(VLOOKUP(BD22,BD!$A$7:$E$107,2,0)),"",(VLOOKUP(BD22,BD!$A$7:$E$107,2,0)))</f>
        <v>309</v>
      </c>
      <c r="BG22" s="178">
        <f t="shared" ca="1" si="11"/>
        <v>0</v>
      </c>
      <c r="BH22" s="187">
        <f ca="1">BE22*IF(ISERROR(VLOOKUP(BD22,BD!$A$7:$E$107,3,0)),"",(VLOOKUP(BD22,BD!$A$7:$E$107,3,0)))</f>
        <v>0</v>
      </c>
      <c r="BI22" s="187">
        <f ca="1">BE22*IF(ISERROR(VLOOKUP(BD22,BD!$A$7:$E$107,4,0)),"",(VLOOKUP(BD22,BD!$A$7:$E$107,4,0)))</f>
        <v>0</v>
      </c>
      <c r="BJ22" s="188">
        <f ca="1">BE22*IF(ISERROR(VLOOKUP(BD22,BD!$A$7:$E$107,5,0)),"",(VLOOKUP(BD22,BD!$A$7:$E$107,5,0)))</f>
        <v>0</v>
      </c>
    </row>
    <row r="23" spans="1:62" ht="11.25" customHeight="1" x14ac:dyDescent="0.25">
      <c r="A23" s="296"/>
      <c r="B23" s="7" t="str">
        <f ca="1">Feuil5!BR32</f>
        <v>C15</v>
      </c>
      <c r="C23" s="176"/>
      <c r="D23" s="5">
        <f ca="1">IF(ISERROR(VLOOKUP(B23,BD!$A$7:$E$107,2,0)),"",(VLOOKUP(B23,BD!$A$7:$E$107,2,0)))</f>
        <v>350</v>
      </c>
      <c r="E23" s="178">
        <f t="shared" ca="1" si="6"/>
        <v>0</v>
      </c>
      <c r="F23" s="187">
        <f ca="1">C23*IF(ISERROR(VLOOKUP(B23,BD!$A$7:$E$107,3,0)),"",(VLOOKUP(B23,BD!$A$7:$E$107,3,0)))</f>
        <v>0</v>
      </c>
      <c r="G23" s="187">
        <f ca="1">C23*IF(ISERROR(VLOOKUP(B23,BD!$A$7:$E$107,4,0)),"",(VLOOKUP(B23,BD!$A$7:$E$107,4,0)))</f>
        <v>0</v>
      </c>
      <c r="H23" s="188">
        <f ca="1">C23*IF(ISERROR(VLOOKUP(B23,BD!$A$7:$E$107,5,0)),"",(VLOOKUP(B23,BD!$A$7:$E$107,5,0)))</f>
        <v>0</v>
      </c>
      <c r="J23" s="287"/>
      <c r="K23" s="7" t="str">
        <f ca="1">Feuil5!BS32</f>
        <v>C15</v>
      </c>
      <c r="L23" s="176"/>
      <c r="M23" s="5">
        <f ca="1">IF(ISERROR(VLOOKUP(K23,BD!$A$7:$E$107,2,0)),"",(VLOOKUP(K23,BD!$A$7:$E$107,2,0)))</f>
        <v>350</v>
      </c>
      <c r="N23" s="178">
        <f t="shared" ca="1" si="14"/>
        <v>0</v>
      </c>
      <c r="O23" s="187">
        <f ca="1">L23*IF(ISERROR(VLOOKUP(K23,BD!$A$7:$E$107,3,0)),"",(VLOOKUP(K23,BD!$A$7:$E$107,3,0)))</f>
        <v>0</v>
      </c>
      <c r="P23" s="187">
        <f ca="1">L23*IF(ISERROR(VLOOKUP(K23,BD!$A$7:$E$107,4,0)),"",(VLOOKUP(K23,BD!$A$7:$E$107,4,0)))</f>
        <v>0</v>
      </c>
      <c r="Q23" s="188">
        <f ca="1">L23*IF(ISERROR(VLOOKUP(K23,BD!$A$7:$E$107,5,0)),"",(VLOOKUP(K23,BD!$A$7:$E$107,5,0)))</f>
        <v>0</v>
      </c>
      <c r="S23" s="287"/>
      <c r="T23" s="7" t="str">
        <f ca="1">Feuil5!BT32</f>
        <v>C17</v>
      </c>
      <c r="U23" s="176"/>
      <c r="V23" s="5">
        <f ca="1">IF(ISERROR(VLOOKUP(T23,BD!$A$7:$E$107,2,0)),"",(VLOOKUP(T23,BD!$A$7:$E$107,2,0)))</f>
        <v>227</v>
      </c>
      <c r="W23" s="178">
        <f t="shared" ca="1" si="7"/>
        <v>0</v>
      </c>
      <c r="X23" s="187">
        <f ca="1">U23*IF(ISERROR(VLOOKUP(T23,BD!$A$7:$E$107,3,0)),"",(VLOOKUP(T23,BD!$A$7:$E$107,3,0)))</f>
        <v>0</v>
      </c>
      <c r="Y23" s="187">
        <f ca="1">U23*IF(ISERROR(VLOOKUP(T23,BD!$A$7:$E$107,4,0)),"",(VLOOKUP(T23,BD!$A$7:$E$107,4,0)))</f>
        <v>0</v>
      </c>
      <c r="Z23" s="188">
        <f ca="1">U23*IF(ISERROR(VLOOKUP(T23,BD!$A$7:$E$107,5,0)),"",(VLOOKUP(T23,BD!$A$7:$E$107,5,0)))</f>
        <v>0</v>
      </c>
      <c r="AB23" s="296"/>
      <c r="AC23" s="7" t="str">
        <f ca="1">Feuil5!BU32</f>
        <v>C13</v>
      </c>
      <c r="AD23" s="176"/>
      <c r="AE23" s="5">
        <f ca="1">IF(ISERROR(VLOOKUP(AC23,BD!$A$7:$E$107,2,0)),"",(VLOOKUP(AC23,BD!$A$7:$E$107,2,0)))</f>
        <v>164</v>
      </c>
      <c r="AF23" s="178">
        <f t="shared" ca="1" si="8"/>
        <v>0</v>
      </c>
      <c r="AG23" s="187">
        <f ca="1">AD23*IF(ISERROR(VLOOKUP(AC23,BD!$A$7:$E$107,3,0)),"",(VLOOKUP(AC23,BD!$A$7:$E$107,3,0)))</f>
        <v>0</v>
      </c>
      <c r="AH23" s="187">
        <f ca="1">AD23*IF(ISERROR(VLOOKUP(AC23,BD!$A$7:$E$107,4,0)),"",(VLOOKUP(AC23,BD!$A$7:$E$107,4,0)))</f>
        <v>0</v>
      </c>
      <c r="AI23" s="188">
        <f ca="1">AD23*IF(ISERROR(VLOOKUP(AC23,BD!$A$7:$E$107,5,0)),"",(VLOOKUP(AC23,BD!$A$7:$E$107,5,0)))</f>
        <v>0</v>
      </c>
      <c r="AK23" s="287"/>
      <c r="AL23" s="7" t="str">
        <f ca="1">Feuil5!BV32</f>
        <v/>
      </c>
      <c r="AM23" s="176"/>
      <c r="AN23" s="5" t="str">
        <f ca="1">IF(ISERROR(VLOOKUP(AL23,BD!$A$7:$E$107,2,0)),"",(VLOOKUP(AL23,BD!$A$7:$E$107,2,0)))</f>
        <v/>
      </c>
      <c r="AO23" s="178" t="e">
        <f t="shared" ca="1" si="9"/>
        <v>#VALUE!</v>
      </c>
      <c r="AP23" s="187" t="e">
        <f ca="1">AM23*IF(ISERROR(VLOOKUP(AL23,BD!$A$7:$E$107,3,0)),"",(VLOOKUP(AL23,BD!$A$7:$E$107,3,0)))</f>
        <v>#VALUE!</v>
      </c>
      <c r="AQ23" s="187" t="e">
        <f ca="1">AM23*IF(ISERROR(VLOOKUP(AL23,BD!$A$7:$E$107,4,0)),"",(VLOOKUP(AL23,BD!$A$7:$E$107,4,0)))</f>
        <v>#VALUE!</v>
      </c>
      <c r="AR23" s="188" t="e">
        <f ca="1">AM23*IF(ISERROR(VLOOKUP(AL23,BD!$A$7:$E$107,5,0)),"",(VLOOKUP(AL23,BD!$A$7:$E$107,5,0)))</f>
        <v>#VALUE!</v>
      </c>
      <c r="AT23" s="287"/>
      <c r="AU23" s="7" t="str">
        <f ca="1">Feuil5!BW32</f>
        <v>C15</v>
      </c>
      <c r="AV23" s="176"/>
      <c r="AW23" s="5">
        <f ca="1">IF(ISERROR(VLOOKUP(AU23,BD!$A$7:$E$107,2,0)),"",(VLOOKUP(AU23,BD!$A$7:$E$107,2,0)))</f>
        <v>350</v>
      </c>
      <c r="AX23" s="178">
        <f t="shared" ca="1" si="10"/>
        <v>0</v>
      </c>
      <c r="AY23" s="187">
        <f ca="1">AV23*IF(ISERROR(VLOOKUP(AU23,BD!$A$7:$E$107,3,0)),"",(VLOOKUP(AU23,BD!$A$7:$E$107,3,0)))</f>
        <v>0</v>
      </c>
      <c r="AZ23" s="187">
        <f ca="1">AV23*IF(ISERROR(VLOOKUP(AU23,BD!$A$7:$E$107,4,0)),"",(VLOOKUP(AU23,BD!$A$7:$E$107,4,0)))</f>
        <v>0</v>
      </c>
      <c r="BA23" s="188">
        <f ca="1">AV23*IF(ISERROR(VLOOKUP(AU23,BD!$A$7:$E$107,5,0)),"",(VLOOKUP(AU23,BD!$A$7:$E$107,5,0)))</f>
        <v>0</v>
      </c>
      <c r="BC23" s="287"/>
      <c r="BD23" s="7" t="str">
        <f ca="1">Feuil5!BX32</f>
        <v/>
      </c>
      <c r="BE23" s="176"/>
      <c r="BF23" s="5" t="str">
        <f ca="1">IF(ISERROR(VLOOKUP(BD23,BD!$A$7:$E$107,2,0)),"",(VLOOKUP(BD23,BD!$A$7:$E$107,2,0)))</f>
        <v/>
      </c>
      <c r="BG23" s="178" t="e">
        <f t="shared" ca="1" si="11"/>
        <v>#VALUE!</v>
      </c>
      <c r="BH23" s="187" t="e">
        <f ca="1">BE23*IF(ISERROR(VLOOKUP(BD23,BD!$A$7:$E$107,3,0)),"",(VLOOKUP(BD23,BD!$A$7:$E$107,3,0)))</f>
        <v>#VALUE!</v>
      </c>
      <c r="BI23" s="187" t="e">
        <f ca="1">BE23*IF(ISERROR(VLOOKUP(BD23,BD!$A$7:$E$107,4,0)),"",(VLOOKUP(BD23,BD!$A$7:$E$107,4,0)))</f>
        <v>#VALUE!</v>
      </c>
      <c r="BJ23" s="188" t="e">
        <f ca="1">BE23*IF(ISERROR(VLOOKUP(BD23,BD!$A$7:$E$107,5,0)),"",(VLOOKUP(BD23,BD!$A$7:$E$107,5,0)))</f>
        <v>#VALUE!</v>
      </c>
    </row>
    <row r="24" spans="1:62" ht="11.25" customHeight="1" x14ac:dyDescent="0.25">
      <c r="A24" s="296"/>
      <c r="B24" s="7" t="str">
        <f ca="1">Feuil5!BR33</f>
        <v>C24</v>
      </c>
      <c r="C24" s="176"/>
      <c r="D24" s="5">
        <f ca="1">IF(ISERROR(VLOOKUP(B24,BD!$A$7:$E$107,2,0)),"",(VLOOKUP(B24,BD!$A$7:$E$107,2,0)))</f>
        <v>290</v>
      </c>
      <c r="E24" s="178">
        <f t="shared" ca="1" si="6"/>
        <v>0</v>
      </c>
      <c r="F24" s="187">
        <f ca="1">C24*IF(ISERROR(VLOOKUP(B24,BD!$A$7:$E$107,3,0)),"",(VLOOKUP(B24,BD!$A$7:$E$107,3,0)))</f>
        <v>0</v>
      </c>
      <c r="G24" s="187">
        <f ca="1">C24*IF(ISERROR(VLOOKUP(B24,BD!$A$7:$E$107,4,0)),"",(VLOOKUP(B24,BD!$A$7:$E$107,4,0)))</f>
        <v>0</v>
      </c>
      <c r="H24" s="188">
        <f ca="1">C24*IF(ISERROR(VLOOKUP(B24,BD!$A$7:$E$107,5,0)),"",(VLOOKUP(B24,BD!$A$7:$E$107,5,0)))</f>
        <v>0</v>
      </c>
      <c r="J24" s="287"/>
      <c r="K24" s="7" t="str">
        <f ca="1">Feuil5!BS33</f>
        <v>C22</v>
      </c>
      <c r="L24" s="176"/>
      <c r="M24" s="5">
        <f ca="1">IF(ISERROR(VLOOKUP(K24,BD!$A$7:$E$107,2,0)),"",(VLOOKUP(K24,BD!$A$7:$E$107,2,0)))</f>
        <v>214</v>
      </c>
      <c r="N24" s="178">
        <f t="shared" ca="1" si="14"/>
        <v>0</v>
      </c>
      <c r="O24" s="187">
        <f ca="1">L24*IF(ISERROR(VLOOKUP(K24,BD!$A$7:$E$107,3,0)),"",(VLOOKUP(K24,BD!$A$7:$E$107,3,0)))</f>
        <v>0</v>
      </c>
      <c r="P24" s="187">
        <f ca="1">L24*IF(ISERROR(VLOOKUP(K24,BD!$A$7:$E$107,4,0)),"",(VLOOKUP(K24,BD!$A$7:$E$107,4,0)))</f>
        <v>0</v>
      </c>
      <c r="Q24" s="188">
        <f ca="1">L24*IF(ISERROR(VLOOKUP(K24,BD!$A$7:$E$107,5,0)),"",(VLOOKUP(K24,BD!$A$7:$E$107,5,0)))</f>
        <v>0</v>
      </c>
      <c r="S24" s="287"/>
      <c r="T24" s="7" t="str">
        <f ca="1">Feuil5!BT33</f>
        <v>C18</v>
      </c>
      <c r="U24" s="176"/>
      <c r="V24" s="5">
        <f ca="1">IF(ISERROR(VLOOKUP(T24,BD!$A$7:$E$107,2,0)),"",(VLOOKUP(T24,BD!$A$7:$E$107,2,0)))</f>
        <v>234</v>
      </c>
      <c r="W24" s="178">
        <f t="shared" ca="1" si="7"/>
        <v>0</v>
      </c>
      <c r="X24" s="187">
        <f ca="1">U24*IF(ISERROR(VLOOKUP(T24,BD!$A$7:$E$107,3,0)),"",(VLOOKUP(T24,BD!$A$7:$E$107,3,0)))</f>
        <v>0</v>
      </c>
      <c r="Y24" s="187">
        <f ca="1">U24*IF(ISERROR(VLOOKUP(T24,BD!$A$7:$E$107,4,0)),"",(VLOOKUP(T24,BD!$A$7:$E$107,4,0)))</f>
        <v>0</v>
      </c>
      <c r="Z24" s="188">
        <f ca="1">U24*IF(ISERROR(VLOOKUP(T24,BD!$A$7:$E$107,5,0)),"",(VLOOKUP(T24,BD!$A$7:$E$107,5,0)))</f>
        <v>0</v>
      </c>
      <c r="AB24" s="296"/>
      <c r="AC24" s="7" t="str">
        <f ca="1">Feuil5!BU33</f>
        <v>C22</v>
      </c>
      <c r="AD24" s="176"/>
      <c r="AE24" s="5">
        <f ca="1">IF(ISERROR(VLOOKUP(AC24,BD!$A$7:$E$107,2,0)),"",(VLOOKUP(AC24,BD!$A$7:$E$107,2,0)))</f>
        <v>214</v>
      </c>
      <c r="AF24" s="178">
        <f t="shared" ca="1" si="8"/>
        <v>0</v>
      </c>
      <c r="AG24" s="187">
        <f ca="1">AD24*IF(ISERROR(VLOOKUP(AC24,BD!$A$7:$E$107,3,0)),"",(VLOOKUP(AC24,BD!$A$7:$E$107,3,0)))</f>
        <v>0</v>
      </c>
      <c r="AH24" s="187">
        <f ca="1">AD24*IF(ISERROR(VLOOKUP(AC24,BD!$A$7:$E$107,4,0)),"",(VLOOKUP(AC24,BD!$A$7:$E$107,4,0)))</f>
        <v>0</v>
      </c>
      <c r="AI24" s="188">
        <f ca="1">AD24*IF(ISERROR(VLOOKUP(AC24,BD!$A$7:$E$107,5,0)),"",(VLOOKUP(AC24,BD!$A$7:$E$107,5,0)))</f>
        <v>0</v>
      </c>
      <c r="AK24" s="287"/>
      <c r="AL24" s="7" t="str">
        <f ca="1">Feuil5!BV33</f>
        <v>C27</v>
      </c>
      <c r="AM24" s="176"/>
      <c r="AN24" s="5">
        <f ca="1">IF(ISERROR(VLOOKUP(AL24,BD!$A$7:$E$107,2,0)),"",(VLOOKUP(AL24,BD!$A$7:$E$107,2,0)))</f>
        <v>305</v>
      </c>
      <c r="AO24" s="178">
        <f t="shared" ca="1" si="9"/>
        <v>0</v>
      </c>
      <c r="AP24" s="187">
        <f ca="1">AM24*IF(ISERROR(VLOOKUP(AL24,BD!$A$7:$E$107,3,0)),"",(VLOOKUP(AL24,BD!$A$7:$E$107,3,0)))</f>
        <v>0</v>
      </c>
      <c r="AQ24" s="187">
        <f ca="1">AM24*IF(ISERROR(VLOOKUP(AL24,BD!$A$7:$E$107,4,0)),"",(VLOOKUP(AL24,BD!$A$7:$E$107,4,0)))</f>
        <v>0</v>
      </c>
      <c r="AR24" s="188">
        <f ca="1">AM24*IF(ISERROR(VLOOKUP(AL24,BD!$A$7:$E$107,5,0)),"",(VLOOKUP(AL24,BD!$A$7:$E$107,5,0)))</f>
        <v>0</v>
      </c>
      <c r="AT24" s="287"/>
      <c r="AU24" s="7" t="str">
        <f ca="1">Feuil5!BW33</f>
        <v>C22</v>
      </c>
      <c r="AV24" s="176"/>
      <c r="AW24" s="5">
        <f ca="1">IF(ISERROR(VLOOKUP(AU24,BD!$A$7:$E$107,2,0)),"",(VLOOKUP(AU24,BD!$A$7:$E$107,2,0)))</f>
        <v>214</v>
      </c>
      <c r="AX24" s="178">
        <f t="shared" ca="1" si="10"/>
        <v>0</v>
      </c>
      <c r="AY24" s="187">
        <f ca="1">AV24*IF(ISERROR(VLOOKUP(AU24,BD!$A$7:$E$107,3,0)),"",(VLOOKUP(AU24,BD!$A$7:$E$107,3,0)))</f>
        <v>0</v>
      </c>
      <c r="AZ24" s="187">
        <f ca="1">AV24*IF(ISERROR(VLOOKUP(AU24,BD!$A$7:$E$107,4,0)),"",(VLOOKUP(AU24,BD!$A$7:$E$107,4,0)))</f>
        <v>0</v>
      </c>
      <c r="BA24" s="188">
        <f ca="1">AV24*IF(ISERROR(VLOOKUP(AU24,BD!$A$7:$E$107,5,0)),"",(VLOOKUP(AU24,BD!$A$7:$E$107,5,0)))</f>
        <v>0</v>
      </c>
      <c r="BC24" s="287"/>
      <c r="BD24" s="7" t="str">
        <f ca="1">Feuil5!BX33</f>
        <v>C25</v>
      </c>
      <c r="BE24" s="176"/>
      <c r="BF24" s="5">
        <f ca="1">IF(ISERROR(VLOOKUP(BD24,BD!$A$7:$E$107,2,0)),"",(VLOOKUP(BD24,BD!$A$7:$E$107,2,0)))</f>
        <v>91</v>
      </c>
      <c r="BG24" s="178">
        <f t="shared" ca="1" si="11"/>
        <v>0</v>
      </c>
      <c r="BH24" s="187">
        <f ca="1">BE24*IF(ISERROR(VLOOKUP(BD24,BD!$A$7:$E$107,3,0)),"",(VLOOKUP(BD24,BD!$A$7:$E$107,3,0)))</f>
        <v>0</v>
      </c>
      <c r="BI24" s="187">
        <f ca="1">BE24*IF(ISERROR(VLOOKUP(BD24,BD!$A$7:$E$107,4,0)),"",(VLOOKUP(BD24,BD!$A$7:$E$107,4,0)))</f>
        <v>0</v>
      </c>
      <c r="BJ24" s="188">
        <f ca="1">BE24*IF(ISERROR(VLOOKUP(BD24,BD!$A$7:$E$107,5,0)),"",(VLOOKUP(BD24,BD!$A$7:$E$107,5,0)))</f>
        <v>0</v>
      </c>
    </row>
    <row r="25" spans="1:62" ht="11.25" customHeight="1" x14ac:dyDescent="0.25">
      <c r="A25" s="296"/>
      <c r="B25" s="7" t="str">
        <f ca="1">Feuil5!BR34</f>
        <v>C30</v>
      </c>
      <c r="C25" s="176"/>
      <c r="D25" s="5">
        <f ca="1">IF(ISERROR(VLOOKUP(B25,BD!$A$7:$E$107,2,0)),"",(VLOOKUP(B25,BD!$A$7:$E$107,2,0)))</f>
        <v>290</v>
      </c>
      <c r="E25" s="178">
        <f t="shared" ca="1" si="6"/>
        <v>0</v>
      </c>
      <c r="F25" s="187">
        <f ca="1">C25*IF(ISERROR(VLOOKUP(B25,BD!$A$7:$E$107,3,0)),"",(VLOOKUP(B25,BD!$A$7:$E$107,3,0)))</f>
        <v>0</v>
      </c>
      <c r="G25" s="187">
        <f ca="1">C25*IF(ISERROR(VLOOKUP(B25,BD!$A$7:$E$107,4,0)),"",(VLOOKUP(B25,BD!$A$7:$E$107,4,0)))</f>
        <v>0</v>
      </c>
      <c r="H25" s="188">
        <f ca="1">C25*IF(ISERROR(VLOOKUP(B25,BD!$A$7:$E$107,5,0)),"",(VLOOKUP(B25,BD!$A$7:$E$107,5,0)))</f>
        <v>0</v>
      </c>
      <c r="J25" s="287"/>
      <c r="K25" s="7" t="str">
        <f ca="1">Feuil5!BS34</f>
        <v>C32</v>
      </c>
      <c r="L25" s="176"/>
      <c r="M25" s="5">
        <f ca="1">IF(ISERROR(VLOOKUP(K25,BD!$A$7:$E$107,2,0)),"",(VLOOKUP(K25,BD!$A$7:$E$107,2,0)))</f>
        <v>241</v>
      </c>
      <c r="N25" s="178">
        <f t="shared" ca="1" si="14"/>
        <v>0</v>
      </c>
      <c r="O25" s="187">
        <f ca="1">L25*IF(ISERROR(VLOOKUP(K25,BD!$A$7:$E$107,3,0)),"",(VLOOKUP(K25,BD!$A$7:$E$107,3,0)))</f>
        <v>0</v>
      </c>
      <c r="P25" s="187">
        <f ca="1">L25*IF(ISERROR(VLOOKUP(K25,BD!$A$7:$E$107,4,0)),"",(VLOOKUP(K25,BD!$A$7:$E$107,4,0)))</f>
        <v>0</v>
      </c>
      <c r="Q25" s="188">
        <f ca="1">L25*IF(ISERROR(VLOOKUP(K25,BD!$A$7:$E$107,5,0)),"",(VLOOKUP(K25,BD!$A$7:$E$107,5,0)))</f>
        <v>0</v>
      </c>
      <c r="S25" s="287"/>
      <c r="T25" s="7" t="str">
        <f ca="1">Feuil5!BT34</f>
        <v>C30</v>
      </c>
      <c r="U25" s="176"/>
      <c r="V25" s="5">
        <f ca="1">IF(ISERROR(VLOOKUP(T25,BD!$A$7:$E$107,2,0)),"",(VLOOKUP(T25,BD!$A$7:$E$107,2,0)))</f>
        <v>290</v>
      </c>
      <c r="W25" s="178">
        <f t="shared" ca="1" si="7"/>
        <v>0</v>
      </c>
      <c r="X25" s="187">
        <f ca="1">U25*IF(ISERROR(VLOOKUP(T25,BD!$A$7:$E$107,3,0)),"",(VLOOKUP(T25,BD!$A$7:$E$107,3,0)))</f>
        <v>0</v>
      </c>
      <c r="Y25" s="187">
        <f ca="1">U25*IF(ISERROR(VLOOKUP(T25,BD!$A$7:$E$107,4,0)),"",(VLOOKUP(T25,BD!$A$7:$E$107,4,0)))</f>
        <v>0</v>
      </c>
      <c r="Z25" s="188">
        <f ca="1">U25*IF(ISERROR(VLOOKUP(T25,BD!$A$7:$E$107,5,0)),"",(VLOOKUP(T25,BD!$A$7:$E$107,5,0)))</f>
        <v>0</v>
      </c>
      <c r="AB25" s="296"/>
      <c r="AC25" s="7" t="str">
        <f ca="1">Feuil5!BU34</f>
        <v>C32</v>
      </c>
      <c r="AD25" s="176"/>
      <c r="AE25" s="5">
        <f ca="1">IF(ISERROR(VLOOKUP(AC25,BD!$A$7:$E$107,2,0)),"",(VLOOKUP(AC25,BD!$A$7:$E$107,2,0)))</f>
        <v>241</v>
      </c>
      <c r="AF25" s="178">
        <f t="shared" ca="1" si="8"/>
        <v>0</v>
      </c>
      <c r="AG25" s="187">
        <f ca="1">AD25*IF(ISERROR(VLOOKUP(AC25,BD!$A$7:$E$107,3,0)),"",(VLOOKUP(AC25,BD!$A$7:$E$107,3,0)))</f>
        <v>0</v>
      </c>
      <c r="AH25" s="187">
        <f ca="1">AD25*IF(ISERROR(VLOOKUP(AC25,BD!$A$7:$E$107,4,0)),"",(VLOOKUP(AC25,BD!$A$7:$E$107,4,0)))</f>
        <v>0</v>
      </c>
      <c r="AI25" s="188">
        <f ca="1">AD25*IF(ISERROR(VLOOKUP(AC25,BD!$A$7:$E$107,5,0)),"",(VLOOKUP(AC25,BD!$A$7:$E$107,5,0)))</f>
        <v>0</v>
      </c>
      <c r="AK25" s="287"/>
      <c r="AL25" s="7" t="str">
        <f ca="1">Feuil5!BV34</f>
        <v>C32</v>
      </c>
      <c r="AM25" s="176"/>
      <c r="AN25" s="5">
        <f ca="1">IF(ISERROR(VLOOKUP(AL25,BD!$A$7:$E$107,2,0)),"",(VLOOKUP(AL25,BD!$A$7:$E$107,2,0)))</f>
        <v>241</v>
      </c>
      <c r="AO25" s="178">
        <f t="shared" ca="1" si="9"/>
        <v>0</v>
      </c>
      <c r="AP25" s="187">
        <f ca="1">AM25*IF(ISERROR(VLOOKUP(AL25,BD!$A$7:$E$107,3,0)),"",(VLOOKUP(AL25,BD!$A$7:$E$107,3,0)))</f>
        <v>0</v>
      </c>
      <c r="AQ25" s="187">
        <f ca="1">AM25*IF(ISERROR(VLOOKUP(AL25,BD!$A$7:$E$107,4,0)),"",(VLOOKUP(AL25,BD!$A$7:$E$107,4,0)))</f>
        <v>0</v>
      </c>
      <c r="AR25" s="188">
        <f ca="1">AM25*IF(ISERROR(VLOOKUP(AL25,BD!$A$7:$E$107,5,0)),"",(VLOOKUP(AL25,BD!$A$7:$E$107,5,0)))</f>
        <v>0</v>
      </c>
      <c r="AT25" s="287"/>
      <c r="AU25" s="7" t="str">
        <f ca="1">Feuil5!BW34</f>
        <v>C31</v>
      </c>
      <c r="AV25" s="176"/>
      <c r="AW25" s="5">
        <f ca="1">IF(ISERROR(VLOOKUP(AU25,BD!$A$7:$E$107,2,0)),"",(VLOOKUP(AU25,BD!$A$7:$E$107,2,0)))</f>
        <v>299</v>
      </c>
      <c r="AX25" s="178">
        <f t="shared" ca="1" si="10"/>
        <v>0</v>
      </c>
      <c r="AY25" s="187">
        <f ca="1">AV25*IF(ISERROR(VLOOKUP(AU25,BD!$A$7:$E$107,3,0)),"",(VLOOKUP(AU25,BD!$A$7:$E$107,3,0)))</f>
        <v>0</v>
      </c>
      <c r="AZ25" s="187">
        <f ca="1">AV25*IF(ISERROR(VLOOKUP(AU25,BD!$A$7:$E$107,4,0)),"",(VLOOKUP(AU25,BD!$A$7:$E$107,4,0)))</f>
        <v>0</v>
      </c>
      <c r="BA25" s="188">
        <f ca="1">AV25*IF(ISERROR(VLOOKUP(AU25,BD!$A$7:$E$107,5,0)),"",(VLOOKUP(AU25,BD!$A$7:$E$107,5,0)))</f>
        <v>0</v>
      </c>
      <c r="BC25" s="287"/>
      <c r="BD25" s="7" t="str">
        <f ca="1">Feuil5!BX34</f>
        <v>C31</v>
      </c>
      <c r="BE25" s="176"/>
      <c r="BF25" s="5">
        <f ca="1">IF(ISERROR(VLOOKUP(BD25,BD!$A$7:$E$107,2,0)),"",(VLOOKUP(BD25,BD!$A$7:$E$107,2,0)))</f>
        <v>299</v>
      </c>
      <c r="BG25" s="178">
        <f t="shared" ca="1" si="11"/>
        <v>0</v>
      </c>
      <c r="BH25" s="187">
        <f ca="1">BE25*IF(ISERROR(VLOOKUP(BD25,BD!$A$7:$E$107,3,0)),"",(VLOOKUP(BD25,BD!$A$7:$E$107,3,0)))</f>
        <v>0</v>
      </c>
      <c r="BI25" s="187">
        <f ca="1">BE25*IF(ISERROR(VLOOKUP(BD25,BD!$A$7:$E$107,4,0)),"",(VLOOKUP(BD25,BD!$A$7:$E$107,4,0)))</f>
        <v>0</v>
      </c>
      <c r="BJ25" s="188">
        <f ca="1">BE25*IF(ISERROR(VLOOKUP(BD25,BD!$A$7:$E$107,5,0)),"",(VLOOKUP(BD25,BD!$A$7:$E$107,5,0)))</f>
        <v>0</v>
      </c>
    </row>
    <row r="26" spans="1:62" ht="11.25" customHeight="1" thickBot="1" x14ac:dyDescent="0.3">
      <c r="A26" s="297"/>
      <c r="B26" s="7">
        <f ca="1">Feuil5!BR35</f>
        <v>0</v>
      </c>
      <c r="C26" s="176"/>
      <c r="D26" s="5" t="str">
        <f ca="1">IF(ISERROR(VLOOKUP(B26,BD!$A$7:$E$107,2,0)),"",(VLOOKUP(B26,BD!$A$7:$E$107,2,0)))</f>
        <v/>
      </c>
      <c r="E26" s="178" t="e">
        <f t="shared" ca="1" si="6"/>
        <v>#VALUE!</v>
      </c>
      <c r="F26" s="187" t="e">
        <f ca="1">C26*IF(ISERROR(VLOOKUP(B26,BD!$A$7:$E$107,3,0)),"",(VLOOKUP(B26,BD!$A$7:$E$107,3,0)))</f>
        <v>#VALUE!</v>
      </c>
      <c r="G26" s="187" t="e">
        <f ca="1">C26*IF(ISERROR(VLOOKUP(B26,BD!$A$7:$E$107,4,0)),"",(VLOOKUP(B26,BD!$A$7:$E$107,4,0)))</f>
        <v>#VALUE!</v>
      </c>
      <c r="H26" s="188" t="e">
        <f ca="1">C26*IF(ISERROR(VLOOKUP(B26,BD!$A$7:$E$107,5,0)),"",(VLOOKUP(B26,BD!$A$7:$E$107,5,0)))</f>
        <v>#VALUE!</v>
      </c>
      <c r="J26" s="288"/>
      <c r="K26" s="7">
        <f ca="1">Feuil5!BS35</f>
        <v>0</v>
      </c>
      <c r="L26" s="176"/>
      <c r="M26" s="5" t="str">
        <f ca="1">IF(ISERROR(VLOOKUP(K26,BD!$A$7:$E$107,2,0)),"",(VLOOKUP(K26,BD!$A$7:$E$107,2,0)))</f>
        <v/>
      </c>
      <c r="N26" s="178" t="e">
        <f t="shared" ca="1" si="14"/>
        <v>#VALUE!</v>
      </c>
      <c r="O26" s="187" t="e">
        <f ca="1">L26*IF(ISERROR(VLOOKUP(K26,BD!$A$7:$E$107,3,0)),"",(VLOOKUP(K26,BD!$A$7:$E$107,3,0)))</f>
        <v>#VALUE!</v>
      </c>
      <c r="P26" s="187" t="e">
        <f ca="1">L26*IF(ISERROR(VLOOKUP(K26,BD!$A$7:$E$107,4,0)),"",(VLOOKUP(K26,BD!$A$7:$E$107,4,0)))</f>
        <v>#VALUE!</v>
      </c>
      <c r="Q26" s="188" t="e">
        <f ca="1">L26*IF(ISERROR(VLOOKUP(K26,BD!$A$7:$E$107,5,0)),"",(VLOOKUP(K26,BD!$A$7:$E$107,5,0)))</f>
        <v>#VALUE!</v>
      </c>
      <c r="S26" s="288"/>
      <c r="T26" s="7">
        <f ca="1">Feuil5!BT35</f>
        <v>0</v>
      </c>
      <c r="U26" s="176"/>
      <c r="V26" s="5" t="str">
        <f ca="1">IF(ISERROR(VLOOKUP(T26,BD!$A$7:$E$107,2,0)),"",(VLOOKUP(T26,BD!$A$7:$E$107,2,0)))</f>
        <v/>
      </c>
      <c r="W26" s="178">
        <f t="shared" ca="1" si="7"/>
        <v>0</v>
      </c>
      <c r="X26" s="187" t="e">
        <f ca="1">U26*IF(ISERROR(VLOOKUP(T26,BD!$A$7:$E$107,3,0)),"",(VLOOKUP(T26,BD!$A$7:$E$107,3,0)))</f>
        <v>#VALUE!</v>
      </c>
      <c r="Y26" s="187" t="e">
        <f ca="1">U26*IF(ISERROR(VLOOKUP(T26,BD!$A$7:$E$107,4,0)),"",(VLOOKUP(T26,BD!$A$7:$E$107,4,0)))</f>
        <v>#VALUE!</v>
      </c>
      <c r="Z26" s="188" t="e">
        <f ca="1">U26*IF(ISERROR(VLOOKUP(T26,BD!$A$7:$E$107,5,0)),"",(VLOOKUP(T26,BD!$A$7:$E$107,5,0)))</f>
        <v>#VALUE!</v>
      </c>
      <c r="AB26" s="297"/>
      <c r="AC26" s="7">
        <f ca="1">Feuil5!BU35</f>
        <v>0</v>
      </c>
      <c r="AD26" s="176"/>
      <c r="AE26" s="5" t="str">
        <f ca="1">IF(ISERROR(VLOOKUP(AC26,BD!$A$7:$E$107,2,0)),"",(VLOOKUP(AC26,BD!$A$7:$E$107,2,0)))</f>
        <v/>
      </c>
      <c r="AF26" s="178">
        <f t="shared" ca="1" si="8"/>
        <v>0</v>
      </c>
      <c r="AG26" s="187" t="e">
        <f ca="1">AD26*IF(ISERROR(VLOOKUP(AC26,BD!$A$7:$E$107,3,0)),"",(VLOOKUP(AC26,BD!$A$7:$E$107,3,0)))</f>
        <v>#VALUE!</v>
      </c>
      <c r="AH26" s="187" t="e">
        <f ca="1">AD26*IF(ISERROR(VLOOKUP(AC26,BD!$A$7:$E$107,4,0)),"",(VLOOKUP(AC26,BD!$A$7:$E$107,4,0)))</f>
        <v>#VALUE!</v>
      </c>
      <c r="AI26" s="188" t="e">
        <f ca="1">AD26*IF(ISERROR(VLOOKUP(AC26,BD!$A$7:$E$107,5,0)),"",(VLOOKUP(AC26,BD!$A$7:$E$107,5,0)))</f>
        <v>#VALUE!</v>
      </c>
      <c r="AK26" s="288"/>
      <c r="AL26" s="7">
        <f ca="1">Feuil5!BV35</f>
        <v>0</v>
      </c>
      <c r="AM26" s="176"/>
      <c r="AN26" s="5" t="str">
        <f ca="1">IF(ISERROR(VLOOKUP(AL26,BD!$A$7:$E$107,2,0)),"",(VLOOKUP(AL26,BD!$A$7:$E$107,2,0)))</f>
        <v/>
      </c>
      <c r="AO26" s="178">
        <f t="shared" ca="1" si="9"/>
        <v>0</v>
      </c>
      <c r="AP26" s="187" t="e">
        <f ca="1">AM26*IF(ISERROR(VLOOKUP(AL26,BD!$A$7:$E$107,3,0)),"",(VLOOKUP(AL26,BD!$A$7:$E$107,3,0)))</f>
        <v>#VALUE!</v>
      </c>
      <c r="AQ26" s="187" t="e">
        <f ca="1">AM26*IF(ISERROR(VLOOKUP(AL26,BD!$A$7:$E$107,4,0)),"",(VLOOKUP(AL26,BD!$A$7:$E$107,4,0)))</f>
        <v>#VALUE!</v>
      </c>
      <c r="AR26" s="188" t="e">
        <f ca="1">AM26*IF(ISERROR(VLOOKUP(AL26,BD!$A$7:$E$107,5,0)),"",(VLOOKUP(AL26,BD!$A$7:$E$107,5,0)))</f>
        <v>#VALUE!</v>
      </c>
      <c r="AT26" s="288"/>
      <c r="AU26" s="7">
        <f ca="1">Feuil5!BW35</f>
        <v>0</v>
      </c>
      <c r="AV26" s="176"/>
      <c r="AW26" s="5" t="str">
        <f ca="1">IF(ISERROR(VLOOKUP(AU26,BD!$A$7:$E$107,2,0)),"",(VLOOKUP(AU26,BD!$A$7:$E$107,2,0)))</f>
        <v/>
      </c>
      <c r="AX26" s="178">
        <f t="shared" ca="1" si="10"/>
        <v>0</v>
      </c>
      <c r="AY26" s="187" t="e">
        <f ca="1">AV26*IF(ISERROR(VLOOKUP(AU26,BD!$A$7:$E$107,3,0)),"",(VLOOKUP(AU26,BD!$A$7:$E$107,3,0)))</f>
        <v>#VALUE!</v>
      </c>
      <c r="AZ26" s="187" t="e">
        <f ca="1">AV26*IF(ISERROR(VLOOKUP(AU26,BD!$A$7:$E$107,4,0)),"",(VLOOKUP(AU26,BD!$A$7:$E$107,4,0)))</f>
        <v>#VALUE!</v>
      </c>
      <c r="BA26" s="188" t="e">
        <f ca="1">AV26*IF(ISERROR(VLOOKUP(AU26,BD!$A$7:$E$107,5,0)),"",(VLOOKUP(AU26,BD!$A$7:$E$107,5,0)))</f>
        <v>#VALUE!</v>
      </c>
      <c r="BC26" s="288"/>
      <c r="BD26" s="7">
        <f ca="1">Feuil5!BX35</f>
        <v>0</v>
      </c>
      <c r="BE26" s="176"/>
      <c r="BF26" s="5" t="str">
        <f ca="1">IF(ISERROR(VLOOKUP(BD26,BD!$A$7:$E$107,2,0)),"",(VLOOKUP(BD26,BD!$A$7:$E$107,2,0)))</f>
        <v/>
      </c>
      <c r="BG26" s="178">
        <f t="shared" ca="1" si="11"/>
        <v>0</v>
      </c>
      <c r="BH26" s="187" t="e">
        <f ca="1">BE26*IF(ISERROR(VLOOKUP(BD26,BD!$A$7:$E$107,3,0)),"",(VLOOKUP(BD26,BD!$A$7:$E$107,3,0)))</f>
        <v>#VALUE!</v>
      </c>
      <c r="BI26" s="187" t="e">
        <f ca="1">BE26*IF(ISERROR(VLOOKUP(BD26,BD!$A$7:$E$107,4,0)),"",(VLOOKUP(BD26,BD!$A$7:$E$107,4,0)))</f>
        <v>#VALUE!</v>
      </c>
      <c r="BJ26" s="188" t="e">
        <f ca="1">BE26*IF(ISERROR(VLOOKUP(BD26,BD!$A$7:$E$107,5,0)),"",(VLOOKUP(BD26,BD!$A$7:$E$107,5,0)))</f>
        <v>#VALUE!</v>
      </c>
    </row>
    <row r="27" spans="1:62" ht="11.25" customHeight="1" thickBot="1" x14ac:dyDescent="0.3">
      <c r="A27" s="19">
        <v>0.15</v>
      </c>
      <c r="B27" s="257" t="s">
        <v>3</v>
      </c>
      <c r="C27" s="258"/>
      <c r="D27" s="258"/>
      <c r="E27" s="258"/>
      <c r="F27" s="258"/>
      <c r="G27" s="258"/>
      <c r="H27" s="259"/>
      <c r="J27" s="155">
        <v>0.1</v>
      </c>
      <c r="K27" s="257" t="s">
        <v>3</v>
      </c>
      <c r="L27" s="258"/>
      <c r="M27" s="258"/>
      <c r="N27" s="258"/>
      <c r="O27" s="258"/>
      <c r="P27" s="258"/>
      <c r="Q27" s="259"/>
      <c r="S27" s="155">
        <v>0.3</v>
      </c>
      <c r="T27" s="257" t="s">
        <v>3</v>
      </c>
      <c r="U27" s="258"/>
      <c r="V27" s="258"/>
      <c r="W27" s="258"/>
      <c r="X27" s="258"/>
      <c r="Y27" s="258"/>
      <c r="Z27" s="259"/>
      <c r="AB27" s="19">
        <v>0.2</v>
      </c>
      <c r="AC27" s="255" t="s">
        <v>3</v>
      </c>
      <c r="AD27" s="255"/>
      <c r="AE27" s="255"/>
      <c r="AF27" s="255"/>
      <c r="AG27" s="255"/>
      <c r="AH27" s="255"/>
      <c r="AI27" s="256"/>
      <c r="AK27" s="155">
        <v>0.15</v>
      </c>
      <c r="AL27" s="255" t="s">
        <v>3</v>
      </c>
      <c r="AM27" s="255"/>
      <c r="AN27" s="255"/>
      <c r="AO27" s="255"/>
      <c r="AP27" s="255"/>
      <c r="AQ27" s="255"/>
      <c r="AR27" s="256"/>
      <c r="AT27" s="155">
        <v>0.15</v>
      </c>
      <c r="AU27" s="255" t="s">
        <v>3</v>
      </c>
      <c r="AV27" s="255"/>
      <c r="AW27" s="255"/>
      <c r="AX27" s="255"/>
      <c r="AY27" s="255"/>
      <c r="AZ27" s="255"/>
      <c r="BA27" s="256"/>
      <c r="BC27" s="155">
        <v>0.15</v>
      </c>
      <c r="BD27" s="255" t="s">
        <v>3</v>
      </c>
      <c r="BE27" s="255"/>
      <c r="BF27" s="255"/>
      <c r="BG27" s="255"/>
      <c r="BH27" s="255"/>
      <c r="BI27" s="255"/>
      <c r="BJ27" s="256"/>
    </row>
    <row r="28" spans="1:62" ht="11.25" customHeight="1" x14ac:dyDescent="0.25">
      <c r="A28" s="303" t="s">
        <v>3</v>
      </c>
      <c r="B28" s="8" t="str">
        <f ca="1">Feuil5!BR37</f>
        <v>D9</v>
      </c>
      <c r="C28" s="176"/>
      <c r="D28" s="5">
        <f ca="1">IF(ISERROR(VLOOKUP(B28,BD!$A$7:$E$107,2,0)),"",(VLOOKUP(B28,BD!$A$7:$E$107,2,0)))</f>
        <v>42</v>
      </c>
      <c r="E28" s="178">
        <f t="shared" ca="1" si="6"/>
        <v>0</v>
      </c>
      <c r="F28" s="187">
        <f ca="1">C28*IF(ISERROR(VLOOKUP(B28,BD!$A$7:$E$107,3,0)),"",(VLOOKUP(B28,BD!$A$7:$E$107,3,0)))</f>
        <v>0</v>
      </c>
      <c r="G28" s="187">
        <f ca="1">C28*IF(ISERROR(VLOOKUP(B28,BD!$A$7:$E$107,4,0)),"",(VLOOKUP(B28,BD!$A$7:$E$107,4,0)))</f>
        <v>0</v>
      </c>
      <c r="H28" s="188">
        <f ca="1">C28*IF(ISERROR(VLOOKUP(B28,BD!$A$7:$E$107,5,0)),"",(VLOOKUP(B28,BD!$A$7:$E$107,5,0)))</f>
        <v>0</v>
      </c>
      <c r="J28" s="273" t="s">
        <v>3</v>
      </c>
      <c r="K28" s="8" t="str">
        <f ca="1">Feuil5!BS37</f>
        <v>D9</v>
      </c>
      <c r="L28" s="176"/>
      <c r="M28" s="5">
        <f ca="1">IF(ISERROR(VLOOKUP(K28,BD!$A$7:$E$107,2,0)),"",(VLOOKUP(K28,BD!$A$7:$E$107,2,0)))</f>
        <v>42</v>
      </c>
      <c r="N28" s="178">
        <f ca="1">L28*M28</f>
        <v>0</v>
      </c>
      <c r="O28" s="187">
        <f ca="1">L28*IF(ISERROR(VLOOKUP(K28,BD!$A$7:$E$107,3,0)),"",(VLOOKUP(K28,BD!$A$7:$E$107,3,0)))</f>
        <v>0</v>
      </c>
      <c r="P28" s="187">
        <f ca="1">L28*IF(ISERROR(VLOOKUP(K28,BD!$A$7:$E$107,4,0)),"",(VLOOKUP(K28,BD!$A$7:$E$107,4,0)))</f>
        <v>0</v>
      </c>
      <c r="Q28" s="188">
        <f ca="1">L28*IF(ISERROR(VLOOKUP(K28,BD!$A$7:$E$107,5,0)),"",(VLOOKUP(K28,BD!$A$7:$E$107,5,0)))</f>
        <v>0</v>
      </c>
      <c r="S28" s="273" t="s">
        <v>3</v>
      </c>
      <c r="T28" s="8" t="str">
        <f ca="1">Feuil5!BT37</f>
        <v>D15</v>
      </c>
      <c r="U28" s="176"/>
      <c r="V28" s="5">
        <f ca="1">IF(ISERROR(VLOOKUP(T28,BD!$A$7:$E$107,2,0)),"",(VLOOKUP(T28,BD!$A$7:$E$107,2,0)))</f>
        <v>214</v>
      </c>
      <c r="W28" s="178">
        <f t="shared" ca="1" si="7"/>
        <v>0</v>
      </c>
      <c r="X28" s="187">
        <f ca="1">U28*IF(ISERROR(VLOOKUP(T28,BD!$A$7:$E$107,3,0)),"",(VLOOKUP(T28,BD!$A$7:$E$107,3,0)))</f>
        <v>0</v>
      </c>
      <c r="Y28" s="187">
        <f ca="1">U28*IF(ISERROR(VLOOKUP(T28,BD!$A$7:$E$107,4,0)),"",(VLOOKUP(T28,BD!$A$7:$E$107,4,0)))</f>
        <v>0</v>
      </c>
      <c r="Z28" s="188">
        <f ca="1">U28*IF(ISERROR(VLOOKUP(T28,BD!$A$7:$E$107,5,0)),"",(VLOOKUP(T28,BD!$A$7:$E$107,5,0)))</f>
        <v>0</v>
      </c>
      <c r="AB28" s="303" t="s">
        <v>3</v>
      </c>
      <c r="AC28" s="8" t="str">
        <f ca="1">Feuil5!BU37</f>
        <v>D8</v>
      </c>
      <c r="AD28" s="176"/>
      <c r="AE28" s="5">
        <f ca="1">IF(ISERROR(VLOOKUP(AC28,BD!$A$7:$E$107,2,0)),"",(VLOOKUP(AC28,BD!$A$7:$E$107,2,0)))</f>
        <v>170</v>
      </c>
      <c r="AF28" s="178">
        <f t="shared" ca="1" si="8"/>
        <v>0</v>
      </c>
      <c r="AG28" s="187">
        <f ca="1">AD28*IF(ISERROR(VLOOKUP(AC28,BD!$A$7:$E$107,3,0)),"",(VLOOKUP(AC28,BD!$A$7:$E$107,3,0)))</f>
        <v>0</v>
      </c>
      <c r="AH28" s="187">
        <f ca="1">AD28*IF(ISERROR(VLOOKUP(AC28,BD!$A$7:$E$107,4,0)),"",(VLOOKUP(AC28,BD!$A$7:$E$107,4,0)))</f>
        <v>0</v>
      </c>
      <c r="AI28" s="188">
        <f ca="1">AD28*IF(ISERROR(VLOOKUP(AC28,BD!$A$7:$E$107,5,0)),"",(VLOOKUP(AC28,BD!$A$7:$E$107,5,0)))</f>
        <v>0</v>
      </c>
      <c r="AK28" s="273" t="s">
        <v>3</v>
      </c>
      <c r="AL28" s="8" t="str">
        <f ca="1">Feuil5!BV37</f>
        <v>D6</v>
      </c>
      <c r="AM28" s="176"/>
      <c r="AN28" s="5">
        <f ca="1">IF(ISERROR(VLOOKUP(AL28,BD!$A$7:$E$107,2,0)),"",(VLOOKUP(AL28,BD!$A$7:$E$107,2,0)))</f>
        <v>110</v>
      </c>
      <c r="AO28" s="178">
        <f t="shared" ca="1" si="9"/>
        <v>0</v>
      </c>
      <c r="AP28" s="187">
        <f ca="1">AM28*IF(ISERROR(VLOOKUP(AL28,BD!$A$7:$E$107,3,0)),"",(VLOOKUP(AL28,BD!$A$7:$E$107,3,0)))</f>
        <v>0</v>
      </c>
      <c r="AQ28" s="187">
        <f ca="1">AM28*IF(ISERROR(VLOOKUP(AL28,BD!$A$7:$E$107,4,0)),"",(VLOOKUP(AL28,BD!$A$7:$E$107,4,0)))</f>
        <v>0</v>
      </c>
      <c r="AR28" s="188">
        <f ca="1">AM28*IF(ISERROR(VLOOKUP(AL28,BD!$A$7:$E$107,5,0)),"",(VLOOKUP(AL28,BD!$A$7:$E$107,5,0)))</f>
        <v>0</v>
      </c>
      <c r="AT28" s="273" t="s">
        <v>3</v>
      </c>
      <c r="AU28" s="8" t="str">
        <f ca="1">Feuil5!BW37</f>
        <v>D6</v>
      </c>
      <c r="AV28" s="176"/>
      <c r="AW28" s="5">
        <f ca="1">IF(ISERROR(VLOOKUP(AU28,BD!$A$7:$E$107,2,0)),"",(VLOOKUP(AU28,BD!$A$7:$E$107,2,0)))</f>
        <v>110</v>
      </c>
      <c r="AX28" s="178">
        <f t="shared" ca="1" si="10"/>
        <v>0</v>
      </c>
      <c r="AY28" s="187">
        <f ca="1">AV28*IF(ISERROR(VLOOKUP(AU28,BD!$A$7:$E$107,3,0)),"",(VLOOKUP(AU28,BD!$A$7:$E$107,3,0)))</f>
        <v>0</v>
      </c>
      <c r="AZ28" s="187">
        <f ca="1">AV28*IF(ISERROR(VLOOKUP(AU28,BD!$A$7:$E$107,4,0)),"",(VLOOKUP(AU28,BD!$A$7:$E$107,4,0)))</f>
        <v>0</v>
      </c>
      <c r="BA28" s="188">
        <f ca="1">AV28*IF(ISERROR(VLOOKUP(AU28,BD!$A$7:$E$107,5,0)),"",(VLOOKUP(AU28,BD!$A$7:$E$107,5,0)))</f>
        <v>0</v>
      </c>
      <c r="BC28" s="273" t="s">
        <v>3</v>
      </c>
      <c r="BD28" s="8" t="str">
        <f ca="1">Feuil5!BX37</f>
        <v>D15</v>
      </c>
      <c r="BE28" s="176"/>
      <c r="BF28" s="5">
        <f ca="1">IF(ISERROR(VLOOKUP(BD28,BD!$A$7:$E$107,2,0)),"",(VLOOKUP(BD28,BD!$A$7:$E$107,2,0)))</f>
        <v>214</v>
      </c>
      <c r="BG28" s="178">
        <f t="shared" ca="1" si="11"/>
        <v>0</v>
      </c>
      <c r="BH28" s="187">
        <f ca="1">BE28*IF(ISERROR(VLOOKUP(BD28,BD!$A$7:$E$107,3,0)),"",(VLOOKUP(BD28,BD!$A$7:$E$107,3,0)))</f>
        <v>0</v>
      </c>
      <c r="BI28" s="187">
        <f ca="1">BE28*IF(ISERROR(VLOOKUP(BD28,BD!$A$7:$E$107,4,0)),"",(VLOOKUP(BD28,BD!$A$7:$E$107,4,0)))</f>
        <v>0</v>
      </c>
      <c r="BJ28" s="188">
        <f ca="1">BE28*IF(ISERROR(VLOOKUP(BD28,BD!$A$7:$E$107,5,0)),"",(VLOOKUP(BD28,BD!$A$7:$E$107,5,0)))</f>
        <v>0</v>
      </c>
    </row>
    <row r="29" spans="1:62" ht="11.25" customHeight="1" x14ac:dyDescent="0.25">
      <c r="A29" s="304"/>
      <c r="B29" s="8">
        <f>Feuil5!BR38</f>
        <v>0</v>
      </c>
      <c r="C29" s="176"/>
      <c r="D29" s="5" t="str">
        <f>IF(ISERROR(VLOOKUP(B29,BD!$A$7:$E$107,2,0)),"",(VLOOKUP(B29,BD!$A$7:$E$107,2,0)))</f>
        <v/>
      </c>
      <c r="E29" s="178" t="e">
        <f t="shared" si="6"/>
        <v>#VALUE!</v>
      </c>
      <c r="F29" s="187" t="e">
        <f>C29*IF(ISERROR(VLOOKUP(B29,BD!$A$7:$E$107,3,0)),"",(VLOOKUP(B29,BD!$A$7:$E$107,3,0)))</f>
        <v>#VALUE!</v>
      </c>
      <c r="G29" s="187" t="e">
        <f>C29*IF(ISERROR(VLOOKUP(B29,BD!$A$7:$E$107,4,0)),"",(VLOOKUP(B29,BD!$A$7:$E$107,4,0)))</f>
        <v>#VALUE!</v>
      </c>
      <c r="H29" s="188" t="e">
        <f>C29*IF(ISERROR(VLOOKUP(B29,BD!$A$7:$E$107,5,0)),"",(VLOOKUP(B29,BD!$A$7:$E$107,5,0)))</f>
        <v>#VALUE!</v>
      </c>
      <c r="J29" s="274"/>
      <c r="K29" s="8">
        <f>Feuil5!BS38</f>
        <v>0</v>
      </c>
      <c r="L29" s="176"/>
      <c r="M29" s="5" t="str">
        <f>IF(ISERROR(VLOOKUP(K29,BD!$A$7:$E$107,2,0)),"",(VLOOKUP(K29,BD!$A$7:$E$107,2,0)))</f>
        <v/>
      </c>
      <c r="N29" s="178" t="e">
        <f t="shared" ref="N29:N33" si="15">L29*M29</f>
        <v>#VALUE!</v>
      </c>
      <c r="O29" s="187" t="e">
        <f>L29*IF(ISERROR(VLOOKUP(K29,BD!$A$7:$E$107,3,0)),"",(VLOOKUP(K29,BD!$A$7:$E$107,3,0)))</f>
        <v>#VALUE!</v>
      </c>
      <c r="P29" s="187" t="e">
        <f>L29*IF(ISERROR(VLOOKUP(K29,BD!$A$7:$E$107,4,0)),"",(VLOOKUP(K29,BD!$A$7:$E$107,4,0)))</f>
        <v>#VALUE!</v>
      </c>
      <c r="Q29" s="188" t="e">
        <f>L29*IF(ISERROR(VLOOKUP(K29,BD!$A$7:$E$107,5,0)),"",(VLOOKUP(K29,BD!$A$7:$E$107,5,0)))</f>
        <v>#VALUE!</v>
      </c>
      <c r="S29" s="274"/>
      <c r="T29" s="8">
        <f>Feuil5!BT38</f>
        <v>0</v>
      </c>
      <c r="U29" s="176"/>
      <c r="V29" s="5" t="str">
        <f>IF(ISERROR(VLOOKUP(T29,BD!$A$7:$E$107,2,0)),"",(VLOOKUP(T29,BD!$A$7:$E$107,2,0)))</f>
        <v/>
      </c>
      <c r="W29" s="178">
        <f t="shared" si="7"/>
        <v>0</v>
      </c>
      <c r="X29" s="187" t="e">
        <f>U29*IF(ISERROR(VLOOKUP(T29,BD!$A$7:$E$107,3,0)),"",(VLOOKUP(T29,BD!$A$7:$E$107,3,0)))</f>
        <v>#VALUE!</v>
      </c>
      <c r="Y29" s="187" t="e">
        <f>U29*IF(ISERROR(VLOOKUP(T29,BD!$A$7:$E$107,4,0)),"",(VLOOKUP(T29,BD!$A$7:$E$107,4,0)))</f>
        <v>#VALUE!</v>
      </c>
      <c r="Z29" s="188" t="e">
        <f>U29*IF(ISERROR(VLOOKUP(T29,BD!$A$7:$E$107,5,0)),"",(VLOOKUP(T29,BD!$A$7:$E$107,5,0)))</f>
        <v>#VALUE!</v>
      </c>
      <c r="AB29" s="304"/>
      <c r="AC29" s="8">
        <f>Feuil5!BU38</f>
        <v>0</v>
      </c>
      <c r="AD29" s="176"/>
      <c r="AE29" s="5" t="str">
        <f>IF(ISERROR(VLOOKUP(AC29,BD!$A$7:$E$107,2,0)),"",(VLOOKUP(AC29,BD!$A$7:$E$107,2,0)))</f>
        <v/>
      </c>
      <c r="AF29" s="178">
        <f t="shared" si="8"/>
        <v>0</v>
      </c>
      <c r="AG29" s="187" t="e">
        <f>AD29*IF(ISERROR(VLOOKUP(AC29,BD!$A$7:$E$107,3,0)),"",(VLOOKUP(AC29,BD!$A$7:$E$107,3,0)))</f>
        <v>#VALUE!</v>
      </c>
      <c r="AH29" s="187" t="e">
        <f>AD29*IF(ISERROR(VLOOKUP(AC29,BD!$A$7:$E$107,4,0)),"",(VLOOKUP(AC29,BD!$A$7:$E$107,4,0)))</f>
        <v>#VALUE!</v>
      </c>
      <c r="AI29" s="188" t="e">
        <f>AD29*IF(ISERROR(VLOOKUP(AC29,BD!$A$7:$E$107,5,0)),"",(VLOOKUP(AC29,BD!$A$7:$E$107,5,0)))</f>
        <v>#VALUE!</v>
      </c>
      <c r="AK29" s="274"/>
      <c r="AL29" s="8">
        <f>Feuil5!BV38</f>
        <v>0</v>
      </c>
      <c r="AM29" s="176"/>
      <c r="AN29" s="5" t="str">
        <f>IF(ISERROR(VLOOKUP(AL29,BD!$A$7:$E$107,2,0)),"",(VLOOKUP(AL29,BD!$A$7:$E$107,2,0)))</f>
        <v/>
      </c>
      <c r="AO29" s="178">
        <f t="shared" si="9"/>
        <v>0</v>
      </c>
      <c r="AP29" s="187" t="e">
        <f>AM29*IF(ISERROR(VLOOKUP(AL29,BD!$A$7:$E$107,3,0)),"",(VLOOKUP(AL29,BD!$A$7:$E$107,3,0)))</f>
        <v>#VALUE!</v>
      </c>
      <c r="AQ29" s="187" t="e">
        <f>AM29*IF(ISERROR(VLOOKUP(AL29,BD!$A$7:$E$107,4,0)),"",(VLOOKUP(AL29,BD!$A$7:$E$107,4,0)))</f>
        <v>#VALUE!</v>
      </c>
      <c r="AR29" s="188" t="e">
        <f>AM29*IF(ISERROR(VLOOKUP(AL29,BD!$A$7:$E$107,5,0)),"",(VLOOKUP(AL29,BD!$A$7:$E$107,5,0)))</f>
        <v>#VALUE!</v>
      </c>
      <c r="AT29" s="274"/>
      <c r="AU29" s="8">
        <f>Feuil5!BW38</f>
        <v>0</v>
      </c>
      <c r="AV29" s="176"/>
      <c r="AW29" s="5" t="str">
        <f>IF(ISERROR(VLOOKUP(AU29,BD!$A$7:$E$107,2,0)),"",(VLOOKUP(AU29,BD!$A$7:$E$107,2,0)))</f>
        <v/>
      </c>
      <c r="AX29" s="178">
        <f t="shared" si="10"/>
        <v>0</v>
      </c>
      <c r="AY29" s="187" t="e">
        <f>AV29*IF(ISERROR(VLOOKUP(AU29,BD!$A$7:$E$107,3,0)),"",(VLOOKUP(AU29,BD!$A$7:$E$107,3,0)))</f>
        <v>#VALUE!</v>
      </c>
      <c r="AZ29" s="187" t="e">
        <f>AV29*IF(ISERROR(VLOOKUP(AU29,BD!$A$7:$E$107,4,0)),"",(VLOOKUP(AU29,BD!$A$7:$E$107,4,0)))</f>
        <v>#VALUE!</v>
      </c>
      <c r="BA29" s="188" t="e">
        <f>AV29*IF(ISERROR(VLOOKUP(AU29,BD!$A$7:$E$107,5,0)),"",(VLOOKUP(AU29,BD!$A$7:$E$107,5,0)))</f>
        <v>#VALUE!</v>
      </c>
      <c r="BC29" s="274"/>
      <c r="BD29" s="8">
        <f>Feuil5!BX38</f>
        <v>0</v>
      </c>
      <c r="BE29" s="176"/>
      <c r="BF29" s="5" t="str">
        <f>IF(ISERROR(VLOOKUP(BD29,BD!$A$7:$E$107,2,0)),"",(VLOOKUP(BD29,BD!$A$7:$E$107,2,0)))</f>
        <v/>
      </c>
      <c r="BG29" s="178">
        <f t="shared" si="11"/>
        <v>0</v>
      </c>
      <c r="BH29" s="187" t="e">
        <f>BE29*IF(ISERROR(VLOOKUP(BD29,BD!$A$7:$E$107,3,0)),"",(VLOOKUP(BD29,BD!$A$7:$E$107,3,0)))</f>
        <v>#VALUE!</v>
      </c>
      <c r="BI29" s="187" t="e">
        <f>BE29*IF(ISERROR(VLOOKUP(BD29,BD!$A$7:$E$107,4,0)),"",(VLOOKUP(BD29,BD!$A$7:$E$107,4,0)))</f>
        <v>#VALUE!</v>
      </c>
      <c r="BJ29" s="188" t="e">
        <f>BE29*IF(ISERROR(VLOOKUP(BD29,BD!$A$7:$E$107,5,0)),"",(VLOOKUP(BD29,BD!$A$7:$E$107,5,0)))</f>
        <v>#VALUE!</v>
      </c>
    </row>
    <row r="30" spans="1:62" ht="11.25" customHeight="1" thickBot="1" x14ac:dyDescent="0.3">
      <c r="A30" s="304"/>
      <c r="B30" s="8" t="str">
        <f ca="1">Feuil5!BR39</f>
        <v>D8</v>
      </c>
      <c r="C30" s="176"/>
      <c r="D30" s="5">
        <f ca="1">IF(ISERROR(VLOOKUP(B30,BD!$A$7:$E$107,2,0)),"",(VLOOKUP(B30,BD!$A$7:$E$107,2,0)))</f>
        <v>170</v>
      </c>
      <c r="E30" s="178">
        <f t="shared" ca="1" si="6"/>
        <v>0</v>
      </c>
      <c r="F30" s="187">
        <f ca="1">C30*IF(ISERROR(VLOOKUP(B30,BD!$A$7:$E$107,3,0)),"",(VLOOKUP(B30,BD!$A$7:$E$107,3,0)))</f>
        <v>0</v>
      </c>
      <c r="G30" s="187">
        <f ca="1">C30*IF(ISERROR(VLOOKUP(B30,BD!$A$7:$E$107,4,0)),"",(VLOOKUP(B30,BD!$A$7:$E$107,4,0)))</f>
        <v>0</v>
      </c>
      <c r="H30" s="188">
        <f ca="1">C30*IF(ISERROR(VLOOKUP(B30,BD!$A$7:$E$107,5,0)),"",(VLOOKUP(B30,BD!$A$7:$E$107,5,0)))</f>
        <v>0</v>
      </c>
      <c r="J30" s="274"/>
      <c r="K30" s="8" t="str">
        <f ca="1">Feuil5!BS39</f>
        <v>D8</v>
      </c>
      <c r="L30" s="176"/>
      <c r="M30" s="5">
        <f ca="1">IF(ISERROR(VLOOKUP(K30,BD!$A$7:$E$107,2,0)),"",(VLOOKUP(K30,BD!$A$7:$E$107,2,0)))</f>
        <v>170</v>
      </c>
      <c r="N30" s="178">
        <f t="shared" ca="1" si="15"/>
        <v>0</v>
      </c>
      <c r="O30" s="187">
        <f ca="1">L30*IF(ISERROR(VLOOKUP(K30,BD!$A$7:$E$107,3,0)),"",(VLOOKUP(K30,BD!$A$7:$E$107,3,0)))</f>
        <v>0</v>
      </c>
      <c r="P30" s="198">
        <f ca="1">L30*IF(ISERROR(VLOOKUP(K30,BD!$A$7:$E$107,4,0)),"",(VLOOKUP(K30,BD!$A$7:$E$107,4,0)))</f>
        <v>0</v>
      </c>
      <c r="Q30" s="188">
        <f ca="1">L30*IF(ISERROR(VLOOKUP(K30,BD!$A$7:$E$107,5,0)),"",(VLOOKUP(K30,BD!$A$7:$E$107,5,0)))</f>
        <v>0</v>
      </c>
      <c r="S30" s="274"/>
      <c r="T30" s="8" t="str">
        <f ca="1">Feuil5!BT39</f>
        <v>D7</v>
      </c>
      <c r="U30" s="176"/>
      <c r="V30" s="5">
        <f ca="1">IF(ISERROR(VLOOKUP(T30,BD!$A$7:$E$107,2,0)),"",(VLOOKUP(T30,BD!$A$7:$E$107,2,0)))</f>
        <v>102</v>
      </c>
      <c r="W30" s="178">
        <f t="shared" ca="1" si="7"/>
        <v>0</v>
      </c>
      <c r="X30" s="187">
        <f ca="1">U30*IF(ISERROR(VLOOKUP(T30,BD!$A$7:$E$107,3,0)),"",(VLOOKUP(T30,BD!$A$7:$E$107,3,0)))</f>
        <v>0</v>
      </c>
      <c r="Y30" s="187">
        <f ca="1">U30*IF(ISERROR(VLOOKUP(T30,BD!$A$7:$E$107,4,0)),"",(VLOOKUP(T30,BD!$A$7:$E$107,4,0)))</f>
        <v>0</v>
      </c>
      <c r="Z30" s="188">
        <f ca="1">U30*IF(ISERROR(VLOOKUP(T30,BD!$A$7:$E$107,5,0)),"",(VLOOKUP(T30,BD!$A$7:$E$107,5,0)))</f>
        <v>0</v>
      </c>
      <c r="AB30" s="304"/>
      <c r="AC30" s="8" t="str">
        <f ca="1">Feuil5!BU39</f>
        <v>D8</v>
      </c>
      <c r="AD30" s="176"/>
      <c r="AE30" s="5">
        <f ca="1">IF(ISERROR(VLOOKUP(AC30,BD!$A$7:$E$107,2,0)),"",(VLOOKUP(AC30,BD!$A$7:$E$107,2,0)))</f>
        <v>170</v>
      </c>
      <c r="AF30" s="178">
        <f t="shared" ca="1" si="8"/>
        <v>0</v>
      </c>
      <c r="AG30" s="187">
        <f ca="1">AD30*IF(ISERROR(VLOOKUP(AC30,BD!$A$7:$E$107,3,0)),"",(VLOOKUP(AC30,BD!$A$7:$E$107,3,0)))</f>
        <v>0</v>
      </c>
      <c r="AH30" s="187">
        <f ca="1">AD30*IF(ISERROR(VLOOKUP(AC30,BD!$A$7:$E$107,4,0)),"",(VLOOKUP(AC30,BD!$A$7:$E$107,4,0)))</f>
        <v>0</v>
      </c>
      <c r="AI30" s="188">
        <f ca="1">AD30*IF(ISERROR(VLOOKUP(AC30,BD!$A$7:$E$107,5,0)),"",(VLOOKUP(AC30,BD!$A$7:$E$107,5,0)))</f>
        <v>0</v>
      </c>
      <c r="AK30" s="274"/>
      <c r="AL30" s="8" t="str">
        <f ca="1">Feuil5!BV39</f>
        <v>D9</v>
      </c>
      <c r="AM30" s="176"/>
      <c r="AN30" s="5">
        <f ca="1">IF(ISERROR(VLOOKUP(AL30,BD!$A$7:$E$107,2,0)),"",(VLOOKUP(AL30,BD!$A$7:$E$107,2,0)))</f>
        <v>42</v>
      </c>
      <c r="AO30" s="178">
        <f t="shared" ca="1" si="9"/>
        <v>0</v>
      </c>
      <c r="AP30" s="187">
        <f ca="1">AM30*IF(ISERROR(VLOOKUP(AL30,BD!$A$7:$E$107,3,0)),"",(VLOOKUP(AL30,BD!$A$7:$E$107,3,0)))</f>
        <v>0</v>
      </c>
      <c r="AQ30" s="187">
        <f ca="1">AM30*IF(ISERROR(VLOOKUP(AL30,BD!$A$7:$E$107,4,0)),"",(VLOOKUP(AL30,BD!$A$7:$E$107,4,0)))</f>
        <v>0</v>
      </c>
      <c r="AR30" s="188">
        <f ca="1">AM30*IF(ISERROR(VLOOKUP(AL30,BD!$A$7:$E$107,5,0)),"",(VLOOKUP(AL30,BD!$A$7:$E$107,5,0)))</f>
        <v>0</v>
      </c>
      <c r="AT30" s="274"/>
      <c r="AU30" s="8" t="str">
        <f ca="1">Feuil5!BW39</f>
        <v>D9</v>
      </c>
      <c r="AV30" s="176"/>
      <c r="AW30" s="5">
        <f ca="1">IF(ISERROR(VLOOKUP(AU30,BD!$A$7:$E$107,2,0)),"",(VLOOKUP(AU30,BD!$A$7:$E$107,2,0)))</f>
        <v>42</v>
      </c>
      <c r="AX30" s="178">
        <f t="shared" ca="1" si="10"/>
        <v>0</v>
      </c>
      <c r="AY30" s="187">
        <f ca="1">AV30*IF(ISERROR(VLOOKUP(AU30,BD!$A$7:$E$107,3,0)),"",(VLOOKUP(AU30,BD!$A$7:$E$107,3,0)))</f>
        <v>0</v>
      </c>
      <c r="AZ30" s="187">
        <f ca="1">AV30*IF(ISERROR(VLOOKUP(AU30,BD!$A$7:$E$107,4,0)),"",(VLOOKUP(AU30,BD!$A$7:$E$107,4,0)))</f>
        <v>0</v>
      </c>
      <c r="BA30" s="188">
        <f ca="1">AV30*IF(ISERROR(VLOOKUP(AU30,BD!$A$7:$E$107,5,0)),"",(VLOOKUP(AU30,BD!$A$7:$E$107,5,0)))</f>
        <v>0</v>
      </c>
      <c r="BC30" s="274"/>
      <c r="BD30" s="8" t="str">
        <f ca="1">Feuil5!BX39</f>
        <v>D6</v>
      </c>
      <c r="BE30" s="176"/>
      <c r="BF30" s="5">
        <f ca="1">IF(ISERROR(VLOOKUP(BD30,BD!$A$7:$E$107,2,0)),"",(VLOOKUP(BD30,BD!$A$7:$E$107,2,0)))</f>
        <v>110</v>
      </c>
      <c r="BG30" s="178">
        <f t="shared" ca="1" si="11"/>
        <v>0</v>
      </c>
      <c r="BH30" s="187">
        <f ca="1">BE30*IF(ISERROR(VLOOKUP(BD30,BD!$A$7:$E$107,3,0)),"",(VLOOKUP(BD30,BD!$A$7:$E$107,3,0)))</f>
        <v>0</v>
      </c>
      <c r="BI30" s="187">
        <f ca="1">BE30*IF(ISERROR(VLOOKUP(BD30,BD!$A$7:$E$107,4,0)),"",(VLOOKUP(BD30,BD!$A$7:$E$107,4,0)))</f>
        <v>0</v>
      </c>
      <c r="BJ30" s="188">
        <f ca="1">BE30*IF(ISERROR(VLOOKUP(BD30,BD!$A$7:$E$107,5,0)),"",(VLOOKUP(BD30,BD!$A$7:$E$107,5,0)))</f>
        <v>0</v>
      </c>
    </row>
    <row r="31" spans="1:62" ht="11.25" customHeight="1" thickBot="1" x14ac:dyDescent="0.3">
      <c r="A31" s="304"/>
      <c r="B31" s="8" t="str">
        <f ca="1">Feuil5!BR40</f>
        <v>D8</v>
      </c>
      <c r="C31" s="176"/>
      <c r="D31" s="5">
        <f ca="1">IF(ISERROR(VLOOKUP(B31,BD!$A$7:$E$107,2,0)),"",(VLOOKUP(B31,BD!$A$7:$E$107,2,0)))</f>
        <v>170</v>
      </c>
      <c r="E31" s="178">
        <f t="shared" ca="1" si="6"/>
        <v>0</v>
      </c>
      <c r="F31" s="187">
        <f ca="1">C31*IF(ISERROR(VLOOKUP(B31,BD!$A$7:$E$107,3,0)),"",(VLOOKUP(B31,BD!$A$7:$E$107,3,0)))</f>
        <v>0</v>
      </c>
      <c r="G31" s="187">
        <f ca="1">C31*IF(ISERROR(VLOOKUP(B31,BD!$A$7:$E$107,4,0)),"",(VLOOKUP(B31,BD!$A$7:$E$107,4,0)))</f>
        <v>0</v>
      </c>
      <c r="H31" s="188">
        <f ca="1">C31*IF(ISERROR(VLOOKUP(B31,BD!$A$7:$E$107,5,0)),"",(VLOOKUP(B31,BD!$A$7:$E$107,5,0)))</f>
        <v>0</v>
      </c>
      <c r="J31" s="274"/>
      <c r="K31" s="8">
        <f>Feuil5!BS40</f>
        <v>0</v>
      </c>
      <c r="L31" s="176"/>
      <c r="M31" s="5" t="str">
        <f>IF(ISERROR(VLOOKUP(K31,BD!$A$7:$E$107,2,0)),"",(VLOOKUP(K31,BD!$A$7:$E$107,2,0)))</f>
        <v/>
      </c>
      <c r="N31" s="178" t="e">
        <f t="shared" si="15"/>
        <v>#VALUE!</v>
      </c>
      <c r="O31" s="187" t="e">
        <f>L31*IF(ISERROR(VLOOKUP(K31,BD!$A$7:$E$107,3,0)),"",(VLOOKUP(K31,BD!$A$7:$E$107,3,0)))</f>
        <v>#VALUE!</v>
      </c>
      <c r="P31" s="199" t="e">
        <f>L31*IF(ISERROR(VLOOKUP(K31,BD!$A$7:$E$107,4,0)),"",(VLOOKUP(K31,BD!$A$7:$E$107,4,0)))</f>
        <v>#VALUE!</v>
      </c>
      <c r="Q31" s="188" t="e">
        <f>L31*IF(ISERROR(VLOOKUP(K31,BD!$A$7:$E$107,5,0)),"",(VLOOKUP(K31,BD!$A$7:$E$107,5,0)))</f>
        <v>#VALUE!</v>
      </c>
      <c r="S31" s="274"/>
      <c r="T31" s="8">
        <f>Feuil5!BT40</f>
        <v>0</v>
      </c>
      <c r="U31" s="176"/>
      <c r="V31" s="5" t="str">
        <f>IF(ISERROR(VLOOKUP(T31,BD!$A$7:$E$107,2,0)),"",(VLOOKUP(T31,BD!$A$7:$E$107,2,0)))</f>
        <v/>
      </c>
      <c r="W31" s="178">
        <f t="shared" si="7"/>
        <v>0</v>
      </c>
      <c r="X31" s="187" t="e">
        <f>U31*IF(ISERROR(VLOOKUP(T31,BD!$A$7:$E$107,3,0)),"",(VLOOKUP(T31,BD!$A$7:$E$107,3,0)))</f>
        <v>#VALUE!</v>
      </c>
      <c r="Y31" s="187" t="e">
        <f>U31*IF(ISERROR(VLOOKUP(T31,BD!$A$7:$E$107,4,0)),"",(VLOOKUP(T31,BD!$A$7:$E$107,4,0)))</f>
        <v>#VALUE!</v>
      </c>
      <c r="Z31" s="188" t="e">
        <f>U31*IF(ISERROR(VLOOKUP(T31,BD!$A$7:$E$107,5,0)),"",(VLOOKUP(T31,BD!$A$7:$E$107,5,0)))</f>
        <v>#VALUE!</v>
      </c>
      <c r="AB31" s="304"/>
      <c r="AC31" s="8">
        <f>Feuil5!BU40</f>
        <v>0</v>
      </c>
      <c r="AD31" s="176"/>
      <c r="AE31" s="5" t="str">
        <f>IF(ISERROR(VLOOKUP(AC31,BD!$A$7:$E$107,2,0)),"",(VLOOKUP(AC31,BD!$A$7:$E$107,2,0)))</f>
        <v/>
      </c>
      <c r="AF31" s="178">
        <f t="shared" si="8"/>
        <v>0</v>
      </c>
      <c r="AG31" s="187" t="e">
        <f>AD31*IF(ISERROR(VLOOKUP(AC31,BD!$A$7:$E$107,3,0)),"",(VLOOKUP(AC31,BD!$A$7:$E$107,3,0)))</f>
        <v>#VALUE!</v>
      </c>
      <c r="AH31" s="187" t="e">
        <f>AD31*IF(ISERROR(VLOOKUP(AC31,BD!$A$7:$E$107,4,0)),"",(VLOOKUP(AC31,BD!$A$7:$E$107,4,0)))</f>
        <v>#VALUE!</v>
      </c>
      <c r="AI31" s="188" t="e">
        <f>AD31*IF(ISERROR(VLOOKUP(AC31,BD!$A$7:$E$107,5,0)),"",(VLOOKUP(AC31,BD!$A$7:$E$107,5,0)))</f>
        <v>#VALUE!</v>
      </c>
      <c r="AK31" s="274"/>
      <c r="AL31" s="8">
        <f>Feuil5!BV40</f>
        <v>0</v>
      </c>
      <c r="AM31" s="176"/>
      <c r="AN31" s="5" t="str">
        <f>IF(ISERROR(VLOOKUP(AL31,BD!$A$7:$E$107,2,0)),"",(VLOOKUP(AL31,BD!$A$7:$E$107,2,0)))</f>
        <v/>
      </c>
      <c r="AO31" s="178">
        <f t="shared" si="9"/>
        <v>0</v>
      </c>
      <c r="AP31" s="187" t="e">
        <f>AM31*IF(ISERROR(VLOOKUP(AL31,BD!$A$7:$E$107,3,0)),"",(VLOOKUP(AL31,BD!$A$7:$E$107,3,0)))</f>
        <v>#VALUE!</v>
      </c>
      <c r="AQ31" s="187" t="e">
        <f>AM31*IF(ISERROR(VLOOKUP(AL31,BD!$A$7:$E$107,4,0)),"",(VLOOKUP(AL31,BD!$A$7:$E$107,4,0)))</f>
        <v>#VALUE!</v>
      </c>
      <c r="AR31" s="188" t="e">
        <f>AM31*IF(ISERROR(VLOOKUP(AL31,BD!$A$7:$E$107,5,0)),"",(VLOOKUP(AL31,BD!$A$7:$E$107,5,0)))</f>
        <v>#VALUE!</v>
      </c>
      <c r="AT31" s="274"/>
      <c r="AU31" s="8">
        <f>Feuil5!BW40</f>
        <v>0</v>
      </c>
      <c r="AV31" s="176"/>
      <c r="AW31" s="5" t="str">
        <f>IF(ISERROR(VLOOKUP(AU31,BD!$A$7:$E$107,2,0)),"",(VLOOKUP(AU31,BD!$A$7:$E$107,2,0)))</f>
        <v/>
      </c>
      <c r="AX31" s="178">
        <f t="shared" si="10"/>
        <v>0</v>
      </c>
      <c r="AY31" s="187" t="e">
        <f>AV31*IF(ISERROR(VLOOKUP(AU31,BD!$A$7:$E$107,3,0)),"",(VLOOKUP(AU31,BD!$A$7:$E$107,3,0)))</f>
        <v>#VALUE!</v>
      </c>
      <c r="AZ31" s="187" t="e">
        <f>AV31*IF(ISERROR(VLOOKUP(AU31,BD!$A$7:$E$107,4,0)),"",(VLOOKUP(AU31,BD!$A$7:$E$107,4,0)))</f>
        <v>#VALUE!</v>
      </c>
      <c r="BA31" s="188" t="e">
        <f>AV31*IF(ISERROR(VLOOKUP(AU31,BD!$A$7:$E$107,5,0)),"",(VLOOKUP(AU31,BD!$A$7:$E$107,5,0)))</f>
        <v>#VALUE!</v>
      </c>
      <c r="BC31" s="274"/>
      <c r="BD31" s="8">
        <f>Feuil5!BX40</f>
        <v>0</v>
      </c>
      <c r="BE31" s="176"/>
      <c r="BF31" s="5" t="str">
        <f>IF(ISERROR(VLOOKUP(BD31,BD!$A$7:$E$107,2,0)),"",(VLOOKUP(BD31,BD!$A$7:$E$107,2,0)))</f>
        <v/>
      </c>
      <c r="BG31" s="178">
        <f t="shared" si="11"/>
        <v>0</v>
      </c>
      <c r="BH31" s="187" t="e">
        <f>BE31*IF(ISERROR(VLOOKUP(BD31,BD!$A$7:$E$107,3,0)),"",(VLOOKUP(BD31,BD!$A$7:$E$107,3,0)))</f>
        <v>#VALUE!</v>
      </c>
      <c r="BI31" s="187" t="e">
        <f>BE31*IF(ISERROR(VLOOKUP(BD31,BD!$A$7:$E$107,4,0)),"",(VLOOKUP(BD31,BD!$A$7:$E$107,4,0)))</f>
        <v>#VALUE!</v>
      </c>
      <c r="BJ31" s="188" t="e">
        <f>BE31*IF(ISERROR(VLOOKUP(BD31,BD!$A$7:$E$107,5,0)),"",(VLOOKUP(BD31,BD!$A$7:$E$107,5,0)))</f>
        <v>#VALUE!</v>
      </c>
    </row>
    <row r="32" spans="1:62" ht="11.25" customHeight="1" x14ac:dyDescent="0.25">
      <c r="A32" s="304"/>
      <c r="B32" s="8" t="str">
        <f ca="1">Feuil5!BR41</f>
        <v>D7</v>
      </c>
      <c r="C32" s="176"/>
      <c r="D32" s="5">
        <f ca="1">IF(ISERROR(VLOOKUP(B32,BD!$A$7:$E$107,2,0)),"",(VLOOKUP(B32,BD!$A$7:$E$107,2,0)))</f>
        <v>102</v>
      </c>
      <c r="E32" s="178">
        <f t="shared" ca="1" si="6"/>
        <v>0</v>
      </c>
      <c r="F32" s="187">
        <f ca="1">C32*IF(ISERROR(VLOOKUP(B32,BD!$A$7:$E$107,3,0)),"",(VLOOKUP(B32,BD!$A$7:$E$107,3,0)))</f>
        <v>0</v>
      </c>
      <c r="G32" s="187">
        <f ca="1">C32*IF(ISERROR(VLOOKUP(B32,BD!$A$7:$E$107,4,0)),"",(VLOOKUP(B32,BD!$A$7:$E$107,4,0)))</f>
        <v>0</v>
      </c>
      <c r="H32" s="188">
        <f ca="1">C32*IF(ISERROR(VLOOKUP(B32,BD!$A$7:$E$107,5,0)),"",(VLOOKUP(B32,BD!$A$7:$E$107,5,0)))</f>
        <v>0</v>
      </c>
      <c r="J32" s="274"/>
      <c r="K32" s="8" t="str">
        <f ca="1">Feuil5!BS41</f>
        <v>D15</v>
      </c>
      <c r="L32" s="176"/>
      <c r="M32" s="5">
        <f ca="1">IF(ISERROR(VLOOKUP(K32,BD!$A$7:$E$107,2,0)),"",(VLOOKUP(K32,BD!$A$7:$E$107,2,0)))</f>
        <v>214</v>
      </c>
      <c r="N32" s="178">
        <f t="shared" ca="1" si="15"/>
        <v>0</v>
      </c>
      <c r="O32" s="187">
        <f ca="1">L32*IF(ISERROR(VLOOKUP(K32,BD!$A$7:$E$107,3,0)),"",(VLOOKUP(K32,BD!$A$7:$E$107,3,0)))</f>
        <v>0</v>
      </c>
      <c r="P32" s="187">
        <f ca="1">L32*IF(ISERROR(VLOOKUP(K32,BD!$A$7:$E$107,4,0)),"",(VLOOKUP(K32,BD!$A$7:$E$107,4,0)))</f>
        <v>0</v>
      </c>
      <c r="Q32" s="188">
        <f ca="1">L32*IF(ISERROR(VLOOKUP(K32,BD!$A$7:$E$107,5,0)),"",(VLOOKUP(K32,BD!$A$7:$E$107,5,0)))</f>
        <v>0</v>
      </c>
      <c r="S32" s="274"/>
      <c r="T32" s="8" t="str">
        <f ca="1">Feuil5!BT41</f>
        <v>D8</v>
      </c>
      <c r="U32" s="176"/>
      <c r="V32" s="5">
        <f ca="1">IF(ISERROR(VLOOKUP(T32,BD!$A$7:$E$107,2,0)),"",(VLOOKUP(T32,BD!$A$7:$E$107,2,0)))</f>
        <v>170</v>
      </c>
      <c r="W32" s="178">
        <f t="shared" ca="1" si="7"/>
        <v>0</v>
      </c>
      <c r="X32" s="187">
        <f ca="1">U32*IF(ISERROR(VLOOKUP(T32,BD!$A$7:$E$107,3,0)),"",(VLOOKUP(T32,BD!$A$7:$E$107,3,0)))</f>
        <v>0</v>
      </c>
      <c r="Y32" s="187">
        <f ca="1">U32*IF(ISERROR(VLOOKUP(T32,BD!$A$7:$E$107,4,0)),"",(VLOOKUP(T32,BD!$A$7:$E$107,4,0)))</f>
        <v>0</v>
      </c>
      <c r="Z32" s="188">
        <f ca="1">U32*IF(ISERROR(VLOOKUP(T32,BD!$A$7:$E$107,5,0)),"",(VLOOKUP(T32,BD!$A$7:$E$107,5,0)))</f>
        <v>0</v>
      </c>
      <c r="AB32" s="304"/>
      <c r="AC32" s="8" t="str">
        <f ca="1">Feuil5!BU41</f>
        <v>D6</v>
      </c>
      <c r="AD32" s="176"/>
      <c r="AE32" s="5">
        <f ca="1">IF(ISERROR(VLOOKUP(AC32,BD!$A$7:$E$107,2,0)),"",(VLOOKUP(AC32,BD!$A$7:$E$107,2,0)))</f>
        <v>110</v>
      </c>
      <c r="AF32" s="178">
        <f t="shared" ca="1" si="8"/>
        <v>0</v>
      </c>
      <c r="AG32" s="187">
        <f ca="1">AD32*IF(ISERROR(VLOOKUP(AC32,BD!$A$7:$E$107,3,0)),"",(VLOOKUP(AC32,BD!$A$7:$E$107,3,0)))</f>
        <v>0</v>
      </c>
      <c r="AH32" s="187">
        <f ca="1">AD32*IF(ISERROR(VLOOKUP(AC32,BD!$A$7:$E$107,4,0)),"",(VLOOKUP(AC32,BD!$A$7:$E$107,4,0)))</f>
        <v>0</v>
      </c>
      <c r="AI32" s="188">
        <f ca="1">AD32*IF(ISERROR(VLOOKUP(AC32,BD!$A$7:$E$107,5,0)),"",(VLOOKUP(AC32,BD!$A$7:$E$107,5,0)))</f>
        <v>0</v>
      </c>
      <c r="AK32" s="274"/>
      <c r="AL32" s="8" t="str">
        <f ca="1">Feuil5!BV41</f>
        <v>D7</v>
      </c>
      <c r="AM32" s="176"/>
      <c r="AN32" s="5">
        <f ca="1">IF(ISERROR(VLOOKUP(AL32,BD!$A$7:$E$107,2,0)),"",(VLOOKUP(AL32,BD!$A$7:$E$107,2,0)))</f>
        <v>102</v>
      </c>
      <c r="AO32" s="178">
        <f t="shared" ca="1" si="9"/>
        <v>0</v>
      </c>
      <c r="AP32" s="187">
        <f ca="1">AM32*IF(ISERROR(VLOOKUP(AL32,BD!$A$7:$E$107,3,0)),"",(VLOOKUP(AL32,BD!$A$7:$E$107,3,0)))</f>
        <v>0</v>
      </c>
      <c r="AQ32" s="187">
        <f ca="1">AM32*IF(ISERROR(VLOOKUP(AL32,BD!$A$7:$E$107,4,0)),"",(VLOOKUP(AL32,BD!$A$7:$E$107,4,0)))</f>
        <v>0</v>
      </c>
      <c r="AR32" s="188">
        <f ca="1">AM32*IF(ISERROR(VLOOKUP(AL32,BD!$A$7:$E$107,5,0)),"",(VLOOKUP(AL32,BD!$A$7:$E$107,5,0)))</f>
        <v>0</v>
      </c>
      <c r="AT32" s="274"/>
      <c r="AU32" s="8" t="str">
        <f ca="1">Feuil5!BW41</f>
        <v>D6</v>
      </c>
      <c r="AV32" s="176"/>
      <c r="AW32" s="5">
        <f ca="1">IF(ISERROR(VLOOKUP(AU32,BD!$A$7:$E$107,2,0)),"",(VLOOKUP(AU32,BD!$A$7:$E$107,2,0)))</f>
        <v>110</v>
      </c>
      <c r="AX32" s="178">
        <f t="shared" ca="1" si="10"/>
        <v>0</v>
      </c>
      <c r="AY32" s="187">
        <f ca="1">AV32*IF(ISERROR(VLOOKUP(AU32,BD!$A$7:$E$107,3,0)),"",(VLOOKUP(AU32,BD!$A$7:$E$107,3,0)))</f>
        <v>0</v>
      </c>
      <c r="AZ32" s="187">
        <f ca="1">AV32*IF(ISERROR(VLOOKUP(AU32,BD!$A$7:$E$107,4,0)),"",(VLOOKUP(AU32,BD!$A$7:$E$107,4,0)))</f>
        <v>0</v>
      </c>
      <c r="BA32" s="188">
        <f ca="1">AV32*IF(ISERROR(VLOOKUP(AU32,BD!$A$7:$E$107,5,0)),"",(VLOOKUP(AU32,BD!$A$7:$E$107,5,0)))</f>
        <v>0</v>
      </c>
      <c r="BC32" s="274"/>
      <c r="BD32" s="8" t="str">
        <f ca="1">Feuil5!BX41</f>
        <v>D8</v>
      </c>
      <c r="BE32" s="176"/>
      <c r="BF32" s="5">
        <f ca="1">IF(ISERROR(VLOOKUP(BD32,BD!$A$7:$E$107,2,0)),"",(VLOOKUP(BD32,BD!$A$7:$E$107,2,0)))</f>
        <v>170</v>
      </c>
      <c r="BG32" s="178">
        <f t="shared" ca="1" si="11"/>
        <v>0</v>
      </c>
      <c r="BH32" s="187">
        <f ca="1">BE32*IF(ISERROR(VLOOKUP(BD32,BD!$A$7:$E$107,3,0)),"",(VLOOKUP(BD32,BD!$A$7:$E$107,3,0)))</f>
        <v>0</v>
      </c>
      <c r="BI32" s="187">
        <f ca="1">BE32*IF(ISERROR(VLOOKUP(BD32,BD!$A$7:$E$107,4,0)),"",(VLOOKUP(BD32,BD!$A$7:$E$107,4,0)))</f>
        <v>0</v>
      </c>
      <c r="BJ32" s="188">
        <f ca="1">BE32*IF(ISERROR(VLOOKUP(BD32,BD!$A$7:$E$107,5,0)),"",(VLOOKUP(BD32,BD!$A$7:$E$107,5,0)))</f>
        <v>0</v>
      </c>
    </row>
    <row r="33" spans="1:62" ht="11.25" customHeight="1" thickBot="1" x14ac:dyDescent="0.3">
      <c r="A33" s="305"/>
      <c r="B33" s="173" t="str">
        <f ca="1">Feuil5!BR42</f>
        <v>D15</v>
      </c>
      <c r="C33" s="177"/>
      <c r="D33" s="174">
        <f ca="1">IF(ISERROR(VLOOKUP(B33,BD!$A$7:$E$107,2,0)),"",(VLOOKUP(B33,BD!$A$7:$E$107,2,0)))</f>
        <v>214</v>
      </c>
      <c r="E33" s="179">
        <f t="shared" ca="1" si="6"/>
        <v>0</v>
      </c>
      <c r="F33" s="189">
        <f ca="1">C33*IF(ISERROR(VLOOKUP(B33,BD!$A$7:$E$107,3,0)),"",(VLOOKUP(B33,BD!$A$7:$E$107,3,0)))</f>
        <v>0</v>
      </c>
      <c r="G33" s="189">
        <f ca="1">C33*IF(ISERROR(VLOOKUP(B33,BD!$A$7:$E$107,4,0)),"",(VLOOKUP(B33,BD!$A$7:$E$107,4,0)))</f>
        <v>0</v>
      </c>
      <c r="H33" s="190">
        <f ca="1">C33*IF(ISERROR(VLOOKUP(B33,BD!$A$7:$E$107,5,0)),"",(VLOOKUP(B33,BD!$A$7:$E$107,5,0)))</f>
        <v>0</v>
      </c>
      <c r="J33" s="275"/>
      <c r="K33" s="173" t="str">
        <f ca="1">Feuil5!BS42</f>
        <v/>
      </c>
      <c r="L33" s="177"/>
      <c r="M33" s="174" t="str">
        <f ca="1">IF(ISERROR(VLOOKUP(K33,BD!$A$7:$E$107,2,0)),"",(VLOOKUP(K33,BD!$A$7:$E$107,2,0)))</f>
        <v/>
      </c>
      <c r="N33" s="179" t="e">
        <f t="shared" ca="1" si="15"/>
        <v>#VALUE!</v>
      </c>
      <c r="O33" s="189" t="e">
        <f ca="1">L33*IF(ISERROR(VLOOKUP(K33,BD!$A$7:$E$107,3,0)),"",(VLOOKUP(K33,BD!$A$7:$E$107,3,0)))</f>
        <v>#VALUE!</v>
      </c>
      <c r="P33" s="189" t="e">
        <f ca="1">L33*IF(ISERROR(VLOOKUP(K33,BD!$A$7:$E$107,4,0)),"",(VLOOKUP(K33,BD!$A$7:$E$107,4,0)))</f>
        <v>#VALUE!</v>
      </c>
      <c r="Q33" s="190" t="e">
        <f ca="1">L33*IF(ISERROR(VLOOKUP(K33,BD!$A$7:$E$107,5,0)),"",(VLOOKUP(K33,BD!$A$7:$E$107,5,0)))</f>
        <v>#VALUE!</v>
      </c>
      <c r="S33" s="275"/>
      <c r="T33" s="173" t="str">
        <f ca="1">Feuil5!BT42</f>
        <v/>
      </c>
      <c r="U33" s="177"/>
      <c r="V33" s="174" t="str">
        <f ca="1">IF(ISERROR(VLOOKUP(T33,BD!$A$7:$E$107,2,0)),"",(VLOOKUP(T33,BD!$A$7:$E$107,2,0)))</f>
        <v/>
      </c>
      <c r="W33" s="179" t="e">
        <f t="shared" ca="1" si="7"/>
        <v>#VALUE!</v>
      </c>
      <c r="X33" s="189" t="e">
        <f ca="1">U33*IF(ISERROR(VLOOKUP(T33,BD!$A$7:$E$107,3,0)),"",(VLOOKUP(T33,BD!$A$7:$E$107,3,0)))</f>
        <v>#VALUE!</v>
      </c>
      <c r="Y33" s="189" t="e">
        <f ca="1">U33*IF(ISERROR(VLOOKUP(T33,BD!$A$7:$E$107,4,0)),"",(VLOOKUP(T33,BD!$A$7:$E$107,4,0)))</f>
        <v>#VALUE!</v>
      </c>
      <c r="Z33" s="190" t="e">
        <f ca="1">U33*IF(ISERROR(VLOOKUP(T33,BD!$A$7:$E$107,5,0)),"",(VLOOKUP(T33,BD!$A$7:$E$107,5,0)))</f>
        <v>#VALUE!</v>
      </c>
      <c r="AB33" s="305"/>
      <c r="AC33" s="173" t="str">
        <f ca="1">Feuil5!BU42</f>
        <v/>
      </c>
      <c r="AD33" s="177"/>
      <c r="AE33" s="174" t="str">
        <f ca="1">IF(ISERROR(VLOOKUP(AC33,BD!$A$7:$E$107,2,0)),"",(VLOOKUP(AC33,BD!$A$7:$E$107,2,0)))</f>
        <v/>
      </c>
      <c r="AF33" s="179" t="e">
        <f t="shared" ca="1" si="8"/>
        <v>#VALUE!</v>
      </c>
      <c r="AG33" s="189" t="e">
        <f ca="1">AD33*IF(ISERROR(VLOOKUP(AC33,BD!$A$7:$E$107,3,0)),"",(VLOOKUP(AC33,BD!$A$7:$E$107,3,0)))</f>
        <v>#VALUE!</v>
      </c>
      <c r="AH33" s="189" t="e">
        <f ca="1">AD33*IF(ISERROR(VLOOKUP(AC33,BD!$A$7:$E$107,4,0)),"",(VLOOKUP(AC33,BD!$A$7:$E$107,4,0)))</f>
        <v>#VALUE!</v>
      </c>
      <c r="AI33" s="190" t="e">
        <f ca="1">AD33*IF(ISERROR(VLOOKUP(AC33,BD!$A$7:$E$107,5,0)),"",(VLOOKUP(AC33,BD!$A$7:$E$107,5,0)))</f>
        <v>#VALUE!</v>
      </c>
      <c r="AK33" s="275"/>
      <c r="AL33" s="173" t="str">
        <f ca="1">Feuil5!BV42</f>
        <v>D15</v>
      </c>
      <c r="AM33" s="177"/>
      <c r="AN33" s="174">
        <f ca="1">IF(ISERROR(VLOOKUP(AL33,BD!$A$7:$E$107,2,0)),"",(VLOOKUP(AL33,BD!$A$7:$E$107,2,0)))</f>
        <v>214</v>
      </c>
      <c r="AO33" s="179">
        <f t="shared" ca="1" si="9"/>
        <v>0</v>
      </c>
      <c r="AP33" s="189">
        <f ca="1">AM33*IF(ISERROR(VLOOKUP(AL33,BD!$A$7:$E$107,3,0)),"",(VLOOKUP(AL33,BD!$A$7:$E$107,3,0)))</f>
        <v>0</v>
      </c>
      <c r="AQ33" s="189">
        <f ca="1">AM33*IF(ISERROR(VLOOKUP(AL33,BD!$A$7:$E$107,4,0)),"",(VLOOKUP(AL33,BD!$A$7:$E$107,4,0)))</f>
        <v>0</v>
      </c>
      <c r="AR33" s="190">
        <f ca="1">AM33*IF(ISERROR(VLOOKUP(AL33,BD!$A$7:$E$107,5,0)),"",(VLOOKUP(AL33,BD!$A$7:$E$107,5,0)))</f>
        <v>0</v>
      </c>
      <c r="AT33" s="275"/>
      <c r="AU33" s="173" t="str">
        <f ca="1">Feuil5!BW42</f>
        <v/>
      </c>
      <c r="AV33" s="177"/>
      <c r="AW33" s="174" t="str">
        <f ca="1">IF(ISERROR(VLOOKUP(AU33,BD!$A$7:$E$107,2,0)),"",(VLOOKUP(AU33,BD!$A$7:$E$107,2,0)))</f>
        <v/>
      </c>
      <c r="AX33" s="179" t="e">
        <f t="shared" ca="1" si="10"/>
        <v>#VALUE!</v>
      </c>
      <c r="AY33" s="189" t="e">
        <f ca="1">AV33*IF(ISERROR(VLOOKUP(AU33,BD!$A$7:$E$107,3,0)),"",(VLOOKUP(AU33,BD!$A$7:$E$107,3,0)))</f>
        <v>#VALUE!</v>
      </c>
      <c r="AZ33" s="189" t="e">
        <f ca="1">AV33*IF(ISERROR(VLOOKUP(AU33,BD!$A$7:$E$107,4,0)),"",(VLOOKUP(AU33,BD!$A$7:$E$107,4,0)))</f>
        <v>#VALUE!</v>
      </c>
      <c r="BA33" s="190" t="e">
        <f ca="1">AV7SI(ISERROR(VLOOKUP(AU33,BD!$A$7:$E$107,5,0)),"",(VLOOKUP(AU33,BD!$A$7:$E$107,5,0)))</f>
        <v>#NAME?</v>
      </c>
      <c r="BC33" s="275"/>
      <c r="BD33" s="173" t="str">
        <f ca="1">Feuil5!BX42</f>
        <v/>
      </c>
      <c r="BE33" s="177"/>
      <c r="BF33" s="174" t="str">
        <f ca="1">IF(ISERROR(VLOOKUP(BD33,BD!$A$7:$E$107,2,0)),"",(VLOOKUP(BD33,BD!$A$7:$E$107,2,0)))</f>
        <v/>
      </c>
      <c r="BG33" s="179" t="e">
        <f t="shared" ca="1" si="11"/>
        <v>#VALUE!</v>
      </c>
      <c r="BH33" s="189" t="e">
        <f ca="1">BE33*IF(ISERROR(VLOOKUP(BD33,BD!$A$7:$E$107,3,0)),"",(VLOOKUP(BD33,BD!$A$7:$E$107,3,0)))</f>
        <v>#VALUE!</v>
      </c>
      <c r="BI33" s="189" t="e">
        <f ca="1">BE33*IF(ISERROR(VLOOKUP(BD33,BD!$A$7:$E$107,4,0)),"",(VLOOKUP(BD33,BD!$A$7:$E$107,4,0)))</f>
        <v>#VALUE!</v>
      </c>
      <c r="BJ33" s="190" t="e">
        <f ca="1">BE33*IF(ISERROR(VLOOKUP(BD33,BD!$A$7:$E$107,5,0)),"",(VLOOKUP(BD33,BD!$A$7:$E$107,5,0)))</f>
        <v>#VALUE!</v>
      </c>
    </row>
    <row r="34" spans="1:62" ht="3.75" customHeight="1" x14ac:dyDescent="0.25">
      <c r="A34" s="1"/>
      <c r="B34" s="1"/>
      <c r="C34" s="1"/>
      <c r="D34" s="1"/>
      <c r="E34" s="1"/>
      <c r="F34" s="180"/>
      <c r="G34" s="180"/>
      <c r="H34" s="180"/>
      <c r="K34" s="1"/>
      <c r="L34" s="1"/>
      <c r="M34" s="1"/>
      <c r="N34" s="1"/>
      <c r="O34" s="200" t="e">
        <f>L34*IF(ISERROR(VLOOKUP(K34,BD!$A$7:$E$107,3,0)),"",(VLOOKUP(K34,BD!$A$7:$E$107,3,0)))</f>
        <v>#VALUE!</v>
      </c>
      <c r="P34" s="200" t="e">
        <f>L34*IF(ISERROR(VLOOKUP(K34,BD!$A$7:$E$107,4,0)),"",(VLOOKUP(K34,BD!$A$7:$E$107,4,0)))</f>
        <v>#VALUE!</v>
      </c>
      <c r="Q34" s="200" t="e">
        <f>L34*IF(ISERROR(VLOOKUP(K34,BD!$A$7:$E$107,5,0)),"",(VLOOKUP(K34,BD!$A$7:$E$107,5,0)))</f>
        <v>#VALUE!</v>
      </c>
      <c r="T34" s="1"/>
      <c r="U34" s="1"/>
      <c r="V34" s="1"/>
      <c r="W34" s="1"/>
      <c r="AB34" s="1"/>
      <c r="AC34" s="1"/>
      <c r="AD34" s="1"/>
      <c r="AE34" s="1"/>
      <c r="AF34" s="1"/>
      <c r="AL34" s="1"/>
      <c r="AM34" s="1"/>
      <c r="AN34" s="1"/>
      <c r="AO34" s="202"/>
      <c r="AU34" s="1"/>
      <c r="AV34" s="1"/>
      <c r="AW34" s="1"/>
      <c r="AX34" s="1"/>
      <c r="BD34" s="1"/>
      <c r="BE34" s="1"/>
      <c r="BF34" s="1"/>
      <c r="BG34" s="1"/>
    </row>
    <row r="35" spans="1:62" ht="3.75" customHeight="1" x14ac:dyDescent="0.25">
      <c r="A35" s="1"/>
      <c r="B35" s="1"/>
      <c r="C35" s="1"/>
      <c r="D35" s="1"/>
      <c r="E35" s="1"/>
      <c r="F35" s="180"/>
      <c r="G35" s="180"/>
      <c r="H35" s="180"/>
      <c r="K35" s="1"/>
      <c r="L35" s="1"/>
      <c r="M35" s="1"/>
      <c r="N35" s="1"/>
      <c r="T35" s="1"/>
      <c r="U35" s="1"/>
      <c r="V35" s="1"/>
      <c r="W35" s="1"/>
      <c r="AB35" s="1"/>
      <c r="AC35" s="1"/>
      <c r="AD35" s="1"/>
      <c r="AE35" s="1"/>
      <c r="AF35" s="1"/>
      <c r="AL35" s="1"/>
      <c r="AM35" s="1"/>
      <c r="AN35" s="1"/>
      <c r="AO35" s="1"/>
      <c r="AU35" s="1"/>
      <c r="AV35" s="1"/>
      <c r="AW35" s="1"/>
      <c r="AX35" s="1"/>
      <c r="BD35" s="1"/>
      <c r="BE35" s="1"/>
      <c r="BF35" s="1"/>
      <c r="BG35" s="1"/>
    </row>
    <row r="36" spans="1:62" ht="3.75" customHeight="1" x14ac:dyDescent="0.25">
      <c r="A36" s="1"/>
      <c r="B36" s="1"/>
      <c r="C36" s="1"/>
      <c r="D36" s="1"/>
      <c r="E36" s="1"/>
      <c r="F36" s="180"/>
      <c r="G36" s="180"/>
      <c r="H36" s="180"/>
      <c r="K36" s="1"/>
      <c r="L36" s="1"/>
      <c r="M36" s="1"/>
      <c r="N36" s="1"/>
      <c r="T36" s="1"/>
      <c r="U36" s="1"/>
      <c r="V36" s="1"/>
      <c r="W36" s="1"/>
      <c r="AB36" s="1"/>
      <c r="AC36" s="1"/>
      <c r="AD36" s="1"/>
      <c r="AE36" s="1"/>
      <c r="AF36" s="1"/>
      <c r="AL36" s="1"/>
      <c r="AM36" s="1"/>
      <c r="AN36" s="1"/>
      <c r="AO36" s="1"/>
      <c r="AU36" s="1"/>
      <c r="AV36" s="1"/>
      <c r="AW36" s="1"/>
      <c r="AX36" s="1"/>
      <c r="BD36" s="1"/>
      <c r="BE36" s="1"/>
      <c r="BF36" s="1"/>
      <c r="BG36" s="1"/>
    </row>
    <row r="37" spans="1:62" ht="3.75" customHeight="1" x14ac:dyDescent="0.25">
      <c r="A37" s="1"/>
      <c r="B37" s="1"/>
      <c r="C37" s="1"/>
      <c r="D37" s="1"/>
      <c r="E37" s="1"/>
      <c r="F37" s="180"/>
      <c r="G37" s="180"/>
      <c r="H37" s="180"/>
      <c r="K37" s="1"/>
      <c r="L37" s="1"/>
      <c r="M37" s="1"/>
      <c r="N37" s="1"/>
      <c r="T37" s="1"/>
      <c r="U37" s="1"/>
      <c r="V37" s="1"/>
      <c r="W37" s="1"/>
      <c r="AB37" s="1"/>
      <c r="AC37" s="1"/>
      <c r="AD37" s="1"/>
      <c r="AE37" s="1"/>
      <c r="AF37" s="1"/>
      <c r="AL37" s="1"/>
      <c r="AM37" s="1"/>
      <c r="AN37" s="1"/>
      <c r="AO37" s="1"/>
      <c r="AU37" s="1"/>
      <c r="AV37" s="1"/>
      <c r="AW37" s="1"/>
      <c r="AX37" s="1"/>
      <c r="BD37" s="1"/>
      <c r="BE37" s="1"/>
      <c r="BF37" s="1"/>
      <c r="BG37" s="1"/>
    </row>
    <row r="38" spans="1:62" x14ac:dyDescent="0.25">
      <c r="A38" s="1"/>
      <c r="B38" s="10" t="s">
        <v>35</v>
      </c>
      <c r="C38" s="10"/>
      <c r="D38" s="11" t="e">
        <f ca="1">E38/C3</f>
        <v>#VALUE!</v>
      </c>
      <c r="E38" s="12" t="e">
        <f ca="1">E39+E40+E41+E42</f>
        <v>#VALUE!</v>
      </c>
      <c r="F38" s="191"/>
      <c r="G38" s="191"/>
      <c r="H38" s="191"/>
      <c r="K38" s="10" t="s">
        <v>35</v>
      </c>
      <c r="L38" s="10"/>
      <c r="M38" s="11" t="e">
        <f ca="1">N38/L3</f>
        <v>#VALUE!</v>
      </c>
      <c r="N38" s="12" t="e">
        <f ca="1">N39+N40+N41+N42</f>
        <v>#VALUE!</v>
      </c>
      <c r="O38" s="191"/>
      <c r="P38" s="191"/>
      <c r="Q38" s="191"/>
      <c r="T38" s="10" t="s">
        <v>35</v>
      </c>
      <c r="U38" s="10"/>
      <c r="V38" s="11" t="e">
        <f ca="1">W38/U3</f>
        <v>#VALUE!</v>
      </c>
      <c r="W38" s="12" t="e">
        <f ca="1">W39+W40+W41+W42</f>
        <v>#VALUE!</v>
      </c>
      <c r="X38" s="191"/>
      <c r="Y38" s="191"/>
      <c r="Z38" s="191"/>
      <c r="AB38" s="1"/>
      <c r="AC38" s="10" t="s">
        <v>35</v>
      </c>
      <c r="AD38" s="10"/>
      <c r="AE38" s="11" t="e">
        <f ca="1">AF38/AD3</f>
        <v>#VALUE!</v>
      </c>
      <c r="AF38" s="12" t="e">
        <f ca="1">AF39+AF40+AF41+AF42</f>
        <v>#VALUE!</v>
      </c>
      <c r="AG38" s="191"/>
      <c r="AH38" s="191"/>
      <c r="AI38" s="191"/>
      <c r="AL38" s="10" t="s">
        <v>35</v>
      </c>
      <c r="AM38" s="10"/>
      <c r="AN38" s="11" t="e">
        <f ca="1">AO38/AM3</f>
        <v>#VALUE!</v>
      </c>
      <c r="AO38" s="12" t="e">
        <f ca="1">AO39+AO40+AO41+AO42</f>
        <v>#VALUE!</v>
      </c>
      <c r="AP38" s="191"/>
      <c r="AQ38" s="191"/>
      <c r="AR38" s="191"/>
      <c r="AU38" s="10" t="s">
        <v>35</v>
      </c>
      <c r="AV38" s="10"/>
      <c r="AW38" s="11" t="e">
        <f ca="1">AX38/AV3</f>
        <v>#VALUE!</v>
      </c>
      <c r="AX38" s="12" t="e">
        <f ca="1">AX39+AX40+AX41+AX42</f>
        <v>#VALUE!</v>
      </c>
      <c r="AY38" s="191"/>
      <c r="AZ38" s="191"/>
      <c r="BA38" s="191"/>
      <c r="BD38" s="10" t="s">
        <v>35</v>
      </c>
      <c r="BE38" s="10"/>
      <c r="BF38" s="11" t="e">
        <f ca="1">BG38/BE3</f>
        <v>#VALUE!</v>
      </c>
      <c r="BG38" s="12" t="e">
        <f ca="1">BG39+BG40+BG41+BG42</f>
        <v>#VALUE!</v>
      </c>
      <c r="BH38" s="191"/>
      <c r="BI38" s="191"/>
      <c r="BJ38" s="191"/>
    </row>
    <row r="39" spans="1:62" x14ac:dyDescent="0.25">
      <c r="A39" s="1"/>
      <c r="B39" s="10" t="s">
        <v>0</v>
      </c>
      <c r="C39" s="10"/>
      <c r="D39" s="11" t="e">
        <f ca="1">SUM(E39/C3)</f>
        <v>#VALUE!</v>
      </c>
      <c r="E39" s="12" t="e">
        <f ca="1">SUM(E7:E12)</f>
        <v>#VALUE!</v>
      </c>
      <c r="F39" s="191"/>
      <c r="G39" s="191"/>
      <c r="H39" s="191"/>
      <c r="K39" s="10" t="s">
        <v>0</v>
      </c>
      <c r="L39" s="10"/>
      <c r="M39" s="11">
        <f ca="1">SUM(N39/L3)</f>
        <v>0</v>
      </c>
      <c r="N39" s="12">
        <f ca="1">SUM(N7:N12)</f>
        <v>0</v>
      </c>
      <c r="O39" s="191"/>
      <c r="P39" s="191"/>
      <c r="Q39" s="191"/>
      <c r="T39" s="10" t="s">
        <v>0</v>
      </c>
      <c r="U39" s="10"/>
      <c r="V39" s="11">
        <f ca="1">SUM(W39/U3)</f>
        <v>0</v>
      </c>
      <c r="W39" s="12">
        <f ca="1">SUM(W7:W12)</f>
        <v>0</v>
      </c>
      <c r="X39" s="191"/>
      <c r="Y39" s="191"/>
      <c r="Z39" s="191"/>
      <c r="AB39" s="1"/>
      <c r="AC39" s="10" t="s">
        <v>0</v>
      </c>
      <c r="AD39" s="10"/>
      <c r="AE39" s="11" t="e">
        <f ca="1">SUM(AF39/AD3)</f>
        <v>#VALUE!</v>
      </c>
      <c r="AF39" s="12" t="e">
        <f ca="1">SUM(AF7:AF12)</f>
        <v>#VALUE!</v>
      </c>
      <c r="AG39" s="191"/>
      <c r="AH39" s="191"/>
      <c r="AI39" s="191"/>
      <c r="AL39" s="10" t="s">
        <v>0</v>
      </c>
      <c r="AM39" s="10"/>
      <c r="AN39" s="11" t="e">
        <f ca="1">SUM(AO39/AM3)</f>
        <v>#VALUE!</v>
      </c>
      <c r="AO39" s="12" t="e">
        <f ca="1">SUM(AO7:AO12)</f>
        <v>#VALUE!</v>
      </c>
      <c r="AP39" s="191"/>
      <c r="AQ39" s="191"/>
      <c r="AR39" s="191"/>
      <c r="AU39" s="10" t="s">
        <v>0</v>
      </c>
      <c r="AV39" s="10"/>
      <c r="AW39" s="11" t="e">
        <f ca="1">SUM(AX39/AV3)</f>
        <v>#VALUE!</v>
      </c>
      <c r="AX39" s="12" t="e">
        <f ca="1">SUM(AX7:AX12)</f>
        <v>#VALUE!</v>
      </c>
      <c r="AY39" s="191"/>
      <c r="AZ39" s="191"/>
      <c r="BA39" s="191"/>
      <c r="BD39" s="10" t="s">
        <v>0</v>
      </c>
      <c r="BE39" s="10"/>
      <c r="BF39" s="11" t="e">
        <f ca="1">SUM(BG39/BE3)</f>
        <v>#VALUE!</v>
      </c>
      <c r="BG39" s="12" t="e">
        <f ca="1">SUM(BG7:BG12)</f>
        <v>#VALUE!</v>
      </c>
      <c r="BH39" s="191"/>
      <c r="BI39" s="191"/>
      <c r="BJ39" s="191"/>
    </row>
    <row r="40" spans="1:62" x14ac:dyDescent="0.25">
      <c r="A40" s="1"/>
      <c r="B40" s="10" t="s">
        <v>1</v>
      </c>
      <c r="C40" s="10"/>
      <c r="D40" s="11" t="e">
        <f ca="1">SUM(E40)/C3</f>
        <v>#VALUE!</v>
      </c>
      <c r="E40" s="12" t="e">
        <f ca="1">SUM(E14:E19)</f>
        <v>#VALUE!</v>
      </c>
      <c r="F40" s="191"/>
      <c r="G40" s="191"/>
      <c r="H40" s="191"/>
      <c r="K40" s="10" t="s">
        <v>1</v>
      </c>
      <c r="L40" s="10"/>
      <c r="M40" s="11" t="e">
        <f ca="1">SUM(N40)/L3</f>
        <v>#VALUE!</v>
      </c>
      <c r="N40" s="12" t="e">
        <f ca="1">SUM(N14:N19)</f>
        <v>#VALUE!</v>
      </c>
      <c r="O40" s="191"/>
      <c r="P40" s="191"/>
      <c r="Q40" s="191"/>
      <c r="T40" s="10" t="s">
        <v>1</v>
      </c>
      <c r="U40" s="10"/>
      <c r="V40" s="11" t="e">
        <f ca="1">SUM(W40)/U3</f>
        <v>#VALUE!</v>
      </c>
      <c r="W40" s="12" t="e">
        <f ca="1">SUM(W14:W19)</f>
        <v>#VALUE!</v>
      </c>
      <c r="X40" s="191"/>
      <c r="Y40" s="191"/>
      <c r="Z40" s="191"/>
      <c r="AB40" s="1"/>
      <c r="AC40" s="10" t="s">
        <v>1</v>
      </c>
      <c r="AD40" s="10"/>
      <c r="AE40" s="11">
        <f ca="1">SUM(AF40)/AD3</f>
        <v>0</v>
      </c>
      <c r="AF40" s="12">
        <f ca="1">SUM(AF14:AF19)</f>
        <v>0</v>
      </c>
      <c r="AG40" s="191"/>
      <c r="AH40" s="191"/>
      <c r="AI40" s="191"/>
      <c r="AL40" s="10" t="s">
        <v>1</v>
      </c>
      <c r="AM40" s="10"/>
      <c r="AN40" s="11">
        <f ca="1">SUM(AO40)/AM3</f>
        <v>0</v>
      </c>
      <c r="AO40" s="12">
        <f ca="1">SUM(AO14:AO19)</f>
        <v>0</v>
      </c>
      <c r="AP40" s="191"/>
      <c r="AQ40" s="191"/>
      <c r="AR40" s="191"/>
      <c r="AU40" s="10" t="s">
        <v>1</v>
      </c>
      <c r="AV40" s="10"/>
      <c r="AW40" s="11">
        <f ca="1">SUM(AX40)/AV3</f>
        <v>0</v>
      </c>
      <c r="AX40" s="12">
        <f ca="1">SUM(AX14:AX19)</f>
        <v>0</v>
      </c>
      <c r="AY40" s="191"/>
      <c r="AZ40" s="191"/>
      <c r="BA40" s="191"/>
      <c r="BD40" s="10" t="s">
        <v>1</v>
      </c>
      <c r="BE40" s="10"/>
      <c r="BF40" s="11">
        <f ca="1">SUM(BG40)/BE3</f>
        <v>0</v>
      </c>
      <c r="BG40" s="12">
        <f ca="1">SUM(BG14:BG19)</f>
        <v>0</v>
      </c>
      <c r="BH40" s="191"/>
      <c r="BI40" s="191"/>
      <c r="BJ40" s="191"/>
    </row>
    <row r="41" spans="1:62" x14ac:dyDescent="0.25">
      <c r="A41" s="1"/>
      <c r="B41" s="10" t="s">
        <v>2</v>
      </c>
      <c r="C41" s="10"/>
      <c r="D41" s="11" t="e">
        <f ca="1">SUM(E41)/C3</f>
        <v>#VALUE!</v>
      </c>
      <c r="E41" s="12" t="e">
        <f ca="1">SUM(E21:E26)</f>
        <v>#VALUE!</v>
      </c>
      <c r="F41" s="191"/>
      <c r="G41" s="191"/>
      <c r="H41" s="191"/>
      <c r="K41" s="10" t="s">
        <v>2</v>
      </c>
      <c r="L41" s="10"/>
      <c r="M41" s="11" t="e">
        <f ca="1">SUM(N41)/L3</f>
        <v>#VALUE!</v>
      </c>
      <c r="N41" s="12" t="e">
        <f ca="1">SUM(N21:N26)</f>
        <v>#VALUE!</v>
      </c>
      <c r="O41" s="191"/>
      <c r="P41" s="191"/>
      <c r="Q41" s="191"/>
      <c r="T41" s="10" t="s">
        <v>2</v>
      </c>
      <c r="U41" s="10"/>
      <c r="V41" s="11" t="e">
        <f ca="1">SUM(W41)/U3</f>
        <v>#VALUE!</v>
      </c>
      <c r="W41" s="12" t="e">
        <f ca="1">SUM(W21:W26)</f>
        <v>#VALUE!</v>
      </c>
      <c r="X41" s="191"/>
      <c r="Y41" s="191"/>
      <c r="Z41" s="191"/>
      <c r="AB41" s="1"/>
      <c r="AC41" s="10" t="s">
        <v>2</v>
      </c>
      <c r="AD41" s="10"/>
      <c r="AE41" s="11" t="e">
        <f ca="1">SUM(AF41)/AD3</f>
        <v>#VALUE!</v>
      </c>
      <c r="AF41" s="12" t="e">
        <f ca="1">SUM(AF21:AF26)</f>
        <v>#VALUE!</v>
      </c>
      <c r="AG41" s="191"/>
      <c r="AH41" s="191"/>
      <c r="AI41" s="191"/>
      <c r="AL41" s="10" t="s">
        <v>2</v>
      </c>
      <c r="AM41" s="10"/>
      <c r="AN41" s="11" t="e">
        <f ca="1">SUM(AO41)/AM3</f>
        <v>#VALUE!</v>
      </c>
      <c r="AO41" s="12" t="e">
        <f ca="1">SUM(AO21:AO26)</f>
        <v>#VALUE!</v>
      </c>
      <c r="AP41" s="191"/>
      <c r="AQ41" s="191"/>
      <c r="AR41" s="191"/>
      <c r="AU41" s="10" t="s">
        <v>2</v>
      </c>
      <c r="AV41" s="10"/>
      <c r="AW41" s="11">
        <f ca="1">SUM(AX41)/AV3</f>
        <v>0</v>
      </c>
      <c r="AX41" s="12">
        <f ca="1">SUM(AX21:AX26)</f>
        <v>0</v>
      </c>
      <c r="AY41" s="191"/>
      <c r="AZ41" s="191"/>
      <c r="BA41" s="191"/>
      <c r="BD41" s="10" t="s">
        <v>2</v>
      </c>
      <c r="BE41" s="10"/>
      <c r="BF41" s="11" t="e">
        <f ca="1">SUM(BG41)/BE3</f>
        <v>#VALUE!</v>
      </c>
      <c r="BG41" s="12" t="e">
        <f ca="1">SUM(BG21:BG26)</f>
        <v>#VALUE!</v>
      </c>
      <c r="BH41" s="191"/>
      <c r="BI41" s="191"/>
      <c r="BJ41" s="191"/>
    </row>
    <row r="42" spans="1:62" x14ac:dyDescent="0.25">
      <c r="A42" s="1"/>
      <c r="B42" s="10" t="s">
        <v>3</v>
      </c>
      <c r="C42" s="10"/>
      <c r="D42" s="11" t="e">
        <f ca="1">SUM(E42)/C3</f>
        <v>#VALUE!</v>
      </c>
      <c r="E42" s="12" t="e">
        <f ca="1">SUM(E28:E33)</f>
        <v>#VALUE!</v>
      </c>
      <c r="F42" s="191"/>
      <c r="G42" s="191"/>
      <c r="H42" s="191"/>
      <c r="K42" s="10" t="s">
        <v>3</v>
      </c>
      <c r="L42" s="10"/>
      <c r="M42" s="11" t="e">
        <f ca="1">SUM(N42)/L3</f>
        <v>#VALUE!</v>
      </c>
      <c r="N42" s="12" t="e">
        <f ca="1">SUM(N28:N33)</f>
        <v>#VALUE!</v>
      </c>
      <c r="O42" s="191"/>
      <c r="P42" s="191"/>
      <c r="Q42" s="191"/>
      <c r="T42" s="10" t="s">
        <v>3</v>
      </c>
      <c r="U42" s="10"/>
      <c r="V42" s="11" t="e">
        <f ca="1">SUM(W42)/U3</f>
        <v>#VALUE!</v>
      </c>
      <c r="W42" s="12" t="e">
        <f ca="1">SUM(W28:W33)</f>
        <v>#VALUE!</v>
      </c>
      <c r="X42" s="191"/>
      <c r="Y42" s="191"/>
      <c r="Z42" s="191"/>
      <c r="AB42" s="1"/>
      <c r="AC42" s="10" t="s">
        <v>3</v>
      </c>
      <c r="AD42" s="10"/>
      <c r="AE42" s="11" t="e">
        <f ca="1">SUM(AF42)/AD3</f>
        <v>#VALUE!</v>
      </c>
      <c r="AF42" s="12" t="e">
        <f ca="1">SUM(AF28:AF33)</f>
        <v>#VALUE!</v>
      </c>
      <c r="AG42" s="191"/>
      <c r="AH42" s="191"/>
      <c r="AI42" s="191"/>
      <c r="AL42" s="10" t="s">
        <v>3</v>
      </c>
      <c r="AM42" s="10"/>
      <c r="AN42" s="11">
        <f ca="1">SUM(AO42)/AM3</f>
        <v>0</v>
      </c>
      <c r="AO42" s="12">
        <f ca="1">SUM(AO28:AO33)</f>
        <v>0</v>
      </c>
      <c r="AP42" s="191"/>
      <c r="AQ42" s="191"/>
      <c r="AR42" s="191"/>
      <c r="AU42" s="10" t="s">
        <v>3</v>
      </c>
      <c r="AV42" s="10"/>
      <c r="AW42" s="11" t="e">
        <f ca="1">SUM(AX42)/AV3</f>
        <v>#VALUE!</v>
      </c>
      <c r="AX42" s="12" t="e">
        <f ca="1">SUM(AX28:AX33)</f>
        <v>#VALUE!</v>
      </c>
      <c r="AY42" s="191"/>
      <c r="AZ42" s="191"/>
      <c r="BA42" s="191"/>
      <c r="BD42" s="10" t="s">
        <v>3</v>
      </c>
      <c r="BE42" s="10"/>
      <c r="BF42" s="11" t="e">
        <f ca="1">SUM(BG42)/BE3</f>
        <v>#VALUE!</v>
      </c>
      <c r="BG42" s="12" t="e">
        <f ca="1">SUM(BG28:BG33)</f>
        <v>#VALUE!</v>
      </c>
      <c r="BH42" s="191"/>
      <c r="BI42" s="191"/>
      <c r="BJ42" s="191"/>
    </row>
    <row r="59" spans="65:65" x14ac:dyDescent="0.25">
      <c r="BM59" s="201"/>
    </row>
  </sheetData>
  <mergeCells count="77">
    <mergeCell ref="A28:A33"/>
    <mergeCell ref="L4:M4"/>
    <mergeCell ref="J7:J12"/>
    <mergeCell ref="J14:J19"/>
    <mergeCell ref="C4:D4"/>
    <mergeCell ref="A7:A12"/>
    <mergeCell ref="A14:A19"/>
    <mergeCell ref="A21:A26"/>
    <mergeCell ref="B6:H6"/>
    <mergeCell ref="J21:J26"/>
    <mergeCell ref="J28:J33"/>
    <mergeCell ref="K27:Q27"/>
    <mergeCell ref="K6:Q6"/>
    <mergeCell ref="U4:V4"/>
    <mergeCell ref="AD4:AE4"/>
    <mergeCell ref="S7:S12"/>
    <mergeCell ref="AB7:AB12"/>
    <mergeCell ref="S28:S33"/>
    <mergeCell ref="AB28:AB33"/>
    <mergeCell ref="T27:Z27"/>
    <mergeCell ref="AC27:AI27"/>
    <mergeCell ref="S14:S19"/>
    <mergeCell ref="AB14:AB19"/>
    <mergeCell ref="AC6:AI6"/>
    <mergeCell ref="AM4:AN4"/>
    <mergeCell ref="AV4:AW4"/>
    <mergeCell ref="AK7:AK12"/>
    <mergeCell ref="AT7:AT12"/>
    <mergeCell ref="S21:S26"/>
    <mergeCell ref="AB21:AB26"/>
    <mergeCell ref="AK14:AK19"/>
    <mergeCell ref="AT14:AT19"/>
    <mergeCell ref="AL13:AR13"/>
    <mergeCell ref="AU13:BA13"/>
    <mergeCell ref="AL20:AR20"/>
    <mergeCell ref="AU20:BA20"/>
    <mergeCell ref="AK21:AK26"/>
    <mergeCell ref="AT21:AT26"/>
    <mergeCell ref="AC20:AI20"/>
    <mergeCell ref="T6:Z6"/>
    <mergeCell ref="AK28:AK33"/>
    <mergeCell ref="AT28:AT33"/>
    <mergeCell ref="AL27:AR27"/>
    <mergeCell ref="AV3:AW3"/>
    <mergeCell ref="BE3:BF3"/>
    <mergeCell ref="BE4:BF4"/>
    <mergeCell ref="BC7:BC12"/>
    <mergeCell ref="BC14:BC19"/>
    <mergeCell ref="BD13:BJ13"/>
    <mergeCell ref="AL6:AR6"/>
    <mergeCell ref="AU6:BA6"/>
    <mergeCell ref="BD6:BJ6"/>
    <mergeCell ref="BC21:BC26"/>
    <mergeCell ref="BC28:BC33"/>
    <mergeCell ref="BD20:BJ20"/>
    <mergeCell ref="AU27:BA27"/>
    <mergeCell ref="C3:D3"/>
    <mergeCell ref="L3:M3"/>
    <mergeCell ref="AD3:AE3"/>
    <mergeCell ref="U3:V3"/>
    <mergeCell ref="AM3:AN3"/>
    <mergeCell ref="BD27:BJ27"/>
    <mergeCell ref="B27:H27"/>
    <mergeCell ref="B20:H20"/>
    <mergeCell ref="B13:H13"/>
    <mergeCell ref="K13:Q13"/>
    <mergeCell ref="T13:Z13"/>
    <mergeCell ref="AC13:AI13"/>
    <mergeCell ref="K20:Q20"/>
    <mergeCell ref="T20:Z20"/>
    <mergeCell ref="AK2:AR2"/>
    <mergeCell ref="AT2:BA2"/>
    <mergeCell ref="BC2:BJ2"/>
    <mergeCell ref="A2:H2"/>
    <mergeCell ref="J2:Q2"/>
    <mergeCell ref="AB2:AI2"/>
    <mergeCell ref="S2:Z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Feuil5</vt:lpstr>
      <vt:lpstr>BD</vt:lpstr>
      <vt:lpstr>Feuil3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2014-10-10T05:06:02Z</dcterms:created>
  <dcterms:modified xsi:type="dcterms:W3CDTF">2014-10-12T11:28:44Z</dcterms:modified>
</cp:coreProperties>
</file>