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0730" windowHeight="11760" tabRatio="500"/>
  </bookViews>
  <sheets>
    <sheet name="Sheet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4" i="1" l="1"/>
  <c r="V4" i="1"/>
  <c r="Q16" i="1"/>
  <c r="Q18" i="1"/>
  <c r="Q19" i="1"/>
  <c r="Q20" i="1"/>
  <c r="R18" i="1"/>
  <c r="R16" i="1"/>
  <c r="V14" i="1"/>
  <c r="U5" i="1"/>
  <c r="D124" i="1"/>
  <c r="F124" i="1"/>
  <c r="V6" i="1"/>
  <c r="V7" i="1"/>
  <c r="V12" i="1"/>
  <c r="V10" i="1"/>
  <c r="V9" i="1"/>
  <c r="V8" i="1"/>
  <c r="H10" i="1"/>
  <c r="D123" i="1"/>
  <c r="F123" i="1"/>
  <c r="D122" i="1"/>
  <c r="F122" i="1"/>
  <c r="D121" i="1"/>
  <c r="F121" i="1"/>
  <c r="D120" i="1"/>
  <c r="F120" i="1"/>
  <c r="C119" i="1"/>
  <c r="F119" i="1"/>
  <c r="D119" i="1"/>
  <c r="F118" i="1"/>
  <c r="D118" i="1"/>
  <c r="F117" i="1"/>
  <c r="D117" i="1"/>
  <c r="D116" i="1"/>
  <c r="F116" i="1"/>
  <c r="F115" i="1"/>
  <c r="D115" i="1"/>
  <c r="F114" i="1"/>
  <c r="D114" i="1"/>
  <c r="D113" i="1"/>
  <c r="F113" i="1"/>
  <c r="C105" i="1"/>
  <c r="D105" i="1"/>
  <c r="F105" i="1"/>
  <c r="D111" i="1"/>
  <c r="D112" i="1"/>
  <c r="F112" i="1"/>
  <c r="F111" i="1"/>
  <c r="C110" i="1"/>
  <c r="D110" i="1"/>
  <c r="F110" i="1"/>
  <c r="C109" i="1"/>
  <c r="D109" i="1"/>
  <c r="F109" i="1"/>
  <c r="C108" i="1"/>
  <c r="D108" i="1"/>
  <c r="F108" i="1"/>
  <c r="C107" i="1"/>
  <c r="D107" i="1"/>
  <c r="F107" i="1"/>
  <c r="C106" i="1"/>
  <c r="D106" i="1"/>
  <c r="F106" i="1"/>
  <c r="C104" i="1"/>
  <c r="D104" i="1"/>
  <c r="F104" i="1"/>
  <c r="C103" i="1"/>
  <c r="D103" i="1"/>
  <c r="F103" i="1"/>
  <c r="C102" i="1"/>
  <c r="D102" i="1"/>
  <c r="F102" i="1"/>
  <c r="D101" i="1"/>
  <c r="F101" i="1"/>
  <c r="D31" i="1"/>
  <c r="F31" i="1"/>
  <c r="D32" i="1"/>
  <c r="F32" i="1"/>
  <c r="D33" i="1"/>
  <c r="F33" i="1"/>
  <c r="D34" i="1"/>
  <c r="F34" i="1"/>
  <c r="D35" i="1"/>
  <c r="F35" i="1"/>
  <c r="D36" i="1"/>
  <c r="F36" i="1"/>
  <c r="D37" i="1"/>
  <c r="F37" i="1"/>
  <c r="D38" i="1"/>
  <c r="F38" i="1"/>
  <c r="C39" i="1"/>
  <c r="D39" i="1"/>
  <c r="F39" i="1"/>
  <c r="D40" i="1"/>
  <c r="F40" i="1"/>
  <c r="D41" i="1"/>
  <c r="F41" i="1"/>
  <c r="D42" i="1"/>
  <c r="F42" i="1"/>
  <c r="D43" i="1"/>
  <c r="F43" i="1"/>
  <c r="D44" i="1"/>
  <c r="F44" i="1"/>
  <c r="D45" i="1"/>
  <c r="F45" i="1"/>
  <c r="D46" i="1"/>
  <c r="F46" i="1"/>
  <c r="D47" i="1"/>
  <c r="F47" i="1"/>
  <c r="D48" i="1"/>
  <c r="F48" i="1"/>
  <c r="D49" i="1"/>
  <c r="F49" i="1"/>
  <c r="D50" i="1"/>
  <c r="F50" i="1"/>
  <c r="D51" i="1"/>
  <c r="F51" i="1"/>
  <c r="D52" i="1"/>
  <c r="F52" i="1"/>
  <c r="D53" i="1"/>
  <c r="F53" i="1"/>
  <c r="D54" i="1"/>
  <c r="F54" i="1"/>
  <c r="D55" i="1"/>
  <c r="F55" i="1"/>
  <c r="D56" i="1"/>
  <c r="F56" i="1"/>
  <c r="C57" i="1"/>
  <c r="D57" i="1"/>
  <c r="F57" i="1"/>
  <c r="D58" i="1"/>
  <c r="F58" i="1"/>
  <c r="C59" i="1"/>
  <c r="D59" i="1"/>
  <c r="F59" i="1"/>
  <c r="D60" i="1"/>
  <c r="F60" i="1"/>
  <c r="D61" i="1"/>
  <c r="F61" i="1"/>
  <c r="D62" i="1"/>
  <c r="F62" i="1"/>
  <c r="C63" i="1"/>
  <c r="D63" i="1"/>
  <c r="F63" i="1"/>
  <c r="D64" i="1"/>
  <c r="F64" i="1"/>
  <c r="D65" i="1"/>
  <c r="F65" i="1"/>
  <c r="D66" i="1"/>
  <c r="F66" i="1"/>
  <c r="C67" i="1"/>
  <c r="D67" i="1"/>
  <c r="F67" i="1"/>
  <c r="D68" i="1"/>
  <c r="F68" i="1"/>
  <c r="D69" i="1"/>
  <c r="F69" i="1"/>
  <c r="C70" i="1"/>
  <c r="D70" i="1"/>
  <c r="F70" i="1"/>
  <c r="D71" i="1"/>
  <c r="F71" i="1"/>
  <c r="D72" i="1"/>
  <c r="F72" i="1"/>
  <c r="C73" i="1"/>
  <c r="D73" i="1"/>
  <c r="F73" i="1"/>
  <c r="D74" i="1"/>
  <c r="F74" i="1"/>
  <c r="C75" i="1"/>
  <c r="D75" i="1"/>
  <c r="F75" i="1"/>
  <c r="D76" i="1"/>
  <c r="F76" i="1"/>
  <c r="D77" i="1"/>
  <c r="F77" i="1"/>
  <c r="C78" i="1"/>
  <c r="D78" i="1"/>
  <c r="F78" i="1"/>
  <c r="C79" i="1"/>
  <c r="D79" i="1"/>
  <c r="F79" i="1"/>
  <c r="D80" i="1"/>
  <c r="F80" i="1"/>
  <c r="D81" i="1"/>
  <c r="F81" i="1"/>
  <c r="C82" i="1"/>
  <c r="D82" i="1"/>
  <c r="F82" i="1"/>
  <c r="C83" i="1"/>
  <c r="D83" i="1"/>
  <c r="F83" i="1"/>
  <c r="C84" i="1"/>
  <c r="D84" i="1"/>
  <c r="F84" i="1"/>
  <c r="C85" i="1"/>
  <c r="D85" i="1"/>
  <c r="F85" i="1"/>
  <c r="D86" i="1"/>
  <c r="F86" i="1"/>
  <c r="D87" i="1"/>
  <c r="F87" i="1"/>
  <c r="C88" i="1"/>
  <c r="D88" i="1"/>
  <c r="F88" i="1"/>
  <c r="C89" i="1"/>
  <c r="D89" i="1"/>
  <c r="F89" i="1"/>
  <c r="C90" i="1"/>
  <c r="D90" i="1"/>
  <c r="F90" i="1"/>
  <c r="C91" i="1"/>
  <c r="D91" i="1"/>
  <c r="F91" i="1"/>
  <c r="C92" i="1"/>
  <c r="D92" i="1"/>
  <c r="F92" i="1"/>
  <c r="C93" i="1"/>
  <c r="D93" i="1"/>
  <c r="F93" i="1"/>
  <c r="C94" i="1"/>
  <c r="D94" i="1"/>
  <c r="F94" i="1"/>
  <c r="C95" i="1"/>
  <c r="D95" i="1"/>
  <c r="F95" i="1"/>
  <c r="C96" i="1"/>
  <c r="D96" i="1"/>
  <c r="F96" i="1"/>
  <c r="C97" i="1"/>
  <c r="D97" i="1"/>
  <c r="F97" i="1"/>
  <c r="C98" i="1"/>
  <c r="D98" i="1"/>
  <c r="F98" i="1"/>
  <c r="D99" i="1"/>
  <c r="F99" i="1"/>
  <c r="C100" i="1"/>
  <c r="D100" i="1"/>
  <c r="F100" i="1"/>
  <c r="Q10" i="1"/>
  <c r="P5" i="1"/>
  <c r="Q4" i="1"/>
  <c r="D2" i="1"/>
  <c r="F2" i="1"/>
  <c r="D3" i="1"/>
  <c r="F3" i="1"/>
  <c r="D4" i="1"/>
  <c r="F4" i="1"/>
  <c r="D5" i="1"/>
  <c r="F5" i="1"/>
  <c r="D6" i="1"/>
  <c r="F6" i="1"/>
  <c r="D7" i="1"/>
  <c r="F7" i="1"/>
  <c r="D8" i="1"/>
  <c r="F8" i="1"/>
  <c r="D9" i="1"/>
  <c r="F9" i="1"/>
  <c r="C10" i="1"/>
  <c r="D10" i="1"/>
  <c r="F10" i="1"/>
  <c r="D11" i="1"/>
  <c r="F11" i="1"/>
  <c r="D12" i="1"/>
  <c r="F12" i="1"/>
  <c r="C13" i="1"/>
  <c r="D13" i="1"/>
  <c r="F13" i="1"/>
  <c r="D14" i="1"/>
  <c r="F14" i="1"/>
  <c r="D15" i="1"/>
  <c r="F15" i="1"/>
  <c r="D16" i="1"/>
  <c r="F16" i="1"/>
  <c r="D17" i="1"/>
  <c r="F17" i="1"/>
  <c r="D18" i="1"/>
  <c r="F18" i="1"/>
  <c r="D19" i="1"/>
  <c r="F19" i="1"/>
  <c r="C20" i="1"/>
  <c r="D20" i="1"/>
  <c r="F20" i="1"/>
  <c r="D21" i="1"/>
  <c r="F21" i="1"/>
  <c r="D22" i="1"/>
  <c r="F22" i="1"/>
  <c r="D23" i="1"/>
  <c r="F23" i="1"/>
  <c r="C24" i="1"/>
  <c r="D24" i="1"/>
  <c r="F24" i="1"/>
  <c r="C25" i="1"/>
  <c r="D25" i="1"/>
  <c r="F25" i="1"/>
  <c r="D26" i="1"/>
  <c r="F26" i="1"/>
  <c r="D27" i="1"/>
  <c r="F27" i="1"/>
  <c r="C28" i="1"/>
  <c r="D28" i="1"/>
  <c r="F28" i="1"/>
  <c r="D29" i="1"/>
  <c r="F29" i="1"/>
  <c r="C30" i="1"/>
  <c r="D30" i="1"/>
  <c r="F30" i="1"/>
  <c r="L10" i="1"/>
  <c r="I3" i="1"/>
</calcChain>
</file>

<file path=xl/sharedStrings.xml><?xml version="1.0" encoding="utf-8"?>
<sst xmlns="http://schemas.openxmlformats.org/spreadsheetml/2006/main" count="140" uniqueCount="16">
  <si>
    <t>Mise</t>
  </si>
  <si>
    <t>Côte</t>
  </si>
  <si>
    <t>TOTAL</t>
  </si>
  <si>
    <t>Gain potentiel</t>
  </si>
  <si>
    <t>Date</t>
  </si>
  <si>
    <t>% RÉUSSITE</t>
  </si>
  <si>
    <t>Victoire</t>
  </si>
  <si>
    <t>NON</t>
  </si>
  <si>
    <t>OUI</t>
  </si>
  <si>
    <t>CAGNOTTE TOTALE</t>
  </si>
  <si>
    <t>TICKET</t>
  </si>
  <si>
    <t>PMU</t>
  </si>
  <si>
    <t>Mise quotidienne</t>
  </si>
  <si>
    <t>Gain</t>
  </si>
  <si>
    <t>$B$4</t>
  </si>
  <si>
    <t>Cagnotte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</si>
</sst>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_);[Red]\(#,##0.00\ &quot;€&quot;\)"/>
    <numFmt numFmtId="165" formatCode="#,##0.00\ &quot;€&quot;"/>
  </numFmts>
  <fonts count="17" x14ac:knownFonts="1">
    <font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20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24"/>
      <color rgb="FF3366FF"/>
      <name val="Calibri"/>
      <family val="2"/>
      <scheme val="minor"/>
    </font>
    <font>
      <sz val="30"/>
      <color rgb="FF008000"/>
      <name val="Calibri"/>
      <family val="2"/>
      <scheme val="minor"/>
    </font>
    <font>
      <sz val="35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40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16"/>
      <color theme="1"/>
      <name val="Calibri"/>
      <family val="2"/>
      <scheme val="minor"/>
    </font>
    <font>
      <sz val="40"/>
      <color rgb="FF008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4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165" fontId="7" fillId="0" borderId="0" xfId="0" applyNumberFormat="1" applyFont="1" applyBorder="1" applyAlignment="1">
      <alignment vertical="center"/>
    </xf>
    <xf numFmtId="165" fontId="1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65" fontId="15" fillId="4" borderId="1" xfId="0" applyNumberFormat="1" applyFont="1" applyFill="1" applyBorder="1" applyAlignment="1">
      <alignment horizontal="center" vertical="center"/>
    </xf>
    <xf numFmtId="8" fontId="15" fillId="4" borderId="3" xfId="0" applyNumberFormat="1" applyFont="1" applyFill="1" applyBorder="1" applyAlignment="1">
      <alignment vertical="center"/>
    </xf>
    <xf numFmtId="8" fontId="7" fillId="3" borderId="3" xfId="0" applyNumberFormat="1" applyFont="1" applyFill="1" applyBorder="1" applyAlignment="1">
      <alignment vertical="center"/>
    </xf>
    <xf numFmtId="8" fontId="7" fillId="5" borderId="3" xfId="0" applyNumberFormat="1" applyFont="1" applyFill="1" applyBorder="1" applyAlignment="1">
      <alignment vertical="center"/>
    </xf>
    <xf numFmtId="8" fontId="7" fillId="3" borderId="2" xfId="0" applyNumberFormat="1" applyFont="1" applyFill="1" applyBorder="1" applyAlignment="1">
      <alignment horizontal="center" vertical="center"/>
    </xf>
    <xf numFmtId="8" fontId="15" fillId="4" borderId="2" xfId="0" applyNumberFormat="1" applyFont="1" applyFill="1" applyBorder="1" applyAlignment="1">
      <alignment horizontal="center" vertical="center"/>
    </xf>
    <xf numFmtId="8" fontId="7" fillId="5" borderId="2" xfId="0" applyNumberFormat="1" applyFont="1" applyFill="1" applyBorder="1" applyAlignment="1">
      <alignment horizontal="center" vertical="center"/>
    </xf>
    <xf numFmtId="8" fontId="12" fillId="0" borderId="0" xfId="0" applyNumberFormat="1" applyFont="1" applyAlignment="1">
      <alignment horizontal="center" vertical="center"/>
    </xf>
    <xf numFmtId="8" fontId="12" fillId="0" borderId="0" xfId="0" applyNumberFormat="1" applyFont="1" applyAlignment="1">
      <alignment vertical="center"/>
    </xf>
    <xf numFmtId="8" fontId="0" fillId="0" borderId="0" xfId="0" applyNumberFormat="1" applyFont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8" fontId="16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8" fontId="7" fillId="3" borderId="1" xfId="0" applyNumberFormat="1" applyFont="1" applyFill="1" applyBorder="1" applyAlignment="1">
      <alignment horizontal="center" vertical="center"/>
    </xf>
    <xf numFmtId="8" fontId="7" fillId="4" borderId="1" xfId="0" applyNumberFormat="1" applyFont="1" applyFill="1" applyBorder="1" applyAlignment="1">
      <alignment horizontal="center" vertical="center"/>
    </xf>
    <xf numFmtId="8" fontId="15" fillId="0" borderId="1" xfId="0" applyNumberFormat="1" applyFont="1" applyBorder="1" applyAlignment="1">
      <alignment horizontal="center" vertical="center"/>
    </xf>
    <xf numFmtId="8" fontId="7" fillId="5" borderId="1" xfId="0" applyNumberFormat="1" applyFont="1" applyFill="1" applyBorder="1" applyAlignment="1">
      <alignment horizontal="center" vertical="center"/>
    </xf>
  </cellXfs>
  <cellStyles count="2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2"/>
  <sheetViews>
    <sheetView tabSelected="1" zoomScale="70" zoomScaleNormal="70" workbookViewId="0">
      <pane xSplit="7" ySplit="12" topLeftCell="L13" activePane="bottomRight" state="frozen"/>
      <selection pane="topRight" activeCell="H1" sqref="H1"/>
      <selection pane="bottomLeft" activeCell="A13" sqref="A13"/>
      <selection pane="bottomRight" activeCell="S5" sqref="S5"/>
    </sheetView>
  </sheetViews>
  <sheetFormatPr baseColWidth="10" defaultColWidth="10.875" defaultRowHeight="15.75" x14ac:dyDescent="0.25"/>
  <cols>
    <col min="1" max="1" width="11.375" style="7" bestFit="1" customWidth="1"/>
    <col min="2" max="3" width="10.875" style="7"/>
    <col min="4" max="5" width="23.375" style="7" customWidth="1"/>
    <col min="6" max="6" width="30.5" style="7" customWidth="1"/>
    <col min="7" max="8" width="10.875" style="7"/>
    <col min="9" max="9" width="21.5" style="7" bestFit="1" customWidth="1"/>
    <col min="10" max="10" width="10.875" style="7" customWidth="1"/>
    <col min="11" max="12" width="10.875" style="7"/>
    <col min="13" max="13" width="10.875" style="7" customWidth="1"/>
    <col min="14" max="15" width="11.625" style="7" customWidth="1"/>
    <col min="16" max="16" width="10.875" style="7" hidden="1" customWidth="1"/>
    <col min="17" max="17" width="10.875" style="7" customWidth="1"/>
    <col min="18" max="18" width="6.125" style="7" customWidth="1"/>
    <col min="19" max="19" width="16.625" style="7" customWidth="1"/>
    <col min="20" max="20" width="8.625" style="7" hidden="1" customWidth="1"/>
    <col min="21" max="21" width="10.875" style="7" hidden="1" customWidth="1"/>
    <col min="22" max="22" width="16.625" style="7" customWidth="1"/>
    <col min="23" max="16384" width="10.875" style="7"/>
  </cols>
  <sheetData>
    <row r="1" spans="1:22" ht="51" customHeight="1" x14ac:dyDescent="0.25">
      <c r="A1" s="3" t="s">
        <v>4</v>
      </c>
      <c r="B1" s="3" t="s">
        <v>0</v>
      </c>
      <c r="C1" s="3" t="s">
        <v>1</v>
      </c>
      <c r="D1" s="4" t="s">
        <v>3</v>
      </c>
      <c r="E1" s="5" t="s">
        <v>6</v>
      </c>
      <c r="F1" s="6" t="s">
        <v>2</v>
      </c>
      <c r="I1" s="30" t="s">
        <v>9</v>
      </c>
      <c r="J1" s="30"/>
      <c r="K1" s="30"/>
      <c r="L1" s="30"/>
      <c r="N1" s="29" t="s">
        <v>12</v>
      </c>
      <c r="O1" s="29"/>
      <c r="P1" s="29"/>
      <c r="Q1" s="29"/>
      <c r="R1" s="13"/>
      <c r="S1" s="29" t="s">
        <v>15</v>
      </c>
      <c r="T1" s="29"/>
      <c r="U1" s="29"/>
      <c r="V1" s="29"/>
    </row>
    <row r="2" spans="1:22" ht="21.95" customHeight="1" x14ac:dyDescent="0.25">
      <c r="A2" s="8">
        <v>41377</v>
      </c>
      <c r="B2" s="9">
        <v>5</v>
      </c>
      <c r="C2" s="9">
        <v>3.4</v>
      </c>
      <c r="D2" s="9">
        <f>B2*C2</f>
        <v>17</v>
      </c>
      <c r="E2" s="10" t="s">
        <v>7</v>
      </c>
      <c r="F2" s="11">
        <f>IF(E2="OUI",(1*D2),IF(E2="NON",(0*D2)))</f>
        <v>0</v>
      </c>
      <c r="I2" s="30"/>
      <c r="J2" s="30"/>
      <c r="K2" s="30"/>
      <c r="L2" s="30"/>
      <c r="N2" s="29"/>
      <c r="O2" s="29"/>
      <c r="P2" s="29"/>
      <c r="Q2" s="29"/>
      <c r="R2" s="13"/>
      <c r="S2" s="29"/>
      <c r="T2" s="29"/>
      <c r="U2" s="29"/>
      <c r="V2" s="29"/>
    </row>
    <row r="3" spans="1:22" ht="21.95" customHeight="1" x14ac:dyDescent="0.25">
      <c r="A3" s="8">
        <v>41381</v>
      </c>
      <c r="B3" s="9">
        <v>2</v>
      </c>
      <c r="C3" s="9">
        <v>2</v>
      </c>
      <c r="D3" s="9">
        <f t="shared" ref="D3:D30" si="0">B3*C3</f>
        <v>4</v>
      </c>
      <c r="E3" s="1" t="s">
        <v>8</v>
      </c>
      <c r="F3" s="11">
        <f t="shared" ref="F3:F30" si="1">IF(E3="OUI",(1*D3),IF(E3="NON",(0*D3)))</f>
        <v>4</v>
      </c>
      <c r="I3" s="31">
        <f>-SUM(B:B)+SUM(F:F)</f>
        <v>-154.17137999999989</v>
      </c>
      <c r="J3" s="31"/>
      <c r="K3" s="31"/>
      <c r="L3" s="31"/>
      <c r="N3" s="33" t="s">
        <v>4</v>
      </c>
      <c r="O3" s="33"/>
      <c r="P3" s="9"/>
      <c r="Q3" s="8">
        <v>41868</v>
      </c>
      <c r="R3" s="13"/>
      <c r="S3" s="23" t="s">
        <v>4</v>
      </c>
      <c r="T3" s="21"/>
      <c r="U3" s="9"/>
      <c r="V3" s="18">
        <v>41381</v>
      </c>
    </row>
    <row r="4" spans="1:22" ht="21.95" customHeight="1" x14ac:dyDescent="0.25">
      <c r="A4" s="8">
        <v>41381</v>
      </c>
      <c r="B4" s="9">
        <v>1</v>
      </c>
      <c r="C4" s="9">
        <v>6</v>
      </c>
      <c r="D4" s="9">
        <f t="shared" si="0"/>
        <v>6</v>
      </c>
      <c r="E4" s="10" t="s">
        <v>7</v>
      </c>
      <c r="F4" s="11">
        <f t="shared" si="1"/>
        <v>0</v>
      </c>
      <c r="I4" s="31"/>
      <c r="J4" s="31"/>
      <c r="K4" s="31"/>
      <c r="L4" s="31"/>
      <c r="N4" s="34" t="s">
        <v>0</v>
      </c>
      <c r="O4" s="34"/>
      <c r="P4" s="9"/>
      <c r="Q4" s="15">
        <f>SUMIF(A:A,Q3,B:B)</f>
        <v>10</v>
      </c>
      <c r="R4" s="14"/>
      <c r="S4" s="24" t="str">
        <f>ADDRESS(MATCH(V3,A:A,1)+ROW(A:A)-1,1+COLUMN(A:A))</f>
        <v>$B$4</v>
      </c>
      <c r="T4" s="20"/>
      <c r="U4" s="9"/>
      <c r="V4" s="19" t="str">
        <f>ADDRESS(MATCH(V3,A:A,1)+ROW(A:A)-1,COLUMN(F:F))</f>
        <v>$F$4</v>
      </c>
    </row>
    <row r="5" spans="1:22" ht="21.95" customHeight="1" x14ac:dyDescent="0.25">
      <c r="A5" s="8">
        <v>41382</v>
      </c>
      <c r="B5" s="9">
        <v>2</v>
      </c>
      <c r="C5" s="9">
        <v>2</v>
      </c>
      <c r="D5" s="9">
        <f t="shared" si="0"/>
        <v>4</v>
      </c>
      <c r="E5" s="1" t="s">
        <v>8</v>
      </c>
      <c r="F5" s="11">
        <f t="shared" si="1"/>
        <v>4</v>
      </c>
      <c r="I5" s="31"/>
      <c r="J5" s="31"/>
      <c r="K5" s="31"/>
      <c r="L5" s="31"/>
      <c r="N5" s="36" t="s">
        <v>13</v>
      </c>
      <c r="O5" s="36"/>
      <c r="P5" s="35">
        <f>SUMIF(A:A,Q3,F:F)</f>
        <v>24.5</v>
      </c>
      <c r="Q5" s="35"/>
      <c r="R5" s="13"/>
      <c r="S5" s="25" t="s">
        <v>2</v>
      </c>
      <c r="T5" s="22"/>
      <c r="U5" s="35">
        <f>-SUM(B1:$B$4)+SUM(F1:$F$4)</f>
        <v>-4</v>
      </c>
      <c r="V5" s="35"/>
    </row>
    <row r="6" spans="1:22" s="12" customFormat="1" ht="21.95" customHeight="1" x14ac:dyDescent="0.25">
      <c r="A6" s="8">
        <v>41382</v>
      </c>
      <c r="B6" s="9">
        <v>2</v>
      </c>
      <c r="C6" s="9">
        <v>3</v>
      </c>
      <c r="D6" s="9">
        <f t="shared" si="0"/>
        <v>6</v>
      </c>
      <c r="E6" s="1" t="s">
        <v>8</v>
      </c>
      <c r="F6" s="11">
        <f t="shared" si="1"/>
        <v>6</v>
      </c>
      <c r="V6" s="26" t="str">
        <f>$S4</f>
        <v>$B$4</v>
      </c>
    </row>
    <row r="7" spans="1:22" ht="21.95" customHeight="1" x14ac:dyDescent="0.25">
      <c r="A7" s="8">
        <v>41386</v>
      </c>
      <c r="B7" s="9">
        <v>2</v>
      </c>
      <c r="C7" s="9">
        <v>7.5</v>
      </c>
      <c r="D7" s="9">
        <f t="shared" si="0"/>
        <v>15</v>
      </c>
      <c r="E7" s="10" t="s">
        <v>7</v>
      </c>
      <c r="F7" s="11">
        <f t="shared" si="1"/>
        <v>0</v>
      </c>
      <c r="H7" s="30" t="s">
        <v>5</v>
      </c>
      <c r="I7" s="30"/>
      <c r="J7" s="30"/>
      <c r="L7" s="30" t="s">
        <v>10</v>
      </c>
      <c r="M7" s="30"/>
      <c r="N7" s="30"/>
      <c r="Q7" s="30" t="s">
        <v>11</v>
      </c>
      <c r="R7" s="30"/>
      <c r="S7" s="30"/>
      <c r="V7" s="27" t="e">
        <f>VALUE(S4)</f>
        <v>#VALUE!</v>
      </c>
    </row>
    <row r="8" spans="1:22" ht="21.95" customHeight="1" x14ac:dyDescent="0.25">
      <c r="A8" s="8">
        <v>41386</v>
      </c>
      <c r="B8" s="9">
        <v>2</v>
      </c>
      <c r="C8" s="9">
        <v>4.4000000000000004</v>
      </c>
      <c r="D8" s="9">
        <f t="shared" si="0"/>
        <v>8.8000000000000007</v>
      </c>
      <c r="E8" s="1" t="s">
        <v>8</v>
      </c>
      <c r="F8" s="11">
        <f t="shared" si="1"/>
        <v>8.8000000000000007</v>
      </c>
      <c r="H8" s="30"/>
      <c r="I8" s="30"/>
      <c r="J8" s="30"/>
      <c r="L8" s="30"/>
      <c r="M8" s="30"/>
      <c r="N8" s="30"/>
      <c r="Q8" s="30"/>
      <c r="R8" s="30"/>
      <c r="S8" s="30"/>
      <c r="V8" s="27" t="str">
        <f>"="&amp;$S4</f>
        <v>=$B$4</v>
      </c>
    </row>
    <row r="9" spans="1:22" ht="21.95" customHeight="1" x14ac:dyDescent="0.25">
      <c r="A9" s="8">
        <v>41386</v>
      </c>
      <c r="B9" s="9">
        <v>2</v>
      </c>
      <c r="C9" s="9">
        <v>3.15</v>
      </c>
      <c r="D9" s="9">
        <f t="shared" si="0"/>
        <v>6.3</v>
      </c>
      <c r="E9" s="10" t="s">
        <v>7</v>
      </c>
      <c r="F9" s="11">
        <f t="shared" si="1"/>
        <v>0</v>
      </c>
      <c r="H9" s="30"/>
      <c r="I9" s="30"/>
      <c r="J9" s="30"/>
      <c r="L9" s="30"/>
      <c r="M9" s="30"/>
      <c r="N9" s="30"/>
      <c r="Q9" s="30"/>
      <c r="R9" s="30"/>
      <c r="S9" s="30"/>
      <c r="V9" s="7">
        <f>$B4</f>
        <v>1</v>
      </c>
    </row>
    <row r="10" spans="1:22" ht="21.95" customHeight="1" x14ac:dyDescent="0.25">
      <c r="A10" s="8">
        <v>41386</v>
      </c>
      <c r="B10" s="9">
        <v>1</v>
      </c>
      <c r="C10" s="9">
        <f>C7*C8*C9</f>
        <v>103.95</v>
      </c>
      <c r="D10" s="9">
        <f t="shared" si="0"/>
        <v>103.95</v>
      </c>
      <c r="E10" s="10" t="s">
        <v>7</v>
      </c>
      <c r="F10" s="11">
        <f t="shared" si="1"/>
        <v>0</v>
      </c>
      <c r="H10" s="32">
        <f>(COUNTIF(E:E,"OUI"))/(COUNTA(E:E)-1)</f>
        <v>0.23770491803278687</v>
      </c>
      <c r="I10" s="32"/>
      <c r="J10" s="32"/>
      <c r="L10" s="31">
        <f>-SUM(B2:B31)+SUM(F2:F31)</f>
        <v>-8.1499999999999986</v>
      </c>
      <c r="M10" s="31"/>
      <c r="N10" s="31"/>
      <c r="Q10" s="31">
        <f>-SUM(B31:B1001)+SUM(F31:F1001)</f>
        <v>-147.02138000000002</v>
      </c>
      <c r="R10" s="31"/>
      <c r="S10" s="31"/>
      <c r="V10" s="7" t="e">
        <f ca="1">CELL(contenu,V11)</f>
        <v>#NAME?</v>
      </c>
    </row>
    <row r="11" spans="1:22" ht="21.95" customHeight="1" x14ac:dyDescent="0.25">
      <c r="A11" s="8">
        <v>41389</v>
      </c>
      <c r="B11" s="9">
        <v>5</v>
      </c>
      <c r="C11" s="9">
        <v>2.25</v>
      </c>
      <c r="D11" s="9">
        <f t="shared" si="0"/>
        <v>11.25</v>
      </c>
      <c r="E11" s="1" t="s">
        <v>8</v>
      </c>
      <c r="F11" s="11">
        <f t="shared" si="1"/>
        <v>11.25</v>
      </c>
      <c r="H11" s="32"/>
      <c r="I11" s="32"/>
      <c r="J11" s="32"/>
      <c r="L11" s="31"/>
      <c r="M11" s="31"/>
      <c r="N11" s="31"/>
      <c r="Q11" s="31"/>
      <c r="R11" s="31"/>
      <c r="S11" s="31"/>
      <c r="V11" s="28" t="s">
        <v>14</v>
      </c>
    </row>
    <row r="12" spans="1:22" ht="21.95" customHeight="1" x14ac:dyDescent="0.25">
      <c r="A12" s="8">
        <v>41390</v>
      </c>
      <c r="B12" s="9">
        <v>2</v>
      </c>
      <c r="C12" s="9">
        <v>2</v>
      </c>
      <c r="D12" s="9">
        <f t="shared" si="0"/>
        <v>4</v>
      </c>
      <c r="E12" s="10" t="s">
        <v>7</v>
      </c>
      <c r="F12" s="11">
        <f t="shared" si="1"/>
        <v>0</v>
      </c>
      <c r="H12" s="32"/>
      <c r="I12" s="32"/>
      <c r="J12" s="32"/>
      <c r="L12" s="31"/>
      <c r="M12" s="31"/>
      <c r="N12" s="31"/>
      <c r="Q12" s="31"/>
      <c r="R12" s="31"/>
      <c r="S12" s="31"/>
      <c r="V12" s="7">
        <f>VALUE($B$4)</f>
        <v>1</v>
      </c>
    </row>
    <row r="13" spans="1:22" s="12" customFormat="1" ht="21.95" customHeight="1" x14ac:dyDescent="0.25">
      <c r="A13" s="8">
        <v>41390</v>
      </c>
      <c r="B13" s="9">
        <v>2</v>
      </c>
      <c r="C13" s="9">
        <f>2.2*2.3*2.4</f>
        <v>12.143999999999998</v>
      </c>
      <c r="D13" s="9">
        <f t="shared" si="0"/>
        <v>24.287999999999997</v>
      </c>
      <c r="E13" s="10" t="s">
        <v>7</v>
      </c>
      <c r="F13" s="11">
        <f t="shared" si="1"/>
        <v>0</v>
      </c>
      <c r="V13" s="26"/>
    </row>
    <row r="14" spans="1:22" s="12" customFormat="1" ht="21.95" customHeight="1" x14ac:dyDescent="0.25">
      <c r="A14" s="8">
        <v>41393</v>
      </c>
      <c r="B14" s="9">
        <v>2</v>
      </c>
      <c r="C14" s="9">
        <v>1.8</v>
      </c>
      <c r="D14" s="9">
        <f t="shared" si="0"/>
        <v>3.6</v>
      </c>
      <c r="E14" s="10" t="s">
        <v>7</v>
      </c>
      <c r="F14" s="11">
        <f t="shared" si="1"/>
        <v>0</v>
      </c>
      <c r="V14" s="26" t="str">
        <f>S4</f>
        <v>$B$4</v>
      </c>
    </row>
    <row r="15" spans="1:22" s="12" customFormat="1" ht="21.95" customHeight="1" x14ac:dyDescent="0.25">
      <c r="A15" s="8">
        <v>41393</v>
      </c>
      <c r="B15" s="9">
        <v>2</v>
      </c>
      <c r="C15" s="9">
        <v>3.35</v>
      </c>
      <c r="D15" s="9">
        <f t="shared" si="0"/>
        <v>6.7</v>
      </c>
      <c r="E15" s="1" t="s">
        <v>8</v>
      </c>
      <c r="F15" s="11">
        <f t="shared" si="1"/>
        <v>6.7</v>
      </c>
    </row>
    <row r="16" spans="1:22" s="12" customFormat="1" ht="21.95" customHeight="1" x14ac:dyDescent="0.25">
      <c r="A16" s="8">
        <v>41394</v>
      </c>
      <c r="B16" s="9">
        <v>2</v>
      </c>
      <c r="C16" s="9">
        <v>4.5</v>
      </c>
      <c r="D16" s="9">
        <f t="shared" si="0"/>
        <v>9</v>
      </c>
      <c r="E16" s="10" t="s">
        <v>7</v>
      </c>
      <c r="F16" s="11">
        <f t="shared" si="1"/>
        <v>0</v>
      </c>
      <c r="Q16" s="26">
        <f ca="1">INDIRECT(S4)+INDIRECT(V4)</f>
        <v>1</v>
      </c>
      <c r="R16" s="12">
        <f ca="1">INDIRECT(V4)</f>
        <v>0</v>
      </c>
    </row>
    <row r="17" spans="1:18" s="12" customFormat="1" ht="21.95" customHeight="1" x14ac:dyDescent="0.25">
      <c r="A17" s="8">
        <v>41394</v>
      </c>
      <c r="B17" s="9">
        <v>2</v>
      </c>
      <c r="C17" s="9">
        <v>4.95</v>
      </c>
      <c r="D17" s="9">
        <f t="shared" si="0"/>
        <v>9.9</v>
      </c>
      <c r="E17" s="10" t="s">
        <v>7</v>
      </c>
      <c r="F17" s="11">
        <f t="shared" si="1"/>
        <v>0</v>
      </c>
    </row>
    <row r="18" spans="1:18" s="12" customFormat="1" ht="21.95" customHeight="1" x14ac:dyDescent="0.25">
      <c r="A18" s="8">
        <v>41397</v>
      </c>
      <c r="B18" s="9">
        <v>2</v>
      </c>
      <c r="C18" s="9">
        <v>6.5</v>
      </c>
      <c r="D18" s="9">
        <f t="shared" si="0"/>
        <v>13</v>
      </c>
      <c r="E18" s="10" t="s">
        <v>7</v>
      </c>
      <c r="F18" s="11">
        <f t="shared" si="1"/>
        <v>0</v>
      </c>
      <c r="Q18" s="12" t="str">
        <f>ADDRESS(MATCH(V3,A:A,1)+ROW(A:A)-1,1+COLUMN(A:A))</f>
        <v>$B$4</v>
      </c>
      <c r="R18" s="12" t="str">
        <f>ADDRESS(MATCH(V3,A:A,1)+ROW(A:A)-1,COLUMN(F:F))</f>
        <v>$F$4</v>
      </c>
    </row>
    <row r="19" spans="1:18" s="12" customFormat="1" ht="21.95" customHeight="1" x14ac:dyDescent="0.25">
      <c r="A19" s="8">
        <v>41397</v>
      </c>
      <c r="B19" s="9">
        <v>2</v>
      </c>
      <c r="C19" s="9">
        <v>5.25</v>
      </c>
      <c r="D19" s="9">
        <f t="shared" si="0"/>
        <v>10.5</v>
      </c>
      <c r="E19" s="10" t="s">
        <v>7</v>
      </c>
      <c r="F19" s="11">
        <f t="shared" si="1"/>
        <v>0</v>
      </c>
      <c r="Q19" s="12">
        <f>-SUM(B1:$B$4)+SUM(F1:$F$4)</f>
        <v>-4</v>
      </c>
    </row>
    <row r="20" spans="1:18" s="12" customFormat="1" ht="21.95" customHeight="1" x14ac:dyDescent="0.25">
      <c r="A20" s="8">
        <v>41397</v>
      </c>
      <c r="B20" s="9">
        <v>1</v>
      </c>
      <c r="C20" s="9">
        <f>2*1.5*3.45</f>
        <v>10.350000000000001</v>
      </c>
      <c r="D20" s="9">
        <f t="shared" si="0"/>
        <v>10.350000000000001</v>
      </c>
      <c r="E20" s="10" t="s">
        <v>7</v>
      </c>
      <c r="F20" s="11">
        <f t="shared" si="1"/>
        <v>0</v>
      </c>
      <c r="Q20" s="12">
        <f ca="1">INDIRECT(Q18)</f>
        <v>1</v>
      </c>
    </row>
    <row r="21" spans="1:18" s="12" customFormat="1" ht="21.95" customHeight="1" x14ac:dyDescent="0.25">
      <c r="A21" s="8">
        <v>41400</v>
      </c>
      <c r="B21" s="9">
        <v>2</v>
      </c>
      <c r="C21" s="9">
        <v>2.5499999999999998</v>
      </c>
      <c r="D21" s="9">
        <f t="shared" si="0"/>
        <v>5.0999999999999996</v>
      </c>
      <c r="E21" s="10" t="s">
        <v>7</v>
      </c>
      <c r="F21" s="11">
        <f t="shared" si="1"/>
        <v>0</v>
      </c>
    </row>
    <row r="22" spans="1:18" ht="21.95" customHeight="1" x14ac:dyDescent="0.25">
      <c r="A22" s="8">
        <v>41402</v>
      </c>
      <c r="B22" s="9">
        <v>2</v>
      </c>
      <c r="C22" s="9">
        <v>3.3</v>
      </c>
      <c r="D22" s="9">
        <f t="shared" si="0"/>
        <v>6.6</v>
      </c>
      <c r="E22" s="1" t="s">
        <v>8</v>
      </c>
      <c r="F22" s="11">
        <f t="shared" si="1"/>
        <v>6.6</v>
      </c>
    </row>
    <row r="23" spans="1:18" ht="21.95" customHeight="1" x14ac:dyDescent="0.25">
      <c r="A23" s="8">
        <v>41407</v>
      </c>
      <c r="B23" s="9">
        <v>2</v>
      </c>
      <c r="C23" s="9">
        <v>3.35</v>
      </c>
      <c r="D23" s="9">
        <f t="shared" si="0"/>
        <v>6.7</v>
      </c>
      <c r="E23" s="10" t="s">
        <v>7</v>
      </c>
      <c r="F23" s="11">
        <f t="shared" si="1"/>
        <v>0</v>
      </c>
    </row>
    <row r="24" spans="1:18" ht="21.95" customHeight="1" x14ac:dyDescent="0.25">
      <c r="A24" s="8">
        <v>41420</v>
      </c>
      <c r="B24" s="9">
        <v>2</v>
      </c>
      <c r="C24" s="9">
        <f>3.7*2.25</f>
        <v>8.3250000000000011</v>
      </c>
      <c r="D24" s="9">
        <f t="shared" si="0"/>
        <v>16.650000000000002</v>
      </c>
      <c r="E24" s="10" t="s">
        <v>7</v>
      </c>
      <c r="F24" s="11">
        <f t="shared" si="1"/>
        <v>0</v>
      </c>
    </row>
    <row r="25" spans="1:18" ht="21.95" customHeight="1" x14ac:dyDescent="0.25">
      <c r="A25" s="8">
        <v>41425</v>
      </c>
      <c r="B25" s="9">
        <v>2</v>
      </c>
      <c r="C25" s="9">
        <f>3.6*2.1</f>
        <v>7.5600000000000005</v>
      </c>
      <c r="D25" s="9">
        <f t="shared" si="0"/>
        <v>15.120000000000001</v>
      </c>
      <c r="E25" s="10" t="s">
        <v>7</v>
      </c>
      <c r="F25" s="11">
        <f t="shared" si="1"/>
        <v>0</v>
      </c>
    </row>
    <row r="26" spans="1:18" ht="21.95" customHeight="1" x14ac:dyDescent="0.25">
      <c r="A26" s="8">
        <v>41440</v>
      </c>
      <c r="B26" s="9">
        <v>2</v>
      </c>
      <c r="C26" s="9">
        <v>2.95</v>
      </c>
      <c r="D26" s="9">
        <f t="shared" si="0"/>
        <v>5.9</v>
      </c>
      <c r="E26" s="10" t="s">
        <v>7</v>
      </c>
      <c r="F26" s="11">
        <f t="shared" si="1"/>
        <v>0</v>
      </c>
    </row>
    <row r="27" spans="1:18" ht="21.95" customHeight="1" x14ac:dyDescent="0.25">
      <c r="A27" s="8">
        <v>41446</v>
      </c>
      <c r="B27" s="9">
        <v>2</v>
      </c>
      <c r="C27" s="9">
        <v>3</v>
      </c>
      <c r="D27" s="9">
        <f t="shared" si="0"/>
        <v>6</v>
      </c>
      <c r="E27" s="10" t="s">
        <v>7</v>
      </c>
      <c r="F27" s="11">
        <f t="shared" si="1"/>
        <v>0</v>
      </c>
    </row>
    <row r="28" spans="1:18" ht="21.95" customHeight="1" x14ac:dyDescent="0.25">
      <c r="A28" s="8">
        <v>41798</v>
      </c>
      <c r="B28" s="9">
        <v>2</v>
      </c>
      <c r="C28" s="9">
        <f>1.8*1.9*2.3</f>
        <v>7.8659999999999997</v>
      </c>
      <c r="D28" s="9">
        <f t="shared" si="0"/>
        <v>15.731999999999999</v>
      </c>
      <c r="E28" s="10" t="s">
        <v>7</v>
      </c>
      <c r="F28" s="11">
        <f t="shared" si="1"/>
        <v>0</v>
      </c>
    </row>
    <row r="29" spans="1:18" ht="21.95" customHeight="1" x14ac:dyDescent="0.25">
      <c r="A29" s="8">
        <v>41806</v>
      </c>
      <c r="B29" s="9">
        <v>5</v>
      </c>
      <c r="C29" s="9">
        <v>2.5</v>
      </c>
      <c r="D29" s="9">
        <f t="shared" si="0"/>
        <v>12.5</v>
      </c>
      <c r="E29" s="1" t="s">
        <v>8</v>
      </c>
      <c r="F29" s="11">
        <f t="shared" si="1"/>
        <v>12.5</v>
      </c>
    </row>
    <row r="30" spans="1:18" ht="21.95" customHeight="1" x14ac:dyDescent="0.25">
      <c r="A30" s="8">
        <v>41806</v>
      </c>
      <c r="B30" s="9">
        <v>5</v>
      </c>
      <c r="C30" s="2">
        <f>2.1*2.05*2.5</f>
        <v>10.762499999999999</v>
      </c>
      <c r="D30" s="9">
        <f t="shared" si="0"/>
        <v>53.8125</v>
      </c>
      <c r="E30" s="10" t="s">
        <v>7</v>
      </c>
      <c r="F30" s="11">
        <f t="shared" si="1"/>
        <v>0</v>
      </c>
    </row>
    <row r="31" spans="1:18" ht="21.95" customHeight="1" x14ac:dyDescent="0.25">
      <c r="A31" s="8">
        <v>41806</v>
      </c>
      <c r="B31" s="9">
        <v>1</v>
      </c>
      <c r="C31" s="9">
        <v>6.75</v>
      </c>
      <c r="D31" s="9">
        <f t="shared" ref="D31:D34" si="2">B31*C31</f>
        <v>6.75</v>
      </c>
      <c r="E31" s="10" t="s">
        <v>7</v>
      </c>
      <c r="F31" s="11">
        <f t="shared" ref="F31:F34" si="3">IF(E31="OUI",(1*D31),IF(E31="NON",(0*D31)))</f>
        <v>0</v>
      </c>
    </row>
    <row r="32" spans="1:18" ht="21.95" customHeight="1" x14ac:dyDescent="0.25">
      <c r="A32" s="8">
        <v>41807</v>
      </c>
      <c r="B32" s="9">
        <v>2</v>
      </c>
      <c r="C32" s="9">
        <v>2.2000000000000002</v>
      </c>
      <c r="D32" s="9">
        <f t="shared" si="2"/>
        <v>4.4000000000000004</v>
      </c>
      <c r="E32" s="1" t="s">
        <v>8</v>
      </c>
      <c r="F32" s="11">
        <f t="shared" si="3"/>
        <v>4.4000000000000004</v>
      </c>
    </row>
    <row r="33" spans="1:6" ht="21.95" customHeight="1" x14ac:dyDescent="0.25">
      <c r="A33" s="8">
        <v>41807</v>
      </c>
      <c r="B33" s="9">
        <v>2</v>
      </c>
      <c r="C33" s="9">
        <v>7.5</v>
      </c>
      <c r="D33" s="9">
        <f t="shared" si="2"/>
        <v>15</v>
      </c>
      <c r="E33" s="10" t="s">
        <v>7</v>
      </c>
      <c r="F33" s="11">
        <f t="shared" si="3"/>
        <v>0</v>
      </c>
    </row>
    <row r="34" spans="1:6" ht="21.95" customHeight="1" x14ac:dyDescent="0.25">
      <c r="A34" s="8">
        <v>41807</v>
      </c>
      <c r="B34" s="9">
        <v>2</v>
      </c>
      <c r="C34" s="2">
        <v>3.9</v>
      </c>
      <c r="D34" s="9">
        <f t="shared" si="2"/>
        <v>7.8</v>
      </c>
      <c r="E34" s="10" t="s">
        <v>7</v>
      </c>
      <c r="F34" s="11">
        <f t="shared" si="3"/>
        <v>0</v>
      </c>
    </row>
    <row r="35" spans="1:6" ht="21.95" customHeight="1" x14ac:dyDescent="0.25">
      <c r="A35" s="8">
        <v>41807</v>
      </c>
      <c r="B35" s="9">
        <v>2</v>
      </c>
      <c r="C35" s="2">
        <v>2.2999999999999998</v>
      </c>
      <c r="D35" s="9">
        <f t="shared" ref="D35:D40" si="4">B35*C35</f>
        <v>4.5999999999999996</v>
      </c>
      <c r="E35" s="1" t="s">
        <v>8</v>
      </c>
      <c r="F35" s="11">
        <f t="shared" ref="F35:F40" si="5">IF(E35="OUI",(1*D35),IF(E35="NON",(0*D35)))</f>
        <v>4.5999999999999996</v>
      </c>
    </row>
    <row r="36" spans="1:6" ht="21.95" customHeight="1" x14ac:dyDescent="0.25">
      <c r="A36" s="8">
        <v>41807</v>
      </c>
      <c r="B36" s="9">
        <v>2</v>
      </c>
      <c r="C36" s="2">
        <v>1.5</v>
      </c>
      <c r="D36" s="9">
        <f t="shared" si="4"/>
        <v>3</v>
      </c>
      <c r="E36" s="1" t="s">
        <v>8</v>
      </c>
      <c r="F36" s="11">
        <f t="shared" si="5"/>
        <v>3</v>
      </c>
    </row>
    <row r="37" spans="1:6" ht="21.95" customHeight="1" x14ac:dyDescent="0.25">
      <c r="A37" s="8">
        <v>41807</v>
      </c>
      <c r="B37" s="9">
        <v>2</v>
      </c>
      <c r="C37" s="2">
        <v>1.5</v>
      </c>
      <c r="D37" s="9">
        <f t="shared" si="4"/>
        <v>3</v>
      </c>
      <c r="E37" s="1" t="s">
        <v>8</v>
      </c>
      <c r="F37" s="11">
        <f t="shared" si="5"/>
        <v>3</v>
      </c>
    </row>
    <row r="38" spans="1:6" ht="21.95" customHeight="1" x14ac:dyDescent="0.25">
      <c r="A38" s="8">
        <v>41807</v>
      </c>
      <c r="B38" s="9">
        <v>5</v>
      </c>
      <c r="C38" s="2">
        <v>1.95</v>
      </c>
      <c r="D38" s="9">
        <f t="shared" si="4"/>
        <v>9.75</v>
      </c>
      <c r="E38" s="1" t="s">
        <v>8</v>
      </c>
      <c r="F38" s="11">
        <f t="shared" si="5"/>
        <v>9.75</v>
      </c>
    </row>
    <row r="39" spans="1:6" ht="21.95" customHeight="1" x14ac:dyDescent="0.25">
      <c r="A39" s="8">
        <v>41807</v>
      </c>
      <c r="B39" s="9">
        <v>5</v>
      </c>
      <c r="C39" s="2">
        <f>2.05*2.09</f>
        <v>4.2844999999999995</v>
      </c>
      <c r="D39" s="9">
        <f t="shared" si="4"/>
        <v>21.422499999999999</v>
      </c>
      <c r="E39" s="10" t="s">
        <v>7</v>
      </c>
      <c r="F39" s="11">
        <f t="shared" si="5"/>
        <v>0</v>
      </c>
    </row>
    <row r="40" spans="1:6" ht="21.95" customHeight="1" x14ac:dyDescent="0.25">
      <c r="A40" s="8">
        <v>41807</v>
      </c>
      <c r="B40" s="9">
        <v>2</v>
      </c>
      <c r="C40" s="2">
        <v>10</v>
      </c>
      <c r="D40" s="9">
        <f t="shared" si="4"/>
        <v>20</v>
      </c>
      <c r="E40" s="10" t="s">
        <v>7</v>
      </c>
      <c r="F40" s="11">
        <f t="shared" si="5"/>
        <v>0</v>
      </c>
    </row>
    <row r="41" spans="1:6" ht="21.95" customHeight="1" x14ac:dyDescent="0.25">
      <c r="A41" s="8">
        <v>41807</v>
      </c>
      <c r="B41" s="9">
        <v>5</v>
      </c>
      <c r="C41" s="2">
        <v>1.7</v>
      </c>
      <c r="D41" s="9">
        <f t="shared" ref="D41:D42" si="6">B41*C41</f>
        <v>8.5</v>
      </c>
      <c r="E41" s="10" t="s">
        <v>7</v>
      </c>
      <c r="F41" s="11">
        <f t="shared" ref="F41:F42" si="7">IF(E41="OUI",(1*D41),IF(E41="NON",(0*D41)))</f>
        <v>0</v>
      </c>
    </row>
    <row r="42" spans="1:6" ht="21.95" customHeight="1" x14ac:dyDescent="0.25">
      <c r="A42" s="8">
        <v>41808</v>
      </c>
      <c r="B42" s="9">
        <v>5</v>
      </c>
      <c r="C42" s="2">
        <v>3.25</v>
      </c>
      <c r="D42" s="9">
        <f t="shared" si="6"/>
        <v>16.25</v>
      </c>
      <c r="E42" s="10" t="s">
        <v>7</v>
      </c>
      <c r="F42" s="11">
        <f t="shared" si="7"/>
        <v>0</v>
      </c>
    </row>
    <row r="43" spans="1:6" ht="21.95" customHeight="1" x14ac:dyDescent="0.25">
      <c r="A43" s="8">
        <v>41808</v>
      </c>
      <c r="B43" s="9">
        <v>5</v>
      </c>
      <c r="C43" s="2">
        <v>4.25</v>
      </c>
      <c r="D43" s="9">
        <f t="shared" ref="D43" si="8">B43*C43</f>
        <v>21.25</v>
      </c>
      <c r="E43" s="10" t="s">
        <v>7</v>
      </c>
      <c r="F43" s="11">
        <f t="shared" ref="F43" si="9">IF(E43="OUI",(1*D43),IF(E43="NON",(0*D43)))</f>
        <v>0</v>
      </c>
    </row>
    <row r="44" spans="1:6" ht="21.95" customHeight="1" x14ac:dyDescent="0.25">
      <c r="A44" s="8">
        <v>41809</v>
      </c>
      <c r="B44" s="9">
        <v>3</v>
      </c>
      <c r="C44" s="2">
        <v>2.15</v>
      </c>
      <c r="D44" s="9">
        <f t="shared" ref="D44" si="10">B44*C44</f>
        <v>6.4499999999999993</v>
      </c>
      <c r="E44" s="10" t="s">
        <v>7</v>
      </c>
      <c r="F44" s="11">
        <f t="shared" ref="F44" si="11">IF(E44="OUI",(1*D44),IF(E44="NON",(0*D44)))</f>
        <v>0</v>
      </c>
    </row>
    <row r="45" spans="1:6" ht="21.95" customHeight="1" x14ac:dyDescent="0.25">
      <c r="A45" s="8">
        <v>41809</v>
      </c>
      <c r="B45" s="9">
        <v>3</v>
      </c>
      <c r="C45" s="2">
        <v>3.2</v>
      </c>
      <c r="D45" s="9">
        <f t="shared" ref="D45:D46" si="12">B45*C45</f>
        <v>9.6000000000000014</v>
      </c>
      <c r="E45" s="10" t="s">
        <v>7</v>
      </c>
      <c r="F45" s="11">
        <f t="shared" ref="F45:F46" si="13">IF(E45="OUI",(1*D45),IF(E45="NON",(0*D45)))</f>
        <v>0</v>
      </c>
    </row>
    <row r="46" spans="1:6" ht="21.95" customHeight="1" x14ac:dyDescent="0.25">
      <c r="A46" s="8">
        <v>41809</v>
      </c>
      <c r="B46" s="9">
        <v>2</v>
      </c>
      <c r="C46" s="2">
        <v>1.8</v>
      </c>
      <c r="D46" s="9">
        <f t="shared" si="12"/>
        <v>3.6</v>
      </c>
      <c r="E46" s="10" t="s">
        <v>7</v>
      </c>
      <c r="F46" s="11">
        <f t="shared" si="13"/>
        <v>0</v>
      </c>
    </row>
    <row r="47" spans="1:6" ht="21.95" customHeight="1" x14ac:dyDescent="0.25">
      <c r="A47" s="8">
        <v>41809</v>
      </c>
      <c r="B47" s="9">
        <v>1</v>
      </c>
      <c r="C47" s="2">
        <v>1.6</v>
      </c>
      <c r="D47" s="9">
        <f>B47*C47</f>
        <v>1.6</v>
      </c>
      <c r="E47" s="10" t="s">
        <v>7</v>
      </c>
      <c r="F47" s="11">
        <f>IF(E47="OUI",(1*D47),IF(E47="NON",(0*D47)))</f>
        <v>0</v>
      </c>
    </row>
    <row r="48" spans="1:6" ht="21.95" customHeight="1" x14ac:dyDescent="0.25">
      <c r="A48" s="8">
        <v>41809</v>
      </c>
      <c r="B48" s="9">
        <v>1</v>
      </c>
      <c r="C48" s="2">
        <v>2.6</v>
      </c>
      <c r="D48" s="9">
        <f>B48*C48</f>
        <v>2.6</v>
      </c>
      <c r="E48" s="10" t="s">
        <v>7</v>
      </c>
      <c r="F48" s="11">
        <f>IF(E48="OUI",(1*D48),IF(E48="NON",(0*D48)))</f>
        <v>0</v>
      </c>
    </row>
    <row r="49" spans="1:6" ht="21.95" customHeight="1" x14ac:dyDescent="0.25">
      <c r="A49" s="8">
        <v>41812</v>
      </c>
      <c r="B49" s="9">
        <v>2</v>
      </c>
      <c r="C49" s="2">
        <v>3.1</v>
      </c>
      <c r="D49" s="9">
        <f t="shared" ref="D49:D51" si="14">B49*C49</f>
        <v>6.2</v>
      </c>
      <c r="E49" s="10" t="s">
        <v>7</v>
      </c>
      <c r="F49" s="11">
        <f t="shared" ref="F49:F51" si="15">IF(E49="OUI",(1*D49),IF(E49="NON",(0*D49)))</f>
        <v>0</v>
      </c>
    </row>
    <row r="50" spans="1:6" ht="21.95" customHeight="1" x14ac:dyDescent="0.25">
      <c r="A50" s="8">
        <v>41812</v>
      </c>
      <c r="B50" s="9">
        <v>2</v>
      </c>
      <c r="C50" s="2">
        <v>2.25</v>
      </c>
      <c r="D50" s="9">
        <f t="shared" si="14"/>
        <v>4.5</v>
      </c>
      <c r="E50" s="10" t="s">
        <v>7</v>
      </c>
      <c r="F50" s="11">
        <f t="shared" si="15"/>
        <v>0</v>
      </c>
    </row>
    <row r="51" spans="1:6" ht="21.95" customHeight="1" x14ac:dyDescent="0.25">
      <c r="A51" s="8">
        <v>41812</v>
      </c>
      <c r="B51" s="9">
        <v>2</v>
      </c>
      <c r="C51" s="2">
        <v>4</v>
      </c>
      <c r="D51" s="9">
        <f t="shared" si="14"/>
        <v>8</v>
      </c>
      <c r="E51" s="1" t="s">
        <v>8</v>
      </c>
      <c r="F51" s="11">
        <f t="shared" si="15"/>
        <v>8</v>
      </c>
    </row>
    <row r="52" spans="1:6" ht="21.95" customHeight="1" x14ac:dyDescent="0.25">
      <c r="A52" s="8">
        <v>41812</v>
      </c>
      <c r="B52" s="9">
        <v>2</v>
      </c>
      <c r="C52" s="2">
        <v>4</v>
      </c>
      <c r="D52" s="9">
        <f>B52*C52</f>
        <v>8</v>
      </c>
      <c r="E52" s="10" t="s">
        <v>7</v>
      </c>
      <c r="F52" s="11">
        <f>IF(E52="OUI",(1*D52),IF(E52="NON",(0*D52)))</f>
        <v>0</v>
      </c>
    </row>
    <row r="53" spans="1:6" ht="21.95" customHeight="1" x14ac:dyDescent="0.25">
      <c r="A53" s="8">
        <v>41812</v>
      </c>
      <c r="B53" s="9">
        <v>2</v>
      </c>
      <c r="C53" s="2">
        <v>7</v>
      </c>
      <c r="D53" s="9">
        <f>B53*C53</f>
        <v>14</v>
      </c>
      <c r="E53" s="10" t="s">
        <v>7</v>
      </c>
      <c r="F53" s="11">
        <f>IF(E53="OUI",(1*D53),IF(E53="NON",(0*D53)))</f>
        <v>0</v>
      </c>
    </row>
    <row r="54" spans="1:6" ht="21.95" customHeight="1" x14ac:dyDescent="0.25">
      <c r="A54" s="8">
        <v>41812</v>
      </c>
      <c r="B54" s="9">
        <v>10</v>
      </c>
      <c r="C54" s="2">
        <v>1.78</v>
      </c>
      <c r="D54" s="9">
        <f t="shared" ref="D54" si="16">B54*C54</f>
        <v>17.8</v>
      </c>
      <c r="E54" s="10" t="s">
        <v>7</v>
      </c>
      <c r="F54" s="11">
        <f t="shared" ref="F54" si="17">IF(E54="OUI",(1*D54),IF(E54="NON",(0*D54)))</f>
        <v>0</v>
      </c>
    </row>
    <row r="55" spans="1:6" ht="21.95" customHeight="1" x14ac:dyDescent="0.25">
      <c r="A55" s="8">
        <v>41812</v>
      </c>
      <c r="B55" s="9">
        <v>2</v>
      </c>
      <c r="C55" s="2">
        <v>2.85</v>
      </c>
      <c r="D55" s="9">
        <f t="shared" ref="D55:D60" si="18">B55*C55</f>
        <v>5.7</v>
      </c>
      <c r="E55" s="1" t="s">
        <v>8</v>
      </c>
      <c r="F55" s="11">
        <f t="shared" ref="F55:F60" si="19">IF(E55="OUI",(1*D55),IF(E55="NON",(0*D55)))</f>
        <v>5.7</v>
      </c>
    </row>
    <row r="56" spans="1:6" ht="21.95" customHeight="1" x14ac:dyDescent="0.25">
      <c r="A56" s="8">
        <v>41812</v>
      </c>
      <c r="B56" s="9">
        <v>10</v>
      </c>
      <c r="C56" s="2">
        <v>2.5</v>
      </c>
      <c r="D56" s="9">
        <f t="shared" si="18"/>
        <v>25</v>
      </c>
      <c r="E56" s="1" t="s">
        <v>8</v>
      </c>
      <c r="F56" s="11">
        <f t="shared" si="19"/>
        <v>25</v>
      </c>
    </row>
    <row r="57" spans="1:6" ht="21.95" customHeight="1" x14ac:dyDescent="0.25">
      <c r="A57" s="8">
        <v>41812</v>
      </c>
      <c r="B57" s="9">
        <v>2</v>
      </c>
      <c r="C57" s="2">
        <f>2.25*2.85</f>
        <v>6.4125000000000005</v>
      </c>
      <c r="D57" s="9">
        <f t="shared" si="18"/>
        <v>12.825000000000001</v>
      </c>
      <c r="E57" s="10" t="s">
        <v>7</v>
      </c>
      <c r="F57" s="11">
        <f t="shared" si="19"/>
        <v>0</v>
      </c>
    </row>
    <row r="58" spans="1:6" ht="21.95" customHeight="1" x14ac:dyDescent="0.25">
      <c r="A58" s="8">
        <v>41815</v>
      </c>
      <c r="B58" s="9">
        <v>10</v>
      </c>
      <c r="C58" s="2">
        <v>1.65</v>
      </c>
      <c r="D58" s="9">
        <f t="shared" si="18"/>
        <v>16.5</v>
      </c>
      <c r="E58" s="1" t="s">
        <v>8</v>
      </c>
      <c r="F58" s="11">
        <f t="shared" si="19"/>
        <v>16.5</v>
      </c>
    </row>
    <row r="59" spans="1:6" ht="21.95" customHeight="1" x14ac:dyDescent="0.25">
      <c r="A59" s="8">
        <v>41815</v>
      </c>
      <c r="B59" s="9">
        <v>10</v>
      </c>
      <c r="C59" s="2">
        <f>1.6*2.15*1.58*2.1*2.4</f>
        <v>27.393408000000001</v>
      </c>
      <c r="D59" s="9">
        <f t="shared" si="18"/>
        <v>273.93407999999999</v>
      </c>
      <c r="E59" s="10" t="s">
        <v>7</v>
      </c>
      <c r="F59" s="11">
        <f t="shared" si="19"/>
        <v>0</v>
      </c>
    </row>
    <row r="60" spans="1:6" ht="21.95" customHeight="1" x14ac:dyDescent="0.25">
      <c r="A60" s="8">
        <v>41815</v>
      </c>
      <c r="B60" s="9">
        <v>5</v>
      </c>
      <c r="C60" s="2">
        <v>1.95</v>
      </c>
      <c r="D60" s="9">
        <f t="shared" si="18"/>
        <v>9.75</v>
      </c>
      <c r="E60" s="1" t="s">
        <v>8</v>
      </c>
      <c r="F60" s="11">
        <f t="shared" si="19"/>
        <v>9.75</v>
      </c>
    </row>
    <row r="61" spans="1:6" ht="21.95" customHeight="1" x14ac:dyDescent="0.25">
      <c r="A61" s="8">
        <v>41816</v>
      </c>
      <c r="B61" s="9">
        <v>5</v>
      </c>
      <c r="C61" s="2">
        <v>5.25</v>
      </c>
      <c r="D61" s="9">
        <f t="shared" ref="D61:D62" si="20">B61*C61</f>
        <v>26.25</v>
      </c>
      <c r="E61" s="10" t="s">
        <v>7</v>
      </c>
      <c r="F61" s="11">
        <f t="shared" ref="F61:F62" si="21">IF(E61="OUI",(1*D61),IF(E61="NON",(0*D61)))</f>
        <v>0</v>
      </c>
    </row>
    <row r="62" spans="1:6" ht="21.95" customHeight="1" x14ac:dyDescent="0.25">
      <c r="A62" s="8">
        <v>41819</v>
      </c>
      <c r="B62" s="9">
        <v>5</v>
      </c>
      <c r="C62" s="2">
        <v>3.1</v>
      </c>
      <c r="D62" s="9">
        <f t="shared" si="20"/>
        <v>15.5</v>
      </c>
      <c r="E62" s="10" t="s">
        <v>7</v>
      </c>
      <c r="F62" s="11">
        <f t="shared" si="21"/>
        <v>0</v>
      </c>
    </row>
    <row r="63" spans="1:6" ht="21.95" customHeight="1" x14ac:dyDescent="0.25">
      <c r="A63" s="8">
        <v>41819</v>
      </c>
      <c r="B63" s="9">
        <v>10</v>
      </c>
      <c r="C63" s="2">
        <f>1.75*2.5</f>
        <v>4.375</v>
      </c>
      <c r="D63" s="9">
        <f t="shared" ref="D63" si="22">B63*C63</f>
        <v>43.75</v>
      </c>
      <c r="E63" s="10" t="s">
        <v>7</v>
      </c>
      <c r="F63" s="11">
        <f t="shared" ref="F63" si="23">IF(E63="OUI",(1*D63),IF(E63="NON",(0*D63)))</f>
        <v>0</v>
      </c>
    </row>
    <row r="64" spans="1:6" ht="21.95" customHeight="1" x14ac:dyDescent="0.25">
      <c r="A64" s="8">
        <v>41820</v>
      </c>
      <c r="B64" s="9">
        <v>10</v>
      </c>
      <c r="C64" s="2">
        <v>1.95</v>
      </c>
      <c r="D64" s="9">
        <f t="shared" ref="D64" si="24">B64*C64</f>
        <v>19.5</v>
      </c>
      <c r="E64" s="10" t="s">
        <v>7</v>
      </c>
      <c r="F64" s="11">
        <f t="shared" ref="F64" si="25">IF(E64="OUI",(1*D64),IF(E64="NON",(0*D64)))</f>
        <v>0</v>
      </c>
    </row>
    <row r="65" spans="1:6" ht="21.95" customHeight="1" x14ac:dyDescent="0.25">
      <c r="A65" s="8">
        <v>41821</v>
      </c>
      <c r="B65" s="9">
        <v>10</v>
      </c>
      <c r="C65" s="2">
        <v>2.9</v>
      </c>
      <c r="D65" s="9">
        <f t="shared" ref="D65:D67" si="26">B65*C65</f>
        <v>29</v>
      </c>
      <c r="E65" s="10" t="s">
        <v>7</v>
      </c>
      <c r="F65" s="11">
        <f t="shared" ref="F65:F67" si="27">IF(E65="OUI",(1*D65),IF(E65="NON",(0*D65)))</f>
        <v>0</v>
      </c>
    </row>
    <row r="66" spans="1:6" ht="21.95" customHeight="1" x14ac:dyDescent="0.25">
      <c r="A66" s="8">
        <v>41821</v>
      </c>
      <c r="B66" s="9">
        <v>10</v>
      </c>
      <c r="C66" s="2">
        <v>4</v>
      </c>
      <c r="D66" s="9">
        <f t="shared" si="26"/>
        <v>40</v>
      </c>
      <c r="E66" s="10" t="s">
        <v>7</v>
      </c>
      <c r="F66" s="11">
        <f t="shared" si="27"/>
        <v>0</v>
      </c>
    </row>
    <row r="67" spans="1:6" ht="21.95" customHeight="1" x14ac:dyDescent="0.25">
      <c r="A67" s="8">
        <v>41821</v>
      </c>
      <c r="B67" s="9">
        <v>2</v>
      </c>
      <c r="C67" s="2">
        <f>C65*C66</f>
        <v>11.6</v>
      </c>
      <c r="D67" s="9">
        <f t="shared" si="26"/>
        <v>23.2</v>
      </c>
      <c r="E67" s="10" t="s">
        <v>7</v>
      </c>
      <c r="F67" s="11">
        <f t="shared" si="27"/>
        <v>0</v>
      </c>
    </row>
    <row r="68" spans="1:6" ht="21.95" customHeight="1" x14ac:dyDescent="0.25">
      <c r="A68" s="8">
        <v>41821</v>
      </c>
      <c r="B68" s="9">
        <v>10</v>
      </c>
      <c r="C68" s="2">
        <v>2.5</v>
      </c>
      <c r="D68" s="9">
        <f t="shared" ref="D68" si="28">B68*C68</f>
        <v>25</v>
      </c>
      <c r="E68" s="10" t="s">
        <v>7</v>
      </c>
      <c r="F68" s="11">
        <f t="shared" ref="F68" si="29">IF(E68="OUI",(1*D68),IF(E68="NON",(0*D68)))</f>
        <v>0</v>
      </c>
    </row>
    <row r="69" spans="1:6" ht="21.95" customHeight="1" x14ac:dyDescent="0.25">
      <c r="A69" s="8">
        <v>41823</v>
      </c>
      <c r="B69" s="9">
        <v>5</v>
      </c>
      <c r="C69" s="2">
        <v>3.25</v>
      </c>
      <c r="D69" s="9">
        <f t="shared" ref="D69" si="30">B69*C69</f>
        <v>16.25</v>
      </c>
      <c r="E69" s="10" t="s">
        <v>7</v>
      </c>
      <c r="F69" s="11">
        <f t="shared" ref="F69" si="31">IF(E69="OUI",(1*D69),IF(E69="NON",(0*D69)))</f>
        <v>0</v>
      </c>
    </row>
    <row r="70" spans="1:6" ht="21.95" customHeight="1" x14ac:dyDescent="0.25">
      <c r="A70" s="8">
        <v>41823</v>
      </c>
      <c r="B70" s="9">
        <v>10</v>
      </c>
      <c r="C70" s="2">
        <f>1.11*1.44</f>
        <v>1.5984</v>
      </c>
      <c r="D70" s="9">
        <f t="shared" ref="D70" si="32">B70*C70</f>
        <v>15.984</v>
      </c>
      <c r="E70" s="1" t="s">
        <v>8</v>
      </c>
      <c r="F70" s="11">
        <f t="shared" ref="F70" si="33">IF(E70="OUI",(1*D70),IF(E70="NON",(0*D70)))</f>
        <v>15.984</v>
      </c>
    </row>
    <row r="71" spans="1:6" ht="21.95" customHeight="1" x14ac:dyDescent="0.25">
      <c r="A71" s="8">
        <v>41825</v>
      </c>
      <c r="B71" s="9">
        <v>20</v>
      </c>
      <c r="C71" s="2">
        <v>2.7</v>
      </c>
      <c r="D71" s="9">
        <f t="shared" ref="D71" si="34">B71*C71</f>
        <v>54</v>
      </c>
      <c r="E71" s="1" t="s">
        <v>8</v>
      </c>
      <c r="F71" s="11">
        <f t="shared" ref="F71" si="35">IF(E71="OUI",(1*D71),IF(E71="NON",(0*D71)))</f>
        <v>54</v>
      </c>
    </row>
    <row r="72" spans="1:6" ht="21.95" customHeight="1" x14ac:dyDescent="0.25">
      <c r="A72" s="8">
        <v>41825</v>
      </c>
      <c r="B72" s="9">
        <v>20</v>
      </c>
      <c r="C72" s="2">
        <v>3</v>
      </c>
      <c r="D72" s="9">
        <f t="shared" ref="D72:D73" si="36">B72*C72</f>
        <v>60</v>
      </c>
      <c r="E72" s="10" t="s">
        <v>7</v>
      </c>
      <c r="F72" s="11">
        <f t="shared" ref="F72" si="37">IF(E72="OUI",(1*D72),IF(E72="NON",(0*D72)))</f>
        <v>0</v>
      </c>
    </row>
    <row r="73" spans="1:6" ht="21.95" customHeight="1" x14ac:dyDescent="0.25">
      <c r="A73" s="8">
        <v>41825</v>
      </c>
      <c r="B73" s="9">
        <v>10</v>
      </c>
      <c r="C73" s="2">
        <f>1.75*2</f>
        <v>3.5</v>
      </c>
      <c r="D73" s="9">
        <f t="shared" si="36"/>
        <v>35</v>
      </c>
      <c r="E73" s="10" t="s">
        <v>7</v>
      </c>
      <c r="F73" s="11">
        <f t="shared" ref="F73:F78" si="38">IF(E73="OUI",(1*D73),IF(E73="NON",(0*D73)))</f>
        <v>0</v>
      </c>
    </row>
    <row r="74" spans="1:6" ht="21.95" customHeight="1" x14ac:dyDescent="0.25">
      <c r="A74" s="8">
        <v>41828</v>
      </c>
      <c r="B74" s="9">
        <v>2</v>
      </c>
      <c r="C74" s="2">
        <v>9</v>
      </c>
      <c r="D74" s="9">
        <f t="shared" ref="D74" si="39">B74*C74</f>
        <v>18</v>
      </c>
      <c r="E74" s="10" t="s">
        <v>7</v>
      </c>
      <c r="F74" s="11">
        <f t="shared" si="38"/>
        <v>0</v>
      </c>
    </row>
    <row r="75" spans="1:6" ht="21.95" customHeight="1" x14ac:dyDescent="0.25">
      <c r="A75" s="8">
        <v>41829</v>
      </c>
      <c r="B75" s="9">
        <v>5</v>
      </c>
      <c r="C75" s="2">
        <f>1.65*1.65</f>
        <v>2.7224999999999997</v>
      </c>
      <c r="D75" s="9">
        <f t="shared" ref="D75" si="40">B75*C75</f>
        <v>13.612499999999999</v>
      </c>
      <c r="E75" s="1" t="s">
        <v>8</v>
      </c>
      <c r="F75" s="11">
        <f t="shared" si="38"/>
        <v>13.612499999999999</v>
      </c>
    </row>
    <row r="76" spans="1:6" ht="21.95" customHeight="1" x14ac:dyDescent="0.25">
      <c r="A76" s="8">
        <v>41830</v>
      </c>
      <c r="B76" s="9">
        <v>10</v>
      </c>
      <c r="C76" s="2">
        <v>2.25</v>
      </c>
      <c r="D76" s="9">
        <f t="shared" ref="D76" si="41">B76*C76</f>
        <v>22.5</v>
      </c>
      <c r="E76" s="10" t="s">
        <v>7</v>
      </c>
      <c r="F76" s="11">
        <f t="shared" si="38"/>
        <v>0</v>
      </c>
    </row>
    <row r="77" spans="1:6" ht="21.95" customHeight="1" x14ac:dyDescent="0.25">
      <c r="A77" s="8">
        <v>41830</v>
      </c>
      <c r="B77" s="9">
        <v>10</v>
      </c>
      <c r="C77" s="2">
        <v>2.85</v>
      </c>
      <c r="D77" s="9">
        <f t="shared" ref="D77:D78" si="42">B77*C77</f>
        <v>28.5</v>
      </c>
      <c r="E77" s="1" t="s">
        <v>8</v>
      </c>
      <c r="F77" s="11">
        <f t="shared" si="38"/>
        <v>28.5</v>
      </c>
    </row>
    <row r="78" spans="1:6" ht="21.95" customHeight="1" x14ac:dyDescent="0.25">
      <c r="A78" s="8">
        <v>41830</v>
      </c>
      <c r="B78" s="9">
        <v>5</v>
      </c>
      <c r="C78" s="2">
        <f>1.5*1.9</f>
        <v>2.8499999999999996</v>
      </c>
      <c r="D78" s="9">
        <f t="shared" si="42"/>
        <v>14.249999999999998</v>
      </c>
      <c r="E78" s="1" t="s">
        <v>8</v>
      </c>
      <c r="F78" s="11">
        <f t="shared" si="38"/>
        <v>14.249999999999998</v>
      </c>
    </row>
    <row r="79" spans="1:6" ht="21.95" customHeight="1" x14ac:dyDescent="0.25">
      <c r="A79" s="8">
        <v>41830</v>
      </c>
      <c r="B79" s="9">
        <v>5</v>
      </c>
      <c r="C79" s="2">
        <f>1.5*1.4*1.8</f>
        <v>3.7799999999999994</v>
      </c>
      <c r="D79" s="9">
        <f t="shared" ref="D79" si="43">B79*C79</f>
        <v>18.899999999999999</v>
      </c>
      <c r="E79" s="10" t="s">
        <v>7</v>
      </c>
      <c r="F79" s="11">
        <f t="shared" ref="F79" si="44">IF(E79="OUI",(1*D79),IF(E79="NON",(0*D79)))</f>
        <v>0</v>
      </c>
    </row>
    <row r="80" spans="1:6" ht="21.95" customHeight="1" x14ac:dyDescent="0.25">
      <c r="A80" s="8">
        <v>41830</v>
      </c>
      <c r="B80" s="9">
        <v>5</v>
      </c>
      <c r="C80" s="2">
        <v>2.5</v>
      </c>
      <c r="D80" s="9">
        <f t="shared" ref="D80" si="45">B80*C80</f>
        <v>12.5</v>
      </c>
      <c r="E80" s="10" t="s">
        <v>7</v>
      </c>
      <c r="F80" s="11">
        <f t="shared" ref="F80" si="46">IF(E80="OUI",(1*D80),IF(E80="NON",(0*D80)))</f>
        <v>0</v>
      </c>
    </row>
    <row r="81" spans="1:6" ht="21.95" customHeight="1" x14ac:dyDescent="0.25">
      <c r="A81" s="8">
        <v>41830</v>
      </c>
      <c r="B81" s="9">
        <v>1</v>
      </c>
      <c r="C81" s="2">
        <v>5.5</v>
      </c>
      <c r="D81" s="9">
        <f t="shared" ref="D81" si="47">B81*C81</f>
        <v>5.5</v>
      </c>
      <c r="E81" s="10" t="s">
        <v>7</v>
      </c>
      <c r="F81" s="11">
        <f t="shared" ref="F81" si="48">IF(E81="OUI",(1*D81),IF(E81="NON",(0*D81)))</f>
        <v>0</v>
      </c>
    </row>
    <row r="82" spans="1:6" ht="21.95" customHeight="1" x14ac:dyDescent="0.25">
      <c r="A82" s="8">
        <v>41831</v>
      </c>
      <c r="B82" s="9">
        <v>2</v>
      </c>
      <c r="C82" s="2">
        <f>1.38*1.28*1.14*1.46</f>
        <v>2.9399961599999997</v>
      </c>
      <c r="D82" s="9">
        <f t="shared" ref="D82" si="49">B82*C82</f>
        <v>5.8799923199999995</v>
      </c>
      <c r="E82" s="10" t="s">
        <v>7</v>
      </c>
      <c r="F82" s="11">
        <f t="shared" ref="F82" si="50">IF(E82="OUI",(1*D82),IF(E82="NON",(0*D82)))</f>
        <v>0</v>
      </c>
    </row>
    <row r="83" spans="1:6" ht="21.95" customHeight="1" x14ac:dyDescent="0.25">
      <c r="A83" s="8">
        <v>41831</v>
      </c>
      <c r="B83" s="9">
        <v>2</v>
      </c>
      <c r="C83" s="2">
        <f>2.1*1.48*1.42</f>
        <v>4.4133599999999999</v>
      </c>
      <c r="D83" s="9">
        <f t="shared" ref="D83" si="51">B83*C83</f>
        <v>8.8267199999999999</v>
      </c>
      <c r="E83" s="1" t="s">
        <v>8</v>
      </c>
      <c r="F83" s="11">
        <f t="shared" ref="F83" si="52">IF(E83="OUI",(1*D83),IF(E83="NON",(0*D83)))</f>
        <v>8.8267199999999999</v>
      </c>
    </row>
    <row r="84" spans="1:6" ht="21.95" customHeight="1" x14ac:dyDescent="0.25">
      <c r="A84" s="8">
        <v>41832</v>
      </c>
      <c r="B84" s="9">
        <v>2</v>
      </c>
      <c r="C84" s="2">
        <f>1.5*1.5</f>
        <v>2.25</v>
      </c>
      <c r="D84" s="9">
        <f t="shared" ref="D84" si="53">B84*C84</f>
        <v>4.5</v>
      </c>
      <c r="E84" s="10" t="s">
        <v>7</v>
      </c>
      <c r="F84" s="11">
        <f t="shared" ref="F84" si="54">IF(E84="OUI",(1*D84),IF(E84="NON",(0*D84)))</f>
        <v>0</v>
      </c>
    </row>
    <row r="85" spans="1:6" ht="21.95" customHeight="1" x14ac:dyDescent="0.25">
      <c r="A85" s="8">
        <v>41832</v>
      </c>
      <c r="B85" s="9">
        <v>1</v>
      </c>
      <c r="C85" s="2">
        <f>2.3*2.25</f>
        <v>5.1749999999999998</v>
      </c>
      <c r="D85" s="9">
        <f t="shared" ref="D85" si="55">B85*C85</f>
        <v>5.1749999999999998</v>
      </c>
      <c r="E85" s="10" t="s">
        <v>7</v>
      </c>
      <c r="F85" s="11">
        <f t="shared" ref="F85" si="56">IF(E85="OUI",(1*D85),IF(E85="NON",(0*D85)))</f>
        <v>0</v>
      </c>
    </row>
    <row r="86" spans="1:6" ht="21.95" customHeight="1" x14ac:dyDescent="0.25">
      <c r="A86" s="8">
        <v>41834</v>
      </c>
      <c r="B86" s="9">
        <v>2</v>
      </c>
      <c r="C86" s="2">
        <v>3.45</v>
      </c>
      <c r="D86" s="9">
        <f t="shared" ref="D86" si="57">B86*C86</f>
        <v>6.9</v>
      </c>
      <c r="E86" s="10" t="s">
        <v>7</v>
      </c>
      <c r="F86" s="11">
        <f t="shared" ref="F86" si="58">IF(E86="OUI",(1*D86),IF(E86="NON",(0*D86)))</f>
        <v>0</v>
      </c>
    </row>
    <row r="87" spans="1:6" ht="21.95" customHeight="1" x14ac:dyDescent="0.25">
      <c r="A87" s="8">
        <v>41835</v>
      </c>
      <c r="B87" s="9">
        <v>2</v>
      </c>
      <c r="C87" s="2">
        <v>2.95</v>
      </c>
      <c r="D87" s="9">
        <f t="shared" ref="D87" si="59">B87*C87</f>
        <v>5.9</v>
      </c>
      <c r="E87" s="10" t="s">
        <v>7</v>
      </c>
      <c r="F87" s="11">
        <f t="shared" ref="F87" si="60">IF(E87="OUI",(1*D87),IF(E87="NON",(0*D87)))</f>
        <v>0</v>
      </c>
    </row>
    <row r="88" spans="1:6" ht="21.95" customHeight="1" x14ac:dyDescent="0.25">
      <c r="A88" s="8">
        <v>41836</v>
      </c>
      <c r="B88" s="9">
        <v>2</v>
      </c>
      <c r="C88" s="2">
        <f>1.2*1.36*1.5*1.3*1.5</f>
        <v>4.773600000000001</v>
      </c>
      <c r="D88" s="9">
        <f t="shared" ref="D88" si="61">B88*C88</f>
        <v>9.5472000000000019</v>
      </c>
      <c r="E88" s="10" t="s">
        <v>7</v>
      </c>
      <c r="F88" s="11">
        <f t="shared" ref="F88" si="62">IF(E88="OUI",(1*D88),IF(E88="NON",(0*D88)))</f>
        <v>0</v>
      </c>
    </row>
    <row r="89" spans="1:6" ht="21.95" customHeight="1" x14ac:dyDescent="0.25">
      <c r="A89" s="8">
        <v>41837</v>
      </c>
      <c r="B89" s="9">
        <v>2</v>
      </c>
      <c r="C89" s="2">
        <f>1.55*1.18*1.2*1.3</f>
        <v>2.85324</v>
      </c>
      <c r="D89" s="9">
        <f t="shared" ref="D89" si="63">B89*C89</f>
        <v>5.70648</v>
      </c>
      <c r="E89" s="10" t="s">
        <v>7</v>
      </c>
      <c r="F89" s="11">
        <f t="shared" ref="F89" si="64">IF(E89="OUI",(1*D89),IF(E89="NON",(0*D89)))</f>
        <v>0</v>
      </c>
    </row>
    <row r="90" spans="1:6" ht="21.95" customHeight="1" x14ac:dyDescent="0.25">
      <c r="A90" s="8">
        <v>41838</v>
      </c>
      <c r="B90" s="9">
        <v>2</v>
      </c>
      <c r="C90" s="2">
        <f>1.28*1.28*1.26*1.26*1.36</f>
        <v>3.5375284224000003</v>
      </c>
      <c r="D90" s="9">
        <f t="shared" ref="D90" si="65">B90*C90</f>
        <v>7.0750568448000006</v>
      </c>
      <c r="E90" s="10" t="s">
        <v>7</v>
      </c>
      <c r="F90" s="11">
        <f t="shared" ref="F90" si="66">IF(E90="OUI",(1*D90),IF(E90="NON",(0*D90)))</f>
        <v>0</v>
      </c>
    </row>
    <row r="91" spans="1:6" ht="21.95" customHeight="1" x14ac:dyDescent="0.25">
      <c r="A91" s="8">
        <v>41839</v>
      </c>
      <c r="B91" s="9">
        <v>5</v>
      </c>
      <c r="C91" s="2">
        <f>1.6*1.34*1.85</f>
        <v>3.9664000000000006</v>
      </c>
      <c r="D91" s="9">
        <f t="shared" ref="D91" si="67">B91*C91</f>
        <v>19.832000000000004</v>
      </c>
      <c r="E91" s="16" t="s">
        <v>7</v>
      </c>
      <c r="F91" s="11">
        <f t="shared" ref="F91" si="68">IF(E91="OUI",(1*D91),IF(E91="NON",(0*D91)))</f>
        <v>0</v>
      </c>
    </row>
    <row r="92" spans="1:6" ht="21.95" customHeight="1" x14ac:dyDescent="0.25">
      <c r="A92" s="8">
        <v>41839</v>
      </c>
      <c r="B92" s="9">
        <v>5</v>
      </c>
      <c r="C92" s="2">
        <f>1.32*1.42*1.44*1.46</f>
        <v>3.9407385600000002</v>
      </c>
      <c r="D92" s="9">
        <f t="shared" ref="D92" si="69">B92*C92</f>
        <v>19.703692800000002</v>
      </c>
      <c r="E92" s="16" t="s">
        <v>7</v>
      </c>
      <c r="F92" s="11">
        <f t="shared" ref="F92" si="70">IF(E92="OUI",(1*D92),IF(E92="NON",(0*D92)))</f>
        <v>0</v>
      </c>
    </row>
    <row r="93" spans="1:6" ht="21.95" customHeight="1" x14ac:dyDescent="0.25">
      <c r="A93" s="8">
        <v>41840</v>
      </c>
      <c r="B93" s="9">
        <v>5</v>
      </c>
      <c r="C93" s="2">
        <f>1.22*1.34*1.24*1.32*1.18*1.18</f>
        <v>3.7258405071359997</v>
      </c>
      <c r="D93" s="9">
        <f t="shared" ref="D93" si="71">B93*C93</f>
        <v>18.629202535679998</v>
      </c>
      <c r="E93" s="16" t="s">
        <v>7</v>
      </c>
      <c r="F93" s="11">
        <f t="shared" ref="F93" si="72">IF(E93="OUI",(1*D93),IF(E93="NON",(0*D93)))</f>
        <v>0</v>
      </c>
    </row>
    <row r="94" spans="1:6" ht="21.95" customHeight="1" x14ac:dyDescent="0.25">
      <c r="A94" s="8">
        <v>41841</v>
      </c>
      <c r="B94" s="9">
        <v>5</v>
      </c>
      <c r="C94" s="2">
        <f>1.85*1.18*1.32</f>
        <v>2.8815599999999999</v>
      </c>
      <c r="D94" s="9">
        <f t="shared" ref="D94" si="73">B94*C94</f>
        <v>14.4078</v>
      </c>
      <c r="E94" s="16" t="s">
        <v>7</v>
      </c>
      <c r="F94" s="11">
        <f t="shared" ref="F94" si="74">IF(E94="OUI",(1*D94),IF(E94="NON",(0*D94)))</f>
        <v>0</v>
      </c>
    </row>
    <row r="95" spans="1:6" ht="21.95" customHeight="1" x14ac:dyDescent="0.25">
      <c r="A95" s="8">
        <v>41841</v>
      </c>
      <c r="B95" s="9">
        <v>2</v>
      </c>
      <c r="C95" s="2">
        <f>1.76*1.6*2.2</f>
        <v>6.1952000000000007</v>
      </c>
      <c r="D95" s="9">
        <f t="shared" ref="D95" si="75">B95*C95</f>
        <v>12.390400000000001</v>
      </c>
      <c r="E95" s="1" t="s">
        <v>8</v>
      </c>
      <c r="F95" s="11">
        <f t="shared" ref="F95" si="76">IF(E95="OUI",(1*D95),IF(E95="NON",(0*D95)))</f>
        <v>12.390400000000001</v>
      </c>
    </row>
    <row r="96" spans="1:6" ht="21.95" customHeight="1" x14ac:dyDescent="0.25">
      <c r="A96" s="8">
        <v>41842</v>
      </c>
      <c r="B96" s="9">
        <v>2</v>
      </c>
      <c r="C96" s="2">
        <f>1.55*1.85</f>
        <v>2.8675000000000002</v>
      </c>
      <c r="D96" s="9">
        <f t="shared" ref="D96" si="77">B96*C96</f>
        <v>5.7350000000000003</v>
      </c>
      <c r="E96" s="1" t="s">
        <v>8</v>
      </c>
      <c r="F96" s="11">
        <f t="shared" ref="F96" si="78">IF(E96="OUI",(1*D96),IF(E96="NON",(0*D96)))</f>
        <v>5.7350000000000003</v>
      </c>
    </row>
    <row r="97" spans="1:6" ht="21.95" customHeight="1" x14ac:dyDescent="0.25">
      <c r="A97" s="8">
        <v>41842</v>
      </c>
      <c r="B97" s="9">
        <v>2</v>
      </c>
      <c r="C97" s="2">
        <f>1.75*1.28</f>
        <v>2.2400000000000002</v>
      </c>
      <c r="D97" s="9">
        <f t="shared" ref="D97:D99" si="79">B97*C97</f>
        <v>4.4800000000000004</v>
      </c>
      <c r="E97" s="1" t="s">
        <v>8</v>
      </c>
      <c r="F97" s="11">
        <f t="shared" ref="F97:F99" si="80">IF(E97="OUI",(1*D97),IF(E97="NON",(0*D97)))</f>
        <v>4.4800000000000004</v>
      </c>
    </row>
    <row r="98" spans="1:6" ht="21.95" customHeight="1" x14ac:dyDescent="0.25">
      <c r="A98" s="8">
        <v>41842</v>
      </c>
      <c r="B98" s="9">
        <v>2</v>
      </c>
      <c r="C98" s="2">
        <f>1.26*1.46*2</f>
        <v>3.6791999999999998</v>
      </c>
      <c r="D98" s="9">
        <f t="shared" si="79"/>
        <v>7.3583999999999996</v>
      </c>
      <c r="E98" s="16" t="s">
        <v>7</v>
      </c>
      <c r="F98" s="11">
        <f t="shared" si="80"/>
        <v>0</v>
      </c>
    </row>
    <row r="99" spans="1:6" ht="21.95" customHeight="1" x14ac:dyDescent="0.25">
      <c r="A99" s="8">
        <v>41842</v>
      </c>
      <c r="B99" s="9">
        <v>5</v>
      </c>
      <c r="C99" s="2">
        <v>2</v>
      </c>
      <c r="D99" s="9">
        <f t="shared" si="79"/>
        <v>10</v>
      </c>
      <c r="E99" s="16" t="s">
        <v>7</v>
      </c>
      <c r="F99" s="11">
        <f t="shared" si="80"/>
        <v>0</v>
      </c>
    </row>
    <row r="100" spans="1:6" ht="21.95" customHeight="1" x14ac:dyDescent="0.25">
      <c r="A100" s="8">
        <v>41843</v>
      </c>
      <c r="B100" s="9">
        <v>2</v>
      </c>
      <c r="C100" s="2">
        <f>1.24*1.5*1.6*1.46*1.26*1.34*1.18</f>
        <v>8.6565159475199991</v>
      </c>
      <c r="D100" s="9">
        <f t="shared" ref="D100" si="81">B100*C100</f>
        <v>17.313031895039998</v>
      </c>
      <c r="E100" s="17" t="s">
        <v>7</v>
      </c>
      <c r="F100" s="11">
        <f t="shared" ref="F100" si="82">IF(E100="OUI",(1*D100),IF(E100="NON",(0*D100)))</f>
        <v>0</v>
      </c>
    </row>
    <row r="101" spans="1:6" ht="21.95" customHeight="1" x14ac:dyDescent="0.25">
      <c r="A101" s="8">
        <v>41843</v>
      </c>
      <c r="B101" s="9">
        <v>10</v>
      </c>
      <c r="C101" s="2">
        <v>3.1</v>
      </c>
      <c r="D101" s="9">
        <f t="shared" ref="D101:D102" si="83">B101*C101</f>
        <v>31</v>
      </c>
      <c r="E101" s="17" t="s">
        <v>7</v>
      </c>
      <c r="F101" s="11">
        <f t="shared" ref="F101:F102" si="84">IF(E101="OUI",(1*D101),IF(E101="NON",(0*D101)))</f>
        <v>0</v>
      </c>
    </row>
    <row r="102" spans="1:6" ht="21.95" customHeight="1" x14ac:dyDescent="0.25">
      <c r="A102" s="8">
        <v>41843</v>
      </c>
      <c r="B102" s="9">
        <v>5</v>
      </c>
      <c r="C102" s="2">
        <f>1.34*2.25</f>
        <v>3.0150000000000001</v>
      </c>
      <c r="D102" s="9">
        <f t="shared" si="83"/>
        <v>15.075000000000001</v>
      </c>
      <c r="E102" s="17" t="s">
        <v>7</v>
      </c>
      <c r="F102" s="11">
        <f t="shared" si="84"/>
        <v>0</v>
      </c>
    </row>
    <row r="103" spans="1:6" ht="21.95" customHeight="1" x14ac:dyDescent="0.25">
      <c r="A103" s="8">
        <v>41843</v>
      </c>
      <c r="B103" s="9">
        <v>5</v>
      </c>
      <c r="C103" s="2">
        <f>1.24*1.13*1.11*1.18*1.15</f>
        <v>2.1105855239999998</v>
      </c>
      <c r="D103" s="9">
        <f t="shared" ref="D103" si="85">B103*C103</f>
        <v>10.552927619999998</v>
      </c>
      <c r="E103" s="17" t="s">
        <v>7</v>
      </c>
      <c r="F103" s="11">
        <f t="shared" ref="F103" si="86">IF(E103="OUI",(1*D103),IF(E103="NON",(0*D103)))</f>
        <v>0</v>
      </c>
    </row>
    <row r="104" spans="1:6" ht="21.95" customHeight="1" x14ac:dyDescent="0.25">
      <c r="A104" s="8">
        <v>41845</v>
      </c>
      <c r="B104" s="9">
        <v>2</v>
      </c>
      <c r="C104" s="2">
        <f>1.22*1.75</f>
        <v>2.1349999999999998</v>
      </c>
      <c r="D104" s="9">
        <f t="shared" ref="D104" si="87">B104*C104</f>
        <v>4.2699999999999996</v>
      </c>
      <c r="E104" s="17" t="s">
        <v>7</v>
      </c>
      <c r="F104" s="11">
        <f t="shared" ref="F104" si="88">IF(E104="OUI",(1*D104),IF(E104="NON",(0*D104)))</f>
        <v>0</v>
      </c>
    </row>
    <row r="105" spans="1:6" ht="21.95" customHeight="1" x14ac:dyDescent="0.25">
      <c r="A105" s="8">
        <v>41846</v>
      </c>
      <c r="B105" s="9">
        <v>10</v>
      </c>
      <c r="C105" s="2">
        <f>2.6*2.3</f>
        <v>5.9799999999999995</v>
      </c>
      <c r="D105" s="9">
        <f t="shared" ref="D105" si="89">B105*C105</f>
        <v>59.8</v>
      </c>
      <c r="E105" s="17" t="s">
        <v>7</v>
      </c>
      <c r="F105" s="11">
        <f t="shared" ref="F105" si="90">IF(E105="OUI",(1*D105),IF(E105="NON",(0*D105)))</f>
        <v>0</v>
      </c>
    </row>
    <row r="106" spans="1:6" ht="21.95" customHeight="1" x14ac:dyDescent="0.25">
      <c r="A106" s="8">
        <v>41848</v>
      </c>
      <c r="B106" s="9">
        <v>2</v>
      </c>
      <c r="C106" s="2">
        <f>1.55*1.6*1.75*1.7*1.55</f>
        <v>11.435900000000002</v>
      </c>
      <c r="D106" s="9">
        <f t="shared" ref="D106" si="91">B106*C106</f>
        <v>22.871800000000004</v>
      </c>
      <c r="E106" s="17" t="s">
        <v>7</v>
      </c>
      <c r="F106" s="11">
        <f t="shared" ref="F106" si="92">IF(E106="OUI",(1*D106),IF(E106="NON",(0*D106)))</f>
        <v>0</v>
      </c>
    </row>
    <row r="107" spans="1:6" ht="21.95" customHeight="1" x14ac:dyDescent="0.25">
      <c r="A107" s="8">
        <v>41850</v>
      </c>
      <c r="B107" s="9">
        <v>2</v>
      </c>
      <c r="C107" s="2">
        <f>1.8*2.6</f>
        <v>4.6800000000000006</v>
      </c>
      <c r="D107" s="9">
        <f t="shared" ref="D107" si="93">B107*C107</f>
        <v>9.3600000000000012</v>
      </c>
      <c r="E107" s="17" t="s">
        <v>7</v>
      </c>
      <c r="F107" s="11">
        <f t="shared" ref="F107" si="94">IF(E107="OUI",(1*D107),IF(E107="NON",(0*D107)))</f>
        <v>0</v>
      </c>
    </row>
    <row r="108" spans="1:6" ht="21.95" customHeight="1" x14ac:dyDescent="0.25">
      <c r="A108" s="8">
        <v>41851</v>
      </c>
      <c r="B108" s="9">
        <v>5</v>
      </c>
      <c r="C108" s="2">
        <f>3</f>
        <v>3</v>
      </c>
      <c r="D108" s="9">
        <f t="shared" ref="D108" si="95">B108*C108</f>
        <v>15</v>
      </c>
      <c r="E108" s="17" t="s">
        <v>7</v>
      </c>
      <c r="F108" s="11">
        <f t="shared" ref="F108" si="96">IF(E108="OUI",(1*D108),IF(E108="NON",(0*D108)))</f>
        <v>0</v>
      </c>
    </row>
    <row r="109" spans="1:6" ht="21.95" customHeight="1" x14ac:dyDescent="0.25">
      <c r="A109" s="8">
        <v>41852</v>
      </c>
      <c r="B109" s="9">
        <v>5</v>
      </c>
      <c r="C109" s="2">
        <f>2.1*2.9</f>
        <v>6.09</v>
      </c>
      <c r="D109" s="9">
        <f t="shared" ref="D109" si="97">B109*C109</f>
        <v>30.45</v>
      </c>
      <c r="E109" s="17" t="s">
        <v>7</v>
      </c>
      <c r="F109" s="11">
        <f t="shared" ref="F109" si="98">IF(E109="OUI",(1*D109),IF(E109="NON",(0*D109)))</f>
        <v>0</v>
      </c>
    </row>
    <row r="110" spans="1:6" ht="21.95" customHeight="1" x14ac:dyDescent="0.25">
      <c r="A110" s="8">
        <v>41852</v>
      </c>
      <c r="B110" s="9">
        <v>5</v>
      </c>
      <c r="C110" s="2">
        <f>2.95*3.5</f>
        <v>10.325000000000001</v>
      </c>
      <c r="D110" s="9">
        <f t="shared" ref="D110" si="99">B110*C110</f>
        <v>51.625000000000007</v>
      </c>
      <c r="E110" s="17" t="s">
        <v>7</v>
      </c>
      <c r="F110" s="11">
        <f t="shared" ref="F110" si="100">IF(E110="OUI",(1*D110),IF(E110="NON",(0*D110)))</f>
        <v>0</v>
      </c>
    </row>
    <row r="111" spans="1:6" ht="21.95" customHeight="1" x14ac:dyDescent="0.25">
      <c r="A111" s="8">
        <v>41853</v>
      </c>
      <c r="B111" s="9">
        <v>5</v>
      </c>
      <c r="C111" s="2">
        <v>1.85</v>
      </c>
      <c r="D111" s="9">
        <f t="shared" ref="D111:D112" si="101">B111*C111</f>
        <v>9.25</v>
      </c>
      <c r="E111" s="17" t="s">
        <v>7</v>
      </c>
      <c r="F111" s="11">
        <f t="shared" ref="F111:F112" si="102">IF(E111="OUI",(1*D111),IF(E111="NON",(0*D111)))</f>
        <v>0</v>
      </c>
    </row>
    <row r="112" spans="1:6" ht="21.95" customHeight="1" x14ac:dyDescent="0.25">
      <c r="A112" s="8">
        <v>41855</v>
      </c>
      <c r="B112" s="9">
        <v>5</v>
      </c>
      <c r="C112" s="2">
        <v>3.4</v>
      </c>
      <c r="D112" s="9">
        <f t="shared" si="101"/>
        <v>17</v>
      </c>
      <c r="E112" s="17" t="s">
        <v>7</v>
      </c>
      <c r="F112" s="11">
        <f t="shared" si="102"/>
        <v>0</v>
      </c>
    </row>
    <row r="113" spans="1:6" ht="21.95" customHeight="1" x14ac:dyDescent="0.25">
      <c r="A113" s="8">
        <v>41863</v>
      </c>
      <c r="B113" s="9">
        <v>1</v>
      </c>
      <c r="C113" s="2">
        <v>7.5</v>
      </c>
      <c r="D113" s="9">
        <f t="shared" ref="D113" si="103">B113*C113</f>
        <v>7.5</v>
      </c>
      <c r="E113" s="17" t="s">
        <v>7</v>
      </c>
      <c r="F113" s="11">
        <f t="shared" ref="F113" si="104">IF(E113="OUI",(1*D113),IF(E113="NON",(0*D113)))</f>
        <v>0</v>
      </c>
    </row>
    <row r="114" spans="1:6" ht="21.95" customHeight="1" x14ac:dyDescent="0.25">
      <c r="A114" s="8">
        <v>41863</v>
      </c>
      <c r="B114" s="9">
        <v>2</v>
      </c>
      <c r="C114" s="2">
        <v>3.1</v>
      </c>
      <c r="D114" s="9">
        <f t="shared" ref="D114:D115" si="105">B114*C114</f>
        <v>6.2</v>
      </c>
      <c r="E114" s="17" t="s">
        <v>7</v>
      </c>
      <c r="F114" s="11">
        <f t="shared" ref="F114:F115" si="106">IF(E114="OUI",(1*D114),IF(E114="NON",(0*D114)))</f>
        <v>0</v>
      </c>
    </row>
    <row r="115" spans="1:6" ht="21.95" customHeight="1" x14ac:dyDescent="0.25">
      <c r="A115" s="8">
        <v>41863</v>
      </c>
      <c r="B115" s="9">
        <v>2</v>
      </c>
      <c r="C115" s="2">
        <v>2.65</v>
      </c>
      <c r="D115" s="9">
        <f t="shared" si="105"/>
        <v>5.3</v>
      </c>
      <c r="E115" s="17" t="s">
        <v>7</v>
      </c>
      <c r="F115" s="11">
        <f t="shared" si="106"/>
        <v>0</v>
      </c>
    </row>
    <row r="116" spans="1:6" ht="21.95" customHeight="1" x14ac:dyDescent="0.25">
      <c r="A116" s="8">
        <v>41866</v>
      </c>
      <c r="B116" s="9">
        <v>1</v>
      </c>
      <c r="C116" s="2">
        <v>8</v>
      </c>
      <c r="D116" s="9">
        <f t="shared" ref="D116" si="107">B116*C116</f>
        <v>8</v>
      </c>
      <c r="E116" s="17" t="s">
        <v>7</v>
      </c>
      <c r="F116" s="11">
        <f t="shared" ref="F116" si="108">IF(E116="OUI",(1*D116),IF(E116="NON",(0*D116)))</f>
        <v>0</v>
      </c>
    </row>
    <row r="117" spans="1:6" ht="21.95" customHeight="1" x14ac:dyDescent="0.25">
      <c r="A117" s="8">
        <v>41866</v>
      </c>
      <c r="B117" s="9">
        <v>1</v>
      </c>
      <c r="C117" s="2">
        <v>5.75</v>
      </c>
      <c r="D117" s="9">
        <f t="shared" ref="D117:D118" si="109">B117*C117</f>
        <v>5.75</v>
      </c>
      <c r="E117" s="17" t="s">
        <v>7</v>
      </c>
      <c r="F117" s="11">
        <f t="shared" ref="F117:F118" si="110">IF(E117="OUI",(1*D117),IF(E117="NON",(0*D117)))</f>
        <v>0</v>
      </c>
    </row>
    <row r="118" spans="1:6" ht="21.95" customHeight="1" x14ac:dyDescent="0.25">
      <c r="A118" s="8">
        <v>41866</v>
      </c>
      <c r="B118" s="9">
        <v>1</v>
      </c>
      <c r="C118" s="2">
        <v>3.75</v>
      </c>
      <c r="D118" s="9">
        <f t="shared" si="109"/>
        <v>3.75</v>
      </c>
      <c r="E118" s="17" t="s">
        <v>7</v>
      </c>
      <c r="F118" s="11">
        <f t="shared" si="110"/>
        <v>0</v>
      </c>
    </row>
    <row r="119" spans="1:6" ht="21.95" customHeight="1" x14ac:dyDescent="0.25">
      <c r="A119" s="8">
        <v>41866</v>
      </c>
      <c r="B119" s="9">
        <v>2</v>
      </c>
      <c r="C119" s="2">
        <f>2.25*2.25</f>
        <v>5.0625</v>
      </c>
      <c r="D119" s="9">
        <f t="shared" ref="D119" si="111">B119*C119</f>
        <v>10.125</v>
      </c>
      <c r="E119" s="17" t="s">
        <v>7</v>
      </c>
      <c r="F119" s="11">
        <f t="shared" ref="F119" si="112">IF(E119="OUI",(1*D119),IF(E119="NON",(0*D119)))</f>
        <v>0</v>
      </c>
    </row>
    <row r="120" spans="1:6" ht="21.95" customHeight="1" x14ac:dyDescent="0.25">
      <c r="A120" s="8">
        <v>41868</v>
      </c>
      <c r="B120" s="9">
        <v>5</v>
      </c>
      <c r="C120" s="2">
        <v>2.7</v>
      </c>
      <c r="D120" s="9">
        <f t="shared" ref="D120" si="113">B120*C120</f>
        <v>13.5</v>
      </c>
      <c r="E120" s="1" t="s">
        <v>8</v>
      </c>
      <c r="F120" s="11">
        <f t="shared" ref="F120" si="114">IF(E120="OUI",(1*D120),IF(E120="NON",(0*D120)))</f>
        <v>13.5</v>
      </c>
    </row>
    <row r="121" spans="1:6" ht="21.95" customHeight="1" x14ac:dyDescent="0.25">
      <c r="A121" s="8">
        <v>41868</v>
      </c>
      <c r="B121" s="9">
        <v>5</v>
      </c>
      <c r="C121" s="2">
        <v>2.2000000000000002</v>
      </c>
      <c r="D121" s="9">
        <f t="shared" ref="D121" si="115">B121*C121</f>
        <v>11</v>
      </c>
      <c r="E121" s="1" t="s">
        <v>8</v>
      </c>
      <c r="F121" s="11">
        <f t="shared" ref="F121" si="116">IF(E121="OUI",(1*D121),IF(E121="NON",(0*D121)))</f>
        <v>11</v>
      </c>
    </row>
    <row r="122" spans="1:6" ht="21.95" customHeight="1" x14ac:dyDescent="0.25">
      <c r="A122" s="8">
        <v>41869</v>
      </c>
      <c r="B122" s="9">
        <v>1</v>
      </c>
      <c r="C122" s="2">
        <v>9</v>
      </c>
      <c r="D122" s="9">
        <f t="shared" ref="D122" si="117">B122*C122</f>
        <v>9</v>
      </c>
      <c r="E122" s="10" t="s">
        <v>7</v>
      </c>
      <c r="F122" s="11">
        <f t="shared" ref="F122" si="118">IF(E122="OUI",(1*D122),IF(E122="NON",(0*D122)))</f>
        <v>0</v>
      </c>
    </row>
    <row r="123" spans="1:6" ht="21.95" customHeight="1" x14ac:dyDescent="0.25">
      <c r="A123" s="8">
        <v>41869</v>
      </c>
      <c r="B123" s="9">
        <v>1</v>
      </c>
      <c r="C123" s="2">
        <v>4.5</v>
      </c>
      <c r="D123" s="9">
        <f t="shared" ref="D123" si="119">B123*C123</f>
        <v>4.5</v>
      </c>
      <c r="E123" s="10" t="s">
        <v>7</v>
      </c>
      <c r="F123" s="11">
        <f t="shared" ref="F123" si="120">IF(E123="OUI",(1*D123),IF(E123="NON",(0*D123)))</f>
        <v>0</v>
      </c>
    </row>
    <row r="124" spans="1:6" ht="21.95" customHeight="1" x14ac:dyDescent="0.25">
      <c r="A124" s="8">
        <v>41871</v>
      </c>
      <c r="B124" s="9">
        <v>5</v>
      </c>
      <c r="C124" s="2">
        <v>2.25</v>
      </c>
      <c r="D124" s="9">
        <f t="shared" ref="D124" si="121">B124*C124</f>
        <v>11.25</v>
      </c>
      <c r="E124" s="10"/>
      <c r="F124" s="11" t="b">
        <f t="shared" ref="F124" si="122">IF(E124="OUI",(1*D124),IF(E124="NON",(0*D124)))</f>
        <v>0</v>
      </c>
    </row>
    <row r="125" spans="1:6" ht="21.95" customHeight="1" x14ac:dyDescent="0.25"/>
    <row r="126" spans="1:6" ht="21.95" customHeight="1" x14ac:dyDescent="0.25"/>
    <row r="127" spans="1:6" ht="21.95" customHeight="1" x14ac:dyDescent="0.25"/>
    <row r="128" spans="1:6" ht="21.95" customHeight="1" x14ac:dyDescent="0.25"/>
    <row r="129" ht="21.95" customHeight="1" x14ac:dyDescent="0.25"/>
    <row r="130" ht="21.95" customHeight="1" x14ac:dyDescent="0.25"/>
    <row r="131" ht="21.95" customHeight="1" x14ac:dyDescent="0.25"/>
    <row r="132" ht="21.95" customHeight="1" x14ac:dyDescent="0.25"/>
    <row r="133" ht="21.95" customHeight="1" x14ac:dyDescent="0.25"/>
    <row r="134" ht="21.95" customHeight="1" x14ac:dyDescent="0.25"/>
    <row r="135" ht="21.95" customHeight="1" x14ac:dyDescent="0.25"/>
    <row r="136" ht="21.95" customHeight="1" x14ac:dyDescent="0.25"/>
    <row r="137" ht="21.95" customHeight="1" x14ac:dyDescent="0.25"/>
    <row r="138" ht="21.95" customHeight="1" x14ac:dyDescent="0.25"/>
    <row r="139" ht="21.95" customHeight="1" x14ac:dyDescent="0.25"/>
    <row r="140" ht="21.95" customHeight="1" x14ac:dyDescent="0.25"/>
    <row r="141" ht="21.95" customHeight="1" x14ac:dyDescent="0.25"/>
    <row r="142" ht="21.95" customHeight="1" x14ac:dyDescent="0.25"/>
    <row r="143" ht="21.95" customHeight="1" x14ac:dyDescent="0.25"/>
    <row r="144" ht="21.95" customHeight="1" x14ac:dyDescent="0.25"/>
    <row r="145" ht="21.95" customHeight="1" x14ac:dyDescent="0.25"/>
    <row r="146" ht="21.95" customHeight="1" x14ac:dyDescent="0.25"/>
    <row r="147" ht="21.95" customHeight="1" x14ac:dyDescent="0.25"/>
    <row r="148" ht="21.95" customHeight="1" x14ac:dyDescent="0.25"/>
    <row r="149" ht="21.95" customHeight="1" x14ac:dyDescent="0.25"/>
    <row r="150" ht="21.95" customHeight="1" x14ac:dyDescent="0.25"/>
    <row r="151" ht="21.95" customHeight="1" x14ac:dyDescent="0.25"/>
    <row r="152" ht="21.95" customHeight="1" x14ac:dyDescent="0.25"/>
    <row r="153" ht="21.95" customHeight="1" x14ac:dyDescent="0.25"/>
    <row r="154" ht="21.95" customHeight="1" x14ac:dyDescent="0.25"/>
    <row r="155" ht="21.95" customHeight="1" x14ac:dyDescent="0.25"/>
    <row r="156" ht="21.95" customHeight="1" x14ac:dyDescent="0.25"/>
    <row r="157" ht="21.95" customHeight="1" x14ac:dyDescent="0.25"/>
    <row r="158" ht="21.95" customHeight="1" x14ac:dyDescent="0.25"/>
    <row r="159" ht="21.95" customHeight="1" x14ac:dyDescent="0.25"/>
    <row r="160" ht="21.95" customHeight="1" x14ac:dyDescent="0.25"/>
    <row r="161" ht="21.95" customHeight="1" x14ac:dyDescent="0.25"/>
    <row r="162" ht="21.95" customHeight="1" x14ac:dyDescent="0.25"/>
    <row r="163" ht="21.95" customHeight="1" x14ac:dyDescent="0.25"/>
    <row r="164" ht="21.95" customHeight="1" x14ac:dyDescent="0.25"/>
    <row r="165" ht="21.95" customHeight="1" x14ac:dyDescent="0.25"/>
    <row r="166" ht="21.95" customHeight="1" x14ac:dyDescent="0.25"/>
    <row r="167" ht="21.95" customHeight="1" x14ac:dyDescent="0.25"/>
    <row r="168" ht="21.95" customHeight="1" x14ac:dyDescent="0.25"/>
    <row r="169" ht="21.95" customHeight="1" x14ac:dyDescent="0.25"/>
    <row r="170" ht="21.95" customHeight="1" x14ac:dyDescent="0.25"/>
    <row r="171" ht="21.95" customHeight="1" x14ac:dyDescent="0.25"/>
    <row r="172" ht="21.95" customHeight="1" x14ac:dyDescent="0.25"/>
    <row r="173" ht="21.95" customHeight="1" x14ac:dyDescent="0.25"/>
    <row r="174" ht="21.95" customHeight="1" x14ac:dyDescent="0.25"/>
    <row r="175" ht="21.95" customHeight="1" x14ac:dyDescent="0.25"/>
    <row r="176" ht="21.95" customHeight="1" x14ac:dyDescent="0.25"/>
    <row r="177" ht="21.95" customHeight="1" x14ac:dyDescent="0.25"/>
    <row r="178" ht="21.95" customHeight="1" x14ac:dyDescent="0.25"/>
    <row r="179" ht="21.95" customHeight="1" x14ac:dyDescent="0.25"/>
    <row r="180" ht="21.95" customHeight="1" x14ac:dyDescent="0.25"/>
    <row r="181" ht="21.95" customHeight="1" x14ac:dyDescent="0.25"/>
    <row r="182" ht="21.95" customHeight="1" x14ac:dyDescent="0.25"/>
    <row r="183" ht="21.95" customHeight="1" x14ac:dyDescent="0.25"/>
    <row r="184" ht="21.95" customHeight="1" x14ac:dyDescent="0.25"/>
    <row r="185" ht="21.95" customHeight="1" x14ac:dyDescent="0.25"/>
    <row r="186" ht="21.95" customHeight="1" x14ac:dyDescent="0.25"/>
    <row r="187" ht="21.95" customHeight="1" x14ac:dyDescent="0.25"/>
    <row r="188" ht="21.95" customHeight="1" x14ac:dyDescent="0.25"/>
    <row r="189" ht="21.95" customHeight="1" x14ac:dyDescent="0.25"/>
    <row r="190" ht="21.95" customHeight="1" x14ac:dyDescent="0.25"/>
    <row r="191" ht="21.95" customHeight="1" x14ac:dyDescent="0.25"/>
    <row r="192" ht="21.95" customHeight="1" x14ac:dyDescent="0.25"/>
    <row r="193" ht="21.95" customHeight="1" x14ac:dyDescent="0.25"/>
    <row r="194" ht="21.95" customHeight="1" x14ac:dyDescent="0.25"/>
    <row r="195" ht="21.95" customHeight="1" x14ac:dyDescent="0.25"/>
    <row r="196" ht="21.95" customHeight="1" x14ac:dyDescent="0.25"/>
    <row r="197" ht="21.95" customHeight="1" x14ac:dyDescent="0.25"/>
    <row r="198" ht="21.95" customHeight="1" x14ac:dyDescent="0.25"/>
    <row r="199" ht="21.95" customHeight="1" x14ac:dyDescent="0.25"/>
    <row r="200" ht="21.95" customHeight="1" x14ac:dyDescent="0.25"/>
    <row r="201" ht="21.95" customHeight="1" x14ac:dyDescent="0.25"/>
    <row r="202" ht="21.95" customHeight="1" x14ac:dyDescent="0.25"/>
    <row r="203" ht="21.95" customHeight="1" x14ac:dyDescent="0.25"/>
    <row r="204" ht="21.95" customHeight="1" x14ac:dyDescent="0.25"/>
    <row r="205" ht="21.95" customHeight="1" x14ac:dyDescent="0.25"/>
    <row r="206" ht="21.95" customHeight="1" x14ac:dyDescent="0.25"/>
    <row r="207" ht="21.95" customHeight="1" x14ac:dyDescent="0.25"/>
    <row r="208" ht="21.95" customHeight="1" x14ac:dyDescent="0.25"/>
    <row r="209" ht="21.95" customHeight="1" x14ac:dyDescent="0.25"/>
    <row r="210" ht="21.95" customHeight="1" x14ac:dyDescent="0.25"/>
    <row r="211" ht="21.95" customHeight="1" x14ac:dyDescent="0.25"/>
    <row r="212" ht="21.95" customHeight="1" x14ac:dyDescent="0.25"/>
    <row r="213" ht="21.95" customHeight="1" x14ac:dyDescent="0.25"/>
    <row r="214" ht="21.95" customHeight="1" x14ac:dyDescent="0.25"/>
    <row r="215" ht="21.95" customHeight="1" x14ac:dyDescent="0.25"/>
    <row r="216" ht="21.95" customHeight="1" x14ac:dyDescent="0.25"/>
    <row r="217" ht="21.95" customHeight="1" x14ac:dyDescent="0.25"/>
    <row r="218" ht="21.95" customHeight="1" x14ac:dyDescent="0.25"/>
    <row r="219" ht="21.95" customHeight="1" x14ac:dyDescent="0.25"/>
    <row r="220" ht="21.95" customHeight="1" x14ac:dyDescent="0.25"/>
    <row r="221" ht="21.95" customHeight="1" x14ac:dyDescent="0.25"/>
    <row r="222" ht="21.95" customHeight="1" x14ac:dyDescent="0.25"/>
    <row r="223" ht="21.95" customHeight="1" x14ac:dyDescent="0.25"/>
    <row r="224" ht="21.95" customHeight="1" x14ac:dyDescent="0.25"/>
    <row r="225" ht="21.95" customHeight="1" x14ac:dyDescent="0.25"/>
    <row r="226" ht="21.95" customHeight="1" x14ac:dyDescent="0.25"/>
    <row r="227" ht="21.95" customHeight="1" x14ac:dyDescent="0.25"/>
    <row r="228" ht="21.95" customHeight="1" x14ac:dyDescent="0.25"/>
    <row r="229" ht="21.95" customHeight="1" x14ac:dyDescent="0.25"/>
    <row r="230" ht="21.95" customHeight="1" x14ac:dyDescent="0.25"/>
    <row r="231" ht="21.95" customHeight="1" x14ac:dyDescent="0.25"/>
    <row r="232" ht="21.95" customHeight="1" x14ac:dyDescent="0.25"/>
    <row r="233" ht="21.95" customHeight="1" x14ac:dyDescent="0.25"/>
    <row r="234" ht="21.95" customHeight="1" x14ac:dyDescent="0.25"/>
    <row r="235" ht="21.95" customHeight="1" x14ac:dyDescent="0.25"/>
    <row r="236" ht="21.95" customHeight="1" x14ac:dyDescent="0.25"/>
    <row r="237" ht="21.95" customHeight="1" x14ac:dyDescent="0.25"/>
    <row r="238" ht="21.95" customHeight="1" x14ac:dyDescent="0.25"/>
    <row r="239" ht="21.95" customHeight="1" x14ac:dyDescent="0.25"/>
    <row r="240" ht="21.95" customHeight="1" x14ac:dyDescent="0.25"/>
    <row r="241" ht="21.95" customHeight="1" x14ac:dyDescent="0.25"/>
    <row r="242" ht="21.95" customHeight="1" x14ac:dyDescent="0.25"/>
    <row r="243" ht="21.95" customHeight="1" x14ac:dyDescent="0.25"/>
    <row r="244" ht="21.95" customHeight="1" x14ac:dyDescent="0.25"/>
    <row r="245" ht="21.95" customHeight="1" x14ac:dyDescent="0.25"/>
    <row r="246" ht="21.95" customHeight="1" x14ac:dyDescent="0.25"/>
    <row r="247" ht="21.95" customHeight="1" x14ac:dyDescent="0.25"/>
    <row r="248" ht="21.95" customHeight="1" x14ac:dyDescent="0.25"/>
    <row r="249" ht="21.95" customHeight="1" x14ac:dyDescent="0.25"/>
    <row r="250" ht="21.95" customHeight="1" x14ac:dyDescent="0.25"/>
    <row r="251" ht="21.95" customHeight="1" x14ac:dyDescent="0.25"/>
    <row r="252" ht="21.95" customHeight="1" x14ac:dyDescent="0.25"/>
    <row r="253" ht="21.95" customHeight="1" x14ac:dyDescent="0.25"/>
    <row r="254" ht="21.95" customHeight="1" x14ac:dyDescent="0.25"/>
    <row r="255" ht="21.95" customHeight="1" x14ac:dyDescent="0.25"/>
    <row r="256" ht="21.95" customHeight="1" x14ac:dyDescent="0.25"/>
    <row r="257" ht="21.95" customHeight="1" x14ac:dyDescent="0.25"/>
    <row r="258" ht="21.95" customHeight="1" x14ac:dyDescent="0.25"/>
    <row r="259" ht="21.95" customHeight="1" x14ac:dyDescent="0.25"/>
    <row r="260" ht="21.95" customHeight="1" x14ac:dyDescent="0.25"/>
    <row r="261" ht="21.95" customHeight="1" x14ac:dyDescent="0.25"/>
    <row r="262" ht="21.95" customHeight="1" x14ac:dyDescent="0.25"/>
    <row r="263" ht="21.95" customHeight="1" x14ac:dyDescent="0.25"/>
    <row r="264" ht="21.95" customHeight="1" x14ac:dyDescent="0.25"/>
    <row r="265" ht="21.95" customHeight="1" x14ac:dyDescent="0.25"/>
    <row r="266" ht="21.95" customHeight="1" x14ac:dyDescent="0.25"/>
    <row r="267" ht="21.95" customHeight="1" x14ac:dyDescent="0.25"/>
    <row r="268" ht="21.95" customHeight="1" x14ac:dyDescent="0.25"/>
    <row r="269" ht="21.95" customHeight="1" x14ac:dyDescent="0.25"/>
    <row r="270" ht="21.95" customHeight="1" x14ac:dyDescent="0.25"/>
    <row r="271" ht="21.95" customHeight="1" x14ac:dyDescent="0.25"/>
    <row r="272" ht="21.95" customHeight="1" x14ac:dyDescent="0.25"/>
    <row r="273" ht="21.95" customHeight="1" x14ac:dyDescent="0.25"/>
    <row r="274" ht="21.95" customHeight="1" x14ac:dyDescent="0.25"/>
    <row r="275" ht="21.95" customHeight="1" x14ac:dyDescent="0.25"/>
    <row r="276" ht="21.95" customHeight="1" x14ac:dyDescent="0.25"/>
    <row r="277" ht="21.95" customHeight="1" x14ac:dyDescent="0.25"/>
    <row r="278" ht="21.95" customHeight="1" x14ac:dyDescent="0.25"/>
    <row r="279" ht="21.95" customHeight="1" x14ac:dyDescent="0.25"/>
    <row r="280" ht="21.95" customHeight="1" x14ac:dyDescent="0.25"/>
    <row r="281" ht="21.95" customHeight="1" x14ac:dyDescent="0.25"/>
    <row r="282" ht="21.95" customHeight="1" x14ac:dyDescent="0.25"/>
    <row r="283" ht="21.95" customHeight="1" x14ac:dyDescent="0.25"/>
    <row r="284" ht="21.95" customHeight="1" x14ac:dyDescent="0.25"/>
    <row r="285" ht="21.95" customHeight="1" x14ac:dyDescent="0.25"/>
    <row r="286" ht="21.95" customHeight="1" x14ac:dyDescent="0.25"/>
    <row r="287" ht="21.95" customHeight="1" x14ac:dyDescent="0.25"/>
    <row r="288" ht="21.95" customHeight="1" x14ac:dyDescent="0.25"/>
    <row r="289" ht="21.95" customHeight="1" x14ac:dyDescent="0.25"/>
    <row r="290" ht="21.95" customHeight="1" x14ac:dyDescent="0.25"/>
    <row r="291" ht="21.95" customHeight="1" x14ac:dyDescent="0.25"/>
    <row r="292" ht="21.95" customHeight="1" x14ac:dyDescent="0.25"/>
    <row r="293" ht="21.95" customHeight="1" x14ac:dyDescent="0.25"/>
    <row r="294" ht="21.95" customHeight="1" x14ac:dyDescent="0.25"/>
    <row r="295" ht="21.95" customHeight="1" x14ac:dyDescent="0.25"/>
    <row r="296" ht="21.95" customHeight="1" x14ac:dyDescent="0.25"/>
    <row r="297" ht="21.95" customHeight="1" x14ac:dyDescent="0.25"/>
    <row r="298" ht="21.95" customHeight="1" x14ac:dyDescent="0.25"/>
    <row r="299" ht="21.95" customHeight="1" x14ac:dyDescent="0.25"/>
    <row r="300" ht="21.95" customHeight="1" x14ac:dyDescent="0.25"/>
    <row r="301" ht="21.95" customHeight="1" x14ac:dyDescent="0.25"/>
    <row r="302" ht="21.95" customHeight="1" x14ac:dyDescent="0.25"/>
    <row r="303" ht="21.95" customHeight="1" x14ac:dyDescent="0.25"/>
    <row r="304" ht="21.95" customHeight="1" x14ac:dyDescent="0.25"/>
    <row r="305" ht="21.95" customHeight="1" x14ac:dyDescent="0.25"/>
    <row r="306" ht="21.95" customHeight="1" x14ac:dyDescent="0.25"/>
    <row r="307" ht="21.95" customHeight="1" x14ac:dyDescent="0.25"/>
    <row r="308" ht="21.95" customHeight="1" x14ac:dyDescent="0.25"/>
    <row r="309" ht="21.95" customHeight="1" x14ac:dyDescent="0.25"/>
    <row r="310" ht="21.95" customHeight="1" x14ac:dyDescent="0.25"/>
    <row r="311" ht="21.95" customHeight="1" x14ac:dyDescent="0.25"/>
    <row r="312" ht="21.95" customHeight="1" x14ac:dyDescent="0.25"/>
    <row r="313" ht="21.95" customHeight="1" x14ac:dyDescent="0.25"/>
    <row r="314" ht="21.95" customHeight="1" x14ac:dyDescent="0.25"/>
    <row r="315" ht="21.95" customHeight="1" x14ac:dyDescent="0.25"/>
    <row r="316" ht="21.95" customHeight="1" x14ac:dyDescent="0.25"/>
    <row r="317" ht="21.95" customHeight="1" x14ac:dyDescent="0.25"/>
    <row r="318" ht="21.95" customHeight="1" x14ac:dyDescent="0.25"/>
    <row r="319" ht="21.95" customHeight="1" x14ac:dyDescent="0.25"/>
    <row r="320" ht="21.95" customHeight="1" x14ac:dyDescent="0.25"/>
    <row r="321" ht="21.95" customHeight="1" x14ac:dyDescent="0.25"/>
    <row r="322" ht="21.95" customHeight="1" x14ac:dyDescent="0.25"/>
    <row r="323" ht="21.95" customHeight="1" x14ac:dyDescent="0.25"/>
    <row r="324" ht="21.95" customHeight="1" x14ac:dyDescent="0.25"/>
    <row r="325" ht="21.95" customHeight="1" x14ac:dyDescent="0.25"/>
    <row r="326" ht="21.95" customHeight="1" x14ac:dyDescent="0.25"/>
    <row r="327" ht="21.95" customHeight="1" x14ac:dyDescent="0.25"/>
    <row r="328" ht="21.95" customHeight="1" x14ac:dyDescent="0.25"/>
    <row r="329" ht="21.95" customHeight="1" x14ac:dyDescent="0.25"/>
    <row r="330" ht="21.95" customHeight="1" x14ac:dyDescent="0.25"/>
    <row r="331" ht="21.95" customHeight="1" x14ac:dyDescent="0.25"/>
    <row r="332" ht="21.95" customHeight="1" x14ac:dyDescent="0.25"/>
    <row r="333" ht="21.95" customHeight="1" x14ac:dyDescent="0.25"/>
    <row r="334" ht="21.95" customHeight="1" x14ac:dyDescent="0.25"/>
    <row r="335" ht="21.95" customHeight="1" x14ac:dyDescent="0.25"/>
    <row r="336" ht="21.95" customHeight="1" x14ac:dyDescent="0.25"/>
    <row r="337" ht="21.95" customHeight="1" x14ac:dyDescent="0.25"/>
    <row r="338" ht="21.95" customHeight="1" x14ac:dyDescent="0.25"/>
    <row r="339" ht="21.95" customHeight="1" x14ac:dyDescent="0.25"/>
    <row r="340" ht="21.95" customHeight="1" x14ac:dyDescent="0.25"/>
    <row r="341" ht="21.95" customHeight="1" x14ac:dyDescent="0.25"/>
    <row r="342" ht="21.95" customHeight="1" x14ac:dyDescent="0.25"/>
    <row r="343" ht="21.95" customHeight="1" x14ac:dyDescent="0.25"/>
    <row r="344" ht="21.95" customHeight="1" x14ac:dyDescent="0.25"/>
    <row r="345" ht="21.95" customHeight="1" x14ac:dyDescent="0.25"/>
    <row r="346" ht="21.95" customHeight="1" x14ac:dyDescent="0.25"/>
    <row r="347" ht="21.95" customHeight="1" x14ac:dyDescent="0.25"/>
    <row r="348" ht="21.95" customHeight="1" x14ac:dyDescent="0.25"/>
    <row r="349" ht="21.95" customHeight="1" x14ac:dyDescent="0.25"/>
    <row r="350" ht="21.95" customHeight="1" x14ac:dyDescent="0.25"/>
    <row r="351" ht="21.95" customHeight="1" x14ac:dyDescent="0.25"/>
    <row r="352" ht="21.95" customHeight="1" x14ac:dyDescent="0.25"/>
    <row r="353" ht="21.95" customHeight="1" x14ac:dyDescent="0.25"/>
    <row r="354" ht="21.95" customHeight="1" x14ac:dyDescent="0.25"/>
    <row r="355" ht="21.95" customHeight="1" x14ac:dyDescent="0.25"/>
    <row r="356" ht="21.95" customHeight="1" x14ac:dyDescent="0.25"/>
    <row r="357" ht="21.95" customHeight="1" x14ac:dyDescent="0.25"/>
    <row r="358" ht="21.95" customHeight="1" x14ac:dyDescent="0.25"/>
    <row r="359" ht="21.95" customHeight="1" x14ac:dyDescent="0.25"/>
    <row r="360" ht="21.95" customHeight="1" x14ac:dyDescent="0.25"/>
    <row r="361" ht="21.95" customHeight="1" x14ac:dyDescent="0.25"/>
    <row r="362" ht="21.95" customHeight="1" x14ac:dyDescent="0.25"/>
    <row r="363" ht="21.95" customHeight="1" x14ac:dyDescent="0.25"/>
    <row r="364" ht="21.95" customHeight="1" x14ac:dyDescent="0.25"/>
    <row r="365" ht="21.95" customHeight="1" x14ac:dyDescent="0.25"/>
    <row r="366" ht="21.95" customHeight="1" x14ac:dyDescent="0.25"/>
    <row r="367" ht="21.95" customHeight="1" x14ac:dyDescent="0.25"/>
    <row r="368" ht="21.95" customHeight="1" x14ac:dyDescent="0.25"/>
    <row r="369" ht="21.95" customHeight="1" x14ac:dyDescent="0.25"/>
    <row r="370" ht="21.95" customHeight="1" x14ac:dyDescent="0.25"/>
    <row r="371" ht="21.95" customHeight="1" x14ac:dyDescent="0.25"/>
    <row r="372" ht="21.95" customHeight="1" x14ac:dyDescent="0.25"/>
    <row r="373" ht="21.95" customHeight="1" x14ac:dyDescent="0.25"/>
    <row r="374" ht="21.95" customHeight="1" x14ac:dyDescent="0.25"/>
    <row r="375" ht="21.95" customHeight="1" x14ac:dyDescent="0.25"/>
    <row r="376" ht="21.95" customHeight="1" x14ac:dyDescent="0.25"/>
    <row r="377" ht="21.95" customHeight="1" x14ac:dyDescent="0.25"/>
    <row r="378" ht="21.95" customHeight="1" x14ac:dyDescent="0.25"/>
    <row r="379" ht="21.95" customHeight="1" x14ac:dyDescent="0.25"/>
    <row r="380" ht="21.95" customHeight="1" x14ac:dyDescent="0.25"/>
    <row r="381" ht="21.95" customHeight="1" x14ac:dyDescent="0.25"/>
    <row r="382" ht="21.95" customHeight="1" x14ac:dyDescent="0.25"/>
    <row r="383" ht="21.95" customHeight="1" x14ac:dyDescent="0.25"/>
    <row r="384" ht="21.95" customHeight="1" x14ac:dyDescent="0.25"/>
    <row r="385" ht="21.95" customHeight="1" x14ac:dyDescent="0.25"/>
    <row r="386" ht="21.95" customHeight="1" x14ac:dyDescent="0.25"/>
    <row r="387" ht="21.95" customHeight="1" x14ac:dyDescent="0.25"/>
    <row r="388" ht="21.95" customHeight="1" x14ac:dyDescent="0.25"/>
    <row r="389" ht="21.95" customHeight="1" x14ac:dyDescent="0.25"/>
    <row r="390" ht="21.95" customHeight="1" x14ac:dyDescent="0.25"/>
    <row r="391" ht="21.95" customHeight="1" x14ac:dyDescent="0.25"/>
    <row r="392" ht="21.95" customHeight="1" x14ac:dyDescent="0.25"/>
    <row r="393" ht="21.95" customHeight="1" x14ac:dyDescent="0.25"/>
    <row r="394" ht="21.95" customHeight="1" x14ac:dyDescent="0.25"/>
    <row r="395" ht="21.95" customHeight="1" x14ac:dyDescent="0.25"/>
    <row r="396" ht="21.95" customHeight="1" x14ac:dyDescent="0.25"/>
    <row r="397" ht="21.95" customHeight="1" x14ac:dyDescent="0.25"/>
    <row r="398" ht="21.95" customHeight="1" x14ac:dyDescent="0.25"/>
    <row r="399" ht="21.95" customHeight="1" x14ac:dyDescent="0.25"/>
    <row r="400" ht="21.95" customHeight="1" x14ac:dyDescent="0.25"/>
    <row r="401" ht="21.95" customHeight="1" x14ac:dyDescent="0.25"/>
    <row r="402" ht="21.95" customHeight="1" x14ac:dyDescent="0.25"/>
    <row r="403" ht="21.95" customHeight="1" x14ac:dyDescent="0.25"/>
    <row r="404" ht="21.95" customHeight="1" x14ac:dyDescent="0.25"/>
    <row r="405" ht="21.95" customHeight="1" x14ac:dyDescent="0.25"/>
    <row r="406" ht="21.95" customHeight="1" x14ac:dyDescent="0.25"/>
    <row r="407" ht="21.95" customHeight="1" x14ac:dyDescent="0.25"/>
    <row r="408" ht="21.95" customHeight="1" x14ac:dyDescent="0.25"/>
    <row r="409" ht="21.95" customHeight="1" x14ac:dyDescent="0.25"/>
    <row r="410" ht="21.95" customHeight="1" x14ac:dyDescent="0.25"/>
    <row r="411" ht="21.95" customHeight="1" x14ac:dyDescent="0.25"/>
    <row r="412" ht="21.95" customHeight="1" x14ac:dyDescent="0.25"/>
    <row r="413" ht="21.95" customHeight="1" x14ac:dyDescent="0.25"/>
    <row r="414" ht="21.95" customHeight="1" x14ac:dyDescent="0.25"/>
    <row r="415" ht="21.95" customHeight="1" x14ac:dyDescent="0.25"/>
    <row r="416" ht="21.95" customHeight="1" x14ac:dyDescent="0.25"/>
    <row r="417" ht="21.95" customHeight="1" x14ac:dyDescent="0.25"/>
    <row r="418" ht="21.95" customHeight="1" x14ac:dyDescent="0.25"/>
    <row r="419" ht="21.95" customHeight="1" x14ac:dyDescent="0.25"/>
    <row r="420" ht="21.95" customHeight="1" x14ac:dyDescent="0.25"/>
    <row r="421" ht="21.95" customHeight="1" x14ac:dyDescent="0.25"/>
    <row r="422" ht="21.95" customHeight="1" x14ac:dyDescent="0.25"/>
    <row r="423" ht="21.95" customHeight="1" x14ac:dyDescent="0.25"/>
    <row r="424" ht="21.95" customHeight="1" x14ac:dyDescent="0.25"/>
    <row r="425" ht="21.95" customHeight="1" x14ac:dyDescent="0.25"/>
    <row r="426" ht="21.95" customHeight="1" x14ac:dyDescent="0.25"/>
    <row r="427" ht="21.95" customHeight="1" x14ac:dyDescent="0.25"/>
    <row r="428" ht="21.95" customHeight="1" x14ac:dyDescent="0.25"/>
    <row r="429" ht="21.95" customHeight="1" x14ac:dyDescent="0.25"/>
    <row r="430" ht="21.95" customHeight="1" x14ac:dyDescent="0.25"/>
    <row r="431" ht="21.95" customHeight="1" x14ac:dyDescent="0.25"/>
    <row r="432" ht="21.95" customHeight="1" x14ac:dyDescent="0.25"/>
    <row r="433" ht="21.95" customHeight="1" x14ac:dyDescent="0.25"/>
    <row r="434" ht="21.95" customHeight="1" x14ac:dyDescent="0.25"/>
    <row r="435" ht="21.95" customHeight="1" x14ac:dyDescent="0.25"/>
    <row r="436" ht="21.95" customHeight="1" x14ac:dyDescent="0.25"/>
    <row r="437" ht="21.95" customHeight="1" x14ac:dyDescent="0.25"/>
    <row r="438" ht="21.95" customHeight="1" x14ac:dyDescent="0.25"/>
    <row r="439" ht="21.95" customHeight="1" x14ac:dyDescent="0.25"/>
    <row r="440" ht="21.95" customHeight="1" x14ac:dyDescent="0.25"/>
    <row r="441" ht="21.95" customHeight="1" x14ac:dyDescent="0.25"/>
    <row r="442" ht="21.95" customHeight="1" x14ac:dyDescent="0.25"/>
    <row r="443" ht="21.95" customHeight="1" x14ac:dyDescent="0.25"/>
    <row r="444" ht="21.95" customHeight="1" x14ac:dyDescent="0.25"/>
    <row r="445" ht="21.95" customHeight="1" x14ac:dyDescent="0.25"/>
    <row r="446" ht="21.95" customHeight="1" x14ac:dyDescent="0.25"/>
    <row r="447" ht="21.95" customHeight="1" x14ac:dyDescent="0.25"/>
    <row r="448" ht="21.95" customHeight="1" x14ac:dyDescent="0.25"/>
    <row r="449" ht="21.95" customHeight="1" x14ac:dyDescent="0.25"/>
    <row r="450" ht="21.95" customHeight="1" x14ac:dyDescent="0.25"/>
    <row r="451" ht="21.95" customHeight="1" x14ac:dyDescent="0.25"/>
    <row r="452" ht="21.95" customHeight="1" x14ac:dyDescent="0.25"/>
    <row r="453" ht="21.95" customHeight="1" x14ac:dyDescent="0.25"/>
    <row r="454" ht="21.95" customHeight="1" x14ac:dyDescent="0.25"/>
    <row r="455" ht="21.95" customHeight="1" x14ac:dyDescent="0.25"/>
    <row r="456" ht="21.95" customHeight="1" x14ac:dyDescent="0.25"/>
    <row r="457" ht="21.95" customHeight="1" x14ac:dyDescent="0.25"/>
    <row r="458" ht="21.95" customHeight="1" x14ac:dyDescent="0.25"/>
    <row r="459" ht="21.95" customHeight="1" x14ac:dyDescent="0.25"/>
    <row r="460" ht="21.95" customHeight="1" x14ac:dyDescent="0.25"/>
    <row r="461" ht="21.95" customHeight="1" x14ac:dyDescent="0.25"/>
    <row r="462" ht="21.95" customHeight="1" x14ac:dyDescent="0.25"/>
    <row r="463" ht="21.95" customHeight="1" x14ac:dyDescent="0.25"/>
    <row r="464" ht="21.95" customHeight="1" x14ac:dyDescent="0.25"/>
    <row r="465" ht="21.95" customHeight="1" x14ac:dyDescent="0.25"/>
    <row r="466" ht="21.95" customHeight="1" x14ac:dyDescent="0.25"/>
    <row r="467" ht="21.95" customHeight="1" x14ac:dyDescent="0.25"/>
    <row r="468" ht="21.95" customHeight="1" x14ac:dyDescent="0.25"/>
    <row r="469" ht="21.95" customHeight="1" x14ac:dyDescent="0.25"/>
    <row r="470" ht="21.95" customHeight="1" x14ac:dyDescent="0.25"/>
    <row r="471" ht="21.95" customHeight="1" x14ac:dyDescent="0.25"/>
    <row r="472" ht="21.95" customHeight="1" x14ac:dyDescent="0.25"/>
    <row r="473" ht="21.95" customHeight="1" x14ac:dyDescent="0.25"/>
    <row r="474" ht="21.95" customHeight="1" x14ac:dyDescent="0.25"/>
    <row r="475" ht="21.95" customHeight="1" x14ac:dyDescent="0.25"/>
    <row r="476" ht="21.95" customHeight="1" x14ac:dyDescent="0.25"/>
    <row r="477" ht="21.95" customHeight="1" x14ac:dyDescent="0.25"/>
    <row r="478" ht="21.95" customHeight="1" x14ac:dyDescent="0.25"/>
    <row r="479" ht="21.95" customHeight="1" x14ac:dyDescent="0.25"/>
    <row r="480" ht="21.95" customHeight="1" x14ac:dyDescent="0.25"/>
    <row r="481" ht="21.95" customHeight="1" x14ac:dyDescent="0.25"/>
    <row r="482" ht="21.95" customHeight="1" x14ac:dyDescent="0.25"/>
    <row r="483" ht="21.95" customHeight="1" x14ac:dyDescent="0.25"/>
    <row r="484" ht="21.95" customHeight="1" x14ac:dyDescent="0.25"/>
    <row r="485" ht="21.95" customHeight="1" x14ac:dyDescent="0.25"/>
    <row r="486" ht="21.95" customHeight="1" x14ac:dyDescent="0.25"/>
    <row r="487" ht="21.95" customHeight="1" x14ac:dyDescent="0.25"/>
    <row r="488" ht="21.95" customHeight="1" x14ac:dyDescent="0.25"/>
    <row r="489" ht="21.95" customHeight="1" x14ac:dyDescent="0.25"/>
    <row r="490" ht="21.95" customHeight="1" x14ac:dyDescent="0.25"/>
    <row r="491" ht="21.95" customHeight="1" x14ac:dyDescent="0.25"/>
    <row r="492" ht="21.95" customHeight="1" x14ac:dyDescent="0.25"/>
    <row r="493" ht="21.95" customHeight="1" x14ac:dyDescent="0.25"/>
    <row r="494" ht="21.95" customHeight="1" x14ac:dyDescent="0.25"/>
    <row r="495" ht="21.95" customHeight="1" x14ac:dyDescent="0.25"/>
    <row r="496" ht="21.95" customHeight="1" x14ac:dyDescent="0.25"/>
    <row r="497" ht="21.95" customHeight="1" x14ac:dyDescent="0.25"/>
    <row r="498" ht="21.95" customHeight="1" x14ac:dyDescent="0.25"/>
    <row r="499" ht="21.95" customHeight="1" x14ac:dyDescent="0.25"/>
    <row r="500" ht="21.95" customHeight="1" x14ac:dyDescent="0.25"/>
    <row r="501" ht="21.95" customHeight="1" x14ac:dyDescent="0.25"/>
    <row r="502" ht="21.95" customHeight="1" x14ac:dyDescent="0.25"/>
    <row r="503" ht="21.95" customHeight="1" x14ac:dyDescent="0.25"/>
    <row r="504" ht="21.95" customHeight="1" x14ac:dyDescent="0.25"/>
    <row r="505" ht="21.95" customHeight="1" x14ac:dyDescent="0.25"/>
    <row r="506" ht="21.95" customHeight="1" x14ac:dyDescent="0.25"/>
    <row r="507" ht="21.95" customHeight="1" x14ac:dyDescent="0.25"/>
    <row r="508" ht="21.95" customHeight="1" x14ac:dyDescent="0.25"/>
    <row r="509" ht="21.95" customHeight="1" x14ac:dyDescent="0.25"/>
    <row r="510" ht="21.95" customHeight="1" x14ac:dyDescent="0.25"/>
    <row r="511" ht="21.95" customHeight="1" x14ac:dyDescent="0.25"/>
    <row r="512" ht="21.95" customHeight="1" x14ac:dyDescent="0.25"/>
    <row r="513" ht="21.95" customHeight="1" x14ac:dyDescent="0.25"/>
    <row r="514" ht="21.95" customHeight="1" x14ac:dyDescent="0.25"/>
    <row r="515" ht="21.95" customHeight="1" x14ac:dyDescent="0.25"/>
    <row r="516" ht="21.95" customHeight="1" x14ac:dyDescent="0.25"/>
    <row r="517" ht="21.95" customHeight="1" x14ac:dyDescent="0.25"/>
    <row r="518" ht="21.95" customHeight="1" x14ac:dyDescent="0.25"/>
    <row r="519" ht="21.95" customHeight="1" x14ac:dyDescent="0.25"/>
    <row r="520" ht="21.95" customHeight="1" x14ac:dyDescent="0.25"/>
    <row r="521" ht="21.95" customHeight="1" x14ac:dyDescent="0.25"/>
    <row r="522" ht="21.95" customHeight="1" x14ac:dyDescent="0.25"/>
    <row r="523" ht="21.95" customHeight="1" x14ac:dyDescent="0.25"/>
    <row r="524" ht="21.95" customHeight="1" x14ac:dyDescent="0.25"/>
    <row r="525" ht="21.95" customHeight="1" x14ac:dyDescent="0.25"/>
    <row r="526" ht="21.95" customHeight="1" x14ac:dyDescent="0.25"/>
    <row r="527" ht="21.95" customHeight="1" x14ac:dyDescent="0.25"/>
    <row r="528" ht="21.95" customHeight="1" x14ac:dyDescent="0.25"/>
    <row r="529" ht="21.95" customHeight="1" x14ac:dyDescent="0.25"/>
    <row r="530" ht="21.95" customHeight="1" x14ac:dyDescent="0.25"/>
    <row r="531" ht="21.95" customHeight="1" x14ac:dyDescent="0.25"/>
    <row r="532" ht="21.95" customHeight="1" x14ac:dyDescent="0.25"/>
    <row r="533" ht="21.95" customHeight="1" x14ac:dyDescent="0.25"/>
    <row r="534" ht="21.95" customHeight="1" x14ac:dyDescent="0.25"/>
    <row r="535" ht="21.95" customHeight="1" x14ac:dyDescent="0.25"/>
    <row r="536" ht="21.95" customHeight="1" x14ac:dyDescent="0.25"/>
    <row r="537" ht="21.95" customHeight="1" x14ac:dyDescent="0.25"/>
    <row r="538" ht="21.95" customHeight="1" x14ac:dyDescent="0.25"/>
    <row r="539" ht="21.95" customHeight="1" x14ac:dyDescent="0.25"/>
    <row r="540" ht="21.95" customHeight="1" x14ac:dyDescent="0.25"/>
    <row r="541" ht="21.95" customHeight="1" x14ac:dyDescent="0.25"/>
    <row r="542" ht="21.95" customHeight="1" x14ac:dyDescent="0.25"/>
    <row r="543" ht="21.95" customHeight="1" x14ac:dyDescent="0.25"/>
    <row r="544" ht="21.95" customHeight="1" x14ac:dyDescent="0.25"/>
    <row r="545" ht="21.95" customHeight="1" x14ac:dyDescent="0.25"/>
    <row r="546" ht="21.95" customHeight="1" x14ac:dyDescent="0.25"/>
    <row r="547" ht="21.95" customHeight="1" x14ac:dyDescent="0.25"/>
    <row r="548" ht="21.95" customHeight="1" x14ac:dyDescent="0.25"/>
    <row r="549" ht="21.95" customHeight="1" x14ac:dyDescent="0.25"/>
    <row r="550" ht="21.95" customHeight="1" x14ac:dyDescent="0.25"/>
    <row r="551" ht="21.95" customHeight="1" x14ac:dyDescent="0.25"/>
    <row r="552" ht="21.95" customHeight="1" x14ac:dyDescent="0.25"/>
    <row r="553" ht="21.95" customHeight="1" x14ac:dyDescent="0.25"/>
    <row r="554" ht="21.95" customHeight="1" x14ac:dyDescent="0.25"/>
    <row r="555" ht="21.95" customHeight="1" x14ac:dyDescent="0.25"/>
    <row r="556" ht="21.95" customHeight="1" x14ac:dyDescent="0.25"/>
    <row r="557" ht="21.95" customHeight="1" x14ac:dyDescent="0.25"/>
    <row r="558" ht="21.95" customHeight="1" x14ac:dyDescent="0.25"/>
    <row r="559" ht="21.95" customHeight="1" x14ac:dyDescent="0.25"/>
    <row r="560" ht="21.95" customHeight="1" x14ac:dyDescent="0.25"/>
    <row r="561" ht="21.95" customHeight="1" x14ac:dyDescent="0.25"/>
    <row r="562" ht="21.95" customHeight="1" x14ac:dyDescent="0.25"/>
    <row r="563" ht="21.95" customHeight="1" x14ac:dyDescent="0.25"/>
    <row r="564" ht="21.95" customHeight="1" x14ac:dyDescent="0.25"/>
    <row r="565" ht="21.95" customHeight="1" x14ac:dyDescent="0.25"/>
    <row r="566" ht="21.95" customHeight="1" x14ac:dyDescent="0.25"/>
    <row r="567" ht="21.95" customHeight="1" x14ac:dyDescent="0.25"/>
    <row r="568" ht="21.95" customHeight="1" x14ac:dyDescent="0.25"/>
    <row r="569" ht="21.95" customHeight="1" x14ac:dyDescent="0.25"/>
    <row r="570" ht="21.95" customHeight="1" x14ac:dyDescent="0.25"/>
    <row r="571" ht="21.95" customHeight="1" x14ac:dyDescent="0.25"/>
    <row r="572" ht="21.95" customHeight="1" x14ac:dyDescent="0.25"/>
    <row r="573" ht="21.95" customHeight="1" x14ac:dyDescent="0.25"/>
    <row r="574" ht="21.95" customHeight="1" x14ac:dyDescent="0.25"/>
    <row r="575" ht="21.95" customHeight="1" x14ac:dyDescent="0.25"/>
    <row r="576" ht="21.95" customHeight="1" x14ac:dyDescent="0.25"/>
    <row r="577" ht="21.95" customHeight="1" x14ac:dyDescent="0.25"/>
    <row r="578" ht="21.95" customHeight="1" x14ac:dyDescent="0.25"/>
    <row r="579" ht="21.95" customHeight="1" x14ac:dyDescent="0.25"/>
    <row r="580" ht="21.95" customHeight="1" x14ac:dyDescent="0.25"/>
    <row r="581" ht="21.95" customHeight="1" x14ac:dyDescent="0.25"/>
    <row r="582" ht="21.95" customHeight="1" x14ac:dyDescent="0.25"/>
    <row r="583" ht="21.95" customHeight="1" x14ac:dyDescent="0.25"/>
    <row r="584" ht="21.95" customHeight="1" x14ac:dyDescent="0.25"/>
    <row r="585" ht="21.95" customHeight="1" x14ac:dyDescent="0.25"/>
    <row r="586" ht="21.95" customHeight="1" x14ac:dyDescent="0.25"/>
    <row r="587" ht="21.95" customHeight="1" x14ac:dyDescent="0.25"/>
    <row r="588" ht="21.95" customHeight="1" x14ac:dyDescent="0.25"/>
    <row r="589" ht="21.95" customHeight="1" x14ac:dyDescent="0.25"/>
    <row r="590" ht="21.95" customHeight="1" x14ac:dyDescent="0.25"/>
    <row r="591" ht="21.95" customHeight="1" x14ac:dyDescent="0.25"/>
    <row r="592" ht="21.95" customHeight="1" x14ac:dyDescent="0.25"/>
    <row r="593" ht="21.95" customHeight="1" x14ac:dyDescent="0.25"/>
    <row r="594" ht="21.95" customHeight="1" x14ac:dyDescent="0.25"/>
    <row r="595" ht="21.95" customHeight="1" x14ac:dyDescent="0.25"/>
    <row r="596" ht="21.95" customHeight="1" x14ac:dyDescent="0.25"/>
    <row r="597" ht="21.95" customHeight="1" x14ac:dyDescent="0.25"/>
    <row r="598" ht="21.95" customHeight="1" x14ac:dyDescent="0.25"/>
    <row r="599" ht="21.95" customHeight="1" x14ac:dyDescent="0.25"/>
    <row r="600" ht="21.95" customHeight="1" x14ac:dyDescent="0.25"/>
    <row r="601" ht="21.95" customHeight="1" x14ac:dyDescent="0.25"/>
    <row r="602" ht="21.95" customHeight="1" x14ac:dyDescent="0.25"/>
    <row r="603" ht="21.95" customHeight="1" x14ac:dyDescent="0.25"/>
    <row r="604" ht="21.95" customHeight="1" x14ac:dyDescent="0.25"/>
    <row r="605" ht="21.95" customHeight="1" x14ac:dyDescent="0.25"/>
    <row r="606" ht="21.95" customHeight="1" x14ac:dyDescent="0.25"/>
    <row r="607" ht="21.95" customHeight="1" x14ac:dyDescent="0.25"/>
    <row r="608" ht="21.95" customHeight="1" x14ac:dyDescent="0.25"/>
    <row r="609" ht="21.95" customHeight="1" x14ac:dyDescent="0.25"/>
    <row r="610" ht="21.95" customHeight="1" x14ac:dyDescent="0.25"/>
    <row r="611" ht="21.95" customHeight="1" x14ac:dyDescent="0.25"/>
    <row r="612" ht="21.95" customHeight="1" x14ac:dyDescent="0.25"/>
    <row r="613" ht="21.95" customHeight="1" x14ac:dyDescent="0.25"/>
    <row r="614" ht="21.95" customHeight="1" x14ac:dyDescent="0.25"/>
    <row r="615" ht="21.95" customHeight="1" x14ac:dyDescent="0.25"/>
    <row r="616" ht="21.95" customHeight="1" x14ac:dyDescent="0.25"/>
    <row r="617" ht="21.95" customHeight="1" x14ac:dyDescent="0.25"/>
    <row r="618" ht="21.95" customHeight="1" x14ac:dyDescent="0.25"/>
    <row r="619" ht="21.95" customHeight="1" x14ac:dyDescent="0.25"/>
    <row r="620" ht="21.95" customHeight="1" x14ac:dyDescent="0.25"/>
    <row r="621" ht="21.95" customHeight="1" x14ac:dyDescent="0.25"/>
    <row r="622" ht="21.95" customHeight="1" x14ac:dyDescent="0.25"/>
    <row r="623" ht="21.95" customHeight="1" x14ac:dyDescent="0.25"/>
    <row r="624" ht="21.95" customHeight="1" x14ac:dyDescent="0.25"/>
    <row r="625" ht="21.95" customHeight="1" x14ac:dyDescent="0.25"/>
    <row r="626" ht="21.95" customHeight="1" x14ac:dyDescent="0.25"/>
    <row r="627" ht="21.95" customHeight="1" x14ac:dyDescent="0.25"/>
    <row r="628" ht="21.95" customHeight="1" x14ac:dyDescent="0.25"/>
    <row r="629" ht="21.95" customHeight="1" x14ac:dyDescent="0.25"/>
    <row r="630" ht="21.95" customHeight="1" x14ac:dyDescent="0.25"/>
    <row r="631" ht="21.95" customHeight="1" x14ac:dyDescent="0.25"/>
    <row r="632" ht="21.95" customHeight="1" x14ac:dyDescent="0.25"/>
    <row r="633" ht="21.95" customHeight="1" x14ac:dyDescent="0.25"/>
    <row r="634" ht="21.95" customHeight="1" x14ac:dyDescent="0.25"/>
    <row r="635" ht="21.95" customHeight="1" x14ac:dyDescent="0.25"/>
    <row r="636" ht="21.95" customHeight="1" x14ac:dyDescent="0.25"/>
    <row r="637" ht="21.95" customHeight="1" x14ac:dyDescent="0.25"/>
    <row r="638" ht="21.95" customHeight="1" x14ac:dyDescent="0.25"/>
    <row r="639" ht="21.95" customHeight="1" x14ac:dyDescent="0.25"/>
    <row r="640" ht="21.95" customHeight="1" x14ac:dyDescent="0.25"/>
    <row r="641" ht="21.95" customHeight="1" x14ac:dyDescent="0.25"/>
    <row r="642" ht="21.95" customHeight="1" x14ac:dyDescent="0.25"/>
    <row r="643" ht="21.95" customHeight="1" x14ac:dyDescent="0.25"/>
    <row r="644" ht="21.95" customHeight="1" x14ac:dyDescent="0.25"/>
    <row r="645" ht="21.95" customHeight="1" x14ac:dyDescent="0.25"/>
    <row r="646" ht="21.95" customHeight="1" x14ac:dyDescent="0.25"/>
    <row r="647" ht="21.95" customHeight="1" x14ac:dyDescent="0.25"/>
    <row r="648" ht="21.95" customHeight="1" x14ac:dyDescent="0.25"/>
    <row r="649" ht="21.95" customHeight="1" x14ac:dyDescent="0.25"/>
    <row r="650" ht="21.95" customHeight="1" x14ac:dyDescent="0.25"/>
    <row r="651" ht="21.95" customHeight="1" x14ac:dyDescent="0.25"/>
    <row r="652" ht="21.95" customHeight="1" x14ac:dyDescent="0.25"/>
    <row r="653" ht="21.95" customHeight="1" x14ac:dyDescent="0.25"/>
    <row r="654" ht="21.95" customHeight="1" x14ac:dyDescent="0.25"/>
    <row r="655" ht="21.95" customHeight="1" x14ac:dyDescent="0.25"/>
    <row r="656" ht="21.95" customHeight="1" x14ac:dyDescent="0.25"/>
    <row r="657" ht="21.95" customHeight="1" x14ac:dyDescent="0.25"/>
    <row r="658" ht="21.95" customHeight="1" x14ac:dyDescent="0.25"/>
    <row r="659" ht="21.95" customHeight="1" x14ac:dyDescent="0.25"/>
    <row r="660" ht="21.95" customHeight="1" x14ac:dyDescent="0.25"/>
    <row r="661" ht="21.95" customHeight="1" x14ac:dyDescent="0.25"/>
    <row r="662" ht="21.95" customHeight="1" x14ac:dyDescent="0.25"/>
    <row r="663" ht="21.95" customHeight="1" x14ac:dyDescent="0.25"/>
    <row r="664" ht="21.95" customHeight="1" x14ac:dyDescent="0.25"/>
    <row r="665" ht="21.95" customHeight="1" x14ac:dyDescent="0.25"/>
    <row r="666" ht="21.95" customHeight="1" x14ac:dyDescent="0.25"/>
    <row r="667" ht="21.95" customHeight="1" x14ac:dyDescent="0.25"/>
    <row r="668" ht="21.95" customHeight="1" x14ac:dyDescent="0.25"/>
    <row r="669" ht="21.95" customHeight="1" x14ac:dyDescent="0.25"/>
    <row r="670" ht="21.95" customHeight="1" x14ac:dyDescent="0.25"/>
    <row r="671" ht="21.95" customHeight="1" x14ac:dyDescent="0.25"/>
    <row r="672" ht="21.95" customHeight="1" x14ac:dyDescent="0.25"/>
    <row r="673" ht="21.95" customHeight="1" x14ac:dyDescent="0.25"/>
    <row r="674" ht="21.95" customHeight="1" x14ac:dyDescent="0.25"/>
    <row r="675" ht="21.95" customHeight="1" x14ac:dyDescent="0.25"/>
    <row r="676" ht="21.95" customHeight="1" x14ac:dyDescent="0.25"/>
    <row r="677" ht="21.95" customHeight="1" x14ac:dyDescent="0.25"/>
    <row r="678" ht="21.95" customHeight="1" x14ac:dyDescent="0.25"/>
    <row r="679" ht="21.95" customHeight="1" x14ac:dyDescent="0.25"/>
    <row r="680" ht="21.95" customHeight="1" x14ac:dyDescent="0.25"/>
    <row r="681" ht="21.95" customHeight="1" x14ac:dyDescent="0.25"/>
    <row r="682" ht="21.95" customHeight="1" x14ac:dyDescent="0.25"/>
    <row r="683" ht="21.95" customHeight="1" x14ac:dyDescent="0.25"/>
    <row r="684" ht="21.95" customHeight="1" x14ac:dyDescent="0.25"/>
    <row r="685" ht="21.95" customHeight="1" x14ac:dyDescent="0.25"/>
    <row r="686" ht="21.95" customHeight="1" x14ac:dyDescent="0.25"/>
    <row r="687" ht="21.95" customHeight="1" x14ac:dyDescent="0.25"/>
    <row r="688" ht="21.95" customHeight="1" x14ac:dyDescent="0.25"/>
    <row r="689" ht="21.95" customHeight="1" x14ac:dyDescent="0.25"/>
    <row r="690" ht="21.95" customHeight="1" x14ac:dyDescent="0.25"/>
    <row r="691" ht="21.95" customHeight="1" x14ac:dyDescent="0.25"/>
    <row r="692" ht="21.95" customHeight="1" x14ac:dyDescent="0.25"/>
    <row r="693" ht="21.95" customHeight="1" x14ac:dyDescent="0.25"/>
    <row r="694" ht="21.95" customHeight="1" x14ac:dyDescent="0.25"/>
    <row r="695" ht="21.95" customHeight="1" x14ac:dyDescent="0.25"/>
    <row r="696" ht="21.95" customHeight="1" x14ac:dyDescent="0.25"/>
    <row r="697" ht="21.95" customHeight="1" x14ac:dyDescent="0.25"/>
    <row r="698" ht="21.95" customHeight="1" x14ac:dyDescent="0.25"/>
    <row r="699" ht="21.95" customHeight="1" x14ac:dyDescent="0.25"/>
    <row r="700" ht="21.95" customHeight="1" x14ac:dyDescent="0.25"/>
    <row r="701" ht="21.95" customHeight="1" x14ac:dyDescent="0.25"/>
    <row r="702" ht="21.95" customHeight="1" x14ac:dyDescent="0.25"/>
    <row r="703" ht="21.95" customHeight="1" x14ac:dyDescent="0.25"/>
    <row r="704" ht="21.95" customHeight="1" x14ac:dyDescent="0.25"/>
    <row r="705" ht="21.95" customHeight="1" x14ac:dyDescent="0.25"/>
    <row r="706" ht="21.95" customHeight="1" x14ac:dyDescent="0.25"/>
    <row r="707" ht="21.95" customHeight="1" x14ac:dyDescent="0.25"/>
    <row r="708" ht="21.95" customHeight="1" x14ac:dyDescent="0.25"/>
    <row r="709" ht="21.95" customHeight="1" x14ac:dyDescent="0.25"/>
    <row r="710" ht="21.95" customHeight="1" x14ac:dyDescent="0.25"/>
    <row r="711" ht="21.95" customHeight="1" x14ac:dyDescent="0.25"/>
    <row r="712" ht="21.95" customHeight="1" x14ac:dyDescent="0.25"/>
    <row r="713" ht="21.95" customHeight="1" x14ac:dyDescent="0.25"/>
    <row r="714" ht="21.95" customHeight="1" x14ac:dyDescent="0.25"/>
    <row r="715" ht="21.95" customHeight="1" x14ac:dyDescent="0.25"/>
    <row r="716" ht="21.95" customHeight="1" x14ac:dyDescent="0.25"/>
    <row r="717" ht="21.95" customHeight="1" x14ac:dyDescent="0.25"/>
    <row r="718" ht="21.95" customHeight="1" x14ac:dyDescent="0.25"/>
    <row r="719" ht="21.95" customHeight="1" x14ac:dyDescent="0.25"/>
    <row r="720" ht="21.95" customHeight="1" x14ac:dyDescent="0.25"/>
    <row r="721" ht="21.95" customHeight="1" x14ac:dyDescent="0.25"/>
    <row r="722" ht="21.95" customHeight="1" x14ac:dyDescent="0.25"/>
    <row r="723" ht="21.95" customHeight="1" x14ac:dyDescent="0.25"/>
    <row r="724" ht="21.95" customHeight="1" x14ac:dyDescent="0.25"/>
    <row r="725" ht="21.95" customHeight="1" x14ac:dyDescent="0.25"/>
    <row r="726" ht="21.95" customHeight="1" x14ac:dyDescent="0.25"/>
    <row r="727" ht="21.95" customHeight="1" x14ac:dyDescent="0.25"/>
    <row r="728" ht="21.95" customHeight="1" x14ac:dyDescent="0.25"/>
    <row r="729" ht="21.95" customHeight="1" x14ac:dyDescent="0.25"/>
    <row r="730" ht="21.95" customHeight="1" x14ac:dyDescent="0.25"/>
    <row r="731" ht="21.95" customHeight="1" x14ac:dyDescent="0.25"/>
    <row r="732" ht="21.95" customHeight="1" x14ac:dyDescent="0.25"/>
    <row r="733" ht="21.95" customHeight="1" x14ac:dyDescent="0.25"/>
    <row r="734" ht="21.95" customHeight="1" x14ac:dyDescent="0.25"/>
    <row r="735" ht="21.95" customHeight="1" x14ac:dyDescent="0.25"/>
    <row r="736" ht="21.95" customHeight="1" x14ac:dyDescent="0.25"/>
    <row r="737" ht="21.95" customHeight="1" x14ac:dyDescent="0.25"/>
    <row r="738" ht="21.95" customHeight="1" x14ac:dyDescent="0.25"/>
    <row r="739" ht="21.95" customHeight="1" x14ac:dyDescent="0.25"/>
    <row r="740" ht="21.95" customHeight="1" x14ac:dyDescent="0.25"/>
    <row r="741" ht="21.95" customHeight="1" x14ac:dyDescent="0.25"/>
    <row r="742" ht="21.95" customHeight="1" x14ac:dyDescent="0.25"/>
    <row r="743" ht="21.95" customHeight="1" x14ac:dyDescent="0.25"/>
    <row r="744" ht="21.95" customHeight="1" x14ac:dyDescent="0.25"/>
    <row r="745" ht="21.95" customHeight="1" x14ac:dyDescent="0.25"/>
    <row r="746" ht="21.95" customHeight="1" x14ac:dyDescent="0.25"/>
    <row r="747" ht="21.95" customHeight="1" x14ac:dyDescent="0.25"/>
    <row r="748" ht="21.95" customHeight="1" x14ac:dyDescent="0.25"/>
    <row r="749" ht="21.95" customHeight="1" x14ac:dyDescent="0.25"/>
    <row r="750" ht="21.95" customHeight="1" x14ac:dyDescent="0.25"/>
    <row r="751" ht="21.95" customHeight="1" x14ac:dyDescent="0.25"/>
    <row r="752" ht="21.95" customHeight="1" x14ac:dyDescent="0.25"/>
    <row r="753" ht="21.95" customHeight="1" x14ac:dyDescent="0.25"/>
    <row r="754" ht="21.95" customHeight="1" x14ac:dyDescent="0.25"/>
    <row r="755" ht="21.95" customHeight="1" x14ac:dyDescent="0.25"/>
    <row r="756" ht="21.95" customHeight="1" x14ac:dyDescent="0.25"/>
    <row r="757" ht="21.95" customHeight="1" x14ac:dyDescent="0.25"/>
    <row r="758" ht="21.95" customHeight="1" x14ac:dyDescent="0.25"/>
    <row r="759" ht="21.95" customHeight="1" x14ac:dyDescent="0.25"/>
    <row r="760" ht="21.95" customHeight="1" x14ac:dyDescent="0.25"/>
    <row r="761" ht="21.95" customHeight="1" x14ac:dyDescent="0.25"/>
    <row r="762" ht="21.95" customHeight="1" x14ac:dyDescent="0.25"/>
    <row r="763" ht="21.95" customHeight="1" x14ac:dyDescent="0.25"/>
    <row r="764" ht="21.95" customHeight="1" x14ac:dyDescent="0.25"/>
    <row r="765" ht="21.95" customHeight="1" x14ac:dyDescent="0.25"/>
    <row r="766" ht="21.95" customHeight="1" x14ac:dyDescent="0.25"/>
    <row r="767" ht="21.95" customHeight="1" x14ac:dyDescent="0.25"/>
    <row r="768" ht="21.95" customHeight="1" x14ac:dyDescent="0.25"/>
    <row r="769" ht="21.95" customHeight="1" x14ac:dyDescent="0.25"/>
    <row r="770" ht="21.95" customHeight="1" x14ac:dyDescent="0.25"/>
    <row r="771" ht="21.95" customHeight="1" x14ac:dyDescent="0.25"/>
    <row r="772" ht="21.95" customHeight="1" x14ac:dyDescent="0.25"/>
    <row r="773" ht="21.95" customHeight="1" x14ac:dyDescent="0.25"/>
    <row r="774" ht="21.95" customHeight="1" x14ac:dyDescent="0.25"/>
    <row r="775" ht="21.95" customHeight="1" x14ac:dyDescent="0.25"/>
    <row r="776" ht="21.95" customHeight="1" x14ac:dyDescent="0.25"/>
    <row r="777" ht="21.95" customHeight="1" x14ac:dyDescent="0.25"/>
    <row r="778" ht="21.95" customHeight="1" x14ac:dyDescent="0.25"/>
    <row r="779" ht="21.95" customHeight="1" x14ac:dyDescent="0.25"/>
    <row r="780" ht="21.95" customHeight="1" x14ac:dyDescent="0.25"/>
    <row r="781" ht="21.95" customHeight="1" x14ac:dyDescent="0.25"/>
    <row r="782" ht="21.95" customHeight="1" x14ac:dyDescent="0.25"/>
    <row r="783" ht="21.95" customHeight="1" x14ac:dyDescent="0.25"/>
    <row r="784" ht="21.95" customHeight="1" x14ac:dyDescent="0.25"/>
    <row r="785" ht="21.95" customHeight="1" x14ac:dyDescent="0.25"/>
    <row r="786" ht="21.95" customHeight="1" x14ac:dyDescent="0.25"/>
    <row r="787" ht="21.95" customHeight="1" x14ac:dyDescent="0.25"/>
    <row r="788" ht="21.95" customHeight="1" x14ac:dyDescent="0.25"/>
    <row r="789" ht="21.95" customHeight="1" x14ac:dyDescent="0.25"/>
    <row r="790" ht="21.95" customHeight="1" x14ac:dyDescent="0.25"/>
    <row r="791" ht="21.95" customHeight="1" x14ac:dyDescent="0.25"/>
    <row r="792" ht="21.95" customHeight="1" x14ac:dyDescent="0.25"/>
    <row r="793" ht="21.95" customHeight="1" x14ac:dyDescent="0.25"/>
    <row r="794" ht="21.95" customHeight="1" x14ac:dyDescent="0.25"/>
    <row r="795" ht="21.95" customHeight="1" x14ac:dyDescent="0.25"/>
    <row r="796" ht="21.95" customHeight="1" x14ac:dyDescent="0.25"/>
    <row r="797" ht="21.95" customHeight="1" x14ac:dyDescent="0.25"/>
    <row r="798" ht="21.95" customHeight="1" x14ac:dyDescent="0.25"/>
    <row r="799" ht="21.95" customHeight="1" x14ac:dyDescent="0.25"/>
    <row r="800" ht="21.95" customHeight="1" x14ac:dyDescent="0.25"/>
    <row r="801" ht="21.95" customHeight="1" x14ac:dyDescent="0.25"/>
    <row r="802" ht="21.95" customHeight="1" x14ac:dyDescent="0.25"/>
    <row r="803" ht="21.95" customHeight="1" x14ac:dyDescent="0.25"/>
    <row r="804" ht="21.95" customHeight="1" x14ac:dyDescent="0.25"/>
    <row r="805" ht="21.95" customHeight="1" x14ac:dyDescent="0.25"/>
    <row r="806" ht="21.95" customHeight="1" x14ac:dyDescent="0.25"/>
    <row r="807" ht="21.95" customHeight="1" x14ac:dyDescent="0.25"/>
    <row r="808" ht="21.95" customHeight="1" x14ac:dyDescent="0.25"/>
    <row r="809" ht="21.95" customHeight="1" x14ac:dyDescent="0.25"/>
    <row r="810" ht="21.95" customHeight="1" x14ac:dyDescent="0.25"/>
    <row r="811" ht="21.95" customHeight="1" x14ac:dyDescent="0.25"/>
    <row r="812" ht="21.95" customHeight="1" x14ac:dyDescent="0.25"/>
    <row r="813" ht="21.95" customHeight="1" x14ac:dyDescent="0.25"/>
    <row r="814" ht="21.95" customHeight="1" x14ac:dyDescent="0.25"/>
    <row r="815" ht="21.95" customHeight="1" x14ac:dyDescent="0.25"/>
    <row r="816" ht="21.95" customHeight="1" x14ac:dyDescent="0.25"/>
    <row r="817" ht="21.95" customHeight="1" x14ac:dyDescent="0.25"/>
    <row r="818" ht="21.95" customHeight="1" x14ac:dyDescent="0.25"/>
    <row r="819" ht="21.95" customHeight="1" x14ac:dyDescent="0.25"/>
    <row r="820" ht="21.95" customHeight="1" x14ac:dyDescent="0.25"/>
    <row r="821" ht="21.95" customHeight="1" x14ac:dyDescent="0.25"/>
    <row r="822" ht="21.95" customHeight="1" x14ac:dyDescent="0.25"/>
    <row r="823" ht="21.95" customHeight="1" x14ac:dyDescent="0.25"/>
    <row r="824" ht="21.95" customHeight="1" x14ac:dyDescent="0.25"/>
    <row r="825" ht="21.95" customHeight="1" x14ac:dyDescent="0.25"/>
    <row r="826" ht="21.95" customHeight="1" x14ac:dyDescent="0.25"/>
    <row r="827" ht="21.95" customHeight="1" x14ac:dyDescent="0.25"/>
    <row r="828" ht="21.95" customHeight="1" x14ac:dyDescent="0.25"/>
    <row r="829" ht="21.95" customHeight="1" x14ac:dyDescent="0.25"/>
    <row r="830" ht="21.95" customHeight="1" x14ac:dyDescent="0.25"/>
    <row r="831" ht="21.95" customHeight="1" x14ac:dyDescent="0.25"/>
    <row r="832" ht="21.95" customHeight="1" x14ac:dyDescent="0.25"/>
    <row r="833" ht="21.95" customHeight="1" x14ac:dyDescent="0.25"/>
    <row r="834" ht="21.95" customHeight="1" x14ac:dyDescent="0.25"/>
    <row r="835" ht="21.95" customHeight="1" x14ac:dyDescent="0.25"/>
    <row r="836" ht="21.95" customHeight="1" x14ac:dyDescent="0.25"/>
    <row r="837" ht="21.95" customHeight="1" x14ac:dyDescent="0.25"/>
    <row r="838" ht="21.95" customHeight="1" x14ac:dyDescent="0.25"/>
    <row r="839" ht="21.95" customHeight="1" x14ac:dyDescent="0.25"/>
    <row r="840" ht="21.95" customHeight="1" x14ac:dyDescent="0.25"/>
    <row r="841" ht="21.95" customHeight="1" x14ac:dyDescent="0.25"/>
    <row r="842" ht="21.95" customHeight="1" x14ac:dyDescent="0.25"/>
    <row r="843" ht="21.95" customHeight="1" x14ac:dyDescent="0.25"/>
    <row r="844" ht="21.95" customHeight="1" x14ac:dyDescent="0.25"/>
    <row r="845" ht="21.95" customHeight="1" x14ac:dyDescent="0.25"/>
    <row r="846" ht="21.95" customHeight="1" x14ac:dyDescent="0.25"/>
    <row r="847" ht="21.95" customHeight="1" x14ac:dyDescent="0.25"/>
    <row r="848" ht="21.95" customHeight="1" x14ac:dyDescent="0.25"/>
    <row r="849" ht="21.95" customHeight="1" x14ac:dyDescent="0.25"/>
    <row r="850" ht="21.95" customHeight="1" x14ac:dyDescent="0.25"/>
    <row r="851" ht="21.95" customHeight="1" x14ac:dyDescent="0.25"/>
    <row r="852" ht="21.95" customHeight="1" x14ac:dyDescent="0.25"/>
    <row r="853" ht="21.95" customHeight="1" x14ac:dyDescent="0.25"/>
    <row r="854" ht="21.95" customHeight="1" x14ac:dyDescent="0.25"/>
    <row r="855" ht="21.95" customHeight="1" x14ac:dyDescent="0.25"/>
    <row r="856" ht="21.95" customHeight="1" x14ac:dyDescent="0.25"/>
    <row r="857" ht="21.95" customHeight="1" x14ac:dyDescent="0.25"/>
    <row r="858" ht="21.95" customHeight="1" x14ac:dyDescent="0.25"/>
    <row r="859" ht="21.95" customHeight="1" x14ac:dyDescent="0.25"/>
    <row r="860" ht="21.95" customHeight="1" x14ac:dyDescent="0.25"/>
    <row r="861" ht="21.95" customHeight="1" x14ac:dyDescent="0.25"/>
    <row r="862" ht="21.95" customHeight="1" x14ac:dyDescent="0.25"/>
    <row r="863" ht="21.95" customHeight="1" x14ac:dyDescent="0.25"/>
    <row r="864" ht="21.95" customHeight="1" x14ac:dyDescent="0.25"/>
    <row r="865" ht="21.95" customHeight="1" x14ac:dyDescent="0.25"/>
    <row r="866" ht="21.95" customHeight="1" x14ac:dyDescent="0.25"/>
    <row r="867" ht="21.95" customHeight="1" x14ac:dyDescent="0.25"/>
    <row r="868" ht="21.95" customHeight="1" x14ac:dyDescent="0.25"/>
    <row r="869" ht="21.95" customHeight="1" x14ac:dyDescent="0.25"/>
    <row r="870" ht="21.95" customHeight="1" x14ac:dyDescent="0.25"/>
    <row r="871" ht="21.95" customHeight="1" x14ac:dyDescent="0.25"/>
    <row r="872" ht="21.95" customHeight="1" x14ac:dyDescent="0.25"/>
    <row r="873" ht="21.95" customHeight="1" x14ac:dyDescent="0.25"/>
    <row r="874" ht="21.95" customHeight="1" x14ac:dyDescent="0.25"/>
    <row r="875" ht="21.95" customHeight="1" x14ac:dyDescent="0.25"/>
    <row r="876" ht="21.95" customHeight="1" x14ac:dyDescent="0.25"/>
    <row r="877" ht="21.95" customHeight="1" x14ac:dyDescent="0.25"/>
    <row r="878" ht="21.95" customHeight="1" x14ac:dyDescent="0.25"/>
    <row r="879" ht="21.95" customHeight="1" x14ac:dyDescent="0.25"/>
    <row r="880" ht="21.95" customHeight="1" x14ac:dyDescent="0.25"/>
    <row r="881" ht="21.95" customHeight="1" x14ac:dyDescent="0.25"/>
    <row r="882" ht="21.95" customHeight="1" x14ac:dyDescent="0.25"/>
    <row r="883" ht="21.95" customHeight="1" x14ac:dyDescent="0.25"/>
    <row r="884" ht="21.95" customHeight="1" x14ac:dyDescent="0.25"/>
    <row r="885" ht="21.95" customHeight="1" x14ac:dyDescent="0.25"/>
    <row r="886" ht="21.95" customHeight="1" x14ac:dyDescent="0.25"/>
    <row r="887" ht="21.95" customHeight="1" x14ac:dyDescent="0.25"/>
    <row r="888" ht="21.95" customHeight="1" x14ac:dyDescent="0.25"/>
    <row r="889" ht="21.95" customHeight="1" x14ac:dyDescent="0.25"/>
    <row r="890" ht="21.95" customHeight="1" x14ac:dyDescent="0.25"/>
    <row r="891" ht="21.95" customHeight="1" x14ac:dyDescent="0.25"/>
    <row r="892" ht="21.95" customHeight="1" x14ac:dyDescent="0.25"/>
    <row r="893" ht="21.95" customHeight="1" x14ac:dyDescent="0.25"/>
    <row r="894" ht="21.95" customHeight="1" x14ac:dyDescent="0.25"/>
    <row r="895" ht="21.95" customHeight="1" x14ac:dyDescent="0.25"/>
    <row r="896" ht="21.95" customHeight="1" x14ac:dyDescent="0.25"/>
    <row r="897" ht="21.95" customHeight="1" x14ac:dyDescent="0.25"/>
    <row r="898" ht="21.95" customHeight="1" x14ac:dyDescent="0.25"/>
    <row r="899" ht="21.95" customHeight="1" x14ac:dyDescent="0.25"/>
    <row r="900" ht="21.95" customHeight="1" x14ac:dyDescent="0.25"/>
    <row r="901" ht="21.95" customHeight="1" x14ac:dyDescent="0.25"/>
    <row r="902" ht="21.95" customHeight="1" x14ac:dyDescent="0.25"/>
    <row r="903" ht="21.95" customHeight="1" x14ac:dyDescent="0.25"/>
    <row r="904" ht="21.95" customHeight="1" x14ac:dyDescent="0.25"/>
    <row r="905" ht="21.95" customHeight="1" x14ac:dyDescent="0.25"/>
    <row r="906" ht="21.95" customHeight="1" x14ac:dyDescent="0.25"/>
    <row r="907" ht="21.95" customHeight="1" x14ac:dyDescent="0.25"/>
    <row r="908" ht="21.95" customHeight="1" x14ac:dyDescent="0.25"/>
    <row r="909" ht="21.95" customHeight="1" x14ac:dyDescent="0.25"/>
    <row r="910" ht="21.95" customHeight="1" x14ac:dyDescent="0.25"/>
    <row r="911" ht="21.95" customHeight="1" x14ac:dyDescent="0.25"/>
    <row r="912" ht="21.95" customHeight="1" x14ac:dyDescent="0.25"/>
    <row r="913" ht="21.95" customHeight="1" x14ac:dyDescent="0.25"/>
    <row r="914" ht="21.95" customHeight="1" x14ac:dyDescent="0.25"/>
    <row r="915" ht="21.95" customHeight="1" x14ac:dyDescent="0.25"/>
    <row r="916" ht="21.95" customHeight="1" x14ac:dyDescent="0.25"/>
    <row r="917" ht="21.95" customHeight="1" x14ac:dyDescent="0.25"/>
    <row r="918" ht="21.95" customHeight="1" x14ac:dyDescent="0.25"/>
    <row r="919" ht="21.95" customHeight="1" x14ac:dyDescent="0.25"/>
    <row r="920" ht="21.95" customHeight="1" x14ac:dyDescent="0.25"/>
    <row r="921" ht="21.95" customHeight="1" x14ac:dyDescent="0.25"/>
    <row r="922" ht="21.95" customHeight="1" x14ac:dyDescent="0.25"/>
    <row r="923" ht="21.95" customHeight="1" x14ac:dyDescent="0.25"/>
    <row r="924" ht="21.95" customHeight="1" x14ac:dyDescent="0.25"/>
    <row r="925" ht="21.95" customHeight="1" x14ac:dyDescent="0.25"/>
    <row r="926" ht="21.95" customHeight="1" x14ac:dyDescent="0.25"/>
    <row r="927" ht="21.95" customHeight="1" x14ac:dyDescent="0.25"/>
    <row r="928" ht="21.95" customHeight="1" x14ac:dyDescent="0.25"/>
    <row r="929" ht="21.95" customHeight="1" x14ac:dyDescent="0.25"/>
    <row r="930" ht="21.95" customHeight="1" x14ac:dyDescent="0.25"/>
    <row r="931" ht="21.95" customHeight="1" x14ac:dyDescent="0.25"/>
    <row r="932" ht="21.95" customHeight="1" x14ac:dyDescent="0.25"/>
    <row r="933" ht="21.95" customHeight="1" x14ac:dyDescent="0.25"/>
    <row r="934" ht="21.95" customHeight="1" x14ac:dyDescent="0.25"/>
    <row r="935" ht="21.95" customHeight="1" x14ac:dyDescent="0.25"/>
    <row r="936" ht="21.95" customHeight="1" x14ac:dyDescent="0.25"/>
    <row r="937" ht="21.95" customHeight="1" x14ac:dyDescent="0.25"/>
    <row r="938" ht="21.95" customHeight="1" x14ac:dyDescent="0.25"/>
    <row r="939" ht="21.95" customHeight="1" x14ac:dyDescent="0.25"/>
    <row r="940" ht="21.95" customHeight="1" x14ac:dyDescent="0.25"/>
    <row r="941" ht="21.95" customHeight="1" x14ac:dyDescent="0.25"/>
    <row r="942" ht="21.95" customHeight="1" x14ac:dyDescent="0.25"/>
    <row r="943" ht="21.95" customHeight="1" x14ac:dyDescent="0.25"/>
    <row r="944" ht="21.95" customHeight="1" x14ac:dyDescent="0.25"/>
    <row r="945" ht="21.95" customHeight="1" x14ac:dyDescent="0.25"/>
    <row r="946" ht="21.95" customHeight="1" x14ac:dyDescent="0.25"/>
    <row r="947" ht="21.95" customHeight="1" x14ac:dyDescent="0.25"/>
    <row r="948" ht="21.95" customHeight="1" x14ac:dyDescent="0.25"/>
    <row r="949" ht="21.95" customHeight="1" x14ac:dyDescent="0.25"/>
    <row r="950" ht="21.95" customHeight="1" x14ac:dyDescent="0.25"/>
    <row r="951" ht="21.95" customHeight="1" x14ac:dyDescent="0.25"/>
    <row r="952" ht="21.95" customHeight="1" x14ac:dyDescent="0.25"/>
    <row r="953" ht="21.95" customHeight="1" x14ac:dyDescent="0.25"/>
    <row r="954" ht="21.95" customHeight="1" x14ac:dyDescent="0.25"/>
    <row r="955" ht="21.95" customHeight="1" x14ac:dyDescent="0.25"/>
    <row r="956" ht="21.95" customHeight="1" x14ac:dyDescent="0.25"/>
    <row r="957" ht="21.95" customHeight="1" x14ac:dyDescent="0.25"/>
    <row r="958" ht="21.95" customHeight="1" x14ac:dyDescent="0.25"/>
    <row r="959" ht="21.95" customHeight="1" x14ac:dyDescent="0.25"/>
    <row r="960" ht="21.95" customHeight="1" x14ac:dyDescent="0.25"/>
    <row r="961" ht="21.95" customHeight="1" x14ac:dyDescent="0.25"/>
    <row r="962" ht="21.95" customHeight="1" x14ac:dyDescent="0.25"/>
    <row r="963" ht="21.95" customHeight="1" x14ac:dyDescent="0.25"/>
    <row r="964" ht="21.95" customHeight="1" x14ac:dyDescent="0.25"/>
    <row r="965" ht="21.95" customHeight="1" x14ac:dyDescent="0.25"/>
    <row r="966" ht="21.95" customHeight="1" x14ac:dyDescent="0.25"/>
    <row r="967" ht="21.95" customHeight="1" x14ac:dyDescent="0.25"/>
    <row r="968" ht="21.95" customHeight="1" x14ac:dyDescent="0.25"/>
    <row r="969" ht="21.95" customHeight="1" x14ac:dyDescent="0.25"/>
    <row r="970" ht="21.95" customHeight="1" x14ac:dyDescent="0.25"/>
    <row r="971" ht="21.95" customHeight="1" x14ac:dyDescent="0.25"/>
    <row r="972" ht="21.95" customHeight="1" x14ac:dyDescent="0.25"/>
    <row r="973" ht="21.95" customHeight="1" x14ac:dyDescent="0.25"/>
    <row r="974" ht="21.95" customHeight="1" x14ac:dyDescent="0.25"/>
    <row r="975" ht="21.95" customHeight="1" x14ac:dyDescent="0.25"/>
    <row r="976" ht="21.95" customHeight="1" x14ac:dyDescent="0.25"/>
    <row r="977" ht="21.95" customHeight="1" x14ac:dyDescent="0.25"/>
    <row r="978" ht="21.95" customHeight="1" x14ac:dyDescent="0.25"/>
    <row r="979" ht="21.95" customHeight="1" x14ac:dyDescent="0.25"/>
    <row r="980" ht="21.95" customHeight="1" x14ac:dyDescent="0.25"/>
    <row r="981" ht="21.95" customHeight="1" x14ac:dyDescent="0.25"/>
    <row r="982" ht="21.95" customHeight="1" x14ac:dyDescent="0.25"/>
    <row r="983" ht="21.95" customHeight="1" x14ac:dyDescent="0.25"/>
    <row r="984" ht="21.95" customHeight="1" x14ac:dyDescent="0.25"/>
    <row r="985" ht="21.95" customHeight="1" x14ac:dyDescent="0.25"/>
    <row r="986" ht="21.95" customHeight="1" x14ac:dyDescent="0.25"/>
    <row r="987" ht="21.95" customHeight="1" x14ac:dyDescent="0.25"/>
    <row r="988" ht="21.95" customHeight="1" x14ac:dyDescent="0.25"/>
    <row r="989" ht="21.95" customHeight="1" x14ac:dyDescent="0.25"/>
    <row r="990" ht="21.95" customHeight="1" x14ac:dyDescent="0.25"/>
    <row r="991" ht="21.95" customHeight="1" x14ac:dyDescent="0.25"/>
    <row r="992" ht="21.95" customHeight="1" x14ac:dyDescent="0.25"/>
    <row r="993" ht="21.95" customHeight="1" x14ac:dyDescent="0.25"/>
    <row r="994" ht="21.95" customHeight="1" x14ac:dyDescent="0.25"/>
    <row r="995" ht="21.95" customHeight="1" x14ac:dyDescent="0.25"/>
    <row r="996" ht="21.95" customHeight="1" x14ac:dyDescent="0.25"/>
    <row r="997" ht="21.95" customHeight="1" x14ac:dyDescent="0.25"/>
    <row r="998" ht="21.95" customHeight="1" x14ac:dyDescent="0.25"/>
    <row r="999" ht="21.95" customHeight="1" x14ac:dyDescent="0.25"/>
    <row r="1000" ht="21.95" customHeight="1" x14ac:dyDescent="0.25"/>
    <row r="1001" ht="21.95" customHeight="1" x14ac:dyDescent="0.25"/>
    <row r="1002" ht="21.95" customHeight="1" x14ac:dyDescent="0.25"/>
  </sheetData>
  <mergeCells count="15">
    <mergeCell ref="S1:V2"/>
    <mergeCell ref="I1:L2"/>
    <mergeCell ref="I3:L5"/>
    <mergeCell ref="H7:J9"/>
    <mergeCell ref="H10:J12"/>
    <mergeCell ref="L7:N9"/>
    <mergeCell ref="L10:N12"/>
    <mergeCell ref="N1:Q2"/>
    <mergeCell ref="N3:O3"/>
    <mergeCell ref="N4:O4"/>
    <mergeCell ref="U5:V5"/>
    <mergeCell ref="P5:Q5"/>
    <mergeCell ref="N5:O5"/>
    <mergeCell ref="Q7:S9"/>
    <mergeCell ref="Q10:S12"/>
  </mergeCells>
  <phoneticPr fontId="1" type="noConversion"/>
  <pageMargins left="0.75" right="0.75" top="1" bottom="1" header="0.5" footer="0.5"/>
  <pageSetup paperSize="9" scale="76" orientation="portrait" horizontalDpi="4294967292" verticalDpi="4294967292" r:id="rId1"/>
  <colBreaks count="2" manualBreakCount="2">
    <brk id="5" max="1048575" man="1"/>
    <brk id="13" max="1048575" man="1"/>
  </colBreaks>
  <ignoredErrors>
    <ignoredError sqref="I3 H10" emptyCellReference="1"/>
    <ignoredError sqref="L10" formulaRang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Alek's Deplaik's Bass</dc:creator>
  <cp:lastModifiedBy>Alexandre DEPLAIX</cp:lastModifiedBy>
  <dcterms:created xsi:type="dcterms:W3CDTF">2013-04-17T18:37:41Z</dcterms:created>
  <dcterms:modified xsi:type="dcterms:W3CDTF">2014-08-20T12:11:44Z</dcterms:modified>
</cp:coreProperties>
</file>