
<file path=[Content_Types].xml><?xml version="1.0" encoding="utf-8"?>
<Types xmlns="http://schemas.openxmlformats.org/package/2006/content-types">
  <Override PartName="/xl/tables/table4.xml" ContentType="application/vnd.openxmlformats-officedocument.spreadsheetml.table+xml"/>
  <Override PartName="/xl/charts/chart6.xml" ContentType="application/vnd.openxmlformats-officedocument.drawingml.char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charts/chart4.xml" ContentType="application/vnd.openxmlformats-officedocument.drawingml.chart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charts/chart13.xml" ContentType="application/vnd.openxmlformats-officedocument.drawingml.chart+xml"/>
  <Override PartName="/xl/ctrlProps/ctrlProp3.xml" ContentType="application/vnd.ms-excel.controlproperties+xml"/>
  <Override PartName="/xl/ctrlProps/ctrlProp4.xml" ContentType="application/vnd.ms-excel.controlproperti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Default Extension="png" ContentType="image/png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tables/table1.xml" ContentType="application/vnd.openxmlformats-officedocument.spreadsheetml.table+xml"/>
  <Override PartName="/xl/drawings/drawing7.xml" ContentType="application/vnd.openxmlformats-officedocument.drawing+xml"/>
  <Override PartName="/xl/charts/chart5.xml" ContentType="application/vnd.openxmlformats-officedocument.drawingml.chart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Default Extension="jpeg" ContentType="image/jpeg"/>
  <Override PartName="/xl/drawings/drawing5.xml" ContentType="application/vnd.openxmlformats-officedocument.drawing+xml"/>
  <Override PartName="/xl/charts/chart3.xml" ContentType="application/vnd.openxmlformats-officedocument.drawingml.chart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C7D7DFBA-A3E8-793F-BDBE-722D05640CCE}"/>
  <workbookPr codeName="ThisWorkbook" hidePivotFieldList="1" defaultThemeVersion="124226"/>
  <bookViews>
    <workbookView xWindow="120" yWindow="240" windowWidth="19440" windowHeight="10680" tabRatio="689"/>
  </bookViews>
  <sheets>
    <sheet name="Feuil1" sheetId="4" r:id="rId1"/>
    <sheet name="ouverture dossier" sheetId="1" r:id="rId2"/>
    <sheet name="Suvis dossiers" sheetId="6" r:id="rId3"/>
    <sheet name="consultation dossiers" sheetId="5" r:id="rId4"/>
    <sheet name="Répertoire" sheetId="10" r:id="rId5"/>
    <sheet name="Data dossier" sheetId="2" r:id="rId6"/>
    <sheet name="Data Suvi" sheetId="17" r:id="rId7"/>
    <sheet name="Feuil2" sheetId="7" r:id="rId8"/>
    <sheet name="stats" sheetId="8" r:id="rId9"/>
    <sheet name="Bon plan" sheetId="9" r:id="rId10"/>
    <sheet name="DB" sheetId="11" r:id="rId11"/>
  </sheets>
  <definedNames>
    <definedName name="CD_Ante">'consultation dossiers'!$H$31</definedName>
    <definedName name="CD_AntMed">'consultation dossiers'!$N$31</definedName>
    <definedName name="CD_Assu">'consultation dossiers'!$N$29</definedName>
    <definedName name="CD_CartMed">'consultation dossiers'!$H$19</definedName>
    <definedName name="CD_CNI">'consultation dossiers'!$M$19</definedName>
    <definedName name="CD_CP">'consultation dossiers'!$L$9</definedName>
    <definedName name="CD_CPAS">'consultation dossiers'!$M$17</definedName>
    <definedName name="CD_Date">'consultation dossiers'!$L$7</definedName>
    <definedName name="CD_LDV">'consultation dossiers'!$H$11</definedName>
    <definedName name="CD_Médecin_traitant">'consultation dossiers'!$H$25</definedName>
    <definedName name="CD_Mut">'consultation dossiers'!$H$15</definedName>
    <definedName name="CD_Nat">'consultation dossiers'!$P$9</definedName>
    <definedName name="CD_Nom">'consultation dossiers'!$H$7</definedName>
    <definedName name="CD_NomMut">'consultation dossiers'!$M$15</definedName>
    <definedName name="CD_Pharma">'consultation dossiers'!$H$27</definedName>
    <definedName name="CD_Prenom">'consultation dossiers'!$H$9</definedName>
    <definedName name="CD_Presc">'consultation dossiers'!$N$27</definedName>
    <definedName name="CD_Revenu">'consultation dossiers'!$H$17</definedName>
    <definedName name="CD_Sero">'consultation dossiers'!$H$29</definedName>
    <definedName name="CD_Statu">'consultation dossiers'!$H$21</definedName>
    <definedName name="CD_Tel">'consultation dossiers'!$P$7</definedName>
    <definedName name="CD_Traitement">'consultation dossiers'!$N$25</definedName>
    <definedName name="CD_Vaccins">'consultation dossiers'!$H$33</definedName>
    <definedName name="champsAeffacer">'ouverture dossier'!$A$10,'ouverture dossier'!$A$12,'ouverture dossier'!$A$14,'ouverture dossier'!$A$18,'ouverture dossier'!$A$21</definedName>
    <definedName name="Code">'Data dossier'!$D$2:$D$1048576</definedName>
    <definedName name="CPBD">#REF!</definedName>
    <definedName name="DATASUVIS">'Suvis dossiers'!$B$2:$AE$2</definedName>
    <definedName name="DateAinsérer">'ouverture dossier'!$A$2:$AI$2</definedName>
    <definedName name="LieuDeVie">#REF!</definedName>
    <definedName name="listecommune">#REF!</definedName>
    <definedName name="ListParam">Tableau5[LD.Paramed]</definedName>
    <definedName name="Listparamed">Tableau5[]</definedName>
    <definedName name="ListPied">Tableau6[Listpied]</definedName>
    <definedName name="ListSocial">LD.ObjetSocial[LD.Social]</definedName>
    <definedName name="MD.Accompagnement">DB!$O$2:$O$3</definedName>
    <definedName name="MD.carteMed">DB!$K$2:$K$3</definedName>
    <definedName name="MD.Commune">DB!$H$2:$H$23</definedName>
    <definedName name="MD.Cp">DB!$A$2:$A$23</definedName>
    <definedName name="MD.Lieudevie">DB!$D$2:$D$7</definedName>
    <definedName name="MD.Mutu">DB!$G$2:$G$3</definedName>
    <definedName name="MD.Nationalité">DB!$B$2:$B$199</definedName>
    <definedName name="MD.NVPatient">DB!$C$2:$C$3</definedName>
    <definedName name="MD.OrigineOuverture">DB!$E$2:$E$4</definedName>
    <definedName name="MD.Revenus">DB!$J$2:$J$7</definedName>
    <definedName name="MD.Serologie">DB!$L$2:$L$4</definedName>
    <definedName name="MD.Sexe">DB!$F$2:$F$3</definedName>
    <definedName name="MD.Travailleurs">DB!$N$2:$N$13</definedName>
    <definedName name="MD.TypeSuvis">DB!$M$2:$M$4</definedName>
    <definedName name="Nationalité">#REF!</definedName>
    <definedName name="Rech">'consultation dossiers'!$I$3</definedName>
    <definedName name="Travailleur">#REF!</definedName>
    <definedName name="TypeSuivi">#REF!</definedName>
    <definedName name="ZoneEffecement">'ouverture dossier'!$D$7,'ouverture dossier'!$L$7,'ouverture dossier'!$D$9,'ouverture dossier'!$L$13,'ouverture dossier'!$L$15,'ouverture dossier'!$D$15,'ouverture dossier'!$D$13,'ouverture dossier'!$D$17,'ouverture dossier'!$L$17,'ouverture dossier'!$P$21,'ouverture dossier'!$P$23,'ouverture dossier'!$P$25,'ouverture dossier'!$D$21,'ouverture dossier'!$D$23,'ouverture dossier'!$D$25,'ouverture dossier'!$D$27,'ouverture dossier'!$D$31,'ouverture dossier'!$D$33,'ouverture dossier'!$D$35,'ouverture dossier'!$D$37,'ouverture dossier'!$D$39,'ouverture dossier'!$D$41,'ouverture dossier'!$Q$31,'ouverture dossier'!$Q$33,'ouverture dossier'!$Q$35,'ouverture dossier'!$Q$37,'ouverture dossier'!$V$31,'ouverture dossier'!$S$13,'ouverture dossier'!$S$15,'ouverture dossier'!$AJ$7</definedName>
  </definedNames>
  <calcPr calcId="125725"/>
</workbook>
</file>

<file path=xl/calcChain.xml><?xml version="1.0" encoding="utf-8"?>
<calcChain xmlns="http://schemas.openxmlformats.org/spreadsheetml/2006/main">
  <c r="U95" i="8"/>
  <c r="U96"/>
  <c r="U97"/>
  <c r="U98"/>
  <c r="U99"/>
  <c r="U100"/>
  <c r="U101"/>
  <c r="U102"/>
  <c r="U103"/>
  <c r="U104"/>
  <c r="U105"/>
  <c r="U106"/>
  <c r="U107"/>
  <c r="U108"/>
  <c r="U109"/>
  <c r="U110"/>
  <c r="U111"/>
  <c r="U112"/>
  <c r="U113"/>
  <c r="U114"/>
  <c r="U115"/>
  <c r="U94"/>
  <c r="Z120"/>
  <c r="Z121"/>
  <c r="Z122"/>
  <c r="Z123"/>
  <c r="Z124"/>
  <c r="Z125"/>
  <c r="Z126"/>
  <c r="Z127"/>
  <c r="Z128"/>
  <c r="Z129"/>
  <c r="Z130"/>
  <c r="Z131"/>
  <c r="Z132"/>
  <c r="Z133"/>
  <c r="Z134"/>
  <c r="Z135"/>
  <c r="Z136"/>
  <c r="Z137"/>
  <c r="Z138"/>
  <c r="Z139"/>
  <c r="Z140"/>
  <c r="Z141"/>
  <c r="Z142"/>
  <c r="Z143"/>
  <c r="Z144"/>
  <c r="Z145"/>
  <c r="Z146"/>
  <c r="Z147"/>
  <c r="Z148"/>
  <c r="Z149"/>
  <c r="Z150"/>
  <c r="Z151"/>
  <c r="Z152"/>
  <c r="Z153"/>
  <c r="Z154"/>
  <c r="Z155"/>
  <c r="Z156"/>
  <c r="Z157"/>
  <c r="Z158"/>
  <c r="Z159"/>
  <c r="Z160"/>
  <c r="Z161"/>
  <c r="Z162"/>
  <c r="Z163"/>
  <c r="Z164"/>
  <c r="Z165"/>
  <c r="Z166"/>
  <c r="Z167"/>
  <c r="Z168"/>
  <c r="Z169"/>
  <c r="Z170"/>
  <c r="Z171"/>
  <c r="Z172"/>
  <c r="Z173"/>
  <c r="Z174"/>
  <c r="Z175"/>
  <c r="Z176"/>
  <c r="Z177"/>
  <c r="Z178"/>
  <c r="Z179"/>
  <c r="Z180"/>
  <c r="Z181"/>
  <c r="Z182"/>
  <c r="Z183"/>
  <c r="Z184"/>
  <c r="Z185"/>
  <c r="Z186"/>
  <c r="Z187"/>
  <c r="Z188"/>
  <c r="Z189"/>
  <c r="Z190"/>
  <c r="Z191"/>
  <c r="Z192"/>
  <c r="Z193"/>
  <c r="Z194"/>
  <c r="Z195"/>
  <c r="Z196"/>
  <c r="Z197"/>
  <c r="Z198"/>
  <c r="Z199"/>
  <c r="Z200"/>
  <c r="Z201"/>
  <c r="Z202"/>
  <c r="Z203"/>
  <c r="Z204"/>
  <c r="Z205"/>
  <c r="Z206"/>
  <c r="Z207"/>
  <c r="Z208"/>
  <c r="Z209"/>
  <c r="Z210"/>
  <c r="Z211"/>
  <c r="Z212"/>
  <c r="Z213"/>
  <c r="Z214"/>
  <c r="Z215"/>
  <c r="Z216"/>
  <c r="Z217"/>
  <c r="Z218"/>
  <c r="Z219"/>
  <c r="Z220"/>
  <c r="Z221"/>
  <c r="Z222"/>
  <c r="Z223"/>
  <c r="Z224"/>
  <c r="Z225"/>
  <c r="Z226"/>
  <c r="Z227"/>
  <c r="Z228"/>
  <c r="Z229"/>
  <c r="Z230"/>
  <c r="Z231"/>
  <c r="Z232"/>
  <c r="Z233"/>
  <c r="Z234"/>
  <c r="Z235"/>
  <c r="Z236"/>
  <c r="Z237"/>
  <c r="Z238"/>
  <c r="Z239"/>
  <c r="Z240"/>
  <c r="Z241"/>
  <c r="Z242"/>
  <c r="Z243"/>
  <c r="Z244"/>
  <c r="Z245"/>
  <c r="Z246"/>
  <c r="Z247"/>
  <c r="Z248"/>
  <c r="Z249"/>
  <c r="Z250"/>
  <c r="Z251"/>
  <c r="Z252"/>
  <c r="Z253"/>
  <c r="Z254"/>
  <c r="Z255"/>
  <c r="Z256"/>
  <c r="Z257"/>
  <c r="Z258"/>
  <c r="Z259"/>
  <c r="Z260"/>
  <c r="Z261"/>
  <c r="Z262"/>
  <c r="Z263"/>
  <c r="Z264"/>
  <c r="Z265"/>
  <c r="Z266"/>
  <c r="Z267"/>
  <c r="Z268"/>
  <c r="Z269"/>
  <c r="Z270"/>
  <c r="Z271"/>
  <c r="Z272"/>
  <c r="Z273"/>
  <c r="Z274"/>
  <c r="Z275"/>
  <c r="Z276"/>
  <c r="Z277"/>
  <c r="Z278"/>
  <c r="Z279"/>
  <c r="Z280"/>
  <c r="Z281"/>
  <c r="Z282"/>
  <c r="Z283"/>
  <c r="Z284"/>
  <c r="Z285"/>
  <c r="Z286"/>
  <c r="Z287"/>
  <c r="Z288"/>
  <c r="Z289"/>
  <c r="Z290"/>
  <c r="Z291"/>
  <c r="Z292"/>
  <c r="Z293"/>
  <c r="Z294"/>
  <c r="Z295"/>
  <c r="Z296"/>
  <c r="Z297"/>
  <c r="Z298"/>
  <c r="Z299"/>
  <c r="Z300"/>
  <c r="Z301"/>
  <c r="Z302"/>
  <c r="Z303"/>
  <c r="Z304"/>
  <c r="Z305"/>
  <c r="Z306"/>
  <c r="Z307"/>
  <c r="Z308"/>
  <c r="Z309"/>
  <c r="Z310"/>
  <c r="Z311"/>
  <c r="Z312"/>
  <c r="Z313"/>
  <c r="Z314"/>
  <c r="Z315"/>
  <c r="Z316"/>
  <c r="Z119"/>
  <c r="P96"/>
  <c r="P97"/>
  <c r="P98"/>
  <c r="P99"/>
  <c r="P100"/>
  <c r="P95"/>
  <c r="K96"/>
  <c r="K95"/>
  <c r="G96"/>
  <c r="G95"/>
  <c r="C100"/>
  <c r="C96"/>
  <c r="C97"/>
  <c r="C98"/>
  <c r="C99"/>
  <c r="C95"/>
  <c r="S58"/>
  <c r="S59"/>
  <c r="S60"/>
  <c r="S61"/>
  <c r="S62"/>
  <c r="S63"/>
  <c r="S64"/>
  <c r="S57"/>
  <c r="R58"/>
  <c r="R59"/>
  <c r="R60"/>
  <c r="R61"/>
  <c r="R62"/>
  <c r="R63"/>
  <c r="R64"/>
  <c r="R57"/>
  <c r="Q58"/>
  <c r="T58" s="1"/>
  <c r="Q59"/>
  <c r="T59" s="1"/>
  <c r="Q60"/>
  <c r="T60" s="1"/>
  <c r="Q61"/>
  <c r="T61" s="1"/>
  <c r="Q62"/>
  <c r="T62" s="1"/>
  <c r="Q63"/>
  <c r="T63" s="1"/>
  <c r="Q64"/>
  <c r="T64" s="1"/>
  <c r="Q57"/>
  <c r="T57" s="1"/>
  <c r="K58"/>
  <c r="K59"/>
  <c r="K60"/>
  <c r="K61"/>
  <c r="K62"/>
  <c r="K63"/>
  <c r="K64"/>
  <c r="K65"/>
  <c r="K57"/>
  <c r="J57"/>
  <c r="J58"/>
  <c r="J59"/>
  <c r="J60"/>
  <c r="J61"/>
  <c r="J62"/>
  <c r="J63"/>
  <c r="J64"/>
  <c r="J65"/>
  <c r="I59"/>
  <c r="I60"/>
  <c r="I61"/>
  <c r="L61" s="1"/>
  <c r="I62"/>
  <c r="I63"/>
  <c r="L63" s="1"/>
  <c r="I64"/>
  <c r="I65"/>
  <c r="L65" s="1"/>
  <c r="I58"/>
  <c r="I57"/>
  <c r="C58"/>
  <c r="C59"/>
  <c r="C57"/>
  <c r="C52"/>
  <c r="C51"/>
  <c r="C50"/>
  <c r="C49"/>
  <c r="C48"/>
  <c r="C47"/>
  <c r="C46"/>
  <c r="C45"/>
  <c r="C44"/>
  <c r="C43"/>
  <c r="C42"/>
  <c r="C41"/>
  <c r="C40"/>
  <c r="C39"/>
  <c r="C38"/>
  <c r="C36"/>
  <c r="C35"/>
  <c r="C34"/>
  <c r="C37"/>
  <c r="C33"/>
  <c r="C32"/>
  <c r="C31"/>
  <c r="U8"/>
  <c r="U7"/>
  <c r="J9"/>
  <c r="J8"/>
  <c r="J7"/>
  <c r="B8"/>
  <c r="B7"/>
  <c r="L58" l="1"/>
  <c r="L64"/>
  <c r="L62"/>
  <c r="L60"/>
  <c r="L59"/>
  <c r="L57"/>
  <c r="F2" i="1"/>
  <c r="AE2" i="6" l="1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B2"/>
  <c r="E2" i="1" l="1"/>
  <c r="U2"/>
  <c r="K2"/>
  <c r="I2"/>
  <c r="C5" i="10"/>
  <c r="C6"/>
  <c r="C7"/>
  <c r="C8"/>
  <c r="C9"/>
  <c r="C10"/>
  <c r="C11"/>
  <c r="C12"/>
  <c r="C13"/>
  <c r="C14"/>
  <c r="C15"/>
  <c r="C4"/>
  <c r="J2" i="1" l="1"/>
  <c r="AI2"/>
  <c r="AH2"/>
  <c r="AG2"/>
  <c r="AF2"/>
  <c r="AE2"/>
  <c r="AD2"/>
  <c r="AC2"/>
  <c r="AB2"/>
  <c r="AA2"/>
  <c r="Z2"/>
  <c r="Y2"/>
  <c r="X2"/>
  <c r="W2"/>
  <c r="V2"/>
  <c r="T2"/>
  <c r="S2"/>
  <c r="R2"/>
  <c r="Q2"/>
  <c r="P2"/>
  <c r="O2"/>
  <c r="N2"/>
  <c r="M2"/>
  <c r="L2"/>
  <c r="H2"/>
  <c r="G2"/>
  <c r="D2"/>
  <c r="C2"/>
  <c r="B2"/>
  <c r="A2"/>
  <c r="C3" i="10" l="1"/>
  <c r="B4"/>
  <c r="B5"/>
  <c r="B6"/>
  <c r="B7"/>
  <c r="B8"/>
  <c r="B9"/>
  <c r="B10"/>
  <c r="B11"/>
  <c r="B12"/>
  <c r="B13"/>
  <c r="B14"/>
  <c r="B15"/>
  <c r="B3"/>
  <c r="A4"/>
  <c r="A5"/>
  <c r="A6"/>
  <c r="A7"/>
  <c r="A8"/>
  <c r="A9"/>
  <c r="A10"/>
  <c r="A11"/>
  <c r="A12"/>
  <c r="A13"/>
  <c r="A14"/>
  <c r="A15"/>
  <c r="A3"/>
  <c r="Q10" i="6" l="1"/>
  <c r="I16"/>
</calcChain>
</file>

<file path=xl/sharedStrings.xml><?xml version="1.0" encoding="utf-8"?>
<sst xmlns="http://schemas.openxmlformats.org/spreadsheetml/2006/main" count="1266" uniqueCount="485">
  <si>
    <t>nom</t>
  </si>
  <si>
    <t>commune</t>
  </si>
  <si>
    <t>prénom</t>
  </si>
  <si>
    <t>CP</t>
  </si>
  <si>
    <t>Date d'encodage</t>
  </si>
  <si>
    <t>Date de naissance</t>
  </si>
  <si>
    <t>Nationalité</t>
  </si>
  <si>
    <t>lieux de vie</t>
  </si>
  <si>
    <t>Mutuelle</t>
  </si>
  <si>
    <t>Nom mutuelle</t>
  </si>
  <si>
    <t>Revenu</t>
  </si>
  <si>
    <t>Carte médicale</t>
  </si>
  <si>
    <t>CPAS</t>
  </si>
  <si>
    <t>carte identité</t>
  </si>
  <si>
    <t>Statut de séjour</t>
  </si>
  <si>
    <t>Medecin traitant</t>
  </si>
  <si>
    <t>Pharmacie</t>
  </si>
  <si>
    <t>assuétude</t>
  </si>
  <si>
    <t>Traitement de sub</t>
  </si>
  <si>
    <t>Prescripteur</t>
  </si>
  <si>
    <t>Vaccin</t>
  </si>
  <si>
    <t>sérologie</t>
  </si>
  <si>
    <t>antécédants médicaux</t>
  </si>
  <si>
    <t>Maladie chronique</t>
  </si>
  <si>
    <t>Antécédants chirurgicaux</t>
  </si>
  <si>
    <t>Informations personnelles</t>
  </si>
  <si>
    <t>Nom:</t>
  </si>
  <si>
    <t>Prenom:</t>
  </si>
  <si>
    <t>Date de naissance:</t>
  </si>
  <si>
    <t>Code postal:</t>
  </si>
  <si>
    <t>Téléphone:</t>
  </si>
  <si>
    <t>Nationalité:</t>
  </si>
  <si>
    <t>Informations sociales</t>
  </si>
  <si>
    <t>Lieux de vie</t>
  </si>
  <si>
    <t>Nom de la mutuelle:</t>
  </si>
  <si>
    <t>Mutuelle:</t>
  </si>
  <si>
    <t>CPAS:</t>
  </si>
  <si>
    <t>Revenu:</t>
  </si>
  <si>
    <t>Carte méd.:</t>
  </si>
  <si>
    <t>Carte identité:</t>
  </si>
  <si>
    <t>Informations médicales</t>
  </si>
  <si>
    <t>Médecin traitant</t>
  </si>
  <si>
    <t xml:space="preserve">Traitement de substitution </t>
  </si>
  <si>
    <t>Sérologie</t>
  </si>
  <si>
    <t>Assuétude</t>
  </si>
  <si>
    <t>Anté.chirugicaux</t>
  </si>
  <si>
    <t>Ant.médicaux</t>
  </si>
  <si>
    <t>Vaccins</t>
  </si>
  <si>
    <t>Commentaires</t>
  </si>
  <si>
    <t>Anderlecht 1070</t>
  </si>
  <si>
    <t>Auderghem 1160</t>
  </si>
  <si>
    <t>Bruxelles 1000</t>
  </si>
  <si>
    <t>Etterbeek 1040</t>
  </si>
  <si>
    <t>Forest 1190</t>
  </si>
  <si>
    <t>Ixelles 1050</t>
  </si>
  <si>
    <t>Molenbeek 1080</t>
  </si>
  <si>
    <t>Saint-Gilles 1060</t>
  </si>
  <si>
    <t>Saint-joss 1210</t>
  </si>
  <si>
    <t>Jette 1090</t>
  </si>
  <si>
    <t>Schaerbeek 1030</t>
  </si>
  <si>
    <t>Evere 1140</t>
  </si>
  <si>
    <t>Ganshoren 1083</t>
  </si>
  <si>
    <t>Koekelberg 1081</t>
  </si>
  <si>
    <t>Watermael 1170</t>
  </si>
  <si>
    <t>Woluwé-St-Lam1200</t>
  </si>
  <si>
    <t>Woluwé-St-pie 1210</t>
  </si>
  <si>
    <t>Uccle 1180</t>
  </si>
  <si>
    <t>Berchem 1082</t>
  </si>
  <si>
    <t>Région Wallone</t>
  </si>
  <si>
    <t>Région Flammande</t>
  </si>
  <si>
    <t>Hors Belgique</t>
  </si>
  <si>
    <t>Sainte-Lucie</t>
  </si>
  <si>
    <t>Saint-Marin</t>
  </si>
  <si>
    <t>Vanuatu</t>
  </si>
  <si>
    <t>Afghanistan</t>
  </si>
  <si>
    <t>Afrique du Sud</t>
  </si>
  <si>
    <t>Albanie</t>
  </si>
  <si>
    <t>Algérie</t>
  </si>
  <si>
    <t>Allemagne</t>
  </si>
  <si>
    <t>Andorre</t>
  </si>
  <si>
    <t>Angleterre</t>
  </si>
  <si>
    <t>Angola</t>
  </si>
  <si>
    <t>Arabie Saoudite</t>
  </si>
  <si>
    <t>Argentine</t>
  </si>
  <si>
    <t>Arménie</t>
  </si>
  <si>
    <t>Antigua-et-Barbuda</t>
  </si>
  <si>
    <t>Australie</t>
  </si>
  <si>
    <t>Autriche</t>
  </si>
  <si>
    <t>Azerbaïdjan</t>
  </si>
  <si>
    <t>Bahamas</t>
  </si>
  <si>
    <t>Bahreïn</t>
  </si>
  <si>
    <t>Bangladesh</t>
  </si>
  <si>
    <t>Barbade</t>
  </si>
  <si>
    <t>Belgique</t>
  </si>
  <si>
    <t>Belize</t>
  </si>
  <si>
    <t>Bénin</t>
  </si>
  <si>
    <t>Bhoutan</t>
  </si>
  <si>
    <t>Biélorussie</t>
  </si>
  <si>
    <t>Birmanie</t>
  </si>
  <si>
    <t>Bolivie</t>
  </si>
  <si>
    <t>Bosnie-Herzégovine</t>
  </si>
  <si>
    <t>Botswana</t>
  </si>
  <si>
    <t>Brésil</t>
  </si>
  <si>
    <t>Brunei</t>
  </si>
  <si>
    <t>Bulgarie</t>
  </si>
  <si>
    <t>Burkina Faso</t>
  </si>
  <si>
    <t>Burundi</t>
  </si>
  <si>
    <t>Cambodge</t>
  </si>
  <si>
    <t>Cameroun</t>
  </si>
  <si>
    <t>Canada</t>
  </si>
  <si>
    <t>Cap-Vert</t>
  </si>
  <si>
    <t>Chili</t>
  </si>
  <si>
    <t>Chine</t>
  </si>
  <si>
    <t>Chypre</t>
  </si>
  <si>
    <t>Colombie</t>
  </si>
  <si>
    <t>Comores</t>
  </si>
  <si>
    <t>Congo</t>
  </si>
  <si>
    <t>Corée du Nord</t>
  </si>
  <si>
    <t>Corée du Sud</t>
  </si>
  <si>
    <t>Costa Rica</t>
  </si>
  <si>
    <t>Côte d'Ivoire</t>
  </si>
  <si>
    <t>Croatie</t>
  </si>
  <si>
    <t>Cuba</t>
  </si>
  <si>
    <t>Danemark</t>
  </si>
  <si>
    <t>Djibouti</t>
  </si>
  <si>
    <t>Dominique</t>
  </si>
  <si>
    <t>Ecosse</t>
  </si>
  <si>
    <t>Egypte</t>
  </si>
  <si>
    <t>Emirats Arabes Unis</t>
  </si>
  <si>
    <t>Equateur</t>
  </si>
  <si>
    <t>Erythrée</t>
  </si>
  <si>
    <t>Espagne</t>
  </si>
  <si>
    <t>Estonie</t>
  </si>
  <si>
    <t>Etats-Unis</t>
  </si>
  <si>
    <t>Ethiopie</t>
  </si>
  <si>
    <t>Fidji</t>
  </si>
  <si>
    <t>Finlande</t>
  </si>
  <si>
    <t>France</t>
  </si>
  <si>
    <t>Gabon</t>
  </si>
  <si>
    <t>Gambie</t>
  </si>
  <si>
    <t>Géorgie</t>
  </si>
  <si>
    <t>Ghana</t>
  </si>
  <si>
    <t>Grèce</t>
  </si>
  <si>
    <t>Grenade</t>
  </si>
  <si>
    <t>Guatemala</t>
  </si>
  <si>
    <t>Guinée</t>
  </si>
  <si>
    <t>Guinée équatoriale</t>
  </si>
  <si>
    <t>Guinée-Bissau</t>
  </si>
  <si>
    <t>Guyana</t>
  </si>
  <si>
    <t>Haïti</t>
  </si>
  <si>
    <t>Honduras</t>
  </si>
  <si>
    <t>Hongrie</t>
  </si>
  <si>
    <t>île Maurice</t>
  </si>
  <si>
    <t>Inde</t>
  </si>
  <si>
    <t>Indonésie</t>
  </si>
  <si>
    <t>Irak</t>
  </si>
  <si>
    <t>Iran</t>
  </si>
  <si>
    <t>Irlande</t>
  </si>
  <si>
    <t>Irlande du Nord</t>
  </si>
  <si>
    <t>Islande</t>
  </si>
  <si>
    <t>Israël</t>
  </si>
  <si>
    <t>Italie</t>
  </si>
  <si>
    <t>Jamaïque</t>
  </si>
  <si>
    <t>Japon</t>
  </si>
  <si>
    <t>Jordanie</t>
  </si>
  <si>
    <t>Kazakhstan</t>
  </si>
  <si>
    <t>Kenya</t>
  </si>
  <si>
    <t>Kirghizistan</t>
  </si>
  <si>
    <t>Kiribati</t>
  </si>
  <si>
    <t>Kosovo</t>
  </si>
  <si>
    <t>Koweït</t>
  </si>
  <si>
    <t>Laos</t>
  </si>
  <si>
    <t>Lesotho</t>
  </si>
  <si>
    <t>Lettonie</t>
  </si>
  <si>
    <t>Liban</t>
  </si>
  <si>
    <t>Liberia</t>
  </si>
  <si>
    <t>Libye</t>
  </si>
  <si>
    <t>Liechtenstein</t>
  </si>
  <si>
    <t>Lituanie</t>
  </si>
  <si>
    <t>Luxembourg</t>
  </si>
  <si>
    <t>Macédoine</t>
  </si>
  <si>
    <t>Madagascar</t>
  </si>
  <si>
    <t>Malaisie</t>
  </si>
  <si>
    <t>Malawi</t>
  </si>
  <si>
    <t>Maldives</t>
  </si>
  <si>
    <t>Mali</t>
  </si>
  <si>
    <t>Malte</t>
  </si>
  <si>
    <t>Maroc</t>
  </si>
  <si>
    <t>Marshall</t>
  </si>
  <si>
    <t>Mauritanie</t>
  </si>
  <si>
    <t>Mexique</t>
  </si>
  <si>
    <t>Micronésie</t>
  </si>
  <si>
    <t>Moldavie</t>
  </si>
  <si>
    <t>Monaco</t>
  </si>
  <si>
    <t>Mongolie</t>
  </si>
  <si>
    <t>Monténégro</t>
  </si>
  <si>
    <t>Mozambique</t>
  </si>
  <si>
    <t>Namibie</t>
  </si>
  <si>
    <t>Nauru</t>
  </si>
  <si>
    <t>Népal</t>
  </si>
  <si>
    <t>Nicaragua</t>
  </si>
  <si>
    <t>Niger</t>
  </si>
  <si>
    <t>Nigeria</t>
  </si>
  <si>
    <t>Norvège</t>
  </si>
  <si>
    <t>Nouvelle-Zélande</t>
  </si>
  <si>
    <t>Oman</t>
  </si>
  <si>
    <t>Ouganda</t>
  </si>
  <si>
    <t>Ouzbékistan</t>
  </si>
  <si>
    <t>Pakistan</t>
  </si>
  <si>
    <t>Palaos</t>
  </si>
  <si>
    <t>Panama</t>
  </si>
  <si>
    <t>Papouasie-Nouvelle-Guinée</t>
  </si>
  <si>
    <t>Paraguay</t>
  </si>
  <si>
    <t>Pays de Galles</t>
  </si>
  <si>
    <t>Pays-Bas</t>
  </si>
  <si>
    <t>Pérou</t>
  </si>
  <si>
    <t>Philippines</t>
  </si>
  <si>
    <t>Pologne</t>
  </si>
  <si>
    <t>Portugal</t>
  </si>
  <si>
    <t>Qatar</t>
  </si>
  <si>
    <t>République Centrafricaine</t>
  </si>
  <si>
    <t>République Démocratique du Congo</t>
  </si>
  <si>
    <t>République Dominicaine</t>
  </si>
  <si>
    <t>République Tchèque</t>
  </si>
  <si>
    <t>Roumanie</t>
  </si>
  <si>
    <t>Russie</t>
  </si>
  <si>
    <t>Rwanda</t>
  </si>
  <si>
    <t>Saint-Kitts-et-Nevis</t>
  </si>
  <si>
    <t>Saint-Vincent-et-les-Grenadines</t>
  </si>
  <si>
    <t>Salomon</t>
  </si>
  <si>
    <t>Salvador</t>
  </si>
  <si>
    <t>Samoa</t>
  </si>
  <si>
    <t>São Tomé et Príncipe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</si>
  <si>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</si>
  <si>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</si>
  <si>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</si>
  <si>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</si>
  <si>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</si>
  <si>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</si>
  <si>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</si>
  <si>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</si>
  <si>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</si>
  <si>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Sri Lanka</t>
  </si>
  <si>
    <t>Suède</t>
  </si>
  <si>
    <t>Suisse</t>
  </si>
  <si>
    <t>Suriname</t>
  </si>
  <si>
    <t>Swaziland</t>
  </si>
  <si>
    <t>Syrie</t>
  </si>
  <si>
    <t>Tadjikistan</t>
  </si>
  <si>
    <t>Taïwan</t>
  </si>
  <si>
    <t>Tanzanie</t>
  </si>
  <si>
    <t>Tchad</t>
  </si>
  <si>
    <t>Thaïlande</t>
  </si>
  <si>
    <t>Timor-Oriental</t>
  </si>
  <si>
    <t>Togo</t>
  </si>
  <si>
    <t>Tonga</t>
  </si>
  <si>
    <t>Trinité-et-Tobago</t>
  </si>
  <si>
    <t>Tunisie</t>
  </si>
  <si>
    <t>Turkménistan</t>
  </si>
  <si>
    <t>Turquie</t>
  </si>
  <si>
    <t>Tuvalu</t>
  </si>
  <si>
    <t>Ukraine</t>
  </si>
  <si>
    <t>Uruguay</t>
  </si>
  <si>
    <t>Vatican</t>
  </si>
  <si>
    <t>Venezuela</t>
  </si>
  <si>
    <t>Viêt Nam</t>
  </si>
  <si>
    <t>Yémen</t>
  </si>
  <si>
    <t>Zambie</t>
  </si>
  <si>
    <t>Zimbabwe</t>
  </si>
  <si>
    <t>Rue</t>
  </si>
  <si>
    <t>Chez un ami</t>
  </si>
  <si>
    <t>Maison d'accueil</t>
  </si>
  <si>
    <t>Appartement privé</t>
  </si>
  <si>
    <t>Squat</t>
  </si>
  <si>
    <t>autre</t>
  </si>
  <si>
    <t>OUI</t>
  </si>
  <si>
    <t>NON</t>
  </si>
  <si>
    <t>Carte id</t>
  </si>
  <si>
    <t>Revenus</t>
  </si>
  <si>
    <t>Revenu professionnel</t>
  </si>
  <si>
    <t>RIS</t>
  </si>
  <si>
    <t>Aide sociale</t>
  </si>
  <si>
    <t>Manche</t>
  </si>
  <si>
    <t>Travail au noir</t>
  </si>
  <si>
    <t>Sans ressources</t>
  </si>
  <si>
    <t>HIV</t>
  </si>
  <si>
    <t>HCV</t>
  </si>
  <si>
    <t>HBV</t>
  </si>
  <si>
    <t>Recherche</t>
  </si>
  <si>
    <t>Date du suivi</t>
  </si>
  <si>
    <t>Type de suvis</t>
  </si>
  <si>
    <t>Type de suivis</t>
  </si>
  <si>
    <t>Social</t>
  </si>
  <si>
    <t>Paramédical</t>
  </si>
  <si>
    <t>Médical</t>
  </si>
  <si>
    <t>Travailleur</t>
  </si>
  <si>
    <t>Travailleurs</t>
  </si>
  <si>
    <t>Mohammed</t>
  </si>
  <si>
    <t>Mustapha</t>
  </si>
  <si>
    <t>Jean-Phillipe</t>
  </si>
  <si>
    <t>Isabelle</t>
  </si>
  <si>
    <t>Bruno</t>
  </si>
  <si>
    <t>Christopher</t>
  </si>
  <si>
    <t>Sophie</t>
  </si>
  <si>
    <t>Chaimae</t>
  </si>
  <si>
    <t>Anouk</t>
  </si>
  <si>
    <t>Claude</t>
  </si>
  <si>
    <t>Stagiaire</t>
  </si>
  <si>
    <t>Nicolas</t>
  </si>
  <si>
    <t>Demande 2</t>
  </si>
  <si>
    <t>Demande 3</t>
  </si>
  <si>
    <t>Demande 4</t>
  </si>
  <si>
    <t>Demande 1</t>
  </si>
  <si>
    <t>Nature de la demande</t>
  </si>
  <si>
    <t>Objet de la demande</t>
  </si>
  <si>
    <t>Demande 5</t>
  </si>
  <si>
    <t>Orientation</t>
  </si>
  <si>
    <t>Lieu de l'accompagnement</t>
  </si>
  <si>
    <t>Accompagnement</t>
  </si>
  <si>
    <t>Travailleur accompagnant</t>
  </si>
  <si>
    <t>Date accompagnement</t>
  </si>
  <si>
    <t>heure accompagnement</t>
  </si>
  <si>
    <t>DEMANDES</t>
  </si>
  <si>
    <t>accompagnement</t>
  </si>
  <si>
    <t>listeAssocié</t>
  </si>
  <si>
    <t>ListSocial</t>
  </si>
  <si>
    <t>ListParam</t>
  </si>
  <si>
    <t>ListMed</t>
  </si>
  <si>
    <t>liste</t>
  </si>
  <si>
    <t>LLA</t>
  </si>
  <si>
    <t>LL2</t>
  </si>
  <si>
    <t>LL4</t>
  </si>
  <si>
    <t>Liste</t>
  </si>
  <si>
    <t>LD.Social</t>
  </si>
  <si>
    <t>Soin de pied/bain de pied</t>
  </si>
  <si>
    <t>Soin de plaie</t>
  </si>
  <si>
    <t>Ecoute psychosociale</t>
  </si>
  <si>
    <t>Conseils RDR</t>
  </si>
  <si>
    <t>Promotion de la santé/conseils santé</t>
  </si>
  <si>
    <t>Orientation médicale</t>
  </si>
  <si>
    <t>Don de matériel/don de médicament</t>
  </si>
  <si>
    <t>Massage</t>
  </si>
  <si>
    <t>LD.Paramed</t>
  </si>
  <si>
    <t>Micoses</t>
  </si>
  <si>
    <t>Blessures</t>
  </si>
  <si>
    <t>Cloques</t>
  </si>
  <si>
    <t>Cors au pied</t>
  </si>
  <si>
    <t>Pedicure</t>
  </si>
  <si>
    <t>Listpied</t>
  </si>
  <si>
    <t>Listplaie</t>
  </si>
  <si>
    <t>Soin abcés</t>
  </si>
  <si>
    <t>soin de blessure</t>
  </si>
  <si>
    <t>pancement</t>
  </si>
  <si>
    <t>suivis soin de plaies</t>
  </si>
  <si>
    <t>Enlèvement fil/agraffe</t>
  </si>
  <si>
    <t>Listplai</t>
  </si>
  <si>
    <t>Listecoute</t>
  </si>
  <si>
    <t>listrdr</t>
  </si>
  <si>
    <t>listesanté</t>
  </si>
  <si>
    <t>Listorientationmedicale</t>
  </si>
  <si>
    <t>Aide juridique</t>
  </si>
  <si>
    <t>Recherche logement</t>
  </si>
  <si>
    <t>Traitement de substitution</t>
  </si>
  <si>
    <t>Cure de désintoxication</t>
  </si>
  <si>
    <t>Aide administrative</t>
  </si>
  <si>
    <t>Médiation de dette</t>
  </si>
  <si>
    <t>Identifiant usager</t>
  </si>
  <si>
    <t>Statistiques</t>
  </si>
  <si>
    <t>Bon Plan</t>
  </si>
  <si>
    <t>Répertoire</t>
  </si>
  <si>
    <t>Sexe</t>
  </si>
  <si>
    <t>nouveau patient</t>
  </si>
  <si>
    <t>Origine de l'ouverture</t>
  </si>
  <si>
    <t>Origine ouverture dossier</t>
  </si>
  <si>
    <t>Origine ouverture</t>
  </si>
  <si>
    <t>Paramédicale</t>
  </si>
  <si>
    <t>Médicale</t>
  </si>
  <si>
    <t>F</t>
  </si>
  <si>
    <t>M</t>
  </si>
  <si>
    <t>Téléphone</t>
  </si>
  <si>
    <t>Nom</t>
  </si>
  <si>
    <t>Prenom</t>
  </si>
  <si>
    <t>RECHERCHE</t>
  </si>
  <si>
    <t>Suivis des dossier</t>
  </si>
  <si>
    <t>Ouverture Dossiers</t>
  </si>
  <si>
    <t>Consultation dossier</t>
  </si>
  <si>
    <t>Recherche centre hébergement</t>
  </si>
  <si>
    <t>Ouverture dossier</t>
  </si>
  <si>
    <t>Suivis dossier</t>
  </si>
  <si>
    <t>Code</t>
  </si>
  <si>
    <t>Date</t>
  </si>
  <si>
    <t>origine</t>
  </si>
  <si>
    <t>Nouveau patient</t>
  </si>
  <si>
    <t>Tel</t>
  </si>
  <si>
    <t>Date naissance</t>
  </si>
  <si>
    <t>Lieu de vie</t>
  </si>
  <si>
    <t>Mutu</t>
  </si>
  <si>
    <t>Nmutu</t>
  </si>
  <si>
    <t>Rev</t>
  </si>
  <si>
    <t>CartMed</t>
  </si>
  <si>
    <t>CartID</t>
  </si>
  <si>
    <t>Statut séj</t>
  </si>
  <si>
    <t>MedTrait</t>
  </si>
  <si>
    <t>Pharma</t>
  </si>
  <si>
    <t>Trait.sub</t>
  </si>
  <si>
    <t>Presc.</t>
  </si>
  <si>
    <t>Serologie</t>
  </si>
  <si>
    <t>Ant.med</t>
  </si>
  <si>
    <t>Maladie Chronique</t>
  </si>
  <si>
    <t>Mal.chron</t>
  </si>
  <si>
    <t>Ant.chir</t>
  </si>
  <si>
    <t>Com</t>
  </si>
  <si>
    <t>Commune</t>
  </si>
  <si>
    <t>Nouveau Patient</t>
  </si>
  <si>
    <t>Oui</t>
  </si>
  <si>
    <t>Non</t>
  </si>
  <si>
    <t>Godenne</t>
  </si>
  <si>
    <t>0479/312865</t>
  </si>
  <si>
    <t>Guy</t>
  </si>
  <si>
    <t>métha400mg</t>
  </si>
  <si>
    <t>NomBis</t>
  </si>
  <si>
    <t>PrenomBis</t>
  </si>
  <si>
    <t>Nombis</t>
  </si>
  <si>
    <t>PrnomBis</t>
  </si>
  <si>
    <t>CarteID</t>
  </si>
  <si>
    <t>CodeBis</t>
  </si>
  <si>
    <t>DateSuvis</t>
  </si>
  <si>
    <t>IDUsager</t>
  </si>
  <si>
    <t>TypeSuvis</t>
  </si>
  <si>
    <t>DE1</t>
  </si>
  <si>
    <t>OBJ1</t>
  </si>
  <si>
    <t>OR1</t>
  </si>
  <si>
    <t>DE2</t>
  </si>
  <si>
    <t>OBJ2</t>
  </si>
  <si>
    <t>OR2</t>
  </si>
  <si>
    <t>DE3</t>
  </si>
  <si>
    <t>OBJ3</t>
  </si>
  <si>
    <t>OR3</t>
  </si>
  <si>
    <t>DE4</t>
  </si>
  <si>
    <t>OBJ4</t>
  </si>
  <si>
    <t>OR4</t>
  </si>
  <si>
    <t>DE5</t>
  </si>
  <si>
    <t>OBJ5</t>
  </si>
  <si>
    <t>OR5</t>
  </si>
  <si>
    <t>AC1</t>
  </si>
  <si>
    <t>LIEU1</t>
  </si>
  <si>
    <t>TRACC1</t>
  </si>
  <si>
    <t>DATEACC1</t>
  </si>
  <si>
    <t>HACC</t>
  </si>
  <si>
    <t>AC2</t>
  </si>
  <si>
    <t>LIEU2</t>
  </si>
  <si>
    <t>TRACC2</t>
  </si>
  <si>
    <t>DATAACC2</t>
  </si>
  <si>
    <t>HACC2</t>
  </si>
  <si>
    <t>COMM</t>
  </si>
  <si>
    <t>NV Patient</t>
  </si>
  <si>
    <t>Femme</t>
  </si>
  <si>
    <t>Homme</t>
  </si>
  <si>
    <t>Sexe Dossier</t>
  </si>
  <si>
    <t>Origine de l'ouverture du dossier</t>
  </si>
  <si>
    <t>Statistiques des dossiers</t>
  </si>
  <si>
    <t>Nouveaux patients</t>
  </si>
  <si>
    <t>NB. NV Patient</t>
  </si>
  <si>
    <t>NB.Patient existant</t>
  </si>
  <si>
    <t>Origine géographique</t>
  </si>
  <si>
    <t>Statistiques concernant les suivis</t>
  </si>
  <si>
    <t>Types de suivis social</t>
  </si>
  <si>
    <t>Types de suivis paramédical</t>
  </si>
  <si>
    <t>Statistiques situation sociale des usagers</t>
  </si>
  <si>
    <t>En ordre de mutuelle</t>
  </si>
  <si>
    <t>En ordre</t>
  </si>
  <si>
    <t>Pas en ordre</t>
  </si>
  <si>
    <t>oui</t>
  </si>
  <si>
    <t>non</t>
  </si>
  <si>
    <t>CPAS référents</t>
  </si>
  <si>
    <t>collin</t>
  </si>
  <si>
    <t xml:space="preserve"> </t>
  </si>
  <si>
    <t>Ernest</t>
  </si>
  <si>
    <t>Yves</t>
  </si>
  <si>
    <t>0479/315696</t>
  </si>
  <si>
    <t>GMF</t>
  </si>
  <si>
    <t>Jacques</t>
  </si>
  <si>
    <t>Aucun</t>
  </si>
  <si>
    <t>Fla</t>
  </si>
  <si>
    <t xml:space="preserve">Informations sociales </t>
  </si>
</sst>
</file>

<file path=xl/styles.xml><?xml version="1.0" encoding="utf-8"?>
<styleSheet xmlns="http://schemas.openxmlformats.org/spreadsheetml/2006/main">
  <numFmts count="2">
    <numFmt numFmtId="164" formatCode="d/mm/yyyy;@"/>
    <numFmt numFmtId="165" formatCode="h&quot; h &quot;mm;@"/>
  </numFmts>
  <fonts count="10">
    <font>
      <sz val="11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theme="4" tint="-0.249977111117893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/>
        <bgColor theme="4" tint="0.79998168889431442"/>
      </patternFill>
    </fill>
    <fill>
      <patternFill patternType="solid">
        <fgColor theme="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</borders>
  <cellStyleXfs count="1">
    <xf numFmtId="0" fontId="0" fillId="0" borderId="0"/>
  </cellStyleXfs>
  <cellXfs count="184">
    <xf numFmtId="0" fontId="0" fillId="0" borderId="0" xfId="0"/>
    <xf numFmtId="0" fontId="0" fillId="2" borderId="0" xfId="0" applyFill="1"/>
    <xf numFmtId="14" fontId="0" fillId="0" borderId="0" xfId="0" applyNumberFormat="1"/>
    <xf numFmtId="0" fontId="1" fillId="0" borderId="0" xfId="0" applyFont="1"/>
    <xf numFmtId="19" fontId="0" fillId="0" borderId="0" xfId="0" applyNumberFormat="1"/>
    <xf numFmtId="0" fontId="0" fillId="0" borderId="0" xfId="0" applyNumberForma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0" borderId="0" xfId="0" applyFill="1" applyProtection="1">
      <protection locked="0"/>
    </xf>
    <xf numFmtId="0" fontId="0" fillId="0" borderId="0" xfId="0" applyFill="1"/>
    <xf numFmtId="14" fontId="0" fillId="0" borderId="0" xfId="0" applyNumberFormat="1" applyFill="1" applyProtection="1">
      <protection locked="0"/>
    </xf>
    <xf numFmtId="0" fontId="0" fillId="3" borderId="0" xfId="0" applyFill="1" applyBorder="1"/>
    <xf numFmtId="0" fontId="0" fillId="3" borderId="0" xfId="0" applyFill="1" applyBorder="1" applyProtection="1">
      <protection locked="0"/>
    </xf>
    <xf numFmtId="0" fontId="0" fillId="3" borderId="0" xfId="0" applyNumberFormat="1" applyFill="1" applyBorder="1" applyProtection="1">
      <protection locked="0"/>
    </xf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2" xfId="0" applyFill="1" applyBorder="1"/>
    <xf numFmtId="0" fontId="0" fillId="3" borderId="10" xfId="0" applyFill="1" applyBorder="1"/>
    <xf numFmtId="0" fontId="0" fillId="3" borderId="0" xfId="0" applyFill="1" applyBorder="1" applyAlignment="1">
      <alignment horizontal="center"/>
    </xf>
    <xf numFmtId="0" fontId="0" fillId="7" borderId="0" xfId="0" applyFill="1" applyBorder="1"/>
    <xf numFmtId="0" fontId="0" fillId="7" borderId="3" xfId="0" applyFill="1" applyBorder="1"/>
    <xf numFmtId="0" fontId="0" fillId="7" borderId="3" xfId="0" applyNumberFormat="1" applyFill="1" applyBorder="1" applyProtection="1">
      <protection locked="0"/>
    </xf>
    <xf numFmtId="0" fontId="2" fillId="3" borderId="7" xfId="0" applyFont="1" applyFill="1" applyBorder="1"/>
    <xf numFmtId="0" fontId="2" fillId="3" borderId="0" xfId="0" applyFont="1" applyFill="1" applyBorder="1"/>
    <xf numFmtId="0" fontId="2" fillId="3" borderId="7" xfId="0" applyFont="1" applyFill="1" applyBorder="1" applyAlignment="1">
      <alignment vertical="center"/>
    </xf>
    <xf numFmtId="0" fontId="2" fillId="3" borderId="0" xfId="0" applyFont="1" applyFill="1" applyBorder="1" applyAlignment="1">
      <alignment vertical="center"/>
    </xf>
    <xf numFmtId="0" fontId="2" fillId="7" borderId="3" xfId="0" applyFont="1" applyFill="1" applyBorder="1"/>
    <xf numFmtId="0" fontId="0" fillId="7" borderId="0" xfId="0" applyFill="1" applyBorder="1" applyAlignment="1">
      <alignment horizontal="center"/>
    </xf>
    <xf numFmtId="0" fontId="0" fillId="10" borderId="0" xfId="0" applyFill="1"/>
    <xf numFmtId="164" fontId="0" fillId="7" borderId="1" xfId="0" applyNumberFormat="1" applyFill="1" applyBorder="1"/>
    <xf numFmtId="0" fontId="0" fillId="7" borderId="1" xfId="0" applyFill="1" applyBorder="1"/>
    <xf numFmtId="0" fontId="0" fillId="10" borderId="0" xfId="0" applyFill="1" applyBorder="1" applyAlignment="1">
      <alignment horizontal="center"/>
    </xf>
    <xf numFmtId="0" fontId="0" fillId="10" borderId="0" xfId="0" applyFill="1" applyBorder="1"/>
    <xf numFmtId="0" fontId="0" fillId="9" borderId="20" xfId="0" applyFill="1" applyBorder="1"/>
    <xf numFmtId="0" fontId="0" fillId="9" borderId="0" xfId="0" applyFill="1" applyBorder="1"/>
    <xf numFmtId="0" fontId="0" fillId="9" borderId="22" xfId="0" applyFill="1" applyBorder="1"/>
    <xf numFmtId="0" fontId="0" fillId="9" borderId="23" xfId="0" applyFill="1" applyBorder="1"/>
    <xf numFmtId="0" fontId="3" fillId="10" borderId="0" xfId="0" applyFont="1" applyFill="1" applyBorder="1"/>
    <xf numFmtId="0" fontId="4" fillId="11" borderId="24" xfId="0" applyFont="1" applyFill="1" applyBorder="1"/>
    <xf numFmtId="164" fontId="0" fillId="7" borderId="0" xfId="0" applyNumberFormat="1" applyFill="1" applyBorder="1"/>
    <xf numFmtId="0" fontId="0" fillId="12" borderId="25" xfId="0" applyFont="1" applyFill="1" applyBorder="1"/>
    <xf numFmtId="0" fontId="0" fillId="4" borderId="25" xfId="0" applyFont="1" applyFill="1" applyBorder="1"/>
    <xf numFmtId="0" fontId="0" fillId="4" borderId="0" xfId="0" applyFill="1" applyBorder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7" borderId="0" xfId="0" applyFill="1"/>
    <xf numFmtId="0" fontId="6" fillId="16" borderId="0" xfId="0" applyFont="1" applyFill="1" applyAlignment="1">
      <alignment horizontal="center"/>
    </xf>
    <xf numFmtId="0" fontId="0" fillId="16" borderId="0" xfId="0" applyFill="1"/>
    <xf numFmtId="0" fontId="0" fillId="16" borderId="26" xfId="0" applyFill="1" applyBorder="1"/>
    <xf numFmtId="0" fontId="0" fillId="16" borderId="15" xfId="0" applyFill="1" applyBorder="1"/>
    <xf numFmtId="0" fontId="7" fillId="3" borderId="0" xfId="0" applyFont="1" applyFill="1"/>
    <xf numFmtId="0" fontId="7" fillId="3" borderId="0" xfId="0" applyFont="1" applyFill="1" applyBorder="1"/>
    <xf numFmtId="0" fontId="0" fillId="0" borderId="0" xfId="0" applyAlignment="1">
      <alignment horizontal="center"/>
    </xf>
    <xf numFmtId="0" fontId="6" fillId="7" borderId="0" xfId="0" applyFont="1" applyFill="1" applyAlignment="1">
      <alignment horizontal="center"/>
    </xf>
    <xf numFmtId="0" fontId="0" fillId="0" borderId="3" xfId="0" applyBorder="1" applyAlignment="1">
      <alignment horizontal="center"/>
    </xf>
    <xf numFmtId="0" fontId="0" fillId="16" borderId="4" xfId="0" applyFill="1" applyBorder="1"/>
    <xf numFmtId="0" fontId="0" fillId="16" borderId="5" xfId="0" applyFill="1" applyBorder="1"/>
    <xf numFmtId="0" fontId="0" fillId="16" borderId="6" xfId="0" applyFill="1" applyBorder="1"/>
    <xf numFmtId="0" fontId="0" fillId="16" borderId="0" xfId="0" applyFill="1" applyAlignment="1">
      <alignment horizontal="center"/>
    </xf>
    <xf numFmtId="0" fontId="0" fillId="17" borderId="0" xfId="0" applyFill="1"/>
    <xf numFmtId="0" fontId="0" fillId="17" borderId="19" xfId="0" applyFill="1" applyBorder="1"/>
    <xf numFmtId="0" fontId="0" fillId="17" borderId="0" xfId="0" applyFill="1" applyBorder="1"/>
    <xf numFmtId="0" fontId="0" fillId="17" borderId="20" xfId="0" applyFill="1" applyBorder="1"/>
    <xf numFmtId="0" fontId="0" fillId="9" borderId="17" xfId="0" applyFill="1" applyBorder="1"/>
    <xf numFmtId="0" fontId="0" fillId="7" borderId="0" xfId="0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0" fillId="16" borderId="0" xfId="0" applyFill="1" applyAlignment="1">
      <alignment vertical="center"/>
    </xf>
    <xf numFmtId="0" fontId="0" fillId="2" borderId="0" xfId="0" applyNumberFormat="1" applyFill="1"/>
    <xf numFmtId="14" fontId="0" fillId="2" borderId="0" xfId="0" applyNumberFormat="1" applyFill="1"/>
    <xf numFmtId="14" fontId="0" fillId="3" borderId="0" xfId="0" applyNumberFormat="1" applyFill="1" applyBorder="1"/>
    <xf numFmtId="0" fontId="0" fillId="7" borderId="1" xfId="0" applyNumberFormat="1" applyFill="1" applyBorder="1"/>
    <xf numFmtId="0" fontId="0" fillId="7" borderId="5" xfId="0" applyFill="1" applyBorder="1" applyAlignment="1">
      <alignment horizontal="left" vertical="top"/>
    </xf>
    <xf numFmtId="0" fontId="0" fillId="7" borderId="6" xfId="0" applyFill="1" applyBorder="1" applyAlignment="1">
      <alignment horizontal="left" vertical="top"/>
    </xf>
    <xf numFmtId="0" fontId="0" fillId="7" borderId="0" xfId="0" applyFill="1" applyBorder="1" applyAlignment="1">
      <alignment horizontal="left" vertical="top"/>
    </xf>
    <xf numFmtId="0" fontId="0" fillId="7" borderId="8" xfId="0" applyFill="1" applyBorder="1" applyAlignment="1">
      <alignment horizontal="left" vertical="top"/>
    </xf>
    <xf numFmtId="0" fontId="0" fillId="7" borderId="2" xfId="0" applyFill="1" applyBorder="1" applyAlignment="1">
      <alignment horizontal="left" vertical="top"/>
    </xf>
    <xf numFmtId="0" fontId="0" fillId="7" borderId="10" xfId="0" applyFill="1" applyBorder="1" applyAlignment="1">
      <alignment horizontal="left" vertical="top"/>
    </xf>
    <xf numFmtId="164" fontId="0" fillId="2" borderId="0" xfId="0" applyNumberFormat="1" applyFill="1"/>
    <xf numFmtId="165" fontId="0" fillId="2" borderId="0" xfId="0" applyNumberFormat="1" applyFill="1"/>
    <xf numFmtId="0" fontId="0" fillId="13" borderId="7" xfId="0" applyFill="1" applyBorder="1"/>
    <xf numFmtId="0" fontId="0" fillId="13" borderId="0" xfId="0" applyFill="1" applyBorder="1"/>
    <xf numFmtId="0" fontId="2" fillId="13" borderId="7" xfId="0" applyFont="1" applyFill="1" applyBorder="1" applyAlignment="1">
      <alignment vertical="center"/>
    </xf>
    <xf numFmtId="0" fontId="0" fillId="13" borderId="3" xfId="0" applyFill="1" applyBorder="1"/>
    <xf numFmtId="0" fontId="2" fillId="13" borderId="0" xfId="0" applyFont="1" applyFill="1" applyBorder="1" applyAlignment="1">
      <alignment vertical="center"/>
    </xf>
    <xf numFmtId="14" fontId="0" fillId="13" borderId="3" xfId="0" applyNumberFormat="1" applyFill="1" applyBorder="1"/>
    <xf numFmtId="0" fontId="0" fillId="13" borderId="0" xfId="0" applyNumberFormat="1" applyFill="1" applyBorder="1" applyProtection="1">
      <protection locked="0"/>
    </xf>
    <xf numFmtId="0" fontId="0" fillId="13" borderId="3" xfId="0" applyNumberFormat="1" applyFill="1" applyBorder="1" applyProtection="1">
      <protection locked="0"/>
    </xf>
    <xf numFmtId="0" fontId="2" fillId="13" borderId="7" xfId="0" applyFont="1" applyFill="1" applyBorder="1"/>
    <xf numFmtId="0" fontId="2" fillId="13" borderId="0" xfId="0" applyFont="1" applyFill="1" applyBorder="1"/>
    <xf numFmtId="0" fontId="2" fillId="13" borderId="3" xfId="0" applyFont="1" applyFill="1" applyBorder="1"/>
    <xf numFmtId="0" fontId="0" fillId="13" borderId="0" xfId="0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0" xfId="0" applyNumberFormat="1" applyFill="1" applyBorder="1"/>
    <xf numFmtId="0" fontId="0" fillId="7" borderId="3" xfId="0" applyFill="1" applyBorder="1" applyAlignment="1">
      <alignment horizontal="center"/>
    </xf>
    <xf numFmtId="0" fontId="0" fillId="0" borderId="3" xfId="0" applyBorder="1"/>
    <xf numFmtId="0" fontId="2" fillId="7" borderId="3" xfId="0" applyFont="1" applyFill="1" applyBorder="1" applyAlignment="1">
      <alignment horizontal="center"/>
    </xf>
    <xf numFmtId="0" fontId="0" fillId="7" borderId="3" xfId="0" applyFill="1" applyBorder="1" applyAlignment="1">
      <alignment horizontal="left"/>
    </xf>
    <xf numFmtId="14" fontId="0" fillId="7" borderId="3" xfId="0" applyNumberFormat="1" applyFill="1" applyBorder="1" applyAlignment="1">
      <alignment horizontal="left"/>
    </xf>
    <xf numFmtId="0" fontId="0" fillId="7" borderId="11" xfId="0" applyFill="1" applyBorder="1"/>
    <xf numFmtId="0" fontId="0" fillId="7" borderId="12" xfId="0" applyFill="1" applyBorder="1" applyAlignment="1"/>
    <xf numFmtId="0" fontId="0" fillId="7" borderId="13" xfId="0" applyFill="1" applyBorder="1" applyAlignment="1"/>
    <xf numFmtId="0" fontId="0" fillId="16" borderId="0" xfId="0" applyFill="1" applyAlignment="1">
      <alignment horizontal="center"/>
    </xf>
    <xf numFmtId="0" fontId="6" fillId="16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0" fontId="0" fillId="0" borderId="0" xfId="0" applyBorder="1"/>
    <xf numFmtId="0" fontId="0" fillId="7" borderId="1" xfId="0" applyFont="1" applyFill="1" applyBorder="1"/>
    <xf numFmtId="0" fontId="0" fillId="0" borderId="1" xfId="0" applyBorder="1"/>
    <xf numFmtId="0" fontId="0" fillId="0" borderId="0" xfId="0" applyFill="1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14" fontId="0" fillId="0" borderId="0" xfId="0" applyNumberFormat="1" applyBorder="1"/>
    <xf numFmtId="0" fontId="0" fillId="16" borderId="0" xfId="0" applyFill="1" applyAlignment="1">
      <alignment horizontal="center"/>
    </xf>
    <xf numFmtId="0" fontId="0" fillId="7" borderId="11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4" xfId="0" applyFill="1" applyBorder="1" applyAlignment="1">
      <alignment horizontal="left" vertical="top"/>
    </xf>
    <xf numFmtId="0" fontId="0" fillId="7" borderId="5" xfId="0" applyFill="1" applyBorder="1" applyAlignment="1">
      <alignment horizontal="left" vertical="top"/>
    </xf>
    <xf numFmtId="0" fontId="0" fillId="7" borderId="6" xfId="0" applyFill="1" applyBorder="1" applyAlignment="1">
      <alignment horizontal="left" vertical="top"/>
    </xf>
    <xf numFmtId="0" fontId="0" fillId="7" borderId="7" xfId="0" applyFill="1" applyBorder="1" applyAlignment="1">
      <alignment horizontal="left" vertical="top"/>
    </xf>
    <xf numFmtId="0" fontId="0" fillId="7" borderId="0" xfId="0" applyFill="1" applyBorder="1" applyAlignment="1">
      <alignment horizontal="left" vertical="top"/>
    </xf>
    <xf numFmtId="0" fontId="0" fillId="7" borderId="8" xfId="0" applyFill="1" applyBorder="1" applyAlignment="1">
      <alignment horizontal="left" vertical="top"/>
    </xf>
    <xf numFmtId="0" fontId="0" fillId="7" borderId="9" xfId="0" applyFill="1" applyBorder="1" applyAlignment="1">
      <alignment horizontal="left" vertical="top"/>
    </xf>
    <xf numFmtId="0" fontId="0" fillId="7" borderId="2" xfId="0" applyFill="1" applyBorder="1" applyAlignment="1">
      <alignment horizontal="left" vertical="top"/>
    </xf>
    <xf numFmtId="0" fontId="0" fillId="7" borderId="10" xfId="0" applyFill="1" applyBorder="1" applyAlignment="1">
      <alignment horizontal="left" vertical="top"/>
    </xf>
    <xf numFmtId="0" fontId="2" fillId="3" borderId="0" xfId="0" applyFont="1" applyFill="1" applyBorder="1" applyAlignment="1">
      <alignment horizontal="center"/>
    </xf>
    <xf numFmtId="0" fontId="8" fillId="16" borderId="0" xfId="0" applyFont="1" applyFill="1" applyAlignment="1">
      <alignment horizontal="center" vertical="center"/>
    </xf>
    <xf numFmtId="0" fontId="8" fillId="16" borderId="2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/>
    </xf>
    <xf numFmtId="0" fontId="2" fillId="7" borderId="11" xfId="0" applyFont="1" applyFill="1" applyBorder="1" applyAlignment="1">
      <alignment horizontal="center"/>
    </xf>
    <xf numFmtId="0" fontId="2" fillId="7" borderId="13" xfId="0" applyFont="1" applyFill="1" applyBorder="1" applyAlignment="1">
      <alignment horizontal="center"/>
    </xf>
    <xf numFmtId="0" fontId="2" fillId="8" borderId="11" xfId="0" applyFont="1" applyFill="1" applyBorder="1" applyAlignment="1">
      <alignment horizontal="center"/>
    </xf>
    <xf numFmtId="0" fontId="2" fillId="8" borderId="12" xfId="0" applyFont="1" applyFill="1" applyBorder="1" applyAlignment="1">
      <alignment horizontal="center"/>
    </xf>
    <xf numFmtId="0" fontId="2" fillId="8" borderId="13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8" fillId="16" borderId="26" xfId="0" applyFont="1" applyFill="1" applyBorder="1" applyAlignment="1">
      <alignment horizontal="center" vertical="center"/>
    </xf>
    <xf numFmtId="0" fontId="0" fillId="10" borderId="0" xfId="0" applyFill="1" applyBorder="1" applyAlignment="1">
      <alignment horizontal="center"/>
    </xf>
    <xf numFmtId="0" fontId="0" fillId="10" borderId="0" xfId="0" applyFill="1" applyBorder="1" applyAlignment="1">
      <alignment horizontal="left" vertical="top"/>
    </xf>
    <xf numFmtId="164" fontId="0" fillId="7" borderId="14" xfId="0" applyNumberFormat="1" applyFill="1" applyBorder="1" applyAlignment="1">
      <alignment horizontal="center"/>
    </xf>
    <xf numFmtId="164" fontId="0" fillId="7" borderId="15" xfId="0" applyNumberFormat="1" applyFill="1" applyBorder="1" applyAlignment="1">
      <alignment horizontal="center"/>
    </xf>
    <xf numFmtId="165" fontId="0" fillId="7" borderId="14" xfId="0" applyNumberFormat="1" applyFill="1" applyBorder="1" applyAlignment="1">
      <alignment horizontal="center"/>
    </xf>
    <xf numFmtId="165" fontId="0" fillId="7" borderId="26" xfId="0" applyNumberFormat="1" applyFill="1" applyBorder="1" applyAlignment="1">
      <alignment horizontal="center"/>
    </xf>
    <xf numFmtId="165" fontId="0" fillId="7" borderId="15" xfId="0" applyNumberFormat="1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3" fillId="10" borderId="0" xfId="0" applyFont="1" applyFill="1" applyBorder="1" applyAlignment="1">
      <alignment horizontal="left"/>
    </xf>
    <xf numFmtId="0" fontId="0" fillId="10" borderId="0" xfId="0" applyFill="1" applyAlignment="1">
      <alignment horizontal="center"/>
    </xf>
    <xf numFmtId="0" fontId="0" fillId="7" borderId="16" xfId="0" applyNumberFormat="1" applyFill="1" applyBorder="1" applyAlignment="1">
      <alignment horizontal="left" vertical="top"/>
    </xf>
    <xf numFmtId="0" fontId="0" fillId="7" borderId="17" xfId="0" applyNumberFormat="1" applyFill="1" applyBorder="1" applyAlignment="1">
      <alignment horizontal="left" vertical="top"/>
    </xf>
    <xf numFmtId="0" fontId="0" fillId="7" borderId="18" xfId="0" applyNumberFormat="1" applyFill="1" applyBorder="1" applyAlignment="1">
      <alignment horizontal="left" vertical="top"/>
    </xf>
    <xf numFmtId="0" fontId="0" fillId="7" borderId="19" xfId="0" applyNumberFormat="1" applyFill="1" applyBorder="1" applyAlignment="1">
      <alignment horizontal="left" vertical="top"/>
    </xf>
    <xf numFmtId="0" fontId="0" fillId="7" borderId="0" xfId="0" applyNumberFormat="1" applyFill="1" applyBorder="1" applyAlignment="1">
      <alignment horizontal="left" vertical="top"/>
    </xf>
    <xf numFmtId="0" fontId="0" fillId="7" borderId="20" xfId="0" applyNumberFormat="1" applyFill="1" applyBorder="1" applyAlignment="1">
      <alignment horizontal="left" vertical="top"/>
    </xf>
    <xf numFmtId="0" fontId="0" fillId="7" borderId="21" xfId="0" applyNumberFormat="1" applyFill="1" applyBorder="1" applyAlignment="1">
      <alignment horizontal="left" vertical="top"/>
    </xf>
    <xf numFmtId="0" fontId="0" fillId="7" borderId="22" xfId="0" applyNumberFormat="1" applyFill="1" applyBorder="1" applyAlignment="1">
      <alignment horizontal="left" vertical="top"/>
    </xf>
    <xf numFmtId="0" fontId="0" fillId="7" borderId="23" xfId="0" applyNumberFormat="1" applyFill="1" applyBorder="1" applyAlignment="1">
      <alignment horizontal="left" vertical="top"/>
    </xf>
    <xf numFmtId="0" fontId="8" fillId="16" borderId="12" xfId="0" applyFont="1" applyFill="1" applyBorder="1" applyAlignment="1">
      <alignment horizontal="center"/>
    </xf>
    <xf numFmtId="0" fontId="0" fillId="16" borderId="12" xfId="0" applyFill="1" applyBorder="1" applyAlignment="1">
      <alignment horizontal="center"/>
    </xf>
    <xf numFmtId="0" fontId="0" fillId="13" borderId="11" xfId="0" applyFill="1" applyBorder="1" applyAlignment="1">
      <alignment horizontal="center"/>
    </xf>
    <xf numFmtId="0" fontId="0" fillId="13" borderId="12" xfId="0" applyFill="1" applyBorder="1" applyAlignment="1">
      <alignment horizontal="center"/>
    </xf>
    <xf numFmtId="0" fontId="0" fillId="13" borderId="13" xfId="0" applyFill="1" applyBorder="1" applyAlignment="1">
      <alignment horizontal="center"/>
    </xf>
    <xf numFmtId="0" fontId="2" fillId="13" borderId="0" xfId="0" applyFont="1" applyFill="1" applyBorder="1" applyAlignment="1">
      <alignment horizontal="center"/>
    </xf>
    <xf numFmtId="0" fontId="2" fillId="13" borderId="8" xfId="0" applyFont="1" applyFill="1" applyBorder="1" applyAlignment="1">
      <alignment horizontal="center"/>
    </xf>
    <xf numFmtId="0" fontId="2" fillId="13" borderId="11" xfId="0" applyFont="1" applyFill="1" applyBorder="1" applyAlignment="1">
      <alignment horizontal="center"/>
    </xf>
    <xf numFmtId="0" fontId="2" fillId="13" borderId="12" xfId="0" applyFont="1" applyFill="1" applyBorder="1" applyAlignment="1">
      <alignment horizontal="center"/>
    </xf>
    <xf numFmtId="0" fontId="2" fillId="13" borderId="13" xfId="0" applyFont="1" applyFill="1" applyBorder="1" applyAlignment="1">
      <alignment horizontal="center"/>
    </xf>
    <xf numFmtId="0" fontId="6" fillId="16" borderId="0" xfId="0" applyFont="1" applyFill="1" applyAlignment="1">
      <alignment horizontal="center"/>
    </xf>
    <xf numFmtId="0" fontId="0" fillId="18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5" fillId="16" borderId="0" xfId="0" applyFont="1" applyFill="1" applyAlignment="1">
      <alignment horizontal="center"/>
    </xf>
  </cellXfs>
  <cellStyles count="1">
    <cellStyle name="Normal" xfId="0" builtinId="0"/>
  </cellStyles>
  <dxfs count="18">
    <dxf>
      <fill>
        <patternFill>
          <fgColor indexed="64"/>
          <bgColor theme="6" tint="0.79998168889431442"/>
        </patternFill>
      </fill>
    </dxf>
    <dxf>
      <fill>
        <patternFill>
          <fgColor indexed="64"/>
          <bgColor theme="6" tint="0.79998168889431442"/>
        </patternFill>
      </fill>
    </dxf>
    <dxf>
      <fill>
        <patternFill>
          <fgColor indexed="64"/>
          <bgColor theme="6" tint="0.79998168889431442"/>
        </patternFill>
      </fill>
    </dxf>
    <dxf>
      <fill>
        <patternFill>
          <fgColor indexed="64"/>
          <bgColor theme="6" tint="0.79998168889431442"/>
        </patternFill>
      </fill>
    </dxf>
    <dxf>
      <fill>
        <patternFill>
          <fgColor indexed="64"/>
          <bgColor theme="6" tint="0.79998168889431442"/>
        </patternFill>
      </fill>
    </dxf>
    <dxf>
      <fill>
        <patternFill>
          <fgColor indexed="64"/>
          <bgColor theme="6" tint="0.79998168889431442"/>
        </patternFill>
      </fill>
    </dxf>
    <dxf>
      <fill>
        <patternFill patternType="solid">
          <fgColor indexed="64"/>
          <bgColor theme="6"/>
        </patternFill>
      </fill>
    </dxf>
    <dxf>
      <fill>
        <patternFill patternType="solid">
          <fgColor indexed="64"/>
          <bgColor theme="6"/>
        </patternFill>
      </fill>
    </dxf>
    <dxf>
      <fill>
        <patternFill patternType="solid">
          <fgColor indexed="64"/>
          <bgColor theme="6"/>
        </patternFill>
      </fill>
    </dxf>
    <dxf>
      <fill>
        <patternFill patternType="solid">
          <fgColor indexed="64"/>
          <bgColor theme="6"/>
        </patternFill>
      </fill>
    </dxf>
    <dxf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5" tint="0.79998168889431442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lettre de reférence"/>
  <ax:ocxPr ax:name="Size" ax:value="2831;953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Annuler"/>
  <ax:ocxPr ax:name="Size" ax:value="3122;794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Envoyer E-mail"/>
  <ax:ocxPr ax:name="Size" ax:value="3096;953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txPr>
        <a:bodyPr/>
        <a:lstStyle/>
        <a:p>
          <a:pPr>
            <a:defRPr lang="fr-BE"/>
          </a:pPr>
          <a:endParaRPr lang="fr-FR"/>
        </a:p>
      </c:txPr>
    </c:title>
    <c:plotArea>
      <c:layout/>
      <c:pieChart>
        <c:varyColors val="1"/>
        <c:ser>
          <c:idx val="0"/>
          <c:order val="0"/>
          <c:tx>
            <c:v>Origine de l'ouverture du dossier</c:v>
          </c:tx>
          <c:cat>
            <c:strRef>
              <c:f>stats!$I$7:$I$9</c:f>
              <c:strCache>
                <c:ptCount val="3"/>
                <c:pt idx="0">
                  <c:v>Social</c:v>
                </c:pt>
                <c:pt idx="1">
                  <c:v>Paramédicale</c:v>
                </c:pt>
                <c:pt idx="2">
                  <c:v>Médicale</c:v>
                </c:pt>
              </c:strCache>
            </c:strRef>
          </c:cat>
          <c:val>
            <c:numRef>
              <c:f>stats!$J$7:$J$9</c:f>
              <c:numCache>
                <c:formatCode>General</c:formatCode>
                <c:ptCount val="3"/>
                <c:pt idx="0">
                  <c:v>0</c:v>
                </c:pt>
                <c:pt idx="1">
                  <c:v>8</c:v>
                </c:pt>
                <c:pt idx="2">
                  <c:v>0</c:v>
                </c:pt>
              </c:numCache>
            </c:numRef>
          </c:val>
        </c:ser>
        <c:firstSliceAng val="0"/>
      </c:pieChart>
    </c:plotArea>
    <c:legend>
      <c:legendPos val="r"/>
      <c:layout/>
      <c:txPr>
        <a:bodyPr/>
        <a:lstStyle/>
        <a:p>
          <a:pPr>
            <a:defRPr lang="fr-BE"/>
          </a:pPr>
          <a:endParaRPr lang="fr-FR"/>
        </a:p>
      </c:txPr>
    </c:legend>
    <c:plotVisOnly val="1"/>
    <c:dispBlanksAs val="zero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txPr>
        <a:bodyPr/>
        <a:lstStyle/>
        <a:p>
          <a:pPr>
            <a:defRPr lang="fr-BE"/>
          </a:pPr>
          <a:endParaRPr lang="fr-FR"/>
        </a:p>
      </c:txPr>
    </c:title>
    <c:plotArea>
      <c:layout/>
      <c:pieChart>
        <c:varyColors val="1"/>
        <c:ser>
          <c:idx val="0"/>
          <c:order val="0"/>
          <c:tx>
            <c:v>Sexe Dossier</c:v>
          </c:tx>
          <c:cat>
            <c:strRef>
              <c:f>stats!$A$7:$A$8</c:f>
              <c:strCache>
                <c:ptCount val="2"/>
                <c:pt idx="0">
                  <c:v>Femme</c:v>
                </c:pt>
                <c:pt idx="1">
                  <c:v>Homme</c:v>
                </c:pt>
              </c:strCache>
            </c:strRef>
          </c:cat>
          <c:val>
            <c:numRef>
              <c:f>stats!$B$7:$B$8</c:f>
              <c:numCache>
                <c:formatCode>General</c:formatCode>
                <c:ptCount val="2"/>
                <c:pt idx="0">
                  <c:v>7</c:v>
                </c:pt>
                <c:pt idx="1">
                  <c:v>0</c:v>
                </c:pt>
              </c:numCache>
            </c:numRef>
          </c:val>
        </c:ser>
        <c:firstSliceAng val="0"/>
      </c:pieChart>
    </c:plotArea>
    <c:legend>
      <c:legendPos val="r"/>
      <c:layout/>
      <c:txPr>
        <a:bodyPr/>
        <a:lstStyle/>
        <a:p>
          <a:pPr>
            <a:defRPr lang="fr-BE"/>
          </a:pPr>
          <a:endParaRPr lang="fr-FR"/>
        </a:p>
      </c:txPr>
    </c:legend>
    <c:plotVisOnly val="1"/>
    <c:dispBlanksAs val="zero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pieChart>
        <c:varyColors val="1"/>
        <c:ser>
          <c:idx val="0"/>
          <c:order val="0"/>
          <c:cat>
            <c:strRef>
              <c:f>(stats!$S$7,stats!$S$8)</c:f>
              <c:strCache>
                <c:ptCount val="2"/>
                <c:pt idx="0">
                  <c:v>NB. NV Patient</c:v>
                </c:pt>
                <c:pt idx="1">
                  <c:v>NB.Patient existant</c:v>
                </c:pt>
              </c:strCache>
            </c:strRef>
          </c:cat>
          <c:val>
            <c:numRef>
              <c:f>(stats!$U$7,stats!$U$8)</c:f>
              <c:numCache>
                <c:formatCode>General</c:formatCode>
                <c:ptCount val="2"/>
                <c:pt idx="0">
                  <c:v>8</c:v>
                </c:pt>
                <c:pt idx="1">
                  <c:v>0</c:v>
                </c:pt>
              </c:numCache>
            </c:numRef>
          </c:val>
        </c:ser>
        <c:ser>
          <c:idx val="1"/>
          <c:order val="1"/>
          <c:tx>
            <c:v>Nouveaux patients</c:v>
          </c:tx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firstSliceAng val="0"/>
      </c:pieChart>
    </c:plotArea>
    <c:legend>
      <c:legendPos val="r"/>
      <c:layout/>
      <c:txPr>
        <a:bodyPr/>
        <a:lstStyle/>
        <a:p>
          <a:pPr rtl="0">
            <a:defRPr lang="fr-BE"/>
          </a:pPr>
          <a:endParaRPr lang="fr-FR"/>
        </a:p>
      </c:txPr>
    </c:legend>
    <c:plotVisOnly val="1"/>
    <c:dispBlanksAs val="zero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txPr>
        <a:bodyPr/>
        <a:lstStyle/>
        <a:p>
          <a:pPr>
            <a:defRPr lang="fr-BE"/>
          </a:pPr>
          <a:endParaRPr lang="fr-FR"/>
        </a:p>
      </c:txPr>
    </c:title>
    <c:plotArea>
      <c:layout/>
      <c:barChart>
        <c:barDir val="col"/>
        <c:grouping val="clustered"/>
        <c:ser>
          <c:idx val="0"/>
          <c:order val="0"/>
          <c:tx>
            <c:v>Origine géographique</c:v>
          </c:tx>
          <c:cat>
            <c:strRef>
              <c:f>stats!$B$31:$B$52</c:f>
              <c:strCache>
                <c:ptCount val="22"/>
                <c:pt idx="0">
                  <c:v>Anderlecht 1070</c:v>
                </c:pt>
                <c:pt idx="1">
                  <c:v>Auderghem 1160</c:v>
                </c:pt>
                <c:pt idx="2">
                  <c:v>Berchem 1082</c:v>
                </c:pt>
                <c:pt idx="3">
                  <c:v>Bruxelles 1000</c:v>
                </c:pt>
                <c:pt idx="4">
                  <c:v>Etterbeek 1040</c:v>
                </c:pt>
                <c:pt idx="5">
                  <c:v>Evere 1140</c:v>
                </c:pt>
                <c:pt idx="6">
                  <c:v>Forest 1190</c:v>
                </c:pt>
                <c:pt idx="7">
                  <c:v>Ganshoren 1083</c:v>
                </c:pt>
                <c:pt idx="8">
                  <c:v>Ixelles 1050</c:v>
                </c:pt>
                <c:pt idx="9">
                  <c:v>Jette 1090</c:v>
                </c:pt>
                <c:pt idx="10">
                  <c:v>Koekelberg 1081</c:v>
                </c:pt>
                <c:pt idx="11">
                  <c:v>Molenbeek 1080</c:v>
                </c:pt>
                <c:pt idx="12">
                  <c:v>Saint-Gilles 1060</c:v>
                </c:pt>
                <c:pt idx="13">
                  <c:v>Saint-joss 1210</c:v>
                </c:pt>
                <c:pt idx="14">
                  <c:v>Schaerbeek 1030</c:v>
                </c:pt>
                <c:pt idx="15">
                  <c:v>Uccle 1180</c:v>
                </c:pt>
                <c:pt idx="16">
                  <c:v>Watermael 1170</c:v>
                </c:pt>
                <c:pt idx="17">
                  <c:v>Woluwé-St-Lam1200</c:v>
                </c:pt>
                <c:pt idx="18">
                  <c:v>Woluwé-St-pie 1210</c:v>
                </c:pt>
                <c:pt idx="19">
                  <c:v>Région Wallone</c:v>
                </c:pt>
                <c:pt idx="20">
                  <c:v>Région Flammande</c:v>
                </c:pt>
                <c:pt idx="21">
                  <c:v>Hors Belgique</c:v>
                </c:pt>
              </c:strCache>
            </c:strRef>
          </c:cat>
          <c:val>
            <c:numRef>
              <c:f>stats!$C$31:$C$52</c:f>
              <c:numCache>
                <c:formatCode>General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8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</c:ser>
        <c:axId val="127814272"/>
        <c:axId val="127820160"/>
      </c:barChart>
      <c:catAx>
        <c:axId val="127814272"/>
        <c:scaling>
          <c:orientation val="minMax"/>
        </c:scaling>
        <c:axPos val="b"/>
        <c:tickLblPos val="nextTo"/>
        <c:txPr>
          <a:bodyPr/>
          <a:lstStyle/>
          <a:p>
            <a:pPr>
              <a:defRPr lang="fr-BE"/>
            </a:pPr>
            <a:endParaRPr lang="fr-FR"/>
          </a:p>
        </c:txPr>
        <c:crossAx val="127820160"/>
        <c:crosses val="autoZero"/>
        <c:auto val="1"/>
        <c:lblAlgn val="ctr"/>
        <c:lblOffset val="100"/>
      </c:catAx>
      <c:valAx>
        <c:axId val="127820160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lang="fr-BE"/>
            </a:pPr>
            <a:endParaRPr lang="fr-FR"/>
          </a:p>
        </c:txPr>
        <c:crossAx val="127814272"/>
        <c:crosses val="autoZero"/>
        <c:crossBetween val="between"/>
      </c:valAx>
    </c:plotArea>
    <c:legend>
      <c:legendPos val="r"/>
      <c:layout/>
      <c:txPr>
        <a:bodyPr/>
        <a:lstStyle/>
        <a:p>
          <a:pPr>
            <a:defRPr lang="fr-BE"/>
          </a:pPr>
          <a:endParaRPr lang="fr-FR"/>
        </a:p>
      </c:txPr>
    </c:legend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txPr>
        <a:bodyPr/>
        <a:lstStyle/>
        <a:p>
          <a:pPr>
            <a:defRPr lang="fr-BE"/>
          </a:pPr>
          <a:endParaRPr lang="fr-FR"/>
        </a:p>
      </c:txPr>
    </c:title>
    <c:plotArea>
      <c:layout/>
      <c:barChart>
        <c:barDir val="col"/>
        <c:grouping val="clustered"/>
        <c:ser>
          <c:idx val="0"/>
          <c:order val="0"/>
          <c:tx>
            <c:v>Types de suivis</c:v>
          </c:tx>
          <c:cat>
            <c:strRef>
              <c:f>stats!$B$57:$B$59</c:f>
              <c:strCache>
                <c:ptCount val="3"/>
                <c:pt idx="0">
                  <c:v>Social</c:v>
                </c:pt>
                <c:pt idx="1">
                  <c:v>Paramédicale</c:v>
                </c:pt>
                <c:pt idx="2">
                  <c:v>Médicale</c:v>
                </c:pt>
              </c:strCache>
            </c:strRef>
          </c:cat>
          <c:val>
            <c:numRef>
              <c:f>stats!$C$57:$C$59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axId val="127868288"/>
        <c:axId val="127874176"/>
      </c:barChart>
      <c:catAx>
        <c:axId val="127868288"/>
        <c:scaling>
          <c:orientation val="minMax"/>
        </c:scaling>
        <c:axPos val="b"/>
        <c:numFmt formatCode="General" sourceLinked="1"/>
        <c:tickLblPos val="nextTo"/>
        <c:txPr>
          <a:bodyPr/>
          <a:lstStyle/>
          <a:p>
            <a:pPr>
              <a:defRPr lang="fr-BE"/>
            </a:pPr>
            <a:endParaRPr lang="fr-FR"/>
          </a:p>
        </c:txPr>
        <c:crossAx val="127874176"/>
        <c:crosses val="autoZero"/>
        <c:auto val="1"/>
        <c:lblAlgn val="ctr"/>
        <c:lblOffset val="100"/>
      </c:catAx>
      <c:valAx>
        <c:axId val="127874176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lang="fr-BE"/>
            </a:pPr>
            <a:endParaRPr lang="fr-FR"/>
          </a:p>
        </c:txPr>
        <c:crossAx val="127868288"/>
        <c:crosses val="autoZero"/>
        <c:crossBetween val="between"/>
      </c:valAx>
    </c:plotArea>
    <c:legend>
      <c:legendPos val="r"/>
      <c:layout/>
      <c:txPr>
        <a:bodyPr/>
        <a:lstStyle/>
        <a:p>
          <a:pPr>
            <a:defRPr lang="fr-BE"/>
          </a:pPr>
          <a:endParaRPr lang="fr-FR"/>
        </a:p>
      </c:txPr>
    </c:legend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txPr>
        <a:bodyPr/>
        <a:lstStyle/>
        <a:p>
          <a:pPr>
            <a:defRPr lang="fr-BE"/>
          </a:pPr>
          <a:endParaRPr lang="fr-FR"/>
        </a:p>
      </c:txPr>
    </c:title>
    <c:plotArea>
      <c:layout>
        <c:manualLayout>
          <c:layoutTarget val="inner"/>
          <c:xMode val="edge"/>
          <c:yMode val="edge"/>
          <c:x val="3.6111111111111129E-2"/>
          <c:y val="0.22087646700100552"/>
          <c:w val="0.60856933508311462"/>
          <c:h val="0.6143285985103567"/>
        </c:manualLayout>
      </c:layout>
      <c:pieChart>
        <c:varyColors val="1"/>
        <c:ser>
          <c:idx val="0"/>
          <c:order val="0"/>
          <c:tx>
            <c:v>Types de suivis sociaux</c:v>
          </c:tx>
          <c:cat>
            <c:strRef>
              <c:f>stats!$G$57:$G$65</c:f>
              <c:strCache>
                <c:ptCount val="9"/>
                <c:pt idx="0">
                  <c:v>CPAS</c:v>
                </c:pt>
                <c:pt idx="1">
                  <c:v>Aide juridique</c:v>
                </c:pt>
                <c:pt idx="2">
                  <c:v>Recherche logement</c:v>
                </c:pt>
                <c:pt idx="3">
                  <c:v>Traitement de substitution</c:v>
                </c:pt>
                <c:pt idx="4">
                  <c:v>Cure de désintoxication</c:v>
                </c:pt>
                <c:pt idx="5">
                  <c:v>Aide administrative</c:v>
                </c:pt>
                <c:pt idx="6">
                  <c:v>Ecoute psychosociale</c:v>
                </c:pt>
                <c:pt idx="7">
                  <c:v>Médiation de dette</c:v>
                </c:pt>
                <c:pt idx="8">
                  <c:v>Recherche centre hébergement</c:v>
                </c:pt>
              </c:strCache>
            </c:strRef>
          </c:cat>
          <c:val>
            <c:numRef>
              <c:f>stats!$H$57:$H$65</c:f>
              <c:numCache>
                <c:formatCode>General</c:formatCode>
                <c:ptCount val="9"/>
              </c:numCache>
            </c:numRef>
          </c:val>
        </c:ser>
        <c:ser>
          <c:idx val="1"/>
          <c:order val="1"/>
          <c:cat>
            <c:strRef>
              <c:f>stats!$G$57:$G$65</c:f>
              <c:strCache>
                <c:ptCount val="9"/>
                <c:pt idx="0">
                  <c:v>CPAS</c:v>
                </c:pt>
                <c:pt idx="1">
                  <c:v>Aide juridique</c:v>
                </c:pt>
                <c:pt idx="2">
                  <c:v>Recherche logement</c:v>
                </c:pt>
                <c:pt idx="3">
                  <c:v>Traitement de substitution</c:v>
                </c:pt>
                <c:pt idx="4">
                  <c:v>Cure de désintoxication</c:v>
                </c:pt>
                <c:pt idx="5">
                  <c:v>Aide administrative</c:v>
                </c:pt>
                <c:pt idx="6">
                  <c:v>Ecoute psychosociale</c:v>
                </c:pt>
                <c:pt idx="7">
                  <c:v>Médiation de dette</c:v>
                </c:pt>
                <c:pt idx="8">
                  <c:v>Recherche centre hébergement</c:v>
                </c:pt>
              </c:strCache>
            </c:strRef>
          </c:cat>
          <c:val>
            <c:numRef>
              <c:f>stats!$L$57:$L$65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firstSliceAng val="0"/>
      </c:pieChart>
    </c:plotArea>
    <c:legend>
      <c:legendPos val="r"/>
      <c:layout/>
      <c:txPr>
        <a:bodyPr/>
        <a:lstStyle/>
        <a:p>
          <a:pPr rtl="0">
            <a:defRPr lang="fr-BE"/>
          </a:pPr>
          <a:endParaRPr lang="fr-FR"/>
        </a:p>
      </c:txPr>
    </c:legend>
    <c:plotVisOnly val="1"/>
    <c:dispBlanksAs val="zero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pieChart>
        <c:varyColors val="1"/>
        <c:ser>
          <c:idx val="0"/>
          <c:order val="0"/>
          <c:cat>
            <c:strRef>
              <c:f>stats!$P$57:$P$64</c:f>
              <c:strCache>
                <c:ptCount val="8"/>
                <c:pt idx="0">
                  <c:v>Soin de pied/bain de pied</c:v>
                </c:pt>
                <c:pt idx="1">
                  <c:v>Soin de plaie</c:v>
                </c:pt>
                <c:pt idx="2">
                  <c:v>Ecoute psychosociale</c:v>
                </c:pt>
                <c:pt idx="3">
                  <c:v>Conseils RDR</c:v>
                </c:pt>
                <c:pt idx="4">
                  <c:v>Promotion de la santé/conseils santé</c:v>
                </c:pt>
                <c:pt idx="5">
                  <c:v>Orientation médicale</c:v>
                </c:pt>
                <c:pt idx="6">
                  <c:v>Don de matériel/don de médicament</c:v>
                </c:pt>
                <c:pt idx="7">
                  <c:v>Massage</c:v>
                </c:pt>
              </c:strCache>
            </c:strRef>
          </c:cat>
          <c:val>
            <c:numRef>
              <c:f>stats!$Q$57:$Q$64</c:f>
            </c:numRef>
          </c:val>
        </c:ser>
        <c:ser>
          <c:idx val="1"/>
          <c:order val="1"/>
          <c:cat>
            <c:strRef>
              <c:f>stats!$P$57:$P$64</c:f>
              <c:strCache>
                <c:ptCount val="8"/>
                <c:pt idx="0">
                  <c:v>Soin de pied/bain de pied</c:v>
                </c:pt>
                <c:pt idx="1">
                  <c:v>Soin de plaie</c:v>
                </c:pt>
                <c:pt idx="2">
                  <c:v>Ecoute psychosociale</c:v>
                </c:pt>
                <c:pt idx="3">
                  <c:v>Conseils RDR</c:v>
                </c:pt>
                <c:pt idx="4">
                  <c:v>Promotion de la santé/conseils santé</c:v>
                </c:pt>
                <c:pt idx="5">
                  <c:v>Orientation médicale</c:v>
                </c:pt>
                <c:pt idx="6">
                  <c:v>Don de matériel/don de médicament</c:v>
                </c:pt>
                <c:pt idx="7">
                  <c:v>Massage</c:v>
                </c:pt>
              </c:strCache>
            </c:strRef>
          </c:cat>
          <c:val>
            <c:numRef>
              <c:f>stats!$R$57:$R$64</c:f>
            </c:numRef>
          </c:val>
        </c:ser>
        <c:ser>
          <c:idx val="2"/>
          <c:order val="2"/>
          <c:cat>
            <c:strRef>
              <c:f>stats!$P$57:$P$64</c:f>
              <c:strCache>
                <c:ptCount val="8"/>
                <c:pt idx="0">
                  <c:v>Soin de pied/bain de pied</c:v>
                </c:pt>
                <c:pt idx="1">
                  <c:v>Soin de plaie</c:v>
                </c:pt>
                <c:pt idx="2">
                  <c:v>Ecoute psychosociale</c:v>
                </c:pt>
                <c:pt idx="3">
                  <c:v>Conseils RDR</c:v>
                </c:pt>
                <c:pt idx="4">
                  <c:v>Promotion de la santé/conseils santé</c:v>
                </c:pt>
                <c:pt idx="5">
                  <c:v>Orientation médicale</c:v>
                </c:pt>
                <c:pt idx="6">
                  <c:v>Don de matériel/don de médicament</c:v>
                </c:pt>
                <c:pt idx="7">
                  <c:v>Massage</c:v>
                </c:pt>
              </c:strCache>
            </c:strRef>
          </c:cat>
          <c:val>
            <c:numRef>
              <c:f>stats!$S$57:$S$64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3"/>
          <c:order val="3"/>
          <c:tx>
            <c:v>Types de suivis paramédical</c:v>
          </c:tx>
          <c:cat>
            <c:strRef>
              <c:f>stats!$P$57:$P$64</c:f>
              <c:strCache>
                <c:ptCount val="8"/>
                <c:pt idx="0">
                  <c:v>Soin de pied/bain de pied</c:v>
                </c:pt>
                <c:pt idx="1">
                  <c:v>Soin de plaie</c:v>
                </c:pt>
                <c:pt idx="2">
                  <c:v>Ecoute psychosociale</c:v>
                </c:pt>
                <c:pt idx="3">
                  <c:v>Conseils RDR</c:v>
                </c:pt>
                <c:pt idx="4">
                  <c:v>Promotion de la santé/conseils santé</c:v>
                </c:pt>
                <c:pt idx="5">
                  <c:v>Orientation médicale</c:v>
                </c:pt>
                <c:pt idx="6">
                  <c:v>Don de matériel/don de médicament</c:v>
                </c:pt>
                <c:pt idx="7">
                  <c:v>Massage</c:v>
                </c:pt>
              </c:strCache>
            </c:strRef>
          </c:cat>
          <c:val>
            <c:numRef>
              <c:f>stats!$T$57:$T$64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firstSliceAng val="0"/>
      </c:pieChart>
    </c:plotArea>
    <c:legend>
      <c:legendPos val="r"/>
      <c:layout/>
      <c:txPr>
        <a:bodyPr/>
        <a:lstStyle/>
        <a:p>
          <a:pPr rtl="0">
            <a:defRPr lang="fr-BE"/>
          </a:pPr>
          <a:endParaRPr lang="fr-FR"/>
        </a:p>
      </c:txPr>
    </c:legend>
    <c:plotVisOnly val="1"/>
    <c:dispBlanksAs val="zero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doughnutChart>
        <c:varyColors val="1"/>
        <c:ser>
          <c:idx val="0"/>
          <c:order val="0"/>
          <c:cat>
            <c:strRef>
              <c:f>stats!$B$95:$B$100</c:f>
              <c:strCache>
                <c:ptCount val="6"/>
                <c:pt idx="0">
                  <c:v>Rue</c:v>
                </c:pt>
                <c:pt idx="1">
                  <c:v>Appartement privé</c:v>
                </c:pt>
                <c:pt idx="2">
                  <c:v>Chez un ami</c:v>
                </c:pt>
                <c:pt idx="3">
                  <c:v>Maison d'accueil</c:v>
                </c:pt>
                <c:pt idx="4">
                  <c:v>Squat</c:v>
                </c:pt>
                <c:pt idx="5">
                  <c:v>autre</c:v>
                </c:pt>
              </c:strCache>
            </c:strRef>
          </c:cat>
          <c:val>
            <c:numRef>
              <c:f>stats!$C$95:$C$100</c:f>
              <c:numCache>
                <c:formatCode>General</c:formatCode>
                <c:ptCount val="6"/>
                <c:pt idx="0">
                  <c:v>0</c:v>
                </c:pt>
                <c:pt idx="1">
                  <c:v>7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firstSliceAng val="0"/>
        <c:holeSize val="50"/>
      </c:doughnutChart>
    </c:plotArea>
    <c:legend>
      <c:legendPos val="r"/>
      <c:layout/>
      <c:txPr>
        <a:bodyPr/>
        <a:lstStyle/>
        <a:p>
          <a:pPr>
            <a:defRPr lang="fr-BE"/>
          </a:pPr>
          <a:endParaRPr lang="fr-FR"/>
        </a:p>
      </c:txPr>
    </c:legend>
    <c:plotVisOnly val="1"/>
    <c:dispBlanksAs val="zero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txPr>
        <a:bodyPr/>
        <a:lstStyle/>
        <a:p>
          <a:pPr>
            <a:defRPr lang="fr-BE"/>
          </a:pPr>
          <a:endParaRPr lang="fr-FR"/>
        </a:p>
      </c:txPr>
    </c:title>
    <c:plotArea>
      <c:layout/>
      <c:pieChart>
        <c:varyColors val="1"/>
        <c:ser>
          <c:idx val="0"/>
          <c:order val="0"/>
          <c:tx>
            <c:v>En ordre de mutuelle</c:v>
          </c:tx>
          <c:cat>
            <c:strRef>
              <c:f>stats!$F$95:$F$96</c:f>
              <c:strCache>
                <c:ptCount val="2"/>
                <c:pt idx="0">
                  <c:v>En ordre</c:v>
                </c:pt>
                <c:pt idx="1">
                  <c:v>Pas en ordre</c:v>
                </c:pt>
              </c:strCache>
            </c:strRef>
          </c:cat>
          <c:val>
            <c:numRef>
              <c:f>stats!$G$95:$G$96</c:f>
              <c:numCache>
                <c:formatCode>General</c:formatCode>
                <c:ptCount val="2"/>
                <c:pt idx="0">
                  <c:v>8</c:v>
                </c:pt>
                <c:pt idx="1">
                  <c:v>0</c:v>
                </c:pt>
              </c:numCache>
            </c:numRef>
          </c:val>
        </c:ser>
        <c:firstSliceAng val="0"/>
      </c:pieChart>
    </c:plotArea>
    <c:legend>
      <c:legendPos val="r"/>
      <c:layout/>
      <c:txPr>
        <a:bodyPr/>
        <a:lstStyle/>
        <a:p>
          <a:pPr>
            <a:defRPr lang="fr-BE"/>
          </a:pPr>
          <a:endParaRPr lang="fr-FR"/>
        </a:p>
      </c:txPr>
    </c:legend>
    <c:plotVisOnly val="1"/>
    <c:dispBlanksAs val="zero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txPr>
        <a:bodyPr/>
        <a:lstStyle/>
        <a:p>
          <a:pPr>
            <a:defRPr lang="fr-BE"/>
          </a:pPr>
          <a:endParaRPr lang="fr-FR"/>
        </a:p>
      </c:txPr>
    </c:title>
    <c:plotArea>
      <c:layout/>
      <c:pieChart>
        <c:varyColors val="1"/>
        <c:ser>
          <c:idx val="0"/>
          <c:order val="0"/>
          <c:tx>
            <c:strRef>
              <c:f>stats!$J$93</c:f>
              <c:strCache>
                <c:ptCount val="1"/>
                <c:pt idx="0">
                  <c:v>Carte médicale</c:v>
                </c:pt>
              </c:strCache>
            </c:strRef>
          </c:tx>
          <c:cat>
            <c:strRef>
              <c:f>stats!$J$95:$J$96</c:f>
              <c:strCache>
                <c:ptCount val="2"/>
                <c:pt idx="0">
                  <c:v>oui</c:v>
                </c:pt>
                <c:pt idx="1">
                  <c:v>non</c:v>
                </c:pt>
              </c:strCache>
            </c:strRef>
          </c:cat>
          <c:val>
            <c:numRef>
              <c:f>stats!$K$95:$K$96</c:f>
              <c:numCache>
                <c:formatCode>General</c:formatCode>
                <c:ptCount val="2"/>
                <c:pt idx="0">
                  <c:v>0</c:v>
                </c:pt>
                <c:pt idx="1">
                  <c:v>8</c:v>
                </c:pt>
              </c:numCache>
            </c:numRef>
          </c:val>
        </c:ser>
        <c:firstSliceAng val="0"/>
      </c:pieChart>
    </c:plotArea>
    <c:legend>
      <c:legendPos val="r"/>
      <c:layout/>
      <c:txPr>
        <a:bodyPr/>
        <a:lstStyle/>
        <a:p>
          <a:pPr>
            <a:defRPr lang="fr-BE"/>
          </a:pPr>
          <a:endParaRPr lang="fr-FR"/>
        </a:p>
      </c:txPr>
    </c:legend>
    <c:plotVisOnly val="1"/>
    <c:dispBlanksAs val="zero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>
        <c:manualLayout>
          <c:xMode val="edge"/>
          <c:yMode val="edge"/>
          <c:x val="0.40451377952755924"/>
          <c:y val="0"/>
        </c:manualLayout>
      </c:layout>
      <c:txPr>
        <a:bodyPr/>
        <a:lstStyle/>
        <a:p>
          <a:pPr>
            <a:defRPr lang="fr-BE"/>
          </a:pPr>
          <a:endParaRPr lang="fr-FR"/>
        </a:p>
      </c:txPr>
    </c:title>
    <c:plotArea>
      <c:layout>
        <c:manualLayout>
          <c:layoutTarget val="inner"/>
          <c:xMode val="edge"/>
          <c:yMode val="edge"/>
          <c:x val="0.14436876640419949"/>
          <c:y val="0"/>
          <c:w val="0.53888888888888919"/>
          <c:h val="0.89814814814814814"/>
        </c:manualLayout>
      </c:layout>
      <c:pieChart>
        <c:varyColors val="1"/>
        <c:ser>
          <c:idx val="1"/>
          <c:order val="0"/>
          <c:tx>
            <c:strRef>
              <c:f>stats!$O$93</c:f>
              <c:strCache>
                <c:ptCount val="1"/>
                <c:pt idx="0">
                  <c:v>Revenus</c:v>
                </c:pt>
              </c:strCache>
            </c:strRef>
          </c:tx>
          <c:dPt>
            <c:idx val="1"/>
            <c:explosion val="22"/>
          </c:dPt>
          <c:cat>
            <c:strRef>
              <c:f>stats!$O$95:$O$100</c:f>
              <c:strCache>
                <c:ptCount val="6"/>
                <c:pt idx="0">
                  <c:v>Revenu professionnel</c:v>
                </c:pt>
                <c:pt idx="1">
                  <c:v>RIS</c:v>
                </c:pt>
                <c:pt idx="2">
                  <c:v>Aide sociale</c:v>
                </c:pt>
                <c:pt idx="3">
                  <c:v>Manche</c:v>
                </c:pt>
                <c:pt idx="4">
                  <c:v>Travail au noir</c:v>
                </c:pt>
                <c:pt idx="5">
                  <c:v>Sans ressources</c:v>
                </c:pt>
              </c:strCache>
            </c:strRef>
          </c:cat>
          <c:val>
            <c:numRef>
              <c:f>stats!$P$95:$P$100</c:f>
              <c:numCache>
                <c:formatCode>General</c:formatCode>
                <c:ptCount val="6"/>
                <c:pt idx="0">
                  <c:v>0</c:v>
                </c:pt>
                <c:pt idx="1">
                  <c:v>8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firstSliceAng val="0"/>
      </c:pieChart>
    </c:plotArea>
    <c:legend>
      <c:legendPos val="r"/>
      <c:layout/>
      <c:txPr>
        <a:bodyPr/>
        <a:lstStyle/>
        <a:p>
          <a:pPr rtl="0">
            <a:defRPr lang="fr-BE"/>
          </a:pPr>
          <a:endParaRPr lang="fr-FR"/>
        </a:p>
      </c:txPr>
    </c:legend>
    <c:plotVisOnly val="1"/>
    <c:dispBlanksAs val="zero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Pr>
        <a:bodyPr/>
        <a:lstStyle/>
        <a:p>
          <a:pPr>
            <a:defRPr lang="fr-BE"/>
          </a:pPr>
          <a:endParaRPr lang="fr-FR"/>
        </a:p>
      </c:txPr>
    </c:title>
    <c:plotArea>
      <c:layout/>
      <c:barChart>
        <c:barDir val="col"/>
        <c:grouping val="clustered"/>
        <c:ser>
          <c:idx val="0"/>
          <c:order val="0"/>
          <c:tx>
            <c:strRef>
              <c:f>stats!$T$93</c:f>
              <c:strCache>
                <c:ptCount val="1"/>
                <c:pt idx="0">
                  <c:v>CPAS référents</c:v>
                </c:pt>
              </c:strCache>
            </c:strRef>
          </c:tx>
          <c:cat>
            <c:strRef>
              <c:f>stats!$T$94:$T$115</c:f>
              <c:strCache>
                <c:ptCount val="22"/>
                <c:pt idx="0">
                  <c:v>Anderlecht 1070</c:v>
                </c:pt>
                <c:pt idx="1">
                  <c:v>Auderghem 1160</c:v>
                </c:pt>
                <c:pt idx="2">
                  <c:v>Berchem 1082</c:v>
                </c:pt>
                <c:pt idx="3">
                  <c:v>Bruxelles 1000</c:v>
                </c:pt>
                <c:pt idx="4">
                  <c:v>Etterbeek 1040</c:v>
                </c:pt>
                <c:pt idx="5">
                  <c:v>Evere 1140</c:v>
                </c:pt>
                <c:pt idx="6">
                  <c:v>Forest 1190</c:v>
                </c:pt>
                <c:pt idx="7">
                  <c:v>Ganshoren 1083</c:v>
                </c:pt>
                <c:pt idx="8">
                  <c:v>Ixelles 1050</c:v>
                </c:pt>
                <c:pt idx="9">
                  <c:v>Jette 1090</c:v>
                </c:pt>
                <c:pt idx="10">
                  <c:v>Koekelberg 1081</c:v>
                </c:pt>
                <c:pt idx="11">
                  <c:v>Molenbeek 1080</c:v>
                </c:pt>
                <c:pt idx="12">
                  <c:v>Saint-Gilles 1060</c:v>
                </c:pt>
                <c:pt idx="13">
                  <c:v>Saint-joss 1210</c:v>
                </c:pt>
                <c:pt idx="14">
                  <c:v>Schaerbeek 1030</c:v>
                </c:pt>
                <c:pt idx="15">
                  <c:v>Uccle 1180</c:v>
                </c:pt>
                <c:pt idx="16">
                  <c:v>Watermael 1170</c:v>
                </c:pt>
                <c:pt idx="17">
                  <c:v>Woluwé-St-Lam1200</c:v>
                </c:pt>
                <c:pt idx="18">
                  <c:v>Woluwé-St-pie 1210</c:v>
                </c:pt>
                <c:pt idx="19">
                  <c:v>Région Wallone</c:v>
                </c:pt>
                <c:pt idx="20">
                  <c:v>Région Flammande</c:v>
                </c:pt>
                <c:pt idx="21">
                  <c:v>Hors Belgique</c:v>
                </c:pt>
              </c:strCache>
            </c:strRef>
          </c:cat>
          <c:val>
            <c:numRef>
              <c:f>stats!$U$94:$U$115</c:f>
              <c:numCache>
                <c:formatCode>General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8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</c:ser>
        <c:axId val="128068992"/>
        <c:axId val="128070784"/>
      </c:barChart>
      <c:catAx>
        <c:axId val="128068992"/>
        <c:scaling>
          <c:orientation val="minMax"/>
        </c:scaling>
        <c:axPos val="b"/>
        <c:tickLblPos val="nextTo"/>
        <c:txPr>
          <a:bodyPr/>
          <a:lstStyle/>
          <a:p>
            <a:pPr>
              <a:defRPr lang="fr-BE"/>
            </a:pPr>
            <a:endParaRPr lang="fr-FR"/>
          </a:p>
        </c:txPr>
        <c:crossAx val="128070784"/>
        <c:crosses val="autoZero"/>
        <c:auto val="1"/>
        <c:lblAlgn val="ctr"/>
        <c:lblOffset val="100"/>
      </c:catAx>
      <c:valAx>
        <c:axId val="128070784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lang="fr-BE"/>
            </a:pPr>
            <a:endParaRPr lang="fr-FR"/>
          </a:p>
        </c:txPr>
        <c:crossAx val="128068992"/>
        <c:crosses val="autoZero"/>
        <c:crossBetween val="between"/>
      </c:valAx>
    </c:plotArea>
    <c:legend>
      <c:legendPos val="r"/>
      <c:txPr>
        <a:bodyPr/>
        <a:lstStyle/>
        <a:p>
          <a:pPr>
            <a:defRPr lang="fr-BE"/>
          </a:pPr>
          <a:endParaRPr lang="fr-FR"/>
        </a:p>
      </c:txPr>
    </c:legend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7.5000000000000011E-2"/>
          <c:y val="0.17581036745406833"/>
          <c:w val="0.84687642169728783"/>
          <c:h val="0.75474518810148783"/>
        </c:manualLayout>
      </c:layout>
      <c:barChart>
        <c:barDir val="bar"/>
        <c:grouping val="clustered"/>
        <c:ser>
          <c:idx val="0"/>
          <c:order val="0"/>
          <c:tx>
            <c:v>Nationalité</c:v>
          </c:tx>
          <c:cat>
            <c:strRef>
              <c:f>stats!$X$119:$X$316</c:f>
              <c:strCache>
                <c:ptCount val="198"/>
                <c:pt idx="0">
                  <c:v>Afghanistan</c:v>
                </c:pt>
                <c:pt idx="1">
                  <c:v>Afrique du Sud</c:v>
                </c:pt>
                <c:pt idx="2">
                  <c:v>Albanie</c:v>
                </c:pt>
                <c:pt idx="3">
                  <c:v>Algérie</c:v>
                </c:pt>
                <c:pt idx="4">
                  <c:v>Allemagne</c:v>
                </c:pt>
                <c:pt idx="5">
                  <c:v>Andorre</c:v>
                </c:pt>
                <c:pt idx="6">
                  <c:v>Angleterre</c:v>
                </c:pt>
                <c:pt idx="7">
                  <c:v>Angola</c:v>
                </c:pt>
                <c:pt idx="8">
                  <c:v>Arabie Saoudite</c:v>
                </c:pt>
                <c:pt idx="9">
                  <c:v>Argentine</c:v>
                </c:pt>
                <c:pt idx="10">
                  <c:v>Arménie</c:v>
                </c:pt>
                <c:pt idx="11">
                  <c:v>Antigua-et-Barbuda</c:v>
                </c:pt>
                <c:pt idx="12">
                  <c:v>Australie</c:v>
                </c:pt>
                <c:pt idx="13">
                  <c:v>Autriche</c:v>
                </c:pt>
                <c:pt idx="14">
                  <c:v>Azerbaïdjan</c:v>
                </c:pt>
                <c:pt idx="15">
                  <c:v>Bahamas</c:v>
                </c:pt>
                <c:pt idx="16">
                  <c:v>Bahreïn</c:v>
                </c:pt>
                <c:pt idx="17">
                  <c:v>Bangladesh</c:v>
                </c:pt>
                <c:pt idx="18">
                  <c:v>Barbade</c:v>
                </c:pt>
                <c:pt idx="19">
                  <c:v>Belgique</c:v>
                </c:pt>
                <c:pt idx="20">
                  <c:v>Belize</c:v>
                </c:pt>
                <c:pt idx="21">
                  <c:v>Bénin</c:v>
                </c:pt>
                <c:pt idx="22">
                  <c:v>Bhoutan</c:v>
                </c:pt>
                <c:pt idx="23">
                  <c:v>Biélorussie</c:v>
                </c:pt>
                <c:pt idx="24">
                  <c:v>Birmanie</c:v>
                </c:pt>
                <c:pt idx="25">
                  <c:v>Bolivie</c:v>
                </c:pt>
                <c:pt idx="26">
                  <c:v>Bosnie-Herzégovine</c:v>
                </c:pt>
                <c:pt idx="27">
                  <c:v>Botswana</c:v>
                </c:pt>
                <c:pt idx="28">
                  <c:v>Brésil</c:v>
                </c:pt>
                <c:pt idx="29">
                  <c:v>Brunei</c:v>
                </c:pt>
                <c:pt idx="30">
                  <c:v>Bulgarie</c:v>
                </c:pt>
                <c:pt idx="31">
                  <c:v>Burkina Faso</c:v>
                </c:pt>
                <c:pt idx="32">
                  <c:v>Burundi</c:v>
                </c:pt>
                <c:pt idx="33">
                  <c:v>Cambodge</c:v>
                </c:pt>
                <c:pt idx="34">
                  <c:v>Cameroun</c:v>
                </c:pt>
                <c:pt idx="35">
                  <c:v>Canada</c:v>
                </c:pt>
                <c:pt idx="36">
                  <c:v>Cap-Vert</c:v>
                </c:pt>
                <c:pt idx="37">
                  <c:v>Chili</c:v>
                </c:pt>
                <c:pt idx="38">
                  <c:v>Chine</c:v>
                </c:pt>
                <c:pt idx="39">
                  <c:v>Chypre</c:v>
                </c:pt>
                <c:pt idx="40">
                  <c:v>Colombie</c:v>
                </c:pt>
                <c:pt idx="41">
                  <c:v>Comores</c:v>
                </c:pt>
                <c:pt idx="42">
                  <c:v>Congo</c:v>
                </c:pt>
                <c:pt idx="43">
                  <c:v>Corée du Nord</c:v>
                </c:pt>
                <c:pt idx="44">
                  <c:v>Corée du Sud</c:v>
                </c:pt>
                <c:pt idx="45">
                  <c:v>Costa Rica</c:v>
                </c:pt>
                <c:pt idx="46">
                  <c:v>Côte d'Ivoire</c:v>
                </c:pt>
                <c:pt idx="47">
                  <c:v>Croatie</c:v>
                </c:pt>
                <c:pt idx="48">
                  <c:v>Cuba</c:v>
                </c:pt>
                <c:pt idx="49">
                  <c:v>Danemark</c:v>
                </c:pt>
                <c:pt idx="50">
                  <c:v>Djibouti</c:v>
                </c:pt>
                <c:pt idx="51">
                  <c:v>Dominique</c:v>
                </c:pt>
                <c:pt idx="52">
                  <c:v>Ecosse</c:v>
                </c:pt>
                <c:pt idx="53">
                  <c:v>Egypte</c:v>
                </c:pt>
                <c:pt idx="54">
                  <c:v>Emirats Arabes Unis</c:v>
                </c:pt>
                <c:pt idx="55">
                  <c:v>Equateur</c:v>
                </c:pt>
                <c:pt idx="56">
                  <c:v>Erythrée</c:v>
                </c:pt>
                <c:pt idx="57">
                  <c:v>Espagne</c:v>
                </c:pt>
                <c:pt idx="58">
                  <c:v>Estonie</c:v>
                </c:pt>
                <c:pt idx="59">
                  <c:v>Etats-Unis</c:v>
                </c:pt>
                <c:pt idx="60">
                  <c:v>Ethiopie</c:v>
                </c:pt>
                <c:pt idx="61">
                  <c:v>Fidji</c:v>
                </c:pt>
                <c:pt idx="62">
                  <c:v>Finlande</c:v>
                </c:pt>
                <c:pt idx="63">
                  <c:v>France</c:v>
                </c:pt>
                <c:pt idx="64">
                  <c:v>Gabon</c:v>
                </c:pt>
                <c:pt idx="65">
                  <c:v>Gambie</c:v>
                </c:pt>
                <c:pt idx="66">
                  <c:v>Géorgie</c:v>
                </c:pt>
                <c:pt idx="67">
                  <c:v>Ghana</c:v>
                </c:pt>
                <c:pt idx="68">
                  <c:v>Grèce</c:v>
                </c:pt>
                <c:pt idx="69">
                  <c:v>Grenade</c:v>
                </c:pt>
                <c:pt idx="70">
                  <c:v>Guatemala</c:v>
                </c:pt>
                <c:pt idx="71">
                  <c:v>Guinée</c:v>
                </c:pt>
                <c:pt idx="72">
                  <c:v>Guinée équatoriale</c:v>
                </c:pt>
                <c:pt idx="73">
                  <c:v>Guinée-Bissau</c:v>
                </c:pt>
                <c:pt idx="74">
                  <c:v>Guyana</c:v>
                </c:pt>
                <c:pt idx="75">
                  <c:v>Haïti</c:v>
                </c:pt>
                <c:pt idx="76">
                  <c:v>Honduras</c:v>
                </c:pt>
                <c:pt idx="77">
                  <c:v>Hongrie</c:v>
                </c:pt>
                <c:pt idx="78">
                  <c:v>île Maurice</c:v>
                </c:pt>
                <c:pt idx="79">
                  <c:v>Inde</c:v>
                </c:pt>
                <c:pt idx="80">
                  <c:v>Indonésie</c:v>
                </c:pt>
                <c:pt idx="81">
                  <c:v>Irak</c:v>
                </c:pt>
                <c:pt idx="82">
                  <c:v>Iran</c:v>
                </c:pt>
                <c:pt idx="83">
                  <c:v>Irlande</c:v>
                </c:pt>
                <c:pt idx="84">
                  <c:v>Irlande du Nord</c:v>
                </c:pt>
                <c:pt idx="85">
                  <c:v>Islande</c:v>
                </c:pt>
                <c:pt idx="86">
                  <c:v>Israël</c:v>
                </c:pt>
                <c:pt idx="87">
                  <c:v>Italie</c:v>
                </c:pt>
                <c:pt idx="88">
                  <c:v>Jamaïque</c:v>
                </c:pt>
                <c:pt idx="89">
                  <c:v>Japon</c:v>
                </c:pt>
                <c:pt idx="90">
                  <c:v>Jordanie</c:v>
                </c:pt>
                <c:pt idx="91">
                  <c:v>Kazakhstan</c:v>
                </c:pt>
                <c:pt idx="92">
                  <c:v>Kenya</c:v>
                </c:pt>
                <c:pt idx="93">
                  <c:v>Kirghizistan</c:v>
                </c:pt>
                <c:pt idx="94">
                  <c:v>Kiribati</c:v>
                </c:pt>
                <c:pt idx="95">
                  <c:v>Kosovo</c:v>
                </c:pt>
                <c:pt idx="96">
                  <c:v>Koweït</c:v>
                </c:pt>
                <c:pt idx="97">
                  <c:v>Laos</c:v>
                </c:pt>
                <c:pt idx="98">
                  <c:v>Lesotho</c:v>
                </c:pt>
                <c:pt idx="99">
                  <c:v>Lettonie</c:v>
                </c:pt>
                <c:pt idx="100">
                  <c:v>Liban</c:v>
                </c:pt>
                <c:pt idx="101">
                  <c:v>Liberia</c:v>
                </c:pt>
                <c:pt idx="102">
                  <c:v>Libye</c:v>
                </c:pt>
                <c:pt idx="103">
                  <c:v>Liechtenstein</c:v>
                </c:pt>
                <c:pt idx="104">
                  <c:v>Lituanie</c:v>
                </c:pt>
                <c:pt idx="105">
                  <c:v>Luxembourg</c:v>
                </c:pt>
                <c:pt idx="106">
                  <c:v>Macédoine</c:v>
                </c:pt>
                <c:pt idx="107">
                  <c:v>Madagascar</c:v>
                </c:pt>
                <c:pt idx="108">
                  <c:v>Malaisie</c:v>
                </c:pt>
                <c:pt idx="109">
                  <c:v>Malawi</c:v>
                </c:pt>
                <c:pt idx="110">
                  <c:v>Maldives</c:v>
                </c:pt>
                <c:pt idx="111">
                  <c:v>Mali</c:v>
                </c:pt>
                <c:pt idx="112">
                  <c:v>Malte</c:v>
                </c:pt>
                <c:pt idx="113">
                  <c:v>Maroc</c:v>
                </c:pt>
                <c:pt idx="114">
                  <c:v>Marshall</c:v>
                </c:pt>
                <c:pt idx="115">
                  <c:v>Mauritanie</c:v>
                </c:pt>
                <c:pt idx="116">
                  <c:v>Mexique</c:v>
                </c:pt>
                <c:pt idx="117">
                  <c:v>Micronésie</c:v>
                </c:pt>
                <c:pt idx="118">
                  <c:v>Moldavie</c:v>
                </c:pt>
                <c:pt idx="119">
                  <c:v>Monaco</c:v>
                </c:pt>
                <c:pt idx="120">
                  <c:v>Mongolie</c:v>
                </c:pt>
                <c:pt idx="121">
                  <c:v>Monténégro</c:v>
                </c:pt>
                <c:pt idx="122">
                  <c:v>Mozambique</c:v>
                </c:pt>
                <c:pt idx="123">
                  <c:v>Namibie</c:v>
                </c:pt>
                <c:pt idx="124">
                  <c:v>Nauru</c:v>
                </c:pt>
                <c:pt idx="125">
                  <c:v>Népal</c:v>
                </c:pt>
                <c:pt idx="126">
                  <c:v>Nicaragua</c:v>
                </c:pt>
                <c:pt idx="127">
                  <c:v>Niger</c:v>
                </c:pt>
                <c:pt idx="128">
                  <c:v>Nigeria</c:v>
                </c:pt>
                <c:pt idx="129">
                  <c:v>Norvège</c:v>
                </c:pt>
                <c:pt idx="130">
                  <c:v>Nouvelle-Zélande</c:v>
                </c:pt>
                <c:pt idx="131">
                  <c:v>Oman</c:v>
                </c:pt>
                <c:pt idx="132">
                  <c:v>Ouganda</c:v>
                </c:pt>
                <c:pt idx="133">
                  <c:v>Ouzbékistan</c:v>
                </c:pt>
                <c:pt idx="134">
                  <c:v>Pakistan</c:v>
                </c:pt>
                <c:pt idx="135">
                  <c:v>Palaos</c:v>
                </c:pt>
                <c:pt idx="136">
                  <c:v>Panama</c:v>
                </c:pt>
                <c:pt idx="137">
                  <c:v>Papouasie-Nouvelle-Guinée</c:v>
                </c:pt>
                <c:pt idx="138">
                  <c:v>Paraguay</c:v>
                </c:pt>
                <c:pt idx="139">
                  <c:v>Pays de Galles</c:v>
                </c:pt>
                <c:pt idx="140">
                  <c:v>Pays-Bas</c:v>
                </c:pt>
                <c:pt idx="141">
                  <c:v>Pérou</c:v>
                </c:pt>
                <c:pt idx="142">
                  <c:v>Philippines</c:v>
                </c:pt>
                <c:pt idx="143">
                  <c:v>Pologne</c:v>
                </c:pt>
                <c:pt idx="144">
                  <c:v>Portugal</c:v>
                </c:pt>
                <c:pt idx="145">
                  <c:v>Qatar</c:v>
                </c:pt>
                <c:pt idx="146">
                  <c:v>République Centrafricaine</c:v>
                </c:pt>
                <c:pt idx="147">
                  <c:v>République Démocratique du Congo</c:v>
                </c:pt>
                <c:pt idx="148">
                  <c:v>République Dominicaine</c:v>
                </c:pt>
                <c:pt idx="149">
                  <c:v>République Tchèque</c:v>
                </c:pt>
                <c:pt idx="150">
                  <c:v>Roumanie</c:v>
                </c:pt>
                <c:pt idx="151">
                  <c:v>Russie</c:v>
                </c:pt>
                <c:pt idx="152">
                  <c:v>Rwanda</c:v>
                </c:pt>
                <c:pt idx="153">
                  <c:v>Sainte-Lucie</c:v>
                </c:pt>
                <c:pt idx="154">
                  <c:v>Saint-Kitts-et-Nevis</c:v>
                </c:pt>
                <c:pt idx="155">
                  <c:v>Saint-Marin</c:v>
                </c:pt>
                <c:pt idx="156">
                  <c:v>Saint-Vincent-et-les-Grenadines</c:v>
                </c:pt>
                <c:pt idx="157">
                  <c:v>Salomon</c:v>
                </c:pt>
                <c:pt idx="158">
                  <c:v>Salvador</c:v>
                </c:pt>
                <c:pt idx="159">
                  <c:v>Samoa</c:v>
                </c:pt>
                <c:pt idx="160">
                  <c:v>São Tomé et Príncipe</c:v>
                </c:pt>
                <c:pt idx="161">
                  <c:v>Sénégal</c:v>
                </c:pt>
                <c:pt idx="162">
                  <c:v>Serbie</c:v>
                </c:pt>
                <c:pt idx="163">
                  <c:v>Seychelles</c:v>
                </c:pt>
                <c:pt idx="164">
                  <c:v>Sierra Leone</c:v>
                </c:pt>
                <c:pt idx="165">
                  <c:v>Singapour</c:v>
                </c:pt>
                <c:pt idx="166">
                  <c:v>Slovaquie</c:v>
                </c:pt>
                <c:pt idx="167">
                  <c:v>Slovénie</c:v>
                </c:pt>
                <c:pt idx="168">
                  <c:v>Somalie</c:v>
                </c:pt>
                <c:pt idx="169">
                  <c:v>Soudan</c:v>
                </c:pt>
                <c:pt idx="170">
                  <c:v>Sri Lanka</c:v>
                </c:pt>
                <c:pt idx="171">
                  <c:v>Suède</c:v>
                </c:pt>
                <c:pt idx="172">
                  <c:v>Suisse</c:v>
                </c:pt>
                <c:pt idx="173">
                  <c:v>Suriname</c:v>
                </c:pt>
                <c:pt idx="174">
                  <c:v>Swaziland</c:v>
                </c:pt>
                <c:pt idx="175">
                  <c:v>Syrie</c:v>
                </c:pt>
                <c:pt idx="176">
                  <c:v>Tadjikistan</c:v>
                </c:pt>
                <c:pt idx="177">
                  <c:v>Taïwan</c:v>
                </c:pt>
                <c:pt idx="178">
                  <c:v>Tanzanie</c:v>
                </c:pt>
                <c:pt idx="179">
                  <c:v>Tchad</c:v>
                </c:pt>
                <c:pt idx="180">
                  <c:v>Thaïlande</c:v>
                </c:pt>
                <c:pt idx="181">
                  <c:v>Timor-Oriental</c:v>
                </c:pt>
                <c:pt idx="182">
                  <c:v>Togo</c:v>
                </c:pt>
                <c:pt idx="183">
                  <c:v>Tonga</c:v>
                </c:pt>
                <c:pt idx="184">
                  <c:v>Trinité-et-Tobago</c:v>
                </c:pt>
                <c:pt idx="185">
                  <c:v>Tunisie</c:v>
                </c:pt>
                <c:pt idx="186">
                  <c:v>Turkménistan</c:v>
                </c:pt>
                <c:pt idx="187">
                  <c:v>Turquie</c:v>
                </c:pt>
                <c:pt idx="188">
                  <c:v>Tuvalu</c:v>
                </c:pt>
                <c:pt idx="189">
                  <c:v>Ukraine</c:v>
                </c:pt>
                <c:pt idx="190">
                  <c:v>Uruguay</c:v>
                </c:pt>
                <c:pt idx="191">
                  <c:v>Vanuatu</c:v>
                </c:pt>
                <c:pt idx="192">
                  <c:v>Vatican</c:v>
                </c:pt>
                <c:pt idx="193">
                  <c:v>Venezuela</c:v>
                </c:pt>
                <c:pt idx="194">
                  <c:v>Viêt Nam</c:v>
                </c:pt>
                <c:pt idx="195">
                  <c:v>Yémen</c:v>
                </c:pt>
                <c:pt idx="196">
                  <c:v>Zambie</c:v>
                </c:pt>
                <c:pt idx="197">
                  <c:v>Zimbabwe</c:v>
                </c:pt>
              </c:strCache>
            </c:strRef>
          </c:cat>
          <c:val>
            <c:numRef>
              <c:f>stats!$Y$119:$Y$316</c:f>
              <c:numCache>
                <c:formatCode>General</c:formatCode>
                <c:ptCount val="198"/>
              </c:numCache>
            </c:numRef>
          </c:val>
        </c:ser>
        <c:ser>
          <c:idx val="1"/>
          <c:order val="1"/>
          <c:cat>
            <c:strRef>
              <c:f>stats!$X$119:$X$316</c:f>
              <c:strCache>
                <c:ptCount val="198"/>
                <c:pt idx="0">
                  <c:v>Afghanistan</c:v>
                </c:pt>
                <c:pt idx="1">
                  <c:v>Afrique du Sud</c:v>
                </c:pt>
                <c:pt idx="2">
                  <c:v>Albanie</c:v>
                </c:pt>
                <c:pt idx="3">
                  <c:v>Algérie</c:v>
                </c:pt>
                <c:pt idx="4">
                  <c:v>Allemagne</c:v>
                </c:pt>
                <c:pt idx="5">
                  <c:v>Andorre</c:v>
                </c:pt>
                <c:pt idx="6">
                  <c:v>Angleterre</c:v>
                </c:pt>
                <c:pt idx="7">
                  <c:v>Angola</c:v>
                </c:pt>
                <c:pt idx="8">
                  <c:v>Arabie Saoudite</c:v>
                </c:pt>
                <c:pt idx="9">
                  <c:v>Argentine</c:v>
                </c:pt>
                <c:pt idx="10">
                  <c:v>Arménie</c:v>
                </c:pt>
                <c:pt idx="11">
                  <c:v>Antigua-et-Barbuda</c:v>
                </c:pt>
                <c:pt idx="12">
                  <c:v>Australie</c:v>
                </c:pt>
                <c:pt idx="13">
                  <c:v>Autriche</c:v>
                </c:pt>
                <c:pt idx="14">
                  <c:v>Azerbaïdjan</c:v>
                </c:pt>
                <c:pt idx="15">
                  <c:v>Bahamas</c:v>
                </c:pt>
                <c:pt idx="16">
                  <c:v>Bahreïn</c:v>
                </c:pt>
                <c:pt idx="17">
                  <c:v>Bangladesh</c:v>
                </c:pt>
                <c:pt idx="18">
                  <c:v>Barbade</c:v>
                </c:pt>
                <c:pt idx="19">
                  <c:v>Belgique</c:v>
                </c:pt>
                <c:pt idx="20">
                  <c:v>Belize</c:v>
                </c:pt>
                <c:pt idx="21">
                  <c:v>Bénin</c:v>
                </c:pt>
                <c:pt idx="22">
                  <c:v>Bhoutan</c:v>
                </c:pt>
                <c:pt idx="23">
                  <c:v>Biélorussie</c:v>
                </c:pt>
                <c:pt idx="24">
                  <c:v>Birmanie</c:v>
                </c:pt>
                <c:pt idx="25">
                  <c:v>Bolivie</c:v>
                </c:pt>
                <c:pt idx="26">
                  <c:v>Bosnie-Herzégovine</c:v>
                </c:pt>
                <c:pt idx="27">
                  <c:v>Botswana</c:v>
                </c:pt>
                <c:pt idx="28">
                  <c:v>Brésil</c:v>
                </c:pt>
                <c:pt idx="29">
                  <c:v>Brunei</c:v>
                </c:pt>
                <c:pt idx="30">
                  <c:v>Bulgarie</c:v>
                </c:pt>
                <c:pt idx="31">
                  <c:v>Burkina Faso</c:v>
                </c:pt>
                <c:pt idx="32">
                  <c:v>Burundi</c:v>
                </c:pt>
                <c:pt idx="33">
                  <c:v>Cambodge</c:v>
                </c:pt>
                <c:pt idx="34">
                  <c:v>Cameroun</c:v>
                </c:pt>
                <c:pt idx="35">
                  <c:v>Canada</c:v>
                </c:pt>
                <c:pt idx="36">
                  <c:v>Cap-Vert</c:v>
                </c:pt>
                <c:pt idx="37">
                  <c:v>Chili</c:v>
                </c:pt>
                <c:pt idx="38">
                  <c:v>Chine</c:v>
                </c:pt>
                <c:pt idx="39">
                  <c:v>Chypre</c:v>
                </c:pt>
                <c:pt idx="40">
                  <c:v>Colombie</c:v>
                </c:pt>
                <c:pt idx="41">
                  <c:v>Comores</c:v>
                </c:pt>
                <c:pt idx="42">
                  <c:v>Congo</c:v>
                </c:pt>
                <c:pt idx="43">
                  <c:v>Corée du Nord</c:v>
                </c:pt>
                <c:pt idx="44">
                  <c:v>Corée du Sud</c:v>
                </c:pt>
                <c:pt idx="45">
                  <c:v>Costa Rica</c:v>
                </c:pt>
                <c:pt idx="46">
                  <c:v>Côte d'Ivoire</c:v>
                </c:pt>
                <c:pt idx="47">
                  <c:v>Croatie</c:v>
                </c:pt>
                <c:pt idx="48">
                  <c:v>Cuba</c:v>
                </c:pt>
                <c:pt idx="49">
                  <c:v>Danemark</c:v>
                </c:pt>
                <c:pt idx="50">
                  <c:v>Djibouti</c:v>
                </c:pt>
                <c:pt idx="51">
                  <c:v>Dominique</c:v>
                </c:pt>
                <c:pt idx="52">
                  <c:v>Ecosse</c:v>
                </c:pt>
                <c:pt idx="53">
                  <c:v>Egypte</c:v>
                </c:pt>
                <c:pt idx="54">
                  <c:v>Emirats Arabes Unis</c:v>
                </c:pt>
                <c:pt idx="55">
                  <c:v>Equateur</c:v>
                </c:pt>
                <c:pt idx="56">
                  <c:v>Erythrée</c:v>
                </c:pt>
                <c:pt idx="57">
                  <c:v>Espagne</c:v>
                </c:pt>
                <c:pt idx="58">
                  <c:v>Estonie</c:v>
                </c:pt>
                <c:pt idx="59">
                  <c:v>Etats-Unis</c:v>
                </c:pt>
                <c:pt idx="60">
                  <c:v>Ethiopie</c:v>
                </c:pt>
                <c:pt idx="61">
                  <c:v>Fidji</c:v>
                </c:pt>
                <c:pt idx="62">
                  <c:v>Finlande</c:v>
                </c:pt>
                <c:pt idx="63">
                  <c:v>France</c:v>
                </c:pt>
                <c:pt idx="64">
                  <c:v>Gabon</c:v>
                </c:pt>
                <c:pt idx="65">
                  <c:v>Gambie</c:v>
                </c:pt>
                <c:pt idx="66">
                  <c:v>Géorgie</c:v>
                </c:pt>
                <c:pt idx="67">
                  <c:v>Ghana</c:v>
                </c:pt>
                <c:pt idx="68">
                  <c:v>Grèce</c:v>
                </c:pt>
                <c:pt idx="69">
                  <c:v>Grenade</c:v>
                </c:pt>
                <c:pt idx="70">
                  <c:v>Guatemala</c:v>
                </c:pt>
                <c:pt idx="71">
                  <c:v>Guinée</c:v>
                </c:pt>
                <c:pt idx="72">
                  <c:v>Guinée équatoriale</c:v>
                </c:pt>
                <c:pt idx="73">
                  <c:v>Guinée-Bissau</c:v>
                </c:pt>
                <c:pt idx="74">
                  <c:v>Guyana</c:v>
                </c:pt>
                <c:pt idx="75">
                  <c:v>Haïti</c:v>
                </c:pt>
                <c:pt idx="76">
                  <c:v>Honduras</c:v>
                </c:pt>
                <c:pt idx="77">
                  <c:v>Hongrie</c:v>
                </c:pt>
                <c:pt idx="78">
                  <c:v>île Maurice</c:v>
                </c:pt>
                <c:pt idx="79">
                  <c:v>Inde</c:v>
                </c:pt>
                <c:pt idx="80">
                  <c:v>Indonésie</c:v>
                </c:pt>
                <c:pt idx="81">
                  <c:v>Irak</c:v>
                </c:pt>
                <c:pt idx="82">
                  <c:v>Iran</c:v>
                </c:pt>
                <c:pt idx="83">
                  <c:v>Irlande</c:v>
                </c:pt>
                <c:pt idx="84">
                  <c:v>Irlande du Nord</c:v>
                </c:pt>
                <c:pt idx="85">
                  <c:v>Islande</c:v>
                </c:pt>
                <c:pt idx="86">
                  <c:v>Israël</c:v>
                </c:pt>
                <c:pt idx="87">
                  <c:v>Italie</c:v>
                </c:pt>
                <c:pt idx="88">
                  <c:v>Jamaïque</c:v>
                </c:pt>
                <c:pt idx="89">
                  <c:v>Japon</c:v>
                </c:pt>
                <c:pt idx="90">
                  <c:v>Jordanie</c:v>
                </c:pt>
                <c:pt idx="91">
                  <c:v>Kazakhstan</c:v>
                </c:pt>
                <c:pt idx="92">
                  <c:v>Kenya</c:v>
                </c:pt>
                <c:pt idx="93">
                  <c:v>Kirghizistan</c:v>
                </c:pt>
                <c:pt idx="94">
                  <c:v>Kiribati</c:v>
                </c:pt>
                <c:pt idx="95">
                  <c:v>Kosovo</c:v>
                </c:pt>
                <c:pt idx="96">
                  <c:v>Koweït</c:v>
                </c:pt>
                <c:pt idx="97">
                  <c:v>Laos</c:v>
                </c:pt>
                <c:pt idx="98">
                  <c:v>Lesotho</c:v>
                </c:pt>
                <c:pt idx="99">
                  <c:v>Lettonie</c:v>
                </c:pt>
                <c:pt idx="100">
                  <c:v>Liban</c:v>
                </c:pt>
                <c:pt idx="101">
                  <c:v>Liberia</c:v>
                </c:pt>
                <c:pt idx="102">
                  <c:v>Libye</c:v>
                </c:pt>
                <c:pt idx="103">
                  <c:v>Liechtenstein</c:v>
                </c:pt>
                <c:pt idx="104">
                  <c:v>Lituanie</c:v>
                </c:pt>
                <c:pt idx="105">
                  <c:v>Luxembourg</c:v>
                </c:pt>
                <c:pt idx="106">
                  <c:v>Macédoine</c:v>
                </c:pt>
                <c:pt idx="107">
                  <c:v>Madagascar</c:v>
                </c:pt>
                <c:pt idx="108">
                  <c:v>Malaisie</c:v>
                </c:pt>
                <c:pt idx="109">
                  <c:v>Malawi</c:v>
                </c:pt>
                <c:pt idx="110">
                  <c:v>Maldives</c:v>
                </c:pt>
                <c:pt idx="111">
                  <c:v>Mali</c:v>
                </c:pt>
                <c:pt idx="112">
                  <c:v>Malte</c:v>
                </c:pt>
                <c:pt idx="113">
                  <c:v>Maroc</c:v>
                </c:pt>
                <c:pt idx="114">
                  <c:v>Marshall</c:v>
                </c:pt>
                <c:pt idx="115">
                  <c:v>Mauritanie</c:v>
                </c:pt>
                <c:pt idx="116">
                  <c:v>Mexique</c:v>
                </c:pt>
                <c:pt idx="117">
                  <c:v>Micronésie</c:v>
                </c:pt>
                <c:pt idx="118">
                  <c:v>Moldavie</c:v>
                </c:pt>
                <c:pt idx="119">
                  <c:v>Monaco</c:v>
                </c:pt>
                <c:pt idx="120">
                  <c:v>Mongolie</c:v>
                </c:pt>
                <c:pt idx="121">
                  <c:v>Monténégro</c:v>
                </c:pt>
                <c:pt idx="122">
                  <c:v>Mozambique</c:v>
                </c:pt>
                <c:pt idx="123">
                  <c:v>Namibie</c:v>
                </c:pt>
                <c:pt idx="124">
                  <c:v>Nauru</c:v>
                </c:pt>
                <c:pt idx="125">
                  <c:v>Népal</c:v>
                </c:pt>
                <c:pt idx="126">
                  <c:v>Nicaragua</c:v>
                </c:pt>
                <c:pt idx="127">
                  <c:v>Niger</c:v>
                </c:pt>
                <c:pt idx="128">
                  <c:v>Nigeria</c:v>
                </c:pt>
                <c:pt idx="129">
                  <c:v>Norvège</c:v>
                </c:pt>
                <c:pt idx="130">
                  <c:v>Nouvelle-Zélande</c:v>
                </c:pt>
                <c:pt idx="131">
                  <c:v>Oman</c:v>
                </c:pt>
                <c:pt idx="132">
                  <c:v>Ouganda</c:v>
                </c:pt>
                <c:pt idx="133">
                  <c:v>Ouzbékistan</c:v>
                </c:pt>
                <c:pt idx="134">
                  <c:v>Pakistan</c:v>
                </c:pt>
                <c:pt idx="135">
                  <c:v>Palaos</c:v>
                </c:pt>
                <c:pt idx="136">
                  <c:v>Panama</c:v>
                </c:pt>
                <c:pt idx="137">
                  <c:v>Papouasie-Nouvelle-Guinée</c:v>
                </c:pt>
                <c:pt idx="138">
                  <c:v>Paraguay</c:v>
                </c:pt>
                <c:pt idx="139">
                  <c:v>Pays de Galles</c:v>
                </c:pt>
                <c:pt idx="140">
                  <c:v>Pays-Bas</c:v>
                </c:pt>
                <c:pt idx="141">
                  <c:v>Pérou</c:v>
                </c:pt>
                <c:pt idx="142">
                  <c:v>Philippines</c:v>
                </c:pt>
                <c:pt idx="143">
                  <c:v>Pologne</c:v>
                </c:pt>
                <c:pt idx="144">
                  <c:v>Portugal</c:v>
                </c:pt>
                <c:pt idx="145">
                  <c:v>Qatar</c:v>
                </c:pt>
                <c:pt idx="146">
                  <c:v>République Centrafricaine</c:v>
                </c:pt>
                <c:pt idx="147">
                  <c:v>République Démocratique du Congo</c:v>
                </c:pt>
                <c:pt idx="148">
                  <c:v>République Dominicaine</c:v>
                </c:pt>
                <c:pt idx="149">
                  <c:v>République Tchèque</c:v>
                </c:pt>
                <c:pt idx="150">
                  <c:v>Roumanie</c:v>
                </c:pt>
                <c:pt idx="151">
                  <c:v>Russie</c:v>
                </c:pt>
                <c:pt idx="152">
                  <c:v>Rwanda</c:v>
                </c:pt>
                <c:pt idx="153">
                  <c:v>Sainte-Lucie</c:v>
                </c:pt>
                <c:pt idx="154">
                  <c:v>Saint-Kitts-et-Nevis</c:v>
                </c:pt>
                <c:pt idx="155">
                  <c:v>Saint-Marin</c:v>
                </c:pt>
                <c:pt idx="156">
                  <c:v>Saint-Vincent-et-les-Grenadines</c:v>
                </c:pt>
                <c:pt idx="157">
                  <c:v>Salomon</c:v>
                </c:pt>
                <c:pt idx="158">
                  <c:v>Salvador</c:v>
                </c:pt>
                <c:pt idx="159">
                  <c:v>Samoa</c:v>
                </c:pt>
                <c:pt idx="160">
                  <c:v>São Tomé et Príncipe</c:v>
                </c:pt>
                <c:pt idx="161">
                  <c:v>Sénégal</c:v>
                </c:pt>
                <c:pt idx="162">
                  <c:v>Serbie</c:v>
                </c:pt>
                <c:pt idx="163">
                  <c:v>Seychelles</c:v>
                </c:pt>
                <c:pt idx="164">
                  <c:v>Sierra Leone</c:v>
                </c:pt>
                <c:pt idx="165">
                  <c:v>Singapour</c:v>
                </c:pt>
                <c:pt idx="166">
                  <c:v>Slovaquie</c:v>
                </c:pt>
                <c:pt idx="167">
                  <c:v>Slovénie</c:v>
                </c:pt>
                <c:pt idx="168">
                  <c:v>Somalie</c:v>
                </c:pt>
                <c:pt idx="169">
                  <c:v>Soudan</c:v>
                </c:pt>
                <c:pt idx="170">
                  <c:v>Sri Lanka</c:v>
                </c:pt>
                <c:pt idx="171">
                  <c:v>Suède</c:v>
                </c:pt>
                <c:pt idx="172">
                  <c:v>Suisse</c:v>
                </c:pt>
                <c:pt idx="173">
                  <c:v>Suriname</c:v>
                </c:pt>
                <c:pt idx="174">
                  <c:v>Swaziland</c:v>
                </c:pt>
                <c:pt idx="175">
                  <c:v>Syrie</c:v>
                </c:pt>
                <c:pt idx="176">
                  <c:v>Tadjikistan</c:v>
                </c:pt>
                <c:pt idx="177">
                  <c:v>Taïwan</c:v>
                </c:pt>
                <c:pt idx="178">
                  <c:v>Tanzanie</c:v>
                </c:pt>
                <c:pt idx="179">
                  <c:v>Tchad</c:v>
                </c:pt>
                <c:pt idx="180">
                  <c:v>Thaïlande</c:v>
                </c:pt>
                <c:pt idx="181">
                  <c:v>Timor-Oriental</c:v>
                </c:pt>
                <c:pt idx="182">
                  <c:v>Togo</c:v>
                </c:pt>
                <c:pt idx="183">
                  <c:v>Tonga</c:v>
                </c:pt>
                <c:pt idx="184">
                  <c:v>Trinité-et-Tobago</c:v>
                </c:pt>
                <c:pt idx="185">
                  <c:v>Tunisie</c:v>
                </c:pt>
                <c:pt idx="186">
                  <c:v>Turkménistan</c:v>
                </c:pt>
                <c:pt idx="187">
                  <c:v>Turquie</c:v>
                </c:pt>
                <c:pt idx="188">
                  <c:v>Tuvalu</c:v>
                </c:pt>
                <c:pt idx="189">
                  <c:v>Ukraine</c:v>
                </c:pt>
                <c:pt idx="190">
                  <c:v>Uruguay</c:v>
                </c:pt>
                <c:pt idx="191">
                  <c:v>Vanuatu</c:v>
                </c:pt>
                <c:pt idx="192">
                  <c:v>Vatican</c:v>
                </c:pt>
                <c:pt idx="193">
                  <c:v>Venezuela</c:v>
                </c:pt>
                <c:pt idx="194">
                  <c:v>Viêt Nam</c:v>
                </c:pt>
                <c:pt idx="195">
                  <c:v>Yémen</c:v>
                </c:pt>
                <c:pt idx="196">
                  <c:v>Zambie</c:v>
                </c:pt>
                <c:pt idx="197">
                  <c:v>Zimbabwe</c:v>
                </c:pt>
              </c:strCache>
            </c:strRef>
          </c:cat>
          <c:val>
            <c:numRef>
              <c:f>stats!$Z$119:$Z$316</c:f>
              <c:numCache>
                <c:formatCode>General</c:formatCode>
                <c:ptCount val="19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8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</c:numCache>
            </c:numRef>
          </c:val>
        </c:ser>
        <c:axId val="128100992"/>
        <c:axId val="128099456"/>
      </c:barChart>
      <c:valAx>
        <c:axId val="128099456"/>
        <c:scaling>
          <c:orientation val="minMax"/>
        </c:scaling>
        <c:axPos val="b"/>
        <c:majorGridlines/>
        <c:numFmt formatCode="General" sourceLinked="1"/>
        <c:tickLblPos val="nextTo"/>
        <c:txPr>
          <a:bodyPr/>
          <a:lstStyle/>
          <a:p>
            <a:pPr>
              <a:defRPr lang="fr-BE"/>
            </a:pPr>
            <a:endParaRPr lang="fr-FR"/>
          </a:p>
        </c:txPr>
        <c:crossAx val="128100992"/>
        <c:crosses val="autoZero"/>
        <c:crossBetween val="between"/>
      </c:valAx>
      <c:catAx>
        <c:axId val="128100992"/>
        <c:scaling>
          <c:orientation val="minMax"/>
        </c:scaling>
        <c:axPos val="l"/>
        <c:tickLblPos val="nextTo"/>
        <c:txPr>
          <a:bodyPr/>
          <a:lstStyle/>
          <a:p>
            <a:pPr>
              <a:defRPr lang="fr-BE"/>
            </a:pPr>
            <a:endParaRPr lang="fr-FR"/>
          </a:p>
        </c:txPr>
        <c:crossAx val="128099456"/>
        <c:crosses val="autoZero"/>
        <c:auto val="1"/>
        <c:lblAlgn val="ctr"/>
        <c:lblOffset val="100"/>
      </c:catAx>
    </c:plotArea>
    <c:legend>
      <c:legendPos val="r"/>
      <c:layout/>
      <c:txPr>
        <a:bodyPr/>
        <a:lstStyle/>
        <a:p>
          <a:pPr rtl="0">
            <a:defRPr lang="fr-BE"/>
          </a:pPr>
          <a:endParaRPr lang="fr-FR"/>
        </a:p>
      </c:txPr>
    </c:legend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Scroll" dx="16" max="100" page="10" val="49"/>
</file>

<file path=xl/ctrlProps/ctrlProp5.xml><?xml version="1.0" encoding="utf-8"?>
<formControlPr xmlns="http://schemas.microsoft.com/office/spreadsheetml/2009/9/main" objectType="Scroll" dx="16" max="100" page="10" val="40"/>
</file>

<file path=xl/ctrlProps/ctrlProp6.xml><?xml version="1.0" encoding="utf-8"?>
<formControlPr xmlns="http://schemas.microsoft.com/office/spreadsheetml/2009/9/main" objectType="Scroll" dx="16" max="100" page="10" val="100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png"/><Relationship Id="rId3" Type="http://schemas.openxmlformats.org/officeDocument/2006/relationships/hyperlink" Target="#'Suvis dossiers'!A1"/><Relationship Id="rId7" Type="http://schemas.openxmlformats.org/officeDocument/2006/relationships/hyperlink" Target="#R&#233;pertoire!A1"/><Relationship Id="rId12" Type="http://schemas.openxmlformats.org/officeDocument/2006/relationships/image" Target="../media/image6.png"/><Relationship Id="rId2" Type="http://schemas.openxmlformats.org/officeDocument/2006/relationships/image" Target="../media/image1.png"/><Relationship Id="rId1" Type="http://schemas.openxmlformats.org/officeDocument/2006/relationships/hyperlink" Target="#'ouverture dossier'!A1"/><Relationship Id="rId6" Type="http://schemas.openxmlformats.org/officeDocument/2006/relationships/image" Target="../media/image3.png"/><Relationship Id="rId11" Type="http://schemas.openxmlformats.org/officeDocument/2006/relationships/hyperlink" Target="#stats!A1"/><Relationship Id="rId5" Type="http://schemas.openxmlformats.org/officeDocument/2006/relationships/hyperlink" Target="#'consultation dossiers'!A1"/><Relationship Id="rId10" Type="http://schemas.openxmlformats.org/officeDocument/2006/relationships/image" Target="../media/image5.png"/><Relationship Id="rId4" Type="http://schemas.openxmlformats.org/officeDocument/2006/relationships/image" Target="../media/image2.png"/><Relationship Id="rId9" Type="http://schemas.openxmlformats.org/officeDocument/2006/relationships/hyperlink" Target="#'Bon plan'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png"/><Relationship Id="rId3" Type="http://schemas.openxmlformats.org/officeDocument/2006/relationships/image" Target="../media/image8.png"/><Relationship Id="rId7" Type="http://schemas.openxmlformats.org/officeDocument/2006/relationships/hyperlink" Target="#R&#233;pertoire!A1"/><Relationship Id="rId2" Type="http://schemas.openxmlformats.org/officeDocument/2006/relationships/image" Target="../media/image7.png"/><Relationship Id="rId1" Type="http://schemas.openxmlformats.org/officeDocument/2006/relationships/hyperlink" Target="#Feuil1!A1"/><Relationship Id="rId6" Type="http://schemas.openxmlformats.org/officeDocument/2006/relationships/image" Target="../media/image10.png"/><Relationship Id="rId5" Type="http://schemas.openxmlformats.org/officeDocument/2006/relationships/image" Target="../media/image9.png"/><Relationship Id="rId4" Type="http://schemas.openxmlformats.org/officeDocument/2006/relationships/hyperlink" Target="#stats!A1"/><Relationship Id="rId9" Type="http://schemas.openxmlformats.org/officeDocument/2006/relationships/image" Target="../media/image12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17.png"/><Relationship Id="rId3" Type="http://schemas.openxmlformats.org/officeDocument/2006/relationships/image" Target="../media/image14.png"/><Relationship Id="rId7" Type="http://schemas.openxmlformats.org/officeDocument/2006/relationships/hyperlink" Target="#R&#233;pertoire!A1"/><Relationship Id="rId2" Type="http://schemas.openxmlformats.org/officeDocument/2006/relationships/image" Target="../media/image13.png"/><Relationship Id="rId1" Type="http://schemas.openxmlformats.org/officeDocument/2006/relationships/hyperlink" Target="#Feuil1!A1"/><Relationship Id="rId6" Type="http://schemas.openxmlformats.org/officeDocument/2006/relationships/image" Target="../media/image16.png"/><Relationship Id="rId5" Type="http://schemas.openxmlformats.org/officeDocument/2006/relationships/image" Target="../media/image15.png"/><Relationship Id="rId4" Type="http://schemas.openxmlformats.org/officeDocument/2006/relationships/hyperlink" Target="#stats!A1"/><Relationship Id="rId9" Type="http://schemas.openxmlformats.org/officeDocument/2006/relationships/image" Target="../media/image18.png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R&#233;pertoire!A1"/><Relationship Id="rId3" Type="http://schemas.openxmlformats.org/officeDocument/2006/relationships/image" Target="../media/image13.png"/><Relationship Id="rId7" Type="http://schemas.openxmlformats.org/officeDocument/2006/relationships/image" Target="../media/image16.png"/><Relationship Id="rId2" Type="http://schemas.openxmlformats.org/officeDocument/2006/relationships/hyperlink" Target="#Feuil1!A1"/><Relationship Id="rId1" Type="http://schemas.openxmlformats.org/officeDocument/2006/relationships/image" Target="../media/image22.png"/><Relationship Id="rId6" Type="http://schemas.openxmlformats.org/officeDocument/2006/relationships/image" Target="../media/image24.png"/><Relationship Id="rId11" Type="http://schemas.openxmlformats.org/officeDocument/2006/relationships/image" Target="../media/image25.jpeg"/><Relationship Id="rId5" Type="http://schemas.openxmlformats.org/officeDocument/2006/relationships/hyperlink" Target="#stats!A1"/><Relationship Id="rId10" Type="http://schemas.openxmlformats.org/officeDocument/2006/relationships/image" Target="../media/image18.png"/><Relationship Id="rId4" Type="http://schemas.openxmlformats.org/officeDocument/2006/relationships/image" Target="../media/image23.png"/><Relationship Id="rId9" Type="http://schemas.openxmlformats.org/officeDocument/2006/relationships/image" Target="../media/image17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2.png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21.emf"/><Relationship Id="rId2" Type="http://schemas.openxmlformats.org/officeDocument/2006/relationships/image" Target="../media/image20.emf"/><Relationship Id="rId1" Type="http://schemas.openxmlformats.org/officeDocument/2006/relationships/image" Target="../media/image1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247650</xdr:colOff>
      <xdr:row>13</xdr:row>
      <xdr:rowOff>28575</xdr:rowOff>
    </xdr:from>
    <xdr:to>
      <xdr:col>4</xdr:col>
      <xdr:colOff>704850</xdr:colOff>
      <xdr:row>19</xdr:row>
      <xdr:rowOff>104775</xdr:rowOff>
    </xdr:to>
    <xdr:pic>
      <xdr:nvPicPr>
        <xdr:cNvPr id="2" name="irc_mi" descr="http://www.rdc.campusfrance.org/sites/locaux/files/campusfrancerdc/imce/dossier.png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0" y="2505075"/>
          <a:ext cx="1219200" cy="1219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438151</xdr:colOff>
      <xdr:row>13</xdr:row>
      <xdr:rowOff>9526</xdr:rowOff>
    </xdr:from>
    <xdr:to>
      <xdr:col>7</xdr:col>
      <xdr:colOff>1285876</xdr:colOff>
      <xdr:row>20</xdr:row>
      <xdr:rowOff>9526</xdr:rowOff>
    </xdr:to>
    <xdr:pic>
      <xdr:nvPicPr>
        <xdr:cNvPr id="3" name="irc_mi" descr="http://www.eric-archivage.com/userfiles/images/document-open-5.png">
          <a:hlinkClick xmlns:r="http://schemas.openxmlformats.org/officeDocument/2006/relationships" r:id="rId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10151" y="2486026"/>
          <a:ext cx="1333500" cy="1333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723900</xdr:colOff>
      <xdr:row>12</xdr:row>
      <xdr:rowOff>95250</xdr:rowOff>
    </xdr:from>
    <xdr:to>
      <xdr:col>10</xdr:col>
      <xdr:colOff>533400</xdr:colOff>
      <xdr:row>19</xdr:row>
      <xdr:rowOff>95250</xdr:rowOff>
    </xdr:to>
    <xdr:pic>
      <xdr:nvPicPr>
        <xdr:cNvPr id="4" name="irc_mi" descr="http://www.xn--icne-wqa.com/images/icones/2/8/edit-find-4.png">
          <a:hlinkClick xmlns:r="http://schemas.openxmlformats.org/officeDocument/2006/relationships" r:id="rId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86600" y="2381250"/>
          <a:ext cx="1333500" cy="1333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723900</xdr:colOff>
      <xdr:row>12</xdr:row>
      <xdr:rowOff>95250</xdr:rowOff>
    </xdr:from>
    <xdr:to>
      <xdr:col>14</xdr:col>
      <xdr:colOff>76200</xdr:colOff>
      <xdr:row>18</xdr:row>
      <xdr:rowOff>171450</xdr:rowOff>
    </xdr:to>
    <xdr:pic>
      <xdr:nvPicPr>
        <xdr:cNvPr id="5" name="irc_mi" descr="http://rcourcy.com/wp-content/uploads/2011/12/book.png">
          <a:hlinkClick xmlns:r="http://schemas.openxmlformats.org/officeDocument/2006/relationships" r:id="rId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372600" y="2381250"/>
          <a:ext cx="1219200" cy="1219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285750</xdr:colOff>
      <xdr:row>13</xdr:row>
      <xdr:rowOff>0</xdr:rowOff>
    </xdr:from>
    <xdr:to>
      <xdr:col>16</xdr:col>
      <xdr:colOff>476250</xdr:colOff>
      <xdr:row>19</xdr:row>
      <xdr:rowOff>30858</xdr:rowOff>
    </xdr:to>
    <xdr:pic>
      <xdr:nvPicPr>
        <xdr:cNvPr id="6" name="Image 5">
          <a:hlinkClick xmlns:r="http://schemas.openxmlformats.org/officeDocument/2006/relationships" r:id="rId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563350" y="2476500"/>
          <a:ext cx="952500" cy="11738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190500</xdr:colOff>
      <xdr:row>13</xdr:row>
      <xdr:rowOff>63500</xdr:rowOff>
    </xdr:from>
    <xdr:to>
      <xdr:col>19</xdr:col>
      <xdr:colOff>571500</xdr:colOff>
      <xdr:row>19</xdr:row>
      <xdr:rowOff>63500</xdr:rowOff>
    </xdr:to>
    <xdr:pic>
      <xdr:nvPicPr>
        <xdr:cNvPr id="7" name="irc_mi" descr="http://www.agence-web.be/images/icon-stats.png">
          <a:hlinkClick xmlns:r="http://schemas.openxmlformats.org/officeDocument/2006/relationships" r:id="rId1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747750" y="2540000"/>
          <a:ext cx="1143000" cy="1143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35</xdr:col>
      <xdr:colOff>109887</xdr:colOff>
      <xdr:row>3</xdr:row>
      <xdr:rowOff>499</xdr:rowOff>
    </xdr:from>
    <xdr:to>
      <xdr:col>35</xdr:col>
      <xdr:colOff>371651</xdr:colOff>
      <xdr:row>4</xdr:row>
      <xdr:rowOff>76200</xdr:rowOff>
    </xdr:to>
    <xdr:pic>
      <xdr:nvPicPr>
        <xdr:cNvPr id="22" name="Image 21" descr="C:\Users\DUNE-Coordination\AppData\Local\Microsoft\Windows\Temporary Internet Files\Content.IE5\Z72ROL5B\MC900432680[1].png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053737" y="381499"/>
          <a:ext cx="261764" cy="26620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383803</xdr:colOff>
      <xdr:row>3</xdr:row>
      <xdr:rowOff>6244</xdr:rowOff>
    </xdr:from>
    <xdr:to>
      <xdr:col>35</xdr:col>
      <xdr:colOff>649016</xdr:colOff>
      <xdr:row>4</xdr:row>
      <xdr:rowOff>85452</xdr:rowOff>
    </xdr:to>
    <xdr:pic>
      <xdr:nvPicPr>
        <xdr:cNvPr id="23" name="Image 22" descr="C:\Users\DUNE-Coordination\AppData\Local\Microsoft\Windows\Temporary Internet Files\Content.IE5\PY7S858K\MC900433792[1]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27653" y="387244"/>
          <a:ext cx="265213" cy="2697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773889</xdr:colOff>
      <xdr:row>3</xdr:row>
      <xdr:rowOff>13877</xdr:rowOff>
    </xdr:from>
    <xdr:to>
      <xdr:col>37</xdr:col>
      <xdr:colOff>258668</xdr:colOff>
      <xdr:row>4</xdr:row>
      <xdr:rowOff>83660</xdr:rowOff>
    </xdr:to>
    <xdr:pic>
      <xdr:nvPicPr>
        <xdr:cNvPr id="24" name="Image 23" descr="C:\Users\DUNE-Coordination\AppData\Local\Microsoft\Windows\Temporary Internet Files\Content.IE5\3EQITTWD\MC900431503[1].png">
          <a:hlinkClick xmlns:r="http://schemas.openxmlformats.org/officeDocument/2006/relationships" r:id="rId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327339" y="394877"/>
          <a:ext cx="256304" cy="2602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34744</xdr:colOff>
      <xdr:row>3</xdr:row>
      <xdr:rowOff>0</xdr:rowOff>
    </xdr:from>
    <xdr:to>
      <xdr:col>36</xdr:col>
      <xdr:colOff>309924</xdr:colOff>
      <xdr:row>4</xdr:row>
      <xdr:rowOff>81615</xdr:rowOff>
    </xdr:to>
    <xdr:pic>
      <xdr:nvPicPr>
        <xdr:cNvPr id="25" name="Image 24" descr="C:\Users\DUNE-Coordination\AppData\Local\Microsoft\Windows\Temporary Internet Files\Content.IE5\KI68U0ZT\MC900442132[1].png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588194" y="381000"/>
          <a:ext cx="275180" cy="2721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304414</xdr:colOff>
      <xdr:row>3</xdr:row>
      <xdr:rowOff>502</xdr:rowOff>
    </xdr:from>
    <xdr:to>
      <xdr:col>36</xdr:col>
      <xdr:colOff>566388</xdr:colOff>
      <xdr:row>4</xdr:row>
      <xdr:rowOff>76202</xdr:rowOff>
    </xdr:to>
    <xdr:pic>
      <xdr:nvPicPr>
        <xdr:cNvPr id="26" name="Image 25" descr="C:\Users\DUNE-Coordination\AppData\Local\Microsoft\Windows\Temporary Internet Files\Content.IE5\PY7S858K\MC900442135[1].png">
          <a:hlinkClick xmlns:r="http://schemas.openxmlformats.org/officeDocument/2006/relationships" r:id="rId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857864" y="381502"/>
          <a:ext cx="261974" cy="266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594371</xdr:colOff>
      <xdr:row>3</xdr:row>
      <xdr:rowOff>23401</xdr:rowOff>
    </xdr:from>
    <xdr:to>
      <xdr:col>37</xdr:col>
      <xdr:colOff>132660</xdr:colOff>
      <xdr:row>4</xdr:row>
      <xdr:rowOff>63607</xdr:rowOff>
    </xdr:to>
    <xdr:pic>
      <xdr:nvPicPr>
        <xdr:cNvPr id="27" name="Image 26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147821" y="404401"/>
          <a:ext cx="147889" cy="2307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322049</xdr:colOff>
      <xdr:row>4</xdr:row>
      <xdr:rowOff>498</xdr:rowOff>
    </xdr:from>
    <xdr:to>
      <xdr:col>23</xdr:col>
      <xdr:colOff>693700</xdr:colOff>
      <xdr:row>5</xdr:row>
      <xdr:rowOff>30914</xdr:rowOff>
    </xdr:to>
    <xdr:pic>
      <xdr:nvPicPr>
        <xdr:cNvPr id="17" name="Image 16" descr="C:\Users\DUNE-Coordination\AppData\Local\Microsoft\Windows\Temporary Internet Files\Content.IE5\Z72ROL5B\MC900432680[1].png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595765" y="1545093"/>
          <a:ext cx="371651" cy="37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627469</xdr:colOff>
      <xdr:row>4</xdr:row>
      <xdr:rowOff>6242</xdr:rowOff>
    </xdr:from>
    <xdr:to>
      <xdr:col>32</xdr:col>
      <xdr:colOff>78804</xdr:colOff>
      <xdr:row>5</xdr:row>
      <xdr:rowOff>41637</xdr:rowOff>
    </xdr:to>
    <xdr:pic>
      <xdr:nvPicPr>
        <xdr:cNvPr id="18" name="Image 17" descr="C:\Users\DUNE-Coordination\AppData\Local\Microsoft\Windows\Temporary Internet Files\Content.IE5\PY7S858K\MC900433792[1]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660611" y="1550837"/>
          <a:ext cx="376547" cy="3829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115133</xdr:colOff>
      <xdr:row>4</xdr:row>
      <xdr:rowOff>1005</xdr:rowOff>
    </xdr:from>
    <xdr:to>
      <xdr:col>34</xdr:col>
      <xdr:colOff>324572</xdr:colOff>
      <xdr:row>5</xdr:row>
      <xdr:rowOff>23019</xdr:rowOff>
    </xdr:to>
    <xdr:pic>
      <xdr:nvPicPr>
        <xdr:cNvPr id="19" name="Image 18" descr="C:\Users\DUNE-Coordination\AppData\Local\Microsoft\Windows\Temporary Internet Files\Content.IE5\3EQITTWD\MC900431503[1].png">
          <a:hlinkClick xmlns:r="http://schemas.openxmlformats.org/officeDocument/2006/relationships" r:id="rId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19592" y="1545600"/>
          <a:ext cx="363898" cy="36954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667069</xdr:colOff>
      <xdr:row>4</xdr:row>
      <xdr:rowOff>-1</xdr:rowOff>
    </xdr:from>
    <xdr:to>
      <xdr:col>24</xdr:col>
      <xdr:colOff>298341</xdr:colOff>
      <xdr:row>5</xdr:row>
      <xdr:rowOff>38811</xdr:rowOff>
    </xdr:to>
    <xdr:pic>
      <xdr:nvPicPr>
        <xdr:cNvPr id="20" name="Image 19" descr="C:\Users\DUNE-Coordination\AppData\Local\Microsoft\Windows\Temporary Internet Files\Content.IE5\KI68U0ZT\MC900442132[1].png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940785" y="1544594"/>
          <a:ext cx="390697" cy="3863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305908</xdr:colOff>
      <xdr:row>3</xdr:row>
      <xdr:rowOff>953002</xdr:rowOff>
    </xdr:from>
    <xdr:to>
      <xdr:col>31</xdr:col>
      <xdr:colOff>162991</xdr:colOff>
      <xdr:row>5</xdr:row>
      <xdr:rowOff>18044</xdr:rowOff>
    </xdr:to>
    <xdr:pic>
      <xdr:nvPicPr>
        <xdr:cNvPr id="21" name="Image 20" descr="C:\Users\DUNE-Coordination\AppData\Local\Microsoft\Windows\Temporary Internet Files\Content.IE5\PY7S858K\MC900442135[1].png">
          <a:hlinkClick xmlns:r="http://schemas.openxmlformats.org/officeDocument/2006/relationships" r:id="rId7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39050" y="1532225"/>
          <a:ext cx="371948" cy="37794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250401</xdr:colOff>
      <xdr:row>4</xdr:row>
      <xdr:rowOff>13876</xdr:rowOff>
    </xdr:from>
    <xdr:to>
      <xdr:col>33</xdr:col>
      <xdr:colOff>48480</xdr:colOff>
      <xdr:row>4</xdr:row>
      <xdr:rowOff>341430</xdr:rowOff>
    </xdr:to>
    <xdr:pic>
      <xdr:nvPicPr>
        <xdr:cNvPr id="22" name="Image 21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042969" y="1558471"/>
          <a:ext cx="209971" cy="327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76200</xdr:colOff>
      <xdr:row>2</xdr:row>
      <xdr:rowOff>0</xdr:rowOff>
    </xdr:from>
    <xdr:to>
      <xdr:col>9</xdr:col>
      <xdr:colOff>295275</xdr:colOff>
      <xdr:row>3</xdr:row>
      <xdr:rowOff>28575</xdr:rowOff>
    </xdr:to>
    <xdr:pic macro="[0]!Feuil2.rech">
      <xdr:nvPicPr>
        <xdr:cNvPr id="4" name="irc_mi" descr="http://www.un-instant-detente.fr/wp-content/uploads/2013/01/recherche-icone-5241-64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67075" y="20002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420584</xdr:colOff>
      <xdr:row>0</xdr:row>
      <xdr:rowOff>25240</xdr:rowOff>
    </xdr:from>
    <xdr:to>
      <xdr:col>15</xdr:col>
      <xdr:colOff>25287</xdr:colOff>
      <xdr:row>1</xdr:row>
      <xdr:rowOff>7346</xdr:rowOff>
    </xdr:to>
    <xdr:pic>
      <xdr:nvPicPr>
        <xdr:cNvPr id="23" name="Image 22" descr="C:\Users\DUNE-Coordination\AppData\Local\Microsoft\Windows\Temporary Internet Files\Content.IE5\Z72ROL5B\MC900432680[1].png">
          <a:hlinkClick xmlns:r="http://schemas.openxmlformats.org/officeDocument/2006/relationships" r:id="rId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88084" y="25240"/>
          <a:ext cx="371651" cy="37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88030</xdr:colOff>
      <xdr:row>0</xdr:row>
      <xdr:rowOff>30984</xdr:rowOff>
    </xdr:from>
    <xdr:to>
      <xdr:col>15</xdr:col>
      <xdr:colOff>464577</xdr:colOff>
      <xdr:row>1</xdr:row>
      <xdr:rowOff>18069</xdr:rowOff>
    </xdr:to>
    <xdr:pic>
      <xdr:nvPicPr>
        <xdr:cNvPr id="24" name="Image 23" descr="C:\Users\DUNE-Coordination\AppData\Local\Microsoft\Windows\Temporary Internet Files\Content.IE5\PY7S858K\MC900433792[1]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522478" y="30984"/>
          <a:ext cx="376547" cy="3829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1539131</xdr:colOff>
      <xdr:row>0</xdr:row>
      <xdr:rowOff>38618</xdr:rowOff>
    </xdr:from>
    <xdr:to>
      <xdr:col>15</xdr:col>
      <xdr:colOff>1903029</xdr:colOff>
      <xdr:row>1</xdr:row>
      <xdr:rowOff>12322</xdr:rowOff>
    </xdr:to>
    <xdr:pic>
      <xdr:nvPicPr>
        <xdr:cNvPr id="25" name="Image 24" descr="C:\Users\DUNE-Coordination\AppData\Local\Microsoft\Windows\Temporary Internet Files\Content.IE5\3EQITTWD\MC900431503[1].png">
          <a:hlinkClick xmlns:r="http://schemas.openxmlformats.org/officeDocument/2006/relationships" r:id="rId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973579" y="38618"/>
          <a:ext cx="363898" cy="36954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487263</xdr:colOff>
      <xdr:row>0</xdr:row>
      <xdr:rowOff>24741</xdr:rowOff>
    </xdr:from>
    <xdr:to>
      <xdr:col>15</xdr:col>
      <xdr:colOff>877960</xdr:colOff>
      <xdr:row>1</xdr:row>
      <xdr:rowOff>15243</xdr:rowOff>
    </xdr:to>
    <xdr:pic>
      <xdr:nvPicPr>
        <xdr:cNvPr id="26" name="Image 25" descr="C:\Users\DUNE-Coordination\AppData\Local\Microsoft\Windows\Temporary Internet Files\Content.IE5\KI68U0ZT\MC900442132[1].pn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921711" y="24741"/>
          <a:ext cx="390697" cy="3863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886301</xdr:colOff>
      <xdr:row>0</xdr:row>
      <xdr:rowOff>25243</xdr:rowOff>
    </xdr:from>
    <xdr:to>
      <xdr:col>15</xdr:col>
      <xdr:colOff>1258249</xdr:colOff>
      <xdr:row>1</xdr:row>
      <xdr:rowOff>7347</xdr:rowOff>
    </xdr:to>
    <xdr:pic>
      <xdr:nvPicPr>
        <xdr:cNvPr id="27" name="Image 26" descr="C:\Users\DUNE-Coordination\AppData\Local\Microsoft\Windows\Temporary Internet Files\Content.IE5\PY7S858K\MC900442135[1].png">
          <a:hlinkClick xmlns:r="http://schemas.openxmlformats.org/officeDocument/2006/relationships" r:id="rId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20749" y="25243"/>
          <a:ext cx="371948" cy="37794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1281300</xdr:colOff>
      <xdr:row>0</xdr:row>
      <xdr:rowOff>38617</xdr:rowOff>
    </xdr:from>
    <xdr:to>
      <xdr:col>15</xdr:col>
      <xdr:colOff>1491271</xdr:colOff>
      <xdr:row>0</xdr:row>
      <xdr:rowOff>366171</xdr:rowOff>
    </xdr:to>
    <xdr:pic>
      <xdr:nvPicPr>
        <xdr:cNvPr id="28" name="Image 27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715748" y="38617"/>
          <a:ext cx="209971" cy="327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35719</xdr:colOff>
      <xdr:row>0</xdr:row>
      <xdr:rowOff>11906</xdr:rowOff>
    </xdr:from>
    <xdr:to>
      <xdr:col>16</xdr:col>
      <xdr:colOff>404812</xdr:colOff>
      <xdr:row>0</xdr:row>
      <xdr:rowOff>380999</xdr:rowOff>
    </xdr:to>
    <xdr:pic macro="[0]!Feuil2.RAZ">
      <xdr:nvPicPr>
        <xdr:cNvPr id="9" name="Image 8" descr="reset02.jpg"/>
        <xdr:cNvPicPr>
          <a:picLocks noChangeAspect="1"/>
        </xdr:cNvPicPr>
      </xdr:nvPicPr>
      <xdr:blipFill>
        <a:blip xmlns:r="http://schemas.openxmlformats.org/officeDocument/2006/relationships" r:embed="rId11" cstate="print"/>
        <a:stretch>
          <a:fillRect/>
        </a:stretch>
      </xdr:blipFill>
      <xdr:spPr>
        <a:xfrm>
          <a:off x="14906625" y="11906"/>
          <a:ext cx="369093" cy="369093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219075</xdr:colOff>
      <xdr:row>1</xdr:row>
      <xdr:rowOff>0</xdr:rowOff>
    </xdr:from>
    <xdr:to>
      <xdr:col>5</xdr:col>
      <xdr:colOff>438150</xdr:colOff>
      <xdr:row>2</xdr:row>
      <xdr:rowOff>4577</xdr:rowOff>
    </xdr:to>
    <xdr:pic>
      <xdr:nvPicPr>
        <xdr:cNvPr id="3" name="irc_mi" descr="http://www.un-instant-detente.fr/wp-content/uploads/2013/01/recherche-icone-5241-64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91325" y="342900"/>
          <a:ext cx="219075" cy="21412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</xdr:colOff>
      <xdr:row>9</xdr:row>
      <xdr:rowOff>19050</xdr:rowOff>
    </xdr:from>
    <xdr:to>
      <xdr:col>3</xdr:col>
      <xdr:colOff>28575</xdr:colOff>
      <xdr:row>9</xdr:row>
      <xdr:rowOff>152400</xdr:rowOff>
    </xdr:to>
    <xdr:sp macro="" textlink="">
      <xdr:nvSpPr>
        <xdr:cNvPr id="4" name="Rectangle 3"/>
        <xdr:cNvSpPr/>
      </xdr:nvSpPr>
      <xdr:spPr>
        <a:xfrm>
          <a:off x="2933700" y="4241165"/>
          <a:ext cx="704850" cy="133350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BE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9</xdr:row>
      <xdr:rowOff>119062</xdr:rowOff>
    </xdr:from>
    <xdr:to>
      <xdr:col>16</xdr:col>
      <xdr:colOff>695325</xdr:colOff>
      <xdr:row>26</xdr:row>
      <xdr:rowOff>171450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704851</xdr:colOff>
      <xdr:row>9</xdr:row>
      <xdr:rowOff>90487</xdr:rowOff>
    </xdr:from>
    <xdr:to>
      <xdr:col>5</xdr:col>
      <xdr:colOff>733426</xdr:colOff>
      <xdr:row>26</xdr:row>
      <xdr:rowOff>85725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19</xdr:col>
      <xdr:colOff>28574</xdr:colOff>
      <xdr:row>9</xdr:row>
      <xdr:rowOff>123824</xdr:rowOff>
    </xdr:from>
    <xdr:to>
      <xdr:col>23</xdr:col>
      <xdr:colOff>457199</xdr:colOff>
      <xdr:row>26</xdr:row>
      <xdr:rowOff>171449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723900</xdr:colOff>
      <xdr:row>30</xdr:row>
      <xdr:rowOff>0</xdr:rowOff>
    </xdr:from>
    <xdr:to>
      <xdr:col>21</xdr:col>
      <xdr:colOff>171450</xdr:colOff>
      <xdr:row>51</xdr:row>
      <xdr:rowOff>161925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752475</xdr:colOff>
      <xdr:row>65</xdr:row>
      <xdr:rowOff>61912</xdr:rowOff>
    </xdr:from>
    <xdr:to>
      <xdr:col>4</xdr:col>
      <xdr:colOff>752475</xdr:colOff>
      <xdr:row>89</xdr:row>
      <xdr:rowOff>9525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</xdr:col>
      <xdr:colOff>9524</xdr:colOff>
      <xdr:row>65</xdr:row>
      <xdr:rowOff>42862</xdr:rowOff>
    </xdr:from>
    <xdr:to>
      <xdr:col>13</xdr:col>
      <xdr:colOff>2362200</xdr:colOff>
      <xdr:row>89</xdr:row>
      <xdr:rowOff>0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15</xdr:col>
      <xdr:colOff>0</xdr:colOff>
      <xdr:row>65</xdr:row>
      <xdr:rowOff>57150</xdr:rowOff>
    </xdr:from>
    <xdr:to>
      <xdr:col>21</xdr:col>
      <xdr:colOff>742950</xdr:colOff>
      <xdr:row>89</xdr:row>
      <xdr:rowOff>28575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</xdr:col>
      <xdr:colOff>28575</xdr:colOff>
      <xdr:row>100</xdr:row>
      <xdr:rowOff>109537</xdr:rowOff>
    </xdr:from>
    <xdr:to>
      <xdr:col>3</xdr:col>
      <xdr:colOff>752475</xdr:colOff>
      <xdr:row>114</xdr:row>
      <xdr:rowOff>185737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5</xdr:col>
      <xdr:colOff>19050</xdr:colOff>
      <xdr:row>100</xdr:row>
      <xdr:rowOff>119062</xdr:rowOff>
    </xdr:from>
    <xdr:to>
      <xdr:col>8</xdr:col>
      <xdr:colOff>38100</xdr:colOff>
      <xdr:row>115</xdr:row>
      <xdr:rowOff>4762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8</xdr:col>
      <xdr:colOff>828674</xdr:colOff>
      <xdr:row>100</xdr:row>
      <xdr:rowOff>109537</xdr:rowOff>
    </xdr:from>
    <xdr:to>
      <xdr:col>13</xdr:col>
      <xdr:colOff>28574</xdr:colOff>
      <xdr:row>114</xdr:row>
      <xdr:rowOff>142875</xdr:rowOff>
    </xdr:to>
    <xdr:graphicFrame macro="">
      <xdr:nvGraphicFramePr>
        <xdr:cNvPr id="15" name="Graphique 1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13</xdr:col>
      <xdr:colOff>1266824</xdr:colOff>
      <xdr:row>100</xdr:row>
      <xdr:rowOff>114300</xdr:rowOff>
    </xdr:from>
    <xdr:to>
      <xdr:col>15</xdr:col>
      <xdr:colOff>2305049</xdr:colOff>
      <xdr:row>114</xdr:row>
      <xdr:rowOff>171450</xdr:rowOff>
    </xdr:to>
    <xdr:graphicFrame macro="">
      <xdr:nvGraphicFramePr>
        <xdr:cNvPr id="16" name="Graphique 1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21</xdr:col>
      <xdr:colOff>309563</xdr:colOff>
      <xdr:row>93</xdr:row>
      <xdr:rowOff>51197</xdr:rowOff>
    </xdr:from>
    <xdr:to>
      <xdr:col>34</xdr:col>
      <xdr:colOff>71438</xdr:colOff>
      <xdr:row>115</xdr:row>
      <xdr:rowOff>154781</xdr:rowOff>
    </xdr:to>
    <xdr:graphicFrame macro="">
      <xdr:nvGraphicFramePr>
        <xdr:cNvPr id="18" name="Graphique 1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</xdr:col>
      <xdr:colOff>857250</xdr:colOff>
      <xdr:row>118</xdr:row>
      <xdr:rowOff>47625</xdr:rowOff>
    </xdr:from>
    <xdr:to>
      <xdr:col>19</xdr:col>
      <xdr:colOff>988219</xdr:colOff>
      <xdr:row>262</xdr:row>
      <xdr:rowOff>166689</xdr:rowOff>
    </xdr:to>
    <xdr:graphicFrame macro="">
      <xdr:nvGraphicFramePr>
        <xdr:cNvPr id="19" name="Graphique 1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ClientDonnée" displayName="ClientDonnée" ref="A1:AI11" totalsRowShown="0">
  <autoFilter ref="A1:AI11">
    <filterColumn colId="0"/>
  </autoFilter>
  <tableColumns count="35">
    <tableColumn id="1" name="Date d'encodage"/>
    <tableColumn id="27" name="nouveau patient"/>
    <tableColumn id="29" name="Origine de l'ouverture"/>
    <tableColumn id="31" name="Code"/>
    <tableColumn id="36" name="CodeBis"/>
    <tableColumn id="5" name="NV Patient"/>
    <tableColumn id="28" name="Sexe"/>
    <tableColumn id="11" name="nom"/>
    <tableColumn id="32" name="NomBis"/>
    <tableColumn id="2" name="prénom"/>
    <tableColumn id="34" name="PrenomBis"/>
    <tableColumn id="3" name="commune"/>
    <tableColumn id="30" name="Téléphone"/>
    <tableColumn id="10" name="Date de naissance"/>
    <tableColumn id="9" name="Nationalité"/>
    <tableColumn id="8" name="lieux de vie"/>
    <tableColumn id="7" name="Mutuelle"/>
    <tableColumn id="6" name="Nom mutuelle"/>
    <tableColumn id="13" name="Revenu"/>
    <tableColumn id="12" name="Carte médicale"/>
    <tableColumn id="35" name="CarteID"/>
    <tableColumn id="16" name="CPAS"/>
    <tableColumn id="15" name="carte identité"/>
    <tableColumn id="14" name="Statut de séjour"/>
    <tableColumn id="18" name="Medecin traitant"/>
    <tableColumn id="17" name="Pharmacie"/>
    <tableColumn id="20" name="assuétude"/>
    <tableColumn id="19" name="Traitement de sub"/>
    <tableColumn id="22" name="Prescripteur"/>
    <tableColumn id="21" name="Vaccin"/>
    <tableColumn id="23" name="sérologie"/>
    <tableColumn id="24" name="antécédants médicaux"/>
    <tableColumn id="26" name="Maladie chronique"/>
    <tableColumn id="25" name="Antécédants chirurgicaux"/>
    <tableColumn id="4" name="Commentair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D6" totalsRowShown="0">
  <autoFilter ref="A1:AD6"/>
  <tableColumns count="30">
    <tableColumn id="1" name="DateSuvis"/>
    <tableColumn id="2" name="IDUsager"/>
    <tableColumn id="3" name="TypeSuvis"/>
    <tableColumn id="4" name="Travailleur"/>
    <tableColumn id="5" name="DE1"/>
    <tableColumn id="6" name="OBJ1"/>
    <tableColumn id="7" name="OR1"/>
    <tableColumn id="8" name="DE2"/>
    <tableColumn id="9" name="OBJ2"/>
    <tableColumn id="10" name="OR2"/>
    <tableColumn id="11" name="DE3"/>
    <tableColumn id="12" name="OBJ3"/>
    <tableColumn id="13" name="OR3"/>
    <tableColumn id="14" name="DE4"/>
    <tableColumn id="15" name="OBJ4"/>
    <tableColumn id="16" name="OR4"/>
    <tableColumn id="17" name="DE5"/>
    <tableColumn id="18" name="OBJ5"/>
    <tableColumn id="19" name="OR5"/>
    <tableColumn id="20" name="AC1"/>
    <tableColumn id="21" name="LIEU1"/>
    <tableColumn id="22" name="TRACC1"/>
    <tableColumn id="23" name="DATEACC1"/>
    <tableColumn id="24" name="HACC"/>
    <tableColumn id="25" name="AC2"/>
    <tableColumn id="26" name="LIEU2"/>
    <tableColumn id="27" name="TRACC2"/>
    <tableColumn id="28" name="DATAACC2"/>
    <tableColumn id="29" name="HACC2"/>
    <tableColumn id="30" name="COMM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LDTypeSuivi" displayName="LDTypeSuivi" ref="A1:B5" totalsRowShown="0" headerRowDxfId="17" dataDxfId="16">
  <autoFilter ref="A1:B5"/>
  <tableColumns count="2">
    <tableColumn id="1" name="Type de suivis" dataDxfId="15"/>
    <tableColumn id="2" name="listeAssocié" dataDxfId="1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LD.ObjetSocial" displayName="LD.ObjetSocial" ref="E1:F33" totalsRowShown="0" headerRowDxfId="13" dataDxfId="12">
  <autoFilter ref="E1:F33"/>
  <tableColumns count="2">
    <tableColumn id="1" name="LD.Social" dataDxfId="11"/>
    <tableColumn id="3" name="liste" dataDxfId="1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O1:P37" totalsRowShown="0" headerRowDxfId="9" dataDxfId="8">
  <autoFilter ref="O1:P37"/>
  <tableColumns count="2">
    <tableColumn id="1" name="LD.Paramed" dataDxfId="7"/>
    <tableColumn id="2" name="Liste" dataDxfId="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R1:R16" totalsRowShown="0" headerRowDxfId="5" dataDxfId="4">
  <autoFilter ref="R1:R16"/>
  <tableColumns count="1">
    <tableColumn id="1" name="Listpied" dataDxfId="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S1:S17" totalsRowShown="0" headerRowDxfId="2" dataDxfId="1">
  <autoFilter ref="S1:S17"/>
  <tableColumns count="1">
    <tableColumn id="1" name="Listplai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Relationship Id="rId9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6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51"/>
  <sheetViews>
    <sheetView showGridLines="0" tabSelected="1" zoomScale="90" zoomScaleNormal="90" workbookViewId="0">
      <selection activeCell="F36" sqref="F36"/>
    </sheetView>
  </sheetViews>
  <sheetFormatPr baseColWidth="10" defaultColWidth="11.42578125" defaultRowHeight="15"/>
  <cols>
    <col min="7" max="7" width="7.28515625" customWidth="1"/>
    <col min="8" max="8" width="19.5703125" customWidth="1"/>
    <col min="14" max="14" width="5.140625" customWidth="1"/>
  </cols>
  <sheetData>
    <row r="1" spans="1:23">
      <c r="A1" s="54"/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</row>
    <row r="2" spans="1:23">
      <c r="A2" s="54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</row>
    <row r="3" spans="1:23">
      <c r="A3" s="54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</row>
    <row r="4" spans="1:23">
      <c r="A4" s="54"/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</row>
    <row r="5" spans="1:23">
      <c r="A5" s="54"/>
      <c r="B5" s="54"/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</row>
    <row r="6" spans="1:23">
      <c r="A6" s="54"/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</row>
    <row r="7" spans="1:23">
      <c r="A7" s="54"/>
      <c r="B7" s="54"/>
      <c r="C7" s="54"/>
      <c r="D7" s="54"/>
      <c r="E7" s="54"/>
      <c r="F7" s="54"/>
      <c r="G7" s="54"/>
      <c r="H7" s="54"/>
      <c r="I7" s="54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</row>
    <row r="8" spans="1:23">
      <c r="A8" s="54"/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4"/>
      <c r="S8" s="54"/>
      <c r="T8" s="54"/>
      <c r="U8" s="54"/>
      <c r="V8" s="54"/>
      <c r="W8" s="54"/>
    </row>
    <row r="9" spans="1:23">
      <c r="A9" s="54"/>
      <c r="B9" s="54"/>
      <c r="C9" s="54"/>
      <c r="D9" s="54"/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4"/>
      <c r="S9" s="54"/>
      <c r="T9" s="54"/>
      <c r="U9" s="54"/>
      <c r="V9" s="54"/>
      <c r="W9" s="54"/>
    </row>
    <row r="10" spans="1:23">
      <c r="A10" s="54"/>
      <c r="B10" s="54"/>
      <c r="C10" s="54"/>
      <c r="D10" s="54"/>
      <c r="E10" s="54"/>
      <c r="F10" s="54"/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4"/>
      <c r="R10" s="54"/>
      <c r="S10" s="54"/>
      <c r="T10" s="54"/>
      <c r="U10" s="54"/>
      <c r="V10" s="54"/>
      <c r="W10" s="54"/>
    </row>
    <row r="11" spans="1:23">
      <c r="A11" s="54"/>
      <c r="B11" s="54"/>
      <c r="C11" s="54"/>
      <c r="D11" s="54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4"/>
      <c r="T11" s="54"/>
      <c r="U11" s="54"/>
      <c r="V11" s="54"/>
      <c r="W11" s="54"/>
    </row>
    <row r="12" spans="1:23">
      <c r="A12" s="54"/>
      <c r="B12" s="54"/>
      <c r="C12" s="54"/>
      <c r="D12" s="54"/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4"/>
    </row>
    <row r="13" spans="1:23">
      <c r="A13" s="54"/>
      <c r="B13" s="54"/>
      <c r="C13" s="54"/>
      <c r="D13" s="54"/>
      <c r="E13" s="54"/>
      <c r="F13" s="54"/>
      <c r="G13" s="54"/>
      <c r="H13" s="54"/>
      <c r="I13" s="54"/>
      <c r="J13" s="54"/>
      <c r="K13" s="54"/>
      <c r="L13" s="54"/>
      <c r="M13" s="54"/>
      <c r="N13" s="54"/>
      <c r="O13" s="54"/>
      <c r="P13" s="54"/>
      <c r="Q13" s="54"/>
      <c r="R13" s="54"/>
      <c r="S13" s="54"/>
      <c r="T13" s="54"/>
      <c r="U13" s="54"/>
      <c r="V13" s="54"/>
      <c r="W13" s="54"/>
    </row>
    <row r="14" spans="1:23">
      <c r="A14" s="54"/>
      <c r="B14" s="54"/>
      <c r="C14" s="54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</row>
    <row r="15" spans="1:23">
      <c r="A15" s="54"/>
      <c r="B15" s="54"/>
      <c r="C15" s="54"/>
      <c r="D15" s="54"/>
      <c r="E15" s="54"/>
      <c r="F15" s="54"/>
      <c r="G15" s="54"/>
      <c r="H15" s="54"/>
      <c r="I15" s="54"/>
      <c r="J15" s="54"/>
      <c r="K15" s="54"/>
      <c r="L15" s="54"/>
      <c r="M15" s="54"/>
      <c r="N15" s="54"/>
      <c r="O15" s="54"/>
      <c r="P15" s="54"/>
      <c r="Q15" s="54"/>
      <c r="R15" s="54"/>
      <c r="S15" s="54"/>
      <c r="T15" s="54"/>
      <c r="U15" s="54"/>
      <c r="V15" s="54"/>
      <c r="W15" s="54"/>
    </row>
    <row r="16" spans="1:23">
      <c r="A16" s="54"/>
      <c r="B16" s="54"/>
      <c r="C16" s="54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4"/>
      <c r="V16" s="54"/>
      <c r="W16" s="54"/>
    </row>
    <row r="17" spans="1:23">
      <c r="A17" s="54"/>
      <c r="B17" s="54"/>
      <c r="C17" s="54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4"/>
      <c r="V17" s="54"/>
      <c r="W17" s="54"/>
    </row>
    <row r="18" spans="1:23">
      <c r="A18" s="54"/>
      <c r="B18" s="54"/>
      <c r="C18" s="54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4"/>
      <c r="V18" s="54"/>
      <c r="W18" s="54"/>
    </row>
    <row r="19" spans="1:23">
      <c r="A19" s="54"/>
      <c r="B19" s="54"/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4"/>
      <c r="V19" s="54"/>
      <c r="W19" s="54"/>
    </row>
    <row r="20" spans="1:23">
      <c r="A20" s="54"/>
      <c r="B20" s="54"/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4"/>
      <c r="V20" s="54"/>
      <c r="W20" s="54"/>
    </row>
    <row r="21" spans="1:23">
      <c r="A21" s="54"/>
      <c r="B21" s="54"/>
      <c r="C21" s="54"/>
      <c r="D21" s="125" t="s">
        <v>387</v>
      </c>
      <c r="E21" s="125"/>
      <c r="F21" s="54"/>
      <c r="G21" s="54"/>
      <c r="H21" s="65" t="s">
        <v>388</v>
      </c>
      <c r="I21" s="54"/>
      <c r="J21" s="73" t="s">
        <v>385</v>
      </c>
      <c r="K21" s="73"/>
      <c r="L21" s="54"/>
      <c r="M21" s="125" t="s">
        <v>369</v>
      </c>
      <c r="N21" s="125"/>
      <c r="O21" s="54"/>
      <c r="P21" s="125" t="s">
        <v>368</v>
      </c>
      <c r="Q21" s="125"/>
      <c r="R21" s="54"/>
      <c r="S21" s="125" t="s">
        <v>367</v>
      </c>
      <c r="T21" s="125"/>
      <c r="U21" s="54"/>
      <c r="V21" s="54"/>
      <c r="W21" s="54"/>
    </row>
    <row r="22" spans="1:23">
      <c r="A22" s="54"/>
      <c r="B22" s="54"/>
      <c r="C22" s="54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4"/>
      <c r="V22" s="54"/>
      <c r="W22" s="54"/>
    </row>
    <row r="23" spans="1:23">
      <c r="A23" s="54"/>
      <c r="B23" s="54"/>
      <c r="C23" s="54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4"/>
      <c r="S23" s="54"/>
      <c r="T23" s="54"/>
      <c r="U23" s="54"/>
      <c r="V23" s="54"/>
      <c r="W23" s="54"/>
    </row>
    <row r="24" spans="1:23">
      <c r="A24" s="54"/>
      <c r="B24" s="54"/>
      <c r="C24" s="54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4"/>
    </row>
    <row r="25" spans="1:23">
      <c r="A25" s="54"/>
      <c r="B25" s="54"/>
      <c r="C25" s="54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4"/>
      <c r="V25" s="54"/>
      <c r="W25" s="54"/>
    </row>
    <row r="26" spans="1:23">
      <c r="A26" s="54"/>
      <c r="B26" s="54"/>
      <c r="C26" s="54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  <c r="O26" s="54"/>
      <c r="P26" s="54"/>
      <c r="Q26" s="54"/>
      <c r="R26" s="54"/>
      <c r="S26" s="54"/>
      <c r="T26" s="54"/>
      <c r="U26" s="54"/>
      <c r="V26" s="54"/>
      <c r="W26" s="54"/>
    </row>
    <row r="27" spans="1:23">
      <c r="A27" s="54"/>
      <c r="B27" s="54"/>
      <c r="C27" s="54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4"/>
      <c r="V27" s="54"/>
      <c r="W27" s="54"/>
    </row>
    <row r="28" spans="1:23">
      <c r="A28" s="54"/>
      <c r="B28" s="54"/>
      <c r="C28" s="54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4"/>
      <c r="W28" s="54"/>
    </row>
    <row r="29" spans="1:23">
      <c r="A29" s="54"/>
      <c r="B29" s="54"/>
      <c r="C29" s="54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4"/>
      <c r="W29" s="54"/>
    </row>
    <row r="30" spans="1:23">
      <c r="A30" s="54"/>
      <c r="B30" s="54"/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54"/>
    </row>
    <row r="31" spans="1:23">
      <c r="A31" s="54"/>
      <c r="B31" s="54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54"/>
    </row>
    <row r="32" spans="1:23">
      <c r="A32" s="54"/>
      <c r="B32" s="54"/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54"/>
    </row>
    <row r="33" spans="1:23">
      <c r="A33" s="54"/>
      <c r="B33" s="54"/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</row>
    <row r="34" spans="1:23">
      <c r="A34" s="54"/>
      <c r="B34" s="54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</row>
    <row r="35" spans="1:23">
      <c r="A35" s="54"/>
      <c r="B35" s="54"/>
      <c r="C35" s="54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54"/>
    </row>
    <row r="36" spans="1:23">
      <c r="A36" s="54"/>
      <c r="B36" s="54"/>
      <c r="C36" s="54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</row>
    <row r="37" spans="1:23">
      <c r="A37" s="54"/>
      <c r="B37" s="54"/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54"/>
    </row>
    <row r="38" spans="1:23">
      <c r="A38" s="54"/>
      <c r="B38" s="54"/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54"/>
    </row>
    <row r="39" spans="1:23">
      <c r="A39" s="54"/>
      <c r="B39" s="54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54"/>
    </row>
    <row r="40" spans="1:23">
      <c r="A40" s="54"/>
      <c r="B40" s="54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54"/>
    </row>
    <row r="41" spans="1:23">
      <c r="A41" s="54"/>
      <c r="B41" s="54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54"/>
    </row>
    <row r="42" spans="1:23">
      <c r="A42" s="54"/>
      <c r="B42" s="54"/>
      <c r="C42" s="54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  <c r="P42" s="54"/>
      <c r="Q42" s="54"/>
      <c r="R42" s="54"/>
      <c r="S42" s="54"/>
      <c r="T42" s="54"/>
      <c r="U42" s="54"/>
      <c r="V42" s="54"/>
      <c r="W42" s="54"/>
    </row>
    <row r="43" spans="1:23">
      <c r="A43" s="54"/>
      <c r="B43" s="54"/>
      <c r="C43" s="54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  <c r="P43" s="54"/>
      <c r="Q43" s="54"/>
      <c r="R43" s="54"/>
      <c r="S43" s="54"/>
      <c r="T43" s="54"/>
      <c r="U43" s="54"/>
      <c r="V43" s="54"/>
      <c r="W43" s="54"/>
    </row>
    <row r="44" spans="1:23">
      <c r="A44" s="54"/>
      <c r="B44" s="54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54"/>
    </row>
    <row r="45" spans="1:23">
      <c r="A45" s="54"/>
      <c r="B45" s="54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54"/>
    </row>
    <row r="46" spans="1:23">
      <c r="A46" s="54"/>
      <c r="B46" s="54"/>
      <c r="C46" s="54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4"/>
      <c r="V46" s="54"/>
      <c r="W46" s="54"/>
    </row>
    <row r="47" spans="1:23">
      <c r="A47" s="54"/>
      <c r="B47" s="54"/>
      <c r="C47" s="54"/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4"/>
      <c r="P47" s="54"/>
      <c r="Q47" s="54"/>
      <c r="R47" s="54"/>
      <c r="S47" s="54"/>
      <c r="T47" s="54"/>
      <c r="U47" s="54"/>
      <c r="V47" s="54"/>
      <c r="W47" s="54"/>
    </row>
    <row r="48" spans="1:23">
      <c r="A48" s="54"/>
      <c r="B48" s="54"/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54"/>
    </row>
    <row r="49" spans="1:23">
      <c r="A49" s="54"/>
      <c r="B49" s="54"/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54"/>
    </row>
    <row r="50" spans="1:23">
      <c r="A50" s="54"/>
      <c r="B50" s="54"/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54"/>
    </row>
    <row r="51" spans="1:23">
      <c r="A51" s="54"/>
      <c r="B51" s="54"/>
      <c r="C51" s="54"/>
      <c r="D51" s="54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4"/>
    </row>
  </sheetData>
  <mergeCells count="4">
    <mergeCell ref="D21:E21"/>
    <mergeCell ref="M21:N21"/>
    <mergeCell ref="P21:Q21"/>
    <mergeCell ref="S21:T2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AL46"/>
  <sheetViews>
    <sheetView showGridLines="0" topLeftCell="A3" workbookViewId="0">
      <selection activeCell="AM21" sqref="AM21"/>
    </sheetView>
  </sheetViews>
  <sheetFormatPr baseColWidth="10" defaultColWidth="9.140625" defaultRowHeight="15"/>
  <cols>
    <col min="1" max="1" width="4.7109375" customWidth="1"/>
    <col min="2" max="2" width="0.140625" customWidth="1"/>
    <col min="3" max="3" width="18.140625" customWidth="1"/>
    <col min="4" max="4" width="17.7109375" customWidth="1"/>
    <col min="5" max="5" width="4.7109375" customWidth="1"/>
    <col min="6" max="6" width="1" customWidth="1"/>
    <col min="7" max="7" width="4.85546875" customWidth="1"/>
    <col min="8" max="8" width="1.42578125" customWidth="1"/>
    <col min="9" max="9" width="3.42578125" customWidth="1"/>
    <col min="10" max="10" width="9.7109375" customWidth="1"/>
    <col min="11" max="11" width="10" customWidth="1"/>
    <col min="12" max="12" width="13.85546875" customWidth="1"/>
    <col min="13" max="13" width="1.140625" customWidth="1"/>
    <col min="14" max="14" width="2.140625" customWidth="1"/>
    <col min="15" max="15" width="1.7109375" customWidth="1"/>
    <col min="16" max="16" width="15.5703125" customWidth="1"/>
    <col min="17" max="17" width="16.7109375" customWidth="1"/>
    <col min="18" max="18" width="9.140625" customWidth="1"/>
    <col min="19" max="19" width="12.7109375" customWidth="1"/>
    <col min="20" max="20" width="4.28515625" customWidth="1"/>
    <col min="21" max="21" width="2" hidden="1" customWidth="1"/>
    <col min="22" max="22" width="3.7109375" customWidth="1"/>
    <col min="23" max="23" width="12" customWidth="1"/>
    <col min="24" max="25" width="9.140625" hidden="1" customWidth="1"/>
    <col min="26" max="26" width="1" hidden="1" customWidth="1"/>
    <col min="27" max="27" width="1.42578125" hidden="1" customWidth="1"/>
    <col min="28" max="28" width="2.7109375" hidden="1" customWidth="1"/>
    <col min="29" max="29" width="0.140625" hidden="1" customWidth="1"/>
    <col min="30" max="30" width="1.7109375" hidden="1" customWidth="1"/>
    <col min="31" max="31" width="2.28515625" hidden="1" customWidth="1"/>
    <col min="32" max="32" width="1.42578125" hidden="1" customWidth="1"/>
    <col min="33" max="33" width="1.85546875" hidden="1" customWidth="1"/>
    <col min="34" max="34" width="1.5703125" hidden="1" customWidth="1"/>
    <col min="35" max="35" width="5.7109375" hidden="1" customWidth="1"/>
    <col min="36" max="36" width="10.7109375" customWidth="1"/>
    <col min="37" max="37" width="9.140625" customWidth="1"/>
  </cols>
  <sheetData>
    <row r="1" spans="1:38" ht="15.75" hidden="1" customHeight="1">
      <c r="A1" t="s">
        <v>390</v>
      </c>
      <c r="B1" t="s">
        <v>392</v>
      </c>
      <c r="C1" t="s">
        <v>391</v>
      </c>
      <c r="D1" t="s">
        <v>389</v>
      </c>
      <c r="E1" t="s">
        <v>425</v>
      </c>
      <c r="F1" t="s">
        <v>455</v>
      </c>
      <c r="G1" t="s">
        <v>370</v>
      </c>
      <c r="H1" t="s">
        <v>380</v>
      </c>
      <c r="I1" t="s">
        <v>422</v>
      </c>
      <c r="J1" t="s">
        <v>381</v>
      </c>
      <c r="K1" t="s">
        <v>423</v>
      </c>
      <c r="L1" t="s">
        <v>1</v>
      </c>
      <c r="M1" t="s">
        <v>393</v>
      </c>
      <c r="N1" t="s">
        <v>394</v>
      </c>
      <c r="O1" t="s">
        <v>6</v>
      </c>
      <c r="P1" t="s">
        <v>395</v>
      </c>
      <c r="Q1" t="s">
        <v>396</v>
      </c>
      <c r="R1" t="s">
        <v>397</v>
      </c>
      <c r="S1" t="s">
        <v>398</v>
      </c>
      <c r="T1" t="s">
        <v>399</v>
      </c>
      <c r="U1" t="s">
        <v>424</v>
      </c>
      <c r="V1" t="s">
        <v>12</v>
      </c>
      <c r="W1" t="s">
        <v>400</v>
      </c>
      <c r="X1" t="s">
        <v>401</v>
      </c>
      <c r="Y1" t="s">
        <v>402</v>
      </c>
      <c r="Z1" t="s">
        <v>403</v>
      </c>
      <c r="AA1" t="s">
        <v>17</v>
      </c>
      <c r="AB1" t="s">
        <v>404</v>
      </c>
      <c r="AC1" t="s">
        <v>405</v>
      </c>
      <c r="AD1" t="s">
        <v>20</v>
      </c>
      <c r="AE1" t="s">
        <v>406</v>
      </c>
      <c r="AF1" t="s">
        <v>407</v>
      </c>
      <c r="AG1" t="s">
        <v>409</v>
      </c>
      <c r="AH1" t="s">
        <v>410</v>
      </c>
      <c r="AI1" t="s">
        <v>411</v>
      </c>
    </row>
    <row r="2" spans="1:38" ht="23.25" hidden="1" customHeight="1">
      <c r="A2" s="75">
        <f>D7</f>
        <v>42072</v>
      </c>
      <c r="B2" s="74" t="str">
        <f>D9</f>
        <v>Oui</v>
      </c>
      <c r="C2" s="1" t="str">
        <f>L7</f>
        <v>Paramédicale</v>
      </c>
      <c r="D2" s="1">
        <f>AJ7</f>
        <v>2356</v>
      </c>
      <c r="E2" s="1">
        <f>AJ7</f>
        <v>2356</v>
      </c>
      <c r="F2" s="1" t="str">
        <f>D9</f>
        <v>Oui</v>
      </c>
      <c r="G2" s="1" t="str">
        <f>S13</f>
        <v>M</v>
      </c>
      <c r="H2" s="74" t="str">
        <f>D13</f>
        <v>Ernest</v>
      </c>
      <c r="I2" s="74" t="str">
        <f>D13</f>
        <v>Ernest</v>
      </c>
      <c r="J2" s="1" t="str">
        <f>D15</f>
        <v>Yves</v>
      </c>
      <c r="K2" s="1" t="str">
        <f>D15</f>
        <v>Yves</v>
      </c>
      <c r="L2" s="1" t="str">
        <f>L15</f>
        <v>Forest 1190</v>
      </c>
      <c r="M2" s="1" t="str">
        <f>L17</f>
        <v>0479/315696</v>
      </c>
      <c r="N2" s="75">
        <f>L13</f>
        <v>31748</v>
      </c>
      <c r="O2" s="1" t="str">
        <f>S15</f>
        <v>Belgique</v>
      </c>
      <c r="P2" s="1" t="str">
        <f>D17</f>
        <v>Chez un ami</v>
      </c>
      <c r="Q2" s="1" t="str">
        <f>D21</f>
        <v>OUI</v>
      </c>
      <c r="R2" s="1" t="str">
        <f>P21</f>
        <v>GMF</v>
      </c>
      <c r="S2" s="1" t="str">
        <f>D23</f>
        <v>RIS</v>
      </c>
      <c r="T2" s="1" t="str">
        <f>D25</f>
        <v>NON</v>
      </c>
      <c r="U2" s="1" t="str">
        <f>P25</f>
        <v>OUI</v>
      </c>
      <c r="V2" s="1" t="str">
        <f>P23</f>
        <v>Berchem 1082</v>
      </c>
      <c r="W2" s="1" t="str">
        <f>P25</f>
        <v>OUI</v>
      </c>
      <c r="X2" s="1">
        <f>D27</f>
        <v>0</v>
      </c>
      <c r="Y2" s="1" t="str">
        <f>D31</f>
        <v>Jacques</v>
      </c>
      <c r="Z2" s="1" t="str">
        <f>D33</f>
        <v>Pharma</v>
      </c>
      <c r="AA2" s="1" t="str">
        <f>Q35</f>
        <v>Non</v>
      </c>
      <c r="AB2" s="1" t="str">
        <f>Q31</f>
        <v>métha400mg</v>
      </c>
      <c r="AC2" s="1" t="str">
        <f>Q33</f>
        <v>Fla</v>
      </c>
      <c r="AD2" s="1">
        <f>D39</f>
        <v>0</v>
      </c>
      <c r="AE2" s="1" t="str">
        <f>D35</f>
        <v>HIV</v>
      </c>
      <c r="AF2" s="1" t="str">
        <f>Q37</f>
        <v>Non</v>
      </c>
      <c r="AG2" s="1">
        <f>V31</f>
        <v>0</v>
      </c>
      <c r="AH2" s="1" t="str">
        <f>D37</f>
        <v>Aucun</v>
      </c>
      <c r="AI2" s="1">
        <f>D41</f>
        <v>0</v>
      </c>
      <c r="AJ2" s="52"/>
    </row>
    <row r="4" spans="1:38">
      <c r="C4" s="139" t="s">
        <v>384</v>
      </c>
      <c r="D4" s="139"/>
      <c r="E4" s="139"/>
      <c r="F4" s="139"/>
      <c r="G4" s="139"/>
      <c r="H4" s="139"/>
      <c r="I4" s="139"/>
      <c r="J4" s="139"/>
      <c r="K4" s="139"/>
      <c r="L4" s="139"/>
      <c r="M4" s="139"/>
      <c r="N4" s="139"/>
      <c r="O4" s="139"/>
      <c r="P4" s="139"/>
      <c r="Q4" s="139"/>
      <c r="R4" s="139"/>
      <c r="S4" s="139"/>
      <c r="T4" s="139"/>
      <c r="U4" s="139"/>
      <c r="V4" s="139"/>
      <c r="W4" s="139"/>
      <c r="X4" s="139"/>
      <c r="Y4" s="139"/>
      <c r="Z4" s="139"/>
      <c r="AA4" s="139"/>
      <c r="AB4" s="139"/>
      <c r="AC4" s="139"/>
      <c r="AD4" s="139"/>
      <c r="AE4" s="139"/>
      <c r="AF4" s="139"/>
      <c r="AG4" s="139"/>
      <c r="AH4" s="139"/>
      <c r="AI4" s="139"/>
      <c r="AJ4" s="139"/>
      <c r="AK4" s="139"/>
      <c r="AL4" s="139"/>
    </row>
    <row r="5" spans="1:38" ht="7.5" customHeight="1" thickBot="1">
      <c r="C5" s="140"/>
      <c r="D5" s="140"/>
      <c r="E5" s="140"/>
      <c r="F5" s="140"/>
      <c r="G5" s="140"/>
      <c r="H5" s="140"/>
      <c r="I5" s="140"/>
      <c r="J5" s="140"/>
      <c r="K5" s="140"/>
      <c r="L5" s="140"/>
      <c r="M5" s="140"/>
      <c r="N5" s="140"/>
      <c r="O5" s="140"/>
      <c r="P5" s="140"/>
      <c r="Q5" s="140"/>
      <c r="R5" s="140"/>
      <c r="S5" s="140"/>
      <c r="T5" s="140"/>
      <c r="U5" s="140"/>
      <c r="V5" s="140"/>
      <c r="W5" s="140"/>
      <c r="X5" s="140"/>
      <c r="Y5" s="140"/>
      <c r="Z5" s="140"/>
      <c r="AA5" s="140"/>
      <c r="AB5" s="140"/>
      <c r="AC5" s="140"/>
      <c r="AD5" s="140"/>
      <c r="AE5" s="140"/>
      <c r="AF5" s="140"/>
      <c r="AG5" s="140"/>
      <c r="AH5" s="140"/>
      <c r="AI5" s="140"/>
      <c r="AJ5" s="140"/>
      <c r="AK5" s="140"/>
      <c r="AL5" s="140"/>
    </row>
    <row r="6" spans="1:38" ht="16.5" thickTop="1" thickBot="1">
      <c r="C6" s="16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8"/>
    </row>
    <row r="7" spans="1:38" ht="16.5" thickTop="1" thickBot="1">
      <c r="C7" s="30" t="s">
        <v>4</v>
      </c>
      <c r="D7" s="107">
        <v>42072</v>
      </c>
      <c r="E7" s="76"/>
      <c r="F7" s="76"/>
      <c r="G7" s="76"/>
      <c r="H7" s="58" t="s">
        <v>373</v>
      </c>
      <c r="I7" s="58"/>
      <c r="J7" s="58"/>
      <c r="K7" s="58"/>
      <c r="L7" s="103" t="s">
        <v>375</v>
      </c>
      <c r="M7" s="101"/>
      <c r="N7" s="24"/>
      <c r="O7" s="24"/>
      <c r="P7" s="24"/>
      <c r="Q7" s="24"/>
      <c r="R7" s="24"/>
      <c r="S7" s="24"/>
      <c r="T7" s="24"/>
      <c r="U7" s="24"/>
      <c r="V7" s="24"/>
      <c r="W7" s="98" t="s">
        <v>389</v>
      </c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57" t="s">
        <v>389</v>
      </c>
      <c r="AJ7" s="126">
        <v>2356</v>
      </c>
      <c r="AK7" s="128"/>
      <c r="AL7" s="20"/>
    </row>
    <row r="8" spans="1:38" ht="15.75" thickTop="1">
      <c r="C8" s="30"/>
      <c r="D8" s="76"/>
      <c r="E8" s="76"/>
      <c r="F8" s="76"/>
      <c r="G8" s="76"/>
      <c r="H8" s="58"/>
      <c r="I8" s="58"/>
      <c r="J8" s="58"/>
      <c r="K8" s="58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57"/>
      <c r="AJ8" s="24"/>
      <c r="AK8" s="24"/>
      <c r="AL8" s="20"/>
    </row>
    <row r="9" spans="1:38">
      <c r="C9" s="30" t="s">
        <v>392</v>
      </c>
      <c r="D9" s="77" t="s">
        <v>414</v>
      </c>
      <c r="E9" s="102"/>
      <c r="F9" s="102"/>
      <c r="G9" s="76"/>
      <c r="H9" s="58"/>
      <c r="I9" s="58"/>
      <c r="J9" s="58"/>
      <c r="K9" s="58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57"/>
      <c r="AJ9" s="24"/>
      <c r="AK9" s="24"/>
      <c r="AL9" s="20"/>
    </row>
    <row r="10" spans="1:38" ht="15.75" thickBot="1">
      <c r="A10" s="10"/>
      <c r="B10" s="10"/>
      <c r="C10" s="19"/>
      <c r="D10" s="14"/>
      <c r="E10" s="14"/>
      <c r="F10" s="14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20"/>
    </row>
    <row r="11" spans="1:38" ht="16.5" thickTop="1" thickBot="1">
      <c r="A11" s="11"/>
      <c r="B11" s="11"/>
      <c r="C11" s="19"/>
      <c r="D11" s="144" t="s">
        <v>25</v>
      </c>
      <c r="E11" s="145"/>
      <c r="F11" s="145"/>
      <c r="G11" s="145"/>
      <c r="H11" s="145"/>
      <c r="I11" s="145"/>
      <c r="J11" s="145"/>
      <c r="K11" s="145"/>
      <c r="L11" s="145"/>
      <c r="M11" s="145"/>
      <c r="N11" s="145"/>
      <c r="O11" s="145"/>
      <c r="P11" s="145"/>
      <c r="Q11" s="145"/>
      <c r="R11" s="145"/>
      <c r="S11" s="145"/>
      <c r="T11" s="145"/>
      <c r="U11" s="145"/>
      <c r="V11" s="145"/>
      <c r="W11" s="145"/>
      <c r="X11" s="145"/>
      <c r="Y11" s="145"/>
      <c r="Z11" s="145"/>
      <c r="AA11" s="145"/>
      <c r="AB11" s="145"/>
      <c r="AC11" s="145"/>
      <c r="AD11" s="145"/>
      <c r="AE11" s="145"/>
      <c r="AF11" s="145"/>
      <c r="AG11" s="145"/>
      <c r="AH11" s="145"/>
      <c r="AI11" s="145"/>
      <c r="AJ11" s="145"/>
      <c r="AK11" s="146"/>
      <c r="AL11" s="20"/>
    </row>
    <row r="12" spans="1:38" ht="16.5" thickTop="1" thickBot="1">
      <c r="A12" s="10"/>
      <c r="B12" s="10"/>
      <c r="C12" s="19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20"/>
    </row>
    <row r="13" spans="1:38" ht="16.5" thickTop="1" thickBot="1">
      <c r="A13" s="11"/>
      <c r="B13" s="11"/>
      <c r="C13" s="30" t="s">
        <v>26</v>
      </c>
      <c r="D13" s="26" t="s">
        <v>477</v>
      </c>
      <c r="E13" s="13"/>
      <c r="F13" s="13"/>
      <c r="G13" s="13"/>
      <c r="H13" s="31" t="s">
        <v>28</v>
      </c>
      <c r="I13" s="31"/>
      <c r="J13" s="13"/>
      <c r="K13" s="13"/>
      <c r="L13" s="107">
        <v>31748</v>
      </c>
      <c r="M13" s="76"/>
      <c r="N13" s="76"/>
      <c r="O13" s="76"/>
      <c r="P13" s="13"/>
      <c r="Q13" s="57" t="s">
        <v>370</v>
      </c>
      <c r="R13" s="13"/>
      <c r="S13" s="104" t="s">
        <v>378</v>
      </c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6"/>
      <c r="AK13" s="13"/>
      <c r="AL13" s="20"/>
    </row>
    <row r="14" spans="1:38" ht="16.5" thickTop="1" thickBot="1">
      <c r="A14" s="10"/>
      <c r="B14" s="10"/>
      <c r="C14" s="19"/>
      <c r="D14" s="15"/>
      <c r="E14" s="15"/>
      <c r="F14" s="15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20"/>
    </row>
    <row r="15" spans="1:38" ht="16.5" thickTop="1" thickBot="1">
      <c r="A15" s="11"/>
      <c r="B15" s="11"/>
      <c r="C15" s="30" t="s">
        <v>27</v>
      </c>
      <c r="D15" s="27" t="s">
        <v>478</v>
      </c>
      <c r="E15" s="15"/>
      <c r="F15" s="15"/>
      <c r="G15" s="13"/>
      <c r="H15" s="31" t="s">
        <v>29</v>
      </c>
      <c r="I15" s="31"/>
      <c r="J15" s="13"/>
      <c r="K15" s="13"/>
      <c r="L15" s="26" t="s">
        <v>53</v>
      </c>
      <c r="M15" s="13"/>
      <c r="N15" s="13"/>
      <c r="O15" s="13"/>
      <c r="P15" s="13"/>
      <c r="Q15" s="31" t="s">
        <v>31</v>
      </c>
      <c r="R15" s="31"/>
      <c r="S15" s="26" t="s">
        <v>93</v>
      </c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20"/>
    </row>
    <row r="16" spans="1:38" ht="16.5" thickTop="1" thickBot="1">
      <c r="A16" s="11"/>
      <c r="B16" s="11"/>
      <c r="C16" s="19"/>
      <c r="D16" s="15"/>
      <c r="E16" s="15"/>
      <c r="F16" s="15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20"/>
    </row>
    <row r="17" spans="1:38" ht="16.5" thickTop="1" thickBot="1">
      <c r="A17" s="11"/>
      <c r="B17" s="11"/>
      <c r="C17" s="30" t="s">
        <v>33</v>
      </c>
      <c r="D17" s="27" t="s">
        <v>270</v>
      </c>
      <c r="E17" s="15"/>
      <c r="F17" s="15"/>
      <c r="G17" s="13"/>
      <c r="H17" s="31" t="s">
        <v>30</v>
      </c>
      <c r="I17" s="31"/>
      <c r="J17" s="31"/>
      <c r="K17" s="31"/>
      <c r="L17" s="26" t="s">
        <v>479</v>
      </c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20"/>
    </row>
    <row r="18" spans="1:38" ht="16.5" thickTop="1" thickBot="1">
      <c r="A18" s="12"/>
      <c r="B18" s="12"/>
      <c r="C18" s="19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20"/>
    </row>
    <row r="19" spans="1:38" ht="16.5" thickTop="1" thickBot="1">
      <c r="A19" s="11"/>
      <c r="B19" s="11"/>
      <c r="C19" s="19"/>
      <c r="D19" s="144" t="s">
        <v>32</v>
      </c>
      <c r="E19" s="145"/>
      <c r="F19" s="145"/>
      <c r="G19" s="145"/>
      <c r="H19" s="145"/>
      <c r="I19" s="145"/>
      <c r="J19" s="145"/>
      <c r="K19" s="145"/>
      <c r="L19" s="145"/>
      <c r="M19" s="145"/>
      <c r="N19" s="145"/>
      <c r="O19" s="145"/>
      <c r="P19" s="145"/>
      <c r="Q19" s="145"/>
      <c r="R19" s="145"/>
      <c r="S19" s="145"/>
      <c r="T19" s="145"/>
      <c r="U19" s="145"/>
      <c r="V19" s="145"/>
      <c r="W19" s="145"/>
      <c r="X19" s="145"/>
      <c r="Y19" s="145"/>
      <c r="Z19" s="145"/>
      <c r="AA19" s="145"/>
      <c r="AB19" s="145"/>
      <c r="AC19" s="145"/>
      <c r="AD19" s="145"/>
      <c r="AE19" s="145"/>
      <c r="AF19" s="145"/>
      <c r="AG19" s="145"/>
      <c r="AH19" s="145"/>
      <c r="AI19" s="145"/>
      <c r="AJ19" s="145"/>
      <c r="AK19" s="146"/>
      <c r="AL19" s="20"/>
    </row>
    <row r="20" spans="1:38" ht="16.5" thickTop="1" thickBot="1">
      <c r="A20" s="10"/>
      <c r="B20" s="10"/>
      <c r="C20" s="19"/>
      <c r="D20" s="15"/>
      <c r="E20" s="15"/>
      <c r="F20" s="15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20"/>
    </row>
    <row r="21" spans="1:38" ht="16.5" thickTop="1" thickBot="1">
      <c r="C21" s="28" t="s">
        <v>35</v>
      </c>
      <c r="D21" s="26" t="s">
        <v>275</v>
      </c>
      <c r="E21" s="13"/>
      <c r="F21" s="13"/>
      <c r="G21" s="13"/>
      <c r="H21" s="6"/>
      <c r="I21" s="6"/>
      <c r="J21" s="6"/>
      <c r="K21" s="6"/>
      <c r="L21" s="29" t="s">
        <v>34</v>
      </c>
      <c r="M21" s="29"/>
      <c r="N21" s="29"/>
      <c r="O21" s="29"/>
      <c r="P21" s="106" t="s">
        <v>480</v>
      </c>
      <c r="Q21" s="101"/>
      <c r="R21" s="101"/>
      <c r="S21" s="101"/>
      <c r="T21" s="101"/>
      <c r="U21" s="101"/>
      <c r="V21" s="101"/>
      <c r="W21" s="101"/>
      <c r="X21" s="99"/>
      <c r="Y21" s="99"/>
      <c r="Z21" s="99"/>
      <c r="AA21" s="99"/>
      <c r="AB21" s="99"/>
      <c r="AC21" s="99"/>
      <c r="AD21" s="99"/>
      <c r="AE21" s="99"/>
      <c r="AF21" s="99"/>
      <c r="AG21" s="99"/>
      <c r="AH21" s="99"/>
      <c r="AI21" s="100"/>
      <c r="AJ21" s="13"/>
      <c r="AK21" s="13"/>
      <c r="AL21" s="20"/>
    </row>
    <row r="22" spans="1:38" ht="16.5" thickTop="1" thickBot="1">
      <c r="C22" s="19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20"/>
    </row>
    <row r="23" spans="1:38" ht="16.5" thickTop="1" thickBot="1">
      <c r="C23" s="28" t="s">
        <v>37</v>
      </c>
      <c r="D23" s="26" t="s">
        <v>280</v>
      </c>
      <c r="E23" s="13"/>
      <c r="F23" s="13"/>
      <c r="G23" s="13"/>
      <c r="H23" s="6"/>
      <c r="I23" s="29"/>
      <c r="J23" s="13"/>
      <c r="K23" s="13"/>
      <c r="L23" s="29" t="s">
        <v>36</v>
      </c>
      <c r="M23" s="13"/>
      <c r="N23" s="13"/>
      <c r="O23" s="13"/>
      <c r="P23" s="106" t="s">
        <v>67</v>
      </c>
      <c r="Q23" s="101"/>
      <c r="R23" s="101"/>
      <c r="S23" s="101"/>
      <c r="T23" s="101"/>
      <c r="U23" s="101"/>
      <c r="V23" s="101"/>
      <c r="W23" s="101"/>
      <c r="X23" s="99"/>
      <c r="Y23" s="99"/>
      <c r="Z23" s="99"/>
      <c r="AA23" s="99"/>
      <c r="AB23" s="99"/>
      <c r="AC23" s="99"/>
      <c r="AD23" s="99"/>
      <c r="AE23" s="99"/>
      <c r="AF23" s="99"/>
      <c r="AG23" s="99"/>
      <c r="AH23" s="99"/>
      <c r="AI23" s="100"/>
      <c r="AJ23" s="13"/>
      <c r="AK23" s="13"/>
      <c r="AL23" s="20"/>
    </row>
    <row r="24" spans="1:38" ht="16.5" customHeight="1" thickTop="1" thickBot="1">
      <c r="A24" s="3"/>
      <c r="B24" s="3"/>
      <c r="C24" s="19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20"/>
    </row>
    <row r="25" spans="1:38" ht="16.5" thickTop="1" thickBot="1">
      <c r="C25" s="28" t="s">
        <v>38</v>
      </c>
      <c r="D25" s="32" t="s">
        <v>276</v>
      </c>
      <c r="E25" s="29"/>
      <c r="F25" s="29"/>
      <c r="G25" s="13"/>
      <c r="H25" s="6"/>
      <c r="I25" s="6"/>
      <c r="J25" s="29"/>
      <c r="K25" s="29"/>
      <c r="L25" s="29" t="s">
        <v>39</v>
      </c>
      <c r="M25" s="29"/>
      <c r="N25" s="13"/>
      <c r="O25" s="13"/>
      <c r="P25" s="106" t="s">
        <v>275</v>
      </c>
      <c r="Q25" s="101"/>
      <c r="R25" s="101"/>
      <c r="S25" s="101"/>
      <c r="T25" s="101"/>
      <c r="U25" s="101"/>
      <c r="V25" s="101"/>
      <c r="W25" s="101"/>
      <c r="X25" s="99"/>
      <c r="Y25" s="99"/>
      <c r="Z25" s="99"/>
      <c r="AA25" s="99"/>
      <c r="AB25" s="99"/>
      <c r="AC25" s="99"/>
      <c r="AD25" s="99"/>
      <c r="AE25" s="99"/>
      <c r="AF25" s="99"/>
      <c r="AG25" s="99"/>
      <c r="AH25" s="99"/>
      <c r="AI25" s="100"/>
      <c r="AJ25" s="13"/>
      <c r="AK25" s="13"/>
      <c r="AL25" s="20"/>
    </row>
    <row r="26" spans="1:38" ht="16.5" thickTop="1" thickBot="1">
      <c r="C26" s="19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20"/>
    </row>
    <row r="27" spans="1:38" ht="16.5" customHeight="1" thickTop="1" thickBot="1">
      <c r="A27" s="3"/>
      <c r="B27" s="3"/>
      <c r="C27" s="28" t="s">
        <v>14</v>
      </c>
      <c r="D27" s="26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20"/>
    </row>
    <row r="28" spans="1:38" ht="16.5" thickTop="1" thickBot="1">
      <c r="C28" s="19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20"/>
    </row>
    <row r="29" spans="1:38" ht="16.5" thickTop="1" thickBot="1">
      <c r="C29" s="19"/>
      <c r="D29" s="144" t="s">
        <v>40</v>
      </c>
      <c r="E29" s="145"/>
      <c r="F29" s="145"/>
      <c r="G29" s="145"/>
      <c r="H29" s="145"/>
      <c r="I29" s="145"/>
      <c r="J29" s="145"/>
      <c r="K29" s="145"/>
      <c r="L29" s="145"/>
      <c r="M29" s="145"/>
      <c r="N29" s="145"/>
      <c r="O29" s="145"/>
      <c r="P29" s="145"/>
      <c r="Q29" s="145"/>
      <c r="R29" s="145"/>
      <c r="S29" s="145"/>
      <c r="T29" s="145"/>
      <c r="U29" s="145"/>
      <c r="V29" s="145"/>
      <c r="W29" s="145"/>
      <c r="X29" s="145"/>
      <c r="Y29" s="145"/>
      <c r="Z29" s="145"/>
      <c r="AA29" s="145"/>
      <c r="AB29" s="145"/>
      <c r="AC29" s="145"/>
      <c r="AD29" s="145"/>
      <c r="AE29" s="145"/>
      <c r="AF29" s="145"/>
      <c r="AG29" s="145"/>
      <c r="AH29" s="145"/>
      <c r="AI29" s="145"/>
      <c r="AJ29" s="145"/>
      <c r="AK29" s="146"/>
      <c r="AL29" s="20"/>
    </row>
    <row r="30" spans="1:38" ht="16.5" thickTop="1" thickBot="1">
      <c r="C30" s="19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20"/>
    </row>
    <row r="31" spans="1:38" ht="16.5" thickTop="1" thickBot="1">
      <c r="C31" s="28" t="s">
        <v>41</v>
      </c>
      <c r="D31" s="108" t="s">
        <v>481</v>
      </c>
      <c r="E31" s="127"/>
      <c r="F31" s="127"/>
      <c r="G31" s="127"/>
      <c r="H31" s="128"/>
      <c r="I31" s="13"/>
      <c r="J31" s="138" t="s">
        <v>42</v>
      </c>
      <c r="K31" s="138"/>
      <c r="L31" s="138"/>
      <c r="M31" s="138"/>
      <c r="N31" s="138"/>
      <c r="O31" s="138"/>
      <c r="P31" s="147"/>
      <c r="Q31" s="105" t="s">
        <v>419</v>
      </c>
      <c r="R31" s="72"/>
      <c r="S31" s="72" t="s">
        <v>408</v>
      </c>
      <c r="T31" s="72"/>
      <c r="U31" s="72"/>
      <c r="V31" s="142"/>
      <c r="W31" s="143"/>
      <c r="X31" s="72"/>
      <c r="Y31" s="72"/>
      <c r="Z31" s="72"/>
      <c r="AA31" s="72"/>
      <c r="AB31" s="72"/>
      <c r="AC31" s="72"/>
      <c r="AD31" s="72"/>
      <c r="AE31" s="72"/>
      <c r="AF31" s="72"/>
      <c r="AG31" s="72"/>
      <c r="AH31" s="72"/>
      <c r="AI31" s="141"/>
      <c r="AJ31" s="141"/>
      <c r="AK31" s="13"/>
      <c r="AL31" s="20"/>
    </row>
    <row r="32" spans="1:38" ht="16.5" thickTop="1" thickBot="1">
      <c r="C32" s="19"/>
      <c r="D32" s="13"/>
      <c r="E32" s="13"/>
      <c r="F32" s="13"/>
      <c r="G32" s="13"/>
      <c r="H32" s="13"/>
      <c r="I32" s="13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13"/>
      <c r="AJ32" s="13"/>
      <c r="AK32" s="13"/>
      <c r="AL32" s="20"/>
    </row>
    <row r="33" spans="3:38" ht="16.5" thickTop="1" thickBot="1">
      <c r="C33" s="28" t="s">
        <v>16</v>
      </c>
      <c r="D33" s="126" t="s">
        <v>403</v>
      </c>
      <c r="E33" s="127"/>
      <c r="F33" s="127"/>
      <c r="G33" s="127"/>
      <c r="H33" s="128"/>
      <c r="I33" s="101"/>
      <c r="J33" s="138" t="s">
        <v>19</v>
      </c>
      <c r="K33" s="138"/>
      <c r="L33" s="138"/>
      <c r="M33" s="138"/>
      <c r="N33" s="138"/>
      <c r="O33" s="138"/>
      <c r="P33" s="147"/>
      <c r="Q33" s="105" t="s">
        <v>483</v>
      </c>
      <c r="R33" s="72"/>
      <c r="S33" s="72"/>
      <c r="T33" s="72"/>
      <c r="U33" s="72"/>
      <c r="V33" s="72"/>
      <c r="W33" s="72"/>
      <c r="X33" s="72"/>
      <c r="Y33" s="72"/>
      <c r="Z33" s="72"/>
      <c r="AA33" s="72"/>
      <c r="AB33" s="72"/>
      <c r="AC33" s="72"/>
      <c r="AD33" s="72"/>
      <c r="AE33" s="72"/>
      <c r="AF33" s="72"/>
      <c r="AG33" s="72"/>
      <c r="AH33" s="72"/>
      <c r="AI33" s="141"/>
      <c r="AJ33" s="141"/>
      <c r="AK33" s="13"/>
      <c r="AL33" s="20"/>
    </row>
    <row r="34" spans="3:38" ht="16.5" thickTop="1" thickBot="1">
      <c r="C34" s="19"/>
      <c r="D34" s="13"/>
      <c r="E34" s="13"/>
      <c r="F34" s="13"/>
      <c r="G34" s="13"/>
      <c r="H34" s="13"/>
      <c r="I34" s="13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13"/>
      <c r="AJ34" s="13"/>
      <c r="AK34" s="13"/>
      <c r="AL34" s="20"/>
    </row>
    <row r="35" spans="3:38" ht="16.5" thickTop="1" thickBot="1">
      <c r="C35" s="28" t="s">
        <v>43</v>
      </c>
      <c r="D35" s="108" t="s">
        <v>285</v>
      </c>
      <c r="E35" s="109"/>
      <c r="F35" s="109"/>
      <c r="G35" s="109"/>
      <c r="H35" s="110"/>
      <c r="I35" s="13"/>
      <c r="J35" s="138" t="s">
        <v>44</v>
      </c>
      <c r="K35" s="138"/>
      <c r="L35" s="138"/>
      <c r="M35" s="138"/>
      <c r="N35" s="138"/>
      <c r="O35" s="138"/>
      <c r="P35" s="147"/>
      <c r="Q35" s="105" t="s">
        <v>415</v>
      </c>
      <c r="R35" s="72"/>
      <c r="S35" s="72"/>
      <c r="T35" s="72"/>
      <c r="U35" s="72"/>
      <c r="V35" s="72"/>
      <c r="W35" s="72"/>
      <c r="X35" s="72"/>
      <c r="Y35" s="72"/>
      <c r="Z35" s="72"/>
      <c r="AA35" s="72"/>
      <c r="AB35" s="72"/>
      <c r="AC35" s="72"/>
      <c r="AD35" s="72"/>
      <c r="AE35" s="72"/>
      <c r="AF35" s="72"/>
      <c r="AG35" s="72"/>
      <c r="AH35" s="72"/>
      <c r="AI35" s="141"/>
      <c r="AJ35" s="141"/>
      <c r="AK35" s="13"/>
      <c r="AL35" s="20"/>
    </row>
    <row r="36" spans="3:38" ht="16.5" thickTop="1" thickBot="1">
      <c r="C36" s="19"/>
      <c r="D36" s="13"/>
      <c r="E36" s="13"/>
      <c r="F36" s="13"/>
      <c r="G36" s="13"/>
      <c r="H36" s="13"/>
      <c r="I36" s="13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13"/>
      <c r="AJ36" s="13"/>
      <c r="AK36" s="13"/>
      <c r="AL36" s="20"/>
    </row>
    <row r="37" spans="3:38" ht="16.5" thickTop="1" thickBot="1">
      <c r="C37" s="28" t="s">
        <v>45</v>
      </c>
      <c r="D37" s="126" t="s">
        <v>482</v>
      </c>
      <c r="E37" s="127"/>
      <c r="F37" s="127"/>
      <c r="G37" s="127"/>
      <c r="H37" s="128"/>
      <c r="I37" s="101"/>
      <c r="J37" s="138" t="s">
        <v>46</v>
      </c>
      <c r="K37" s="138"/>
      <c r="L37" s="138"/>
      <c r="M37" s="138"/>
      <c r="N37" s="138"/>
      <c r="O37" s="138"/>
      <c r="P37" s="138"/>
      <c r="Q37" s="105" t="s">
        <v>415</v>
      </c>
      <c r="R37" s="72"/>
      <c r="S37" s="72"/>
      <c r="T37" s="72"/>
      <c r="U37" s="72"/>
      <c r="V37" s="72"/>
      <c r="W37" s="72"/>
      <c r="X37" s="72"/>
      <c r="Y37" s="72"/>
      <c r="Z37" s="72"/>
      <c r="AA37" s="72"/>
      <c r="AB37" s="72"/>
      <c r="AC37" s="72"/>
      <c r="AD37" s="72"/>
      <c r="AE37" s="72"/>
      <c r="AF37" s="72"/>
      <c r="AG37" s="72"/>
      <c r="AH37" s="72"/>
      <c r="AI37" s="141"/>
      <c r="AJ37" s="141"/>
      <c r="AK37" s="13"/>
      <c r="AL37" s="20"/>
    </row>
    <row r="38" spans="3:38" ht="16.5" thickTop="1" thickBot="1">
      <c r="C38" s="19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20"/>
    </row>
    <row r="39" spans="3:38" ht="16.5" thickTop="1" thickBot="1">
      <c r="C39" s="28"/>
      <c r="D39" s="126"/>
      <c r="E39" s="127"/>
      <c r="F39" s="127"/>
      <c r="G39" s="127"/>
      <c r="H39" s="128"/>
      <c r="I39" s="101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  <c r="AB39" s="24"/>
      <c r="AC39" s="71"/>
      <c r="AD39" s="71"/>
      <c r="AE39" s="71"/>
      <c r="AF39" s="24"/>
      <c r="AG39" s="71"/>
      <c r="AH39" s="71"/>
      <c r="AI39" s="13"/>
      <c r="AJ39" s="13"/>
      <c r="AK39" s="13"/>
      <c r="AL39" s="20"/>
    </row>
    <row r="40" spans="3:38" ht="16.5" thickTop="1" thickBot="1">
      <c r="C40" s="19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20"/>
    </row>
    <row r="41" spans="3:38" ht="15.75" thickTop="1">
      <c r="C41" s="28" t="s">
        <v>48</v>
      </c>
      <c r="D41" s="129"/>
      <c r="E41" s="130"/>
      <c r="F41" s="130"/>
      <c r="G41" s="130"/>
      <c r="H41" s="130"/>
      <c r="I41" s="130"/>
      <c r="J41" s="130"/>
      <c r="K41" s="130"/>
      <c r="L41" s="130"/>
      <c r="M41" s="130"/>
      <c r="N41" s="130"/>
      <c r="O41" s="130"/>
      <c r="P41" s="130"/>
      <c r="Q41" s="130"/>
      <c r="R41" s="130"/>
      <c r="S41" s="130"/>
      <c r="T41" s="130"/>
      <c r="U41" s="130"/>
      <c r="V41" s="130"/>
      <c r="W41" s="130"/>
      <c r="X41" s="130"/>
      <c r="Y41" s="130"/>
      <c r="Z41" s="130"/>
      <c r="AA41" s="130"/>
      <c r="AB41" s="130"/>
      <c r="AC41" s="130"/>
      <c r="AD41" s="130"/>
      <c r="AE41" s="130"/>
      <c r="AF41" s="130"/>
      <c r="AG41" s="130"/>
      <c r="AH41" s="130"/>
      <c r="AI41" s="130"/>
      <c r="AJ41" s="130"/>
      <c r="AK41" s="131"/>
      <c r="AL41" s="20"/>
    </row>
    <row r="42" spans="3:38">
      <c r="C42" s="19"/>
      <c r="D42" s="132"/>
      <c r="E42" s="133"/>
      <c r="F42" s="133"/>
      <c r="G42" s="133"/>
      <c r="H42" s="133"/>
      <c r="I42" s="133"/>
      <c r="J42" s="133"/>
      <c r="K42" s="133"/>
      <c r="L42" s="133"/>
      <c r="M42" s="133"/>
      <c r="N42" s="133"/>
      <c r="O42" s="133"/>
      <c r="P42" s="133"/>
      <c r="Q42" s="133"/>
      <c r="R42" s="133"/>
      <c r="S42" s="133"/>
      <c r="T42" s="133"/>
      <c r="U42" s="133"/>
      <c r="V42" s="133"/>
      <c r="W42" s="133"/>
      <c r="X42" s="133"/>
      <c r="Y42" s="133"/>
      <c r="Z42" s="133"/>
      <c r="AA42" s="133"/>
      <c r="AB42" s="133"/>
      <c r="AC42" s="133"/>
      <c r="AD42" s="133"/>
      <c r="AE42" s="133"/>
      <c r="AF42" s="133"/>
      <c r="AG42" s="133"/>
      <c r="AH42" s="133"/>
      <c r="AI42" s="133"/>
      <c r="AJ42" s="133"/>
      <c r="AK42" s="134"/>
      <c r="AL42" s="20"/>
    </row>
    <row r="43" spans="3:38" ht="15.75" thickBot="1">
      <c r="C43" s="19"/>
      <c r="D43" s="135"/>
      <c r="E43" s="136"/>
      <c r="F43" s="136"/>
      <c r="G43" s="136"/>
      <c r="H43" s="136"/>
      <c r="I43" s="136"/>
      <c r="J43" s="136"/>
      <c r="K43" s="136"/>
      <c r="L43" s="136"/>
      <c r="M43" s="136"/>
      <c r="N43" s="136"/>
      <c r="O43" s="136"/>
      <c r="P43" s="136"/>
      <c r="Q43" s="136"/>
      <c r="R43" s="136"/>
      <c r="S43" s="136"/>
      <c r="T43" s="136"/>
      <c r="U43" s="136"/>
      <c r="V43" s="136"/>
      <c r="W43" s="136"/>
      <c r="X43" s="136"/>
      <c r="Y43" s="136"/>
      <c r="Z43" s="136"/>
      <c r="AA43" s="136"/>
      <c r="AB43" s="136"/>
      <c r="AC43" s="136"/>
      <c r="AD43" s="136"/>
      <c r="AE43" s="136"/>
      <c r="AF43" s="136"/>
      <c r="AG43" s="136"/>
      <c r="AH43" s="136"/>
      <c r="AI43" s="136"/>
      <c r="AJ43" s="136"/>
      <c r="AK43" s="137"/>
      <c r="AL43" s="20"/>
    </row>
    <row r="44" spans="3:38" ht="15.75" thickTop="1">
      <c r="C44" s="19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20"/>
    </row>
    <row r="45" spans="3:38" ht="15.75" thickBot="1">
      <c r="C45" s="21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3"/>
    </row>
    <row r="46" spans="3:38" ht="15.75" thickTop="1"/>
  </sheetData>
  <sheetProtection selectLockedCells="1"/>
  <mergeCells count="19">
    <mergeCell ref="AI31:AJ31"/>
    <mergeCell ref="J35:P35"/>
    <mergeCell ref="E31:H31"/>
    <mergeCell ref="D39:H39"/>
    <mergeCell ref="D41:AK43"/>
    <mergeCell ref="J37:P37"/>
    <mergeCell ref="D37:H37"/>
    <mergeCell ref="C4:AL5"/>
    <mergeCell ref="D33:H33"/>
    <mergeCell ref="AI35:AJ35"/>
    <mergeCell ref="AI37:AJ37"/>
    <mergeCell ref="AJ7:AK7"/>
    <mergeCell ref="V31:W31"/>
    <mergeCell ref="D11:AK11"/>
    <mergeCell ref="D19:AK19"/>
    <mergeCell ref="D29:AK29"/>
    <mergeCell ref="AI33:AJ33"/>
    <mergeCell ref="J31:P31"/>
    <mergeCell ref="J33:P33"/>
  </mergeCells>
  <dataValidations count="14">
    <dataValidation type="list" allowBlank="1" showInputMessage="1" showErrorMessage="1" sqref="A14:B14 A20:B20">
      <formula1>listecommune</formula1>
    </dataValidation>
    <dataValidation type="list" allowBlank="1" showInputMessage="1" showErrorMessage="1" sqref="S15">
      <formula1>MD.Nationalité</formula1>
    </dataValidation>
    <dataValidation type="list" allowBlank="1" showInputMessage="1" showErrorMessage="1" sqref="D17:F17">
      <formula1>MD.Lieudevie</formula1>
    </dataValidation>
    <dataValidation type="list" allowBlank="1" showInputMessage="1" showErrorMessage="1" sqref="M15:O15">
      <formula1>CPBD</formula1>
    </dataValidation>
    <dataValidation type="list" allowBlank="1" showInputMessage="1" showErrorMessage="1" sqref="D21:F21">
      <formula1>MD.Mutu</formula1>
    </dataValidation>
    <dataValidation type="list" allowBlank="1" showInputMessage="1" showErrorMessage="1" sqref="P23:AI23">
      <formula1>MD.Commune</formula1>
    </dataValidation>
    <dataValidation type="list" allowBlank="1" showInputMessage="1" showErrorMessage="1" sqref="D23:F23">
      <formula1>MD.Revenus</formula1>
    </dataValidation>
    <dataValidation type="list" allowBlank="1" showInputMessage="1" showErrorMessage="1" sqref="D25:F25">
      <formula1>MD.carteMed</formula1>
    </dataValidation>
    <dataValidation type="list" allowBlank="1" showInputMessage="1" showErrorMessage="1" sqref="D35:E35">
      <formula1>MD.Serologie</formula1>
    </dataValidation>
    <dataValidation type="list" allowBlank="1" showInputMessage="1" showErrorMessage="1" sqref="S13">
      <formula1>MD.Sexe</formula1>
    </dataValidation>
    <dataValidation type="list" allowBlank="1" showInputMessage="1" showErrorMessage="1" sqref="L15">
      <formula1>MD.Cp</formula1>
    </dataValidation>
    <dataValidation type="list" allowBlank="1" showInputMessage="1" showErrorMessage="1" sqref="D9:F9">
      <formula1>MD.NVPatient</formula1>
    </dataValidation>
    <dataValidation type="list" allowBlank="1" showInputMessage="1" showErrorMessage="1" sqref="L7">
      <formula1>MD.OrigineOuverture</formula1>
    </dataValidation>
    <dataValidation type="list" allowBlank="1" showInputMessage="1" showErrorMessage="1" sqref="M15:O15 D17:F17 L8:N9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DB!$I$2:$I$3</xm:f>
          </x14:formula1>
          <xm:sqref>P25:AI25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AP52"/>
  <sheetViews>
    <sheetView showGridLines="0" topLeftCell="A3" zoomScale="74" zoomScaleNormal="74" workbookViewId="0">
      <selection activeCell="K17" sqref="K17"/>
    </sheetView>
  </sheetViews>
  <sheetFormatPr baseColWidth="10" defaultColWidth="11.42578125" defaultRowHeight="15"/>
  <cols>
    <col min="1" max="1" width="2.140625" customWidth="1"/>
    <col min="2" max="2" width="7.7109375" customWidth="1"/>
    <col min="3" max="3" width="3.85546875" customWidth="1"/>
    <col min="4" max="4" width="4.7109375" customWidth="1"/>
    <col min="5" max="5" width="4.28515625" customWidth="1"/>
    <col min="6" max="6" width="5.85546875" customWidth="1"/>
    <col min="7" max="7" width="6.42578125" customWidth="1"/>
    <col min="8" max="8" width="7.5703125" customWidth="1"/>
    <col min="9" max="9" width="7.140625" customWidth="1"/>
    <col min="10" max="10" width="13.42578125" customWidth="1"/>
    <col min="11" max="11" width="8.7109375" customWidth="1"/>
    <col min="12" max="12" width="11.42578125" customWidth="1"/>
    <col min="13" max="13" width="18.5703125" customWidth="1"/>
    <col min="14" max="14" width="8.7109375" customWidth="1"/>
    <col min="15" max="15" width="12.42578125" customWidth="1"/>
    <col min="16" max="16" width="14.42578125" customWidth="1"/>
    <col min="17" max="17" width="11.7109375" customWidth="1"/>
    <col min="18" max="18" width="9.28515625" customWidth="1"/>
    <col min="19" max="19" width="12.5703125" customWidth="1"/>
    <col min="20" max="20" width="12.42578125" customWidth="1"/>
    <col min="21" max="21" width="7.5703125" customWidth="1"/>
    <col min="22" max="22" width="8" customWidth="1"/>
    <col min="23" max="23" width="7.85546875" customWidth="1"/>
    <col min="26" max="26" width="8.5703125" customWidth="1"/>
    <col min="30" max="30" width="8.28515625" customWidth="1"/>
    <col min="31" max="31" width="7.7109375" customWidth="1"/>
    <col min="32" max="32" width="4.42578125" customWidth="1"/>
    <col min="33" max="33" width="1.7109375" customWidth="1"/>
    <col min="34" max="34" width="2.28515625" customWidth="1"/>
    <col min="35" max="35" width="8.140625" customWidth="1"/>
    <col min="36" max="36" width="2.140625" customWidth="1"/>
    <col min="37" max="37" width="8.7109375" customWidth="1"/>
  </cols>
  <sheetData>
    <row r="1" spans="2:41" hidden="1">
      <c r="B1" t="s">
        <v>426</v>
      </c>
      <c r="C1" t="s">
        <v>427</v>
      </c>
      <c r="D1" t="s">
        <v>428</v>
      </c>
      <c r="E1" t="s">
        <v>295</v>
      </c>
      <c r="F1" t="s">
        <v>429</v>
      </c>
      <c r="G1" t="s">
        <v>430</v>
      </c>
      <c r="H1" t="s">
        <v>431</v>
      </c>
      <c r="I1" t="s">
        <v>432</v>
      </c>
      <c r="J1" t="s">
        <v>433</v>
      </c>
      <c r="K1" t="s">
        <v>434</v>
      </c>
      <c r="L1" t="s">
        <v>435</v>
      </c>
      <c r="M1" t="s">
        <v>436</v>
      </c>
      <c r="N1" t="s">
        <v>437</v>
      </c>
      <c r="O1" t="s">
        <v>438</v>
      </c>
      <c r="P1" t="s">
        <v>439</v>
      </c>
      <c r="Q1" t="s">
        <v>440</v>
      </c>
      <c r="R1" t="s">
        <v>441</v>
      </c>
      <c r="S1" t="s">
        <v>442</v>
      </c>
      <c r="T1" t="s">
        <v>443</v>
      </c>
      <c r="U1" t="s">
        <v>444</v>
      </c>
      <c r="V1" t="s">
        <v>445</v>
      </c>
      <c r="W1" t="s">
        <v>446</v>
      </c>
      <c r="X1" t="s">
        <v>447</v>
      </c>
      <c r="Y1" t="s">
        <v>448</v>
      </c>
      <c r="Z1" t="s">
        <v>449</v>
      </c>
      <c r="AA1" t="s">
        <v>450</v>
      </c>
      <c r="AB1" t="s">
        <v>451</v>
      </c>
      <c r="AC1" t="s">
        <v>452</v>
      </c>
      <c r="AD1" t="s">
        <v>453</v>
      </c>
      <c r="AE1" t="s">
        <v>454</v>
      </c>
    </row>
    <row r="2" spans="2:41" hidden="1">
      <c r="B2" s="84">
        <f>I9</f>
        <v>0</v>
      </c>
      <c r="C2" s="1">
        <f>M9</f>
        <v>0</v>
      </c>
      <c r="D2" s="1" t="str">
        <f>Q9</f>
        <v>Paramédical</v>
      </c>
      <c r="E2" s="1">
        <f>T9</f>
        <v>0</v>
      </c>
      <c r="F2" s="1">
        <f>I15</f>
        <v>0</v>
      </c>
      <c r="G2" s="1">
        <f>L15</f>
        <v>0</v>
      </c>
      <c r="H2" s="1">
        <f>O15</f>
        <v>0</v>
      </c>
      <c r="I2" s="1">
        <f>+I18</f>
        <v>0</v>
      </c>
      <c r="J2" s="1">
        <f>+L18</f>
        <v>0</v>
      </c>
      <c r="K2" s="1">
        <f>+O18</f>
        <v>0</v>
      </c>
      <c r="L2" s="1">
        <f>+I18</f>
        <v>0</v>
      </c>
      <c r="M2" s="1">
        <f>+L20</f>
        <v>0</v>
      </c>
      <c r="N2" s="1">
        <f>O20</f>
        <v>0</v>
      </c>
      <c r="O2" s="1">
        <f>I22</f>
        <v>0</v>
      </c>
      <c r="P2" s="1">
        <f>L22</f>
        <v>0</v>
      </c>
      <c r="Q2" s="1">
        <f>O22</f>
        <v>0</v>
      </c>
      <c r="R2" s="1">
        <f>I24</f>
        <v>0</v>
      </c>
      <c r="S2" s="1">
        <f>L24</f>
        <v>0</v>
      </c>
      <c r="T2" s="1">
        <f>O24</f>
        <v>0</v>
      </c>
      <c r="U2" s="1">
        <f>I28</f>
        <v>0</v>
      </c>
      <c r="V2" s="1">
        <f>L28</f>
        <v>0</v>
      </c>
      <c r="W2" s="1">
        <f>+O28</f>
        <v>0</v>
      </c>
      <c r="X2" s="84">
        <f>R28</f>
        <v>0</v>
      </c>
      <c r="Y2" s="85">
        <f>T28</f>
        <v>0</v>
      </c>
      <c r="Z2" s="74">
        <f>I30</f>
        <v>0</v>
      </c>
      <c r="AA2" s="85">
        <f>L30</f>
        <v>0</v>
      </c>
      <c r="AB2" s="85">
        <f>O30</f>
        <v>0</v>
      </c>
      <c r="AC2" s="85">
        <f>R30</f>
        <v>0</v>
      </c>
      <c r="AD2" s="85">
        <f>T30</f>
        <v>0</v>
      </c>
      <c r="AE2" s="74">
        <f>I33</f>
        <v>0</v>
      </c>
    </row>
    <row r="4" spans="2:41" ht="76.5" customHeight="1">
      <c r="B4" s="66"/>
      <c r="C4" s="66"/>
      <c r="D4" s="66"/>
      <c r="E4" s="66"/>
      <c r="F4" s="66"/>
      <c r="G4" s="66"/>
      <c r="H4" s="66"/>
      <c r="I4" s="66"/>
      <c r="J4" s="66"/>
      <c r="K4" s="66"/>
      <c r="L4" s="66"/>
      <c r="M4" s="66"/>
      <c r="N4" s="66"/>
      <c r="O4" s="66"/>
      <c r="P4" s="66"/>
      <c r="Q4" s="66"/>
      <c r="R4" s="66"/>
      <c r="S4" s="66"/>
      <c r="T4" s="66"/>
      <c r="U4" s="66"/>
      <c r="V4" s="66"/>
      <c r="W4" s="66"/>
      <c r="X4" s="66"/>
      <c r="Y4" s="66"/>
      <c r="Z4" s="66"/>
      <c r="AA4" s="66"/>
      <c r="AB4" s="66"/>
      <c r="AC4" s="66"/>
      <c r="AD4" s="66"/>
      <c r="AE4" s="66"/>
      <c r="AF4" s="66"/>
      <c r="AG4" s="66"/>
      <c r="AH4" s="66"/>
      <c r="AI4" s="66"/>
      <c r="AJ4" s="66"/>
      <c r="AK4" s="66"/>
      <c r="AL4" s="66"/>
      <c r="AM4" s="66"/>
      <c r="AN4" s="66"/>
      <c r="AO4" s="66"/>
    </row>
    <row r="5" spans="2:41" ht="27.75" customHeight="1">
      <c r="B5" s="68"/>
      <c r="C5" s="68"/>
      <c r="D5" s="68"/>
      <c r="E5" s="69"/>
      <c r="F5" s="55"/>
      <c r="G5" s="55"/>
      <c r="H5" s="55"/>
      <c r="I5" s="55"/>
      <c r="J5" s="55"/>
      <c r="K5" s="55"/>
      <c r="L5" s="55"/>
      <c r="M5" s="150" t="s">
        <v>383</v>
      </c>
      <c r="N5" s="150"/>
      <c r="O5" s="150"/>
      <c r="P5" s="150"/>
      <c r="Q5" s="150"/>
      <c r="R5" s="150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5"/>
      <c r="AI5" s="55"/>
      <c r="AJ5" s="55"/>
      <c r="AK5" s="56"/>
      <c r="AL5" s="66"/>
      <c r="AM5" s="66"/>
      <c r="AN5" s="66"/>
      <c r="AO5" s="66"/>
    </row>
    <row r="6" spans="2:41" ht="12" customHeight="1">
      <c r="B6" s="67"/>
      <c r="C6" s="68"/>
      <c r="D6" s="68"/>
      <c r="E6" s="69"/>
      <c r="F6" s="7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39"/>
      <c r="AL6" s="66"/>
      <c r="AM6" s="66"/>
      <c r="AN6" s="66"/>
      <c r="AO6" s="66"/>
    </row>
    <row r="7" spans="2:41" ht="20.25" customHeight="1">
      <c r="B7" s="67"/>
      <c r="C7" s="68"/>
      <c r="D7" s="68"/>
      <c r="E7" s="69"/>
      <c r="F7" s="40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38"/>
      <c r="AD7" s="38"/>
      <c r="AE7" s="38"/>
      <c r="AF7" s="38"/>
      <c r="AG7" s="38"/>
      <c r="AH7" s="38"/>
      <c r="AI7" s="38"/>
      <c r="AJ7" s="38"/>
      <c r="AK7" s="39"/>
      <c r="AL7" s="66"/>
      <c r="AM7" s="66"/>
      <c r="AN7" s="66"/>
      <c r="AO7" s="66"/>
    </row>
    <row r="8" spans="2:41">
      <c r="B8" s="67"/>
      <c r="C8" s="68"/>
      <c r="D8" s="68"/>
      <c r="E8" s="69"/>
      <c r="F8" s="40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4"/>
      <c r="S8" s="38"/>
      <c r="T8" s="34"/>
      <c r="U8" s="38"/>
      <c r="V8" s="38"/>
      <c r="W8" s="38"/>
      <c r="X8" s="38"/>
      <c r="Y8" s="38"/>
      <c r="Z8" s="38"/>
      <c r="AA8" s="38"/>
      <c r="AB8" s="38"/>
      <c r="AC8" s="38"/>
      <c r="AD8" s="38"/>
      <c r="AE8" s="38"/>
      <c r="AF8" s="38"/>
      <c r="AG8" s="38"/>
      <c r="AH8" s="38"/>
      <c r="AI8" s="38"/>
      <c r="AJ8" s="38"/>
      <c r="AK8" s="39"/>
      <c r="AL8" s="66"/>
      <c r="AM8" s="66"/>
      <c r="AN8" s="66"/>
      <c r="AO8" s="66"/>
    </row>
    <row r="9" spans="2:41">
      <c r="B9" s="67"/>
      <c r="C9" s="68"/>
      <c r="D9" s="68"/>
      <c r="E9" s="69"/>
      <c r="F9" s="40"/>
      <c r="G9" s="38" t="s">
        <v>289</v>
      </c>
      <c r="H9" s="38"/>
      <c r="I9" s="35"/>
      <c r="J9" s="38"/>
      <c r="K9" s="34" t="s">
        <v>366</v>
      </c>
      <c r="L9" s="34"/>
      <c r="M9" s="36"/>
      <c r="N9" s="34"/>
      <c r="O9" s="34"/>
      <c r="P9" s="38" t="s">
        <v>290</v>
      </c>
      <c r="Q9" s="36" t="s">
        <v>293</v>
      </c>
      <c r="R9" s="38"/>
      <c r="S9" s="38" t="s">
        <v>295</v>
      </c>
      <c r="T9" s="36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38"/>
      <c r="AJ9" s="38"/>
      <c r="AK9" s="39"/>
      <c r="AL9" s="66"/>
      <c r="AM9" s="66"/>
      <c r="AN9" s="66"/>
      <c r="AO9" s="66"/>
    </row>
    <row r="10" spans="2:41" hidden="1">
      <c r="B10" s="67"/>
      <c r="C10" s="68"/>
      <c r="D10" s="68"/>
      <c r="E10" s="69"/>
      <c r="F10" s="40"/>
      <c r="G10" s="38"/>
      <c r="H10" s="38"/>
      <c r="I10" s="45"/>
      <c r="J10" s="38"/>
      <c r="O10" s="38"/>
      <c r="P10" s="38"/>
      <c r="Q10" s="25" t="str">
        <f>VLOOKUP(Q9,LDTypeSuivi[],2,0)</f>
        <v>ListParam</v>
      </c>
      <c r="R10" s="38"/>
      <c r="S10" s="38"/>
      <c r="T10" s="25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9"/>
      <c r="AL10" s="66"/>
      <c r="AM10" s="66"/>
      <c r="AN10" s="66"/>
      <c r="AO10" s="66"/>
    </row>
    <row r="11" spans="2:41">
      <c r="B11" s="67"/>
      <c r="C11" s="68"/>
      <c r="D11" s="68"/>
      <c r="E11" s="69"/>
      <c r="F11" s="40"/>
      <c r="G11" s="38"/>
      <c r="H11" s="38"/>
      <c r="I11" s="38"/>
      <c r="J11" s="38"/>
      <c r="K11" s="34"/>
      <c r="L11" s="34"/>
      <c r="M11" s="34"/>
      <c r="N11" s="34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9"/>
      <c r="AL11" s="66"/>
      <c r="AM11" s="66"/>
      <c r="AN11" s="66"/>
      <c r="AO11" s="66"/>
    </row>
    <row r="12" spans="2:41">
      <c r="B12" s="67"/>
      <c r="C12" s="68"/>
      <c r="D12" s="68"/>
      <c r="E12" s="69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  <c r="AK12" s="39"/>
      <c r="AL12" s="66"/>
      <c r="AM12" s="66"/>
      <c r="AN12" s="66"/>
      <c r="AO12" s="66"/>
    </row>
    <row r="13" spans="2:41">
      <c r="B13" s="67"/>
      <c r="C13" s="68"/>
      <c r="D13" s="68"/>
      <c r="E13" s="69"/>
      <c r="F13" s="40"/>
      <c r="G13" s="43" t="s">
        <v>322</v>
      </c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8"/>
      <c r="AJ13" s="38"/>
      <c r="AK13" s="39"/>
      <c r="AL13" s="66"/>
      <c r="AM13" s="66"/>
      <c r="AN13" s="66"/>
      <c r="AO13" s="66"/>
    </row>
    <row r="14" spans="2:41">
      <c r="B14" s="67"/>
      <c r="C14" s="68"/>
      <c r="D14" s="68"/>
      <c r="E14" s="69"/>
      <c r="F14" s="40"/>
      <c r="G14" s="38"/>
      <c r="H14" s="38"/>
      <c r="I14" s="151" t="s">
        <v>313</v>
      </c>
      <c r="J14" s="151"/>
      <c r="K14" s="38"/>
      <c r="L14" s="151" t="s">
        <v>314</v>
      </c>
      <c r="M14" s="151"/>
      <c r="N14" s="38"/>
      <c r="O14" s="151" t="s">
        <v>316</v>
      </c>
      <c r="P14" s="151"/>
      <c r="Q14" s="38"/>
      <c r="R14" s="151"/>
      <c r="S14" s="151"/>
      <c r="T14" s="151"/>
      <c r="U14" s="151"/>
      <c r="V14" s="151"/>
      <c r="W14" s="151"/>
      <c r="X14" s="151"/>
      <c r="Y14" s="151"/>
      <c r="Z14" s="151"/>
      <c r="AA14" s="151"/>
      <c r="AB14" s="151"/>
      <c r="AC14" s="151"/>
      <c r="AD14" s="151"/>
      <c r="AE14" s="151"/>
      <c r="AF14" s="151"/>
      <c r="AG14" s="151"/>
      <c r="AH14" s="151"/>
      <c r="AI14" s="151"/>
      <c r="AJ14" s="37"/>
      <c r="AK14" s="39"/>
      <c r="AL14" s="66"/>
      <c r="AM14" s="66"/>
      <c r="AN14" s="66"/>
      <c r="AO14" s="66"/>
    </row>
    <row r="15" spans="2:41">
      <c r="B15" s="67"/>
      <c r="C15" s="68"/>
      <c r="D15" s="68"/>
      <c r="E15" s="69"/>
      <c r="F15" s="40"/>
      <c r="G15" s="38" t="s">
        <v>312</v>
      </c>
      <c r="H15" s="38"/>
      <c r="I15" s="148"/>
      <c r="J15" s="149"/>
      <c r="K15" s="38"/>
      <c r="L15" s="148"/>
      <c r="M15" s="149"/>
      <c r="N15" s="38"/>
      <c r="O15" s="148"/>
      <c r="P15" s="149"/>
      <c r="Q15" s="38"/>
      <c r="R15" s="152"/>
      <c r="S15" s="152"/>
      <c r="T15" s="152"/>
      <c r="U15" s="152"/>
      <c r="V15" s="152"/>
      <c r="W15" s="152"/>
      <c r="X15" s="152"/>
      <c r="Y15" s="152"/>
      <c r="Z15" s="152"/>
      <c r="AA15" s="152"/>
      <c r="AB15" s="152"/>
      <c r="AC15" s="152"/>
      <c r="AD15" s="152"/>
      <c r="AE15" s="152"/>
      <c r="AF15" s="152"/>
      <c r="AG15" s="152"/>
      <c r="AH15" s="152"/>
      <c r="AI15" s="152"/>
      <c r="AJ15" s="37"/>
      <c r="AK15" s="39"/>
      <c r="AL15" s="66"/>
      <c r="AM15" s="66"/>
      <c r="AN15" s="66"/>
      <c r="AO15" s="66"/>
    </row>
    <row r="16" spans="2:41">
      <c r="B16" s="67"/>
      <c r="C16" s="68"/>
      <c r="D16" s="68"/>
      <c r="E16" s="69"/>
      <c r="F16" s="40"/>
      <c r="G16" s="38"/>
      <c r="H16" s="38"/>
      <c r="I16" s="158" t="e">
        <f>VLOOKUP(I15,Tableau5[],2,0)</f>
        <v>#N/A</v>
      </c>
      <c r="J16" s="158"/>
      <c r="K16" s="38"/>
      <c r="L16" s="33"/>
      <c r="M16" s="33"/>
      <c r="N16" s="38"/>
      <c r="O16" s="33"/>
      <c r="P16" s="33"/>
      <c r="Q16" s="38"/>
      <c r="R16" s="152"/>
      <c r="S16" s="152"/>
      <c r="T16" s="152"/>
      <c r="U16" s="152"/>
      <c r="V16" s="152"/>
      <c r="W16" s="152"/>
      <c r="X16" s="152"/>
      <c r="Y16" s="152"/>
      <c r="Z16" s="152"/>
      <c r="AA16" s="152"/>
      <c r="AB16" s="152"/>
      <c r="AC16" s="152"/>
      <c r="AD16" s="152"/>
      <c r="AE16" s="152"/>
      <c r="AF16" s="152"/>
      <c r="AG16" s="152"/>
      <c r="AH16" s="152"/>
      <c r="AI16" s="152"/>
      <c r="AJ16" s="37"/>
      <c r="AK16" s="39"/>
      <c r="AL16" s="66"/>
      <c r="AM16" s="66"/>
      <c r="AN16" s="66"/>
      <c r="AO16" s="66"/>
    </row>
    <row r="17" spans="2:41">
      <c r="B17" s="67"/>
      <c r="C17" s="68"/>
      <c r="D17" s="68"/>
      <c r="E17" s="69"/>
      <c r="F17" s="40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152"/>
      <c r="S17" s="152"/>
      <c r="T17" s="152"/>
      <c r="U17" s="152"/>
      <c r="V17" s="152"/>
      <c r="W17" s="152"/>
      <c r="X17" s="152"/>
      <c r="Y17" s="152"/>
      <c r="Z17" s="152"/>
      <c r="AA17" s="152"/>
      <c r="AB17" s="152"/>
      <c r="AC17" s="152"/>
      <c r="AD17" s="152"/>
      <c r="AE17" s="152"/>
      <c r="AF17" s="152"/>
      <c r="AG17" s="152"/>
      <c r="AH17" s="152"/>
      <c r="AI17" s="152"/>
      <c r="AJ17" s="37"/>
      <c r="AK17" s="39"/>
      <c r="AL17" s="66"/>
      <c r="AM17" s="66"/>
      <c r="AN17" s="66"/>
      <c r="AO17" s="66"/>
    </row>
    <row r="18" spans="2:41">
      <c r="B18" s="67"/>
      <c r="C18" s="68"/>
      <c r="D18" s="68"/>
      <c r="E18" s="69"/>
      <c r="F18" s="40"/>
      <c r="G18" s="38" t="s">
        <v>309</v>
      </c>
      <c r="H18" s="38"/>
      <c r="I18" s="148"/>
      <c r="J18" s="149"/>
      <c r="K18" s="38"/>
      <c r="L18" s="148"/>
      <c r="M18" s="149"/>
      <c r="N18" s="38"/>
      <c r="O18" s="148"/>
      <c r="P18" s="149"/>
      <c r="Q18" s="38"/>
      <c r="R18" s="152"/>
      <c r="S18" s="152"/>
      <c r="T18" s="152"/>
      <c r="U18" s="152"/>
      <c r="V18" s="152"/>
      <c r="W18" s="152"/>
      <c r="X18" s="152"/>
      <c r="Y18" s="152"/>
      <c r="Z18" s="152"/>
      <c r="AA18" s="152"/>
      <c r="AB18" s="152"/>
      <c r="AC18" s="152"/>
      <c r="AD18" s="152"/>
      <c r="AE18" s="152"/>
      <c r="AF18" s="152"/>
      <c r="AG18" s="152"/>
      <c r="AH18" s="152"/>
      <c r="AI18" s="152"/>
      <c r="AJ18" s="37"/>
      <c r="AK18" s="39"/>
      <c r="AL18" s="66"/>
      <c r="AM18" s="66"/>
      <c r="AN18" s="66"/>
      <c r="AO18" s="66"/>
    </row>
    <row r="19" spans="2:41">
      <c r="B19" s="67"/>
      <c r="C19" s="68"/>
      <c r="D19" s="68"/>
      <c r="E19" s="69"/>
      <c r="F19" s="40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152"/>
      <c r="S19" s="152"/>
      <c r="T19" s="152"/>
      <c r="U19" s="152"/>
      <c r="V19" s="152"/>
      <c r="W19" s="152"/>
      <c r="X19" s="152"/>
      <c r="Y19" s="152"/>
      <c r="Z19" s="152"/>
      <c r="AA19" s="152"/>
      <c r="AB19" s="152"/>
      <c r="AC19" s="152"/>
      <c r="AD19" s="152"/>
      <c r="AE19" s="152"/>
      <c r="AF19" s="152"/>
      <c r="AG19" s="152"/>
      <c r="AH19" s="152"/>
      <c r="AI19" s="152"/>
      <c r="AJ19" s="37"/>
      <c r="AK19" s="39"/>
      <c r="AL19" s="66"/>
      <c r="AM19" s="66"/>
      <c r="AN19" s="66"/>
      <c r="AO19" s="66"/>
    </row>
    <row r="20" spans="2:41">
      <c r="B20" s="67"/>
      <c r="C20" s="68"/>
      <c r="D20" s="68"/>
      <c r="E20" s="69"/>
      <c r="F20" s="40"/>
      <c r="G20" s="38" t="s">
        <v>310</v>
      </c>
      <c r="H20" s="38"/>
      <c r="I20" s="148"/>
      <c r="J20" s="149"/>
      <c r="K20" s="38"/>
      <c r="L20" s="148"/>
      <c r="M20" s="149"/>
      <c r="N20" s="38"/>
      <c r="O20" s="148"/>
      <c r="P20" s="149"/>
      <c r="Q20" s="38"/>
      <c r="R20" s="152"/>
      <c r="S20" s="152"/>
      <c r="T20" s="152"/>
      <c r="U20" s="152"/>
      <c r="V20" s="152"/>
      <c r="W20" s="152"/>
      <c r="X20" s="152"/>
      <c r="Y20" s="152"/>
      <c r="Z20" s="152"/>
      <c r="AA20" s="152"/>
      <c r="AB20" s="152"/>
      <c r="AC20" s="152"/>
      <c r="AD20" s="152"/>
      <c r="AE20" s="152"/>
      <c r="AF20" s="152"/>
      <c r="AG20" s="152"/>
      <c r="AH20" s="152"/>
      <c r="AI20" s="152"/>
      <c r="AJ20" s="37"/>
      <c r="AK20" s="39"/>
      <c r="AL20" s="66"/>
      <c r="AM20" s="66"/>
      <c r="AN20" s="66"/>
      <c r="AO20" s="66"/>
    </row>
    <row r="21" spans="2:41">
      <c r="B21" s="67"/>
      <c r="C21" s="68"/>
      <c r="D21" s="68"/>
      <c r="E21" s="69"/>
      <c r="F21" s="40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152"/>
      <c r="S21" s="152"/>
      <c r="T21" s="152"/>
      <c r="U21" s="152"/>
      <c r="V21" s="152"/>
      <c r="W21" s="152"/>
      <c r="X21" s="152"/>
      <c r="Y21" s="152"/>
      <c r="Z21" s="152"/>
      <c r="AA21" s="152"/>
      <c r="AB21" s="152"/>
      <c r="AC21" s="152"/>
      <c r="AD21" s="152"/>
      <c r="AE21" s="152"/>
      <c r="AF21" s="152"/>
      <c r="AG21" s="152"/>
      <c r="AH21" s="152"/>
      <c r="AI21" s="152"/>
      <c r="AJ21" s="37"/>
      <c r="AK21" s="39"/>
      <c r="AL21" s="66"/>
      <c r="AM21" s="66"/>
      <c r="AN21" s="66"/>
      <c r="AO21" s="66"/>
    </row>
    <row r="22" spans="2:41">
      <c r="B22" s="67"/>
      <c r="C22" s="68"/>
      <c r="D22" s="68"/>
      <c r="E22" s="69"/>
      <c r="F22" s="40"/>
      <c r="G22" s="38" t="s">
        <v>311</v>
      </c>
      <c r="H22" s="38"/>
      <c r="I22" s="148"/>
      <c r="J22" s="149"/>
      <c r="K22" s="38"/>
      <c r="L22" s="148"/>
      <c r="M22" s="149"/>
      <c r="N22" s="38"/>
      <c r="O22" s="148"/>
      <c r="P22" s="149"/>
      <c r="Q22" s="38"/>
      <c r="R22" s="152"/>
      <c r="S22" s="152"/>
      <c r="T22" s="152"/>
      <c r="U22" s="152"/>
      <c r="V22" s="152"/>
      <c r="W22" s="152"/>
      <c r="X22" s="152"/>
      <c r="Y22" s="152"/>
      <c r="Z22" s="152"/>
      <c r="AA22" s="152"/>
      <c r="AB22" s="152"/>
      <c r="AC22" s="152"/>
      <c r="AD22" s="152"/>
      <c r="AE22" s="152"/>
      <c r="AF22" s="152"/>
      <c r="AG22" s="152"/>
      <c r="AH22" s="152"/>
      <c r="AI22" s="152"/>
      <c r="AJ22" s="37"/>
      <c r="AK22" s="39"/>
      <c r="AL22" s="66"/>
      <c r="AM22" s="66"/>
      <c r="AN22" s="66"/>
      <c r="AO22" s="66"/>
    </row>
    <row r="23" spans="2:41">
      <c r="B23" s="67"/>
      <c r="C23" s="68"/>
      <c r="D23" s="68"/>
      <c r="E23" s="69"/>
      <c r="F23" s="40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152"/>
      <c r="S23" s="152"/>
      <c r="T23" s="152"/>
      <c r="U23" s="152"/>
      <c r="V23" s="152"/>
      <c r="W23" s="152"/>
      <c r="X23" s="152"/>
      <c r="Y23" s="152"/>
      <c r="Z23" s="152"/>
      <c r="AA23" s="152"/>
      <c r="AB23" s="152"/>
      <c r="AC23" s="152"/>
      <c r="AD23" s="152"/>
      <c r="AE23" s="152"/>
      <c r="AF23" s="152"/>
      <c r="AG23" s="152"/>
      <c r="AH23" s="152"/>
      <c r="AI23" s="152"/>
      <c r="AJ23" s="37"/>
      <c r="AK23" s="39"/>
      <c r="AL23" s="66"/>
      <c r="AM23" s="66"/>
      <c r="AN23" s="66"/>
      <c r="AO23" s="66"/>
    </row>
    <row r="24" spans="2:41">
      <c r="B24" s="67"/>
      <c r="C24" s="68"/>
      <c r="D24" s="68"/>
      <c r="E24" s="69"/>
      <c r="F24" s="40"/>
      <c r="G24" s="38" t="s">
        <v>315</v>
      </c>
      <c r="H24" s="38"/>
      <c r="I24" s="148"/>
      <c r="J24" s="149"/>
      <c r="K24" s="38"/>
      <c r="L24" s="148"/>
      <c r="M24" s="149"/>
      <c r="N24" s="38"/>
      <c r="O24" s="148"/>
      <c r="P24" s="149"/>
      <c r="Q24" s="38"/>
      <c r="R24" s="152"/>
      <c r="S24" s="152"/>
      <c r="T24" s="152"/>
      <c r="U24" s="152"/>
      <c r="V24" s="152"/>
      <c r="W24" s="152"/>
      <c r="X24" s="152"/>
      <c r="Y24" s="152"/>
      <c r="Z24" s="152"/>
      <c r="AA24" s="152"/>
      <c r="AB24" s="152"/>
      <c r="AC24" s="152"/>
      <c r="AD24" s="152"/>
      <c r="AE24" s="152"/>
      <c r="AF24" s="152"/>
      <c r="AG24" s="152"/>
      <c r="AH24" s="152"/>
      <c r="AI24" s="152"/>
      <c r="AJ24" s="37"/>
      <c r="AK24" s="39"/>
      <c r="AL24" s="66"/>
      <c r="AM24" s="66"/>
      <c r="AN24" s="66"/>
      <c r="AO24" s="66"/>
    </row>
    <row r="25" spans="2:41">
      <c r="B25" s="67"/>
      <c r="C25" s="68"/>
      <c r="D25" s="68"/>
      <c r="E25" s="69"/>
      <c r="F25" s="40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I25" s="38"/>
      <c r="AJ25" s="38"/>
      <c r="AK25" s="39"/>
      <c r="AL25" s="66"/>
      <c r="AM25" s="66"/>
      <c r="AN25" s="66"/>
      <c r="AO25" s="66"/>
    </row>
    <row r="26" spans="2:41">
      <c r="B26" s="67"/>
      <c r="C26" s="68"/>
      <c r="D26" s="68"/>
      <c r="E26" s="69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40"/>
      <c r="AH26" s="40"/>
      <c r="AI26" s="40"/>
      <c r="AJ26" s="40"/>
      <c r="AK26" s="39"/>
      <c r="AL26" s="66"/>
      <c r="AM26" s="66"/>
      <c r="AN26" s="66"/>
      <c r="AO26" s="66"/>
    </row>
    <row r="27" spans="2:41">
      <c r="B27" s="67"/>
      <c r="C27" s="68"/>
      <c r="D27" s="68"/>
      <c r="E27" s="69"/>
      <c r="F27" s="40"/>
      <c r="G27" s="43" t="s">
        <v>318</v>
      </c>
      <c r="H27" s="43"/>
      <c r="I27" s="151" t="s">
        <v>318</v>
      </c>
      <c r="J27" s="151"/>
      <c r="K27" s="38"/>
      <c r="L27" s="38" t="s">
        <v>317</v>
      </c>
      <c r="M27" s="38"/>
      <c r="N27" s="38"/>
      <c r="O27" s="160" t="s">
        <v>319</v>
      </c>
      <c r="P27" s="160"/>
      <c r="Q27" s="38"/>
      <c r="R27" s="151" t="s">
        <v>320</v>
      </c>
      <c r="S27" s="151"/>
      <c r="T27" s="38"/>
      <c r="U27" s="151" t="s">
        <v>321</v>
      </c>
      <c r="V27" s="151"/>
      <c r="W27" s="151"/>
      <c r="X27" s="151"/>
      <c r="Y27" s="151"/>
      <c r="Z27" s="151"/>
      <c r="AA27" s="151"/>
      <c r="AB27" s="151"/>
      <c r="AC27" s="151"/>
      <c r="AD27" s="151"/>
      <c r="AE27" s="151"/>
      <c r="AF27" s="38"/>
      <c r="AG27" s="38"/>
      <c r="AH27" s="38"/>
      <c r="AI27" s="38"/>
      <c r="AJ27" s="38"/>
      <c r="AK27" s="39"/>
      <c r="AL27" s="66"/>
      <c r="AM27" s="66"/>
      <c r="AN27" s="66"/>
      <c r="AO27" s="66"/>
    </row>
    <row r="28" spans="2:41">
      <c r="B28" s="67"/>
      <c r="C28" s="68"/>
      <c r="D28" s="68"/>
      <c r="E28" s="69"/>
      <c r="F28" s="40"/>
      <c r="G28" s="38"/>
      <c r="H28" s="38"/>
      <c r="I28" s="148"/>
      <c r="J28" s="149"/>
      <c r="K28" s="38"/>
      <c r="L28" s="148"/>
      <c r="M28" s="149"/>
      <c r="N28" s="38"/>
      <c r="O28" s="148"/>
      <c r="P28" s="149"/>
      <c r="Q28" s="38"/>
      <c r="R28" s="153"/>
      <c r="S28" s="154"/>
      <c r="T28" s="38"/>
      <c r="U28" s="155"/>
      <c r="V28" s="156"/>
      <c r="W28" s="156"/>
      <c r="X28" s="156"/>
      <c r="Y28" s="156"/>
      <c r="Z28" s="156"/>
      <c r="AA28" s="156"/>
      <c r="AB28" s="156"/>
      <c r="AC28" s="156"/>
      <c r="AD28" s="156"/>
      <c r="AE28" s="157"/>
      <c r="AF28" s="38"/>
      <c r="AG28" s="38"/>
      <c r="AH28" s="38"/>
      <c r="AI28" s="38"/>
      <c r="AJ28" s="38"/>
      <c r="AK28" s="39"/>
      <c r="AL28" s="66"/>
      <c r="AM28" s="66"/>
      <c r="AN28" s="66"/>
      <c r="AO28" s="66"/>
    </row>
    <row r="29" spans="2:41">
      <c r="B29" s="67"/>
      <c r="C29" s="68"/>
      <c r="D29" s="68"/>
      <c r="E29" s="69"/>
      <c r="F29" s="40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/>
      <c r="AD29" s="38"/>
      <c r="AE29" s="38"/>
      <c r="AF29" s="38"/>
      <c r="AG29" s="38"/>
      <c r="AH29" s="38"/>
      <c r="AI29" s="38"/>
      <c r="AJ29" s="38"/>
      <c r="AK29" s="39"/>
      <c r="AL29" s="66"/>
      <c r="AM29" s="66"/>
      <c r="AN29" s="66"/>
      <c r="AO29" s="66"/>
    </row>
    <row r="30" spans="2:41">
      <c r="B30" s="67"/>
      <c r="C30" s="68"/>
      <c r="D30" s="68"/>
      <c r="E30" s="69"/>
      <c r="F30" s="40"/>
      <c r="G30" s="38"/>
      <c r="H30" s="38"/>
      <c r="I30" s="148"/>
      <c r="J30" s="149"/>
      <c r="K30" s="38"/>
      <c r="L30" s="148"/>
      <c r="M30" s="149"/>
      <c r="N30" s="38"/>
      <c r="O30" s="148"/>
      <c r="P30" s="149"/>
      <c r="Q30" s="38"/>
      <c r="R30" s="153"/>
      <c r="S30" s="154"/>
      <c r="T30" s="38"/>
      <c r="U30" s="155"/>
      <c r="V30" s="156"/>
      <c r="W30" s="156"/>
      <c r="X30" s="156"/>
      <c r="Y30" s="156"/>
      <c r="Z30" s="156"/>
      <c r="AA30" s="156"/>
      <c r="AB30" s="156"/>
      <c r="AC30" s="156"/>
      <c r="AD30" s="156"/>
      <c r="AE30" s="157"/>
      <c r="AF30" s="38"/>
      <c r="AG30" s="38"/>
      <c r="AH30" s="38"/>
      <c r="AI30" s="38"/>
      <c r="AJ30" s="38"/>
      <c r="AK30" s="39"/>
      <c r="AL30" s="66"/>
      <c r="AM30" s="66"/>
      <c r="AN30" s="66"/>
      <c r="AO30" s="66"/>
    </row>
    <row r="31" spans="2:41">
      <c r="B31" s="67"/>
      <c r="C31" s="68"/>
      <c r="D31" s="68"/>
      <c r="E31" s="69"/>
      <c r="F31" s="40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  <c r="AF31" s="38"/>
      <c r="AG31" s="38"/>
      <c r="AH31" s="38"/>
      <c r="AI31" s="38"/>
      <c r="AJ31" s="38"/>
      <c r="AK31" s="39"/>
      <c r="AL31" s="66"/>
      <c r="AM31" s="66"/>
      <c r="AN31" s="66"/>
      <c r="AO31" s="66"/>
    </row>
    <row r="32" spans="2:41">
      <c r="B32" s="67"/>
      <c r="C32" s="68"/>
      <c r="D32" s="68"/>
      <c r="E32" s="69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40"/>
      <c r="AH32" s="40"/>
      <c r="AI32" s="40"/>
      <c r="AJ32" s="40"/>
      <c r="AK32" s="39"/>
      <c r="AL32" s="66"/>
      <c r="AM32" s="66"/>
      <c r="AN32" s="66"/>
      <c r="AO32" s="66"/>
    </row>
    <row r="33" spans="2:41">
      <c r="B33" s="67"/>
      <c r="C33" s="68"/>
      <c r="D33" s="68"/>
      <c r="E33" s="69"/>
      <c r="F33" s="40"/>
      <c r="G33" s="159" t="s">
        <v>48</v>
      </c>
      <c r="H33" s="159"/>
      <c r="I33" s="161"/>
      <c r="J33" s="162"/>
      <c r="K33" s="162"/>
      <c r="L33" s="162"/>
      <c r="M33" s="162"/>
      <c r="N33" s="162"/>
      <c r="O33" s="162"/>
      <c r="P33" s="162"/>
      <c r="Q33" s="162"/>
      <c r="R33" s="162"/>
      <c r="S33" s="162"/>
      <c r="T33" s="162"/>
      <c r="U33" s="162"/>
      <c r="V33" s="162"/>
      <c r="W33" s="162"/>
      <c r="X33" s="162"/>
      <c r="Y33" s="162"/>
      <c r="Z33" s="162"/>
      <c r="AA33" s="162"/>
      <c r="AB33" s="162"/>
      <c r="AC33" s="162"/>
      <c r="AD33" s="162"/>
      <c r="AE33" s="162"/>
      <c r="AF33" s="162"/>
      <c r="AG33" s="162"/>
      <c r="AH33" s="162"/>
      <c r="AI33" s="163"/>
      <c r="AJ33" s="38"/>
      <c r="AK33" s="39"/>
      <c r="AL33" s="66"/>
      <c r="AM33" s="66"/>
      <c r="AN33" s="66"/>
      <c r="AO33" s="66"/>
    </row>
    <row r="34" spans="2:41">
      <c r="B34" s="67"/>
      <c r="C34" s="68"/>
      <c r="D34" s="68"/>
      <c r="E34" s="69"/>
      <c r="F34" s="40"/>
      <c r="G34" s="38"/>
      <c r="H34" s="38"/>
      <c r="I34" s="164"/>
      <c r="J34" s="165"/>
      <c r="K34" s="165"/>
      <c r="L34" s="165"/>
      <c r="M34" s="165"/>
      <c r="N34" s="165"/>
      <c r="O34" s="165"/>
      <c r="P34" s="165"/>
      <c r="Q34" s="165"/>
      <c r="R34" s="165"/>
      <c r="S34" s="165"/>
      <c r="T34" s="165"/>
      <c r="U34" s="165"/>
      <c r="V34" s="165"/>
      <c r="W34" s="165"/>
      <c r="X34" s="165"/>
      <c r="Y34" s="165"/>
      <c r="Z34" s="165"/>
      <c r="AA34" s="165"/>
      <c r="AB34" s="165"/>
      <c r="AC34" s="165"/>
      <c r="AD34" s="165"/>
      <c r="AE34" s="165"/>
      <c r="AF34" s="165"/>
      <c r="AG34" s="165"/>
      <c r="AH34" s="165"/>
      <c r="AI34" s="166"/>
      <c r="AJ34" s="38"/>
      <c r="AK34" s="39"/>
      <c r="AL34" s="66"/>
      <c r="AM34" s="66"/>
      <c r="AN34" s="66"/>
      <c r="AO34" s="66"/>
    </row>
    <row r="35" spans="2:41">
      <c r="B35" s="67"/>
      <c r="C35" s="68"/>
      <c r="D35" s="68"/>
      <c r="E35" s="69"/>
      <c r="F35" s="40"/>
      <c r="G35" s="38"/>
      <c r="H35" s="38"/>
      <c r="I35" s="164"/>
      <c r="J35" s="165"/>
      <c r="K35" s="165"/>
      <c r="L35" s="165"/>
      <c r="M35" s="165"/>
      <c r="N35" s="165"/>
      <c r="O35" s="165"/>
      <c r="P35" s="165"/>
      <c r="Q35" s="165"/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5"/>
      <c r="AC35" s="165"/>
      <c r="AD35" s="165"/>
      <c r="AE35" s="165"/>
      <c r="AF35" s="165"/>
      <c r="AG35" s="165"/>
      <c r="AH35" s="165"/>
      <c r="AI35" s="166"/>
      <c r="AJ35" s="38"/>
      <c r="AK35" s="39"/>
      <c r="AL35" s="66"/>
      <c r="AM35" s="66"/>
      <c r="AN35" s="66"/>
      <c r="AO35" s="66"/>
    </row>
    <row r="36" spans="2:41">
      <c r="B36" s="67"/>
      <c r="C36" s="68"/>
      <c r="D36" s="68"/>
      <c r="E36" s="69"/>
      <c r="F36" s="40"/>
      <c r="G36" s="38"/>
      <c r="H36" s="38"/>
      <c r="I36" s="164"/>
      <c r="J36" s="165"/>
      <c r="K36" s="165"/>
      <c r="L36" s="165"/>
      <c r="M36" s="165"/>
      <c r="N36" s="165"/>
      <c r="O36" s="165"/>
      <c r="P36" s="165"/>
      <c r="Q36" s="165"/>
      <c r="R36" s="165"/>
      <c r="S36" s="165"/>
      <c r="T36" s="165"/>
      <c r="U36" s="165"/>
      <c r="V36" s="165"/>
      <c r="W36" s="165"/>
      <c r="X36" s="165"/>
      <c r="Y36" s="165"/>
      <c r="Z36" s="165"/>
      <c r="AA36" s="165"/>
      <c r="AB36" s="165"/>
      <c r="AC36" s="165"/>
      <c r="AD36" s="165"/>
      <c r="AE36" s="165"/>
      <c r="AF36" s="165"/>
      <c r="AG36" s="165"/>
      <c r="AH36" s="165"/>
      <c r="AI36" s="166"/>
      <c r="AJ36" s="38"/>
      <c r="AK36" s="39"/>
      <c r="AL36" s="66"/>
      <c r="AM36" s="66"/>
      <c r="AN36" s="66"/>
      <c r="AO36" s="66"/>
    </row>
    <row r="37" spans="2:41">
      <c r="B37" s="67"/>
      <c r="C37" s="68"/>
      <c r="D37" s="68"/>
      <c r="E37" s="69"/>
      <c r="F37" s="40"/>
      <c r="G37" s="38"/>
      <c r="H37" s="38"/>
      <c r="I37" s="164"/>
      <c r="J37" s="165"/>
      <c r="K37" s="165"/>
      <c r="L37" s="165"/>
      <c r="M37" s="165"/>
      <c r="N37" s="165"/>
      <c r="O37" s="165"/>
      <c r="P37" s="165"/>
      <c r="Q37" s="165"/>
      <c r="R37" s="165"/>
      <c r="S37" s="165"/>
      <c r="T37" s="165"/>
      <c r="U37" s="165"/>
      <c r="V37" s="165"/>
      <c r="W37" s="165"/>
      <c r="X37" s="165"/>
      <c r="Y37" s="165"/>
      <c r="Z37" s="165"/>
      <c r="AA37" s="165"/>
      <c r="AB37" s="165"/>
      <c r="AC37" s="165"/>
      <c r="AD37" s="165"/>
      <c r="AE37" s="165"/>
      <c r="AF37" s="165"/>
      <c r="AG37" s="165"/>
      <c r="AH37" s="165"/>
      <c r="AI37" s="166"/>
      <c r="AJ37" s="38"/>
      <c r="AK37" s="39"/>
      <c r="AL37" s="66"/>
      <c r="AM37" s="66"/>
      <c r="AN37" s="66"/>
      <c r="AO37" s="66"/>
    </row>
    <row r="38" spans="2:41">
      <c r="B38" s="67"/>
      <c r="C38" s="68"/>
      <c r="D38" s="68"/>
      <c r="E38" s="69"/>
      <c r="F38" s="40"/>
      <c r="G38" s="38"/>
      <c r="H38" s="38"/>
      <c r="I38" s="164"/>
      <c r="J38" s="165"/>
      <c r="K38" s="165"/>
      <c r="L38" s="165"/>
      <c r="M38" s="165"/>
      <c r="N38" s="165"/>
      <c r="O38" s="165"/>
      <c r="P38" s="165"/>
      <c r="Q38" s="165"/>
      <c r="R38" s="165"/>
      <c r="S38" s="165"/>
      <c r="T38" s="165"/>
      <c r="U38" s="165"/>
      <c r="V38" s="165"/>
      <c r="W38" s="165"/>
      <c r="X38" s="165"/>
      <c r="Y38" s="165"/>
      <c r="Z38" s="165"/>
      <c r="AA38" s="165"/>
      <c r="AB38" s="165"/>
      <c r="AC38" s="165"/>
      <c r="AD38" s="165"/>
      <c r="AE38" s="165"/>
      <c r="AF38" s="165"/>
      <c r="AG38" s="165"/>
      <c r="AH38" s="165"/>
      <c r="AI38" s="166"/>
      <c r="AJ38" s="38"/>
      <c r="AK38" s="39"/>
      <c r="AL38" s="66"/>
      <c r="AM38" s="66"/>
      <c r="AN38" s="66"/>
      <c r="AO38" s="66"/>
    </row>
    <row r="39" spans="2:41">
      <c r="B39" s="67"/>
      <c r="C39" s="68"/>
      <c r="D39" s="68"/>
      <c r="E39" s="69"/>
      <c r="F39" s="40"/>
      <c r="G39" s="38"/>
      <c r="H39" s="38"/>
      <c r="I39" s="167"/>
      <c r="J39" s="168"/>
      <c r="K39" s="168"/>
      <c r="L39" s="168"/>
      <c r="M39" s="168"/>
      <c r="N39" s="168"/>
      <c r="O39" s="168"/>
      <c r="P39" s="168"/>
      <c r="Q39" s="168"/>
      <c r="R39" s="168"/>
      <c r="S39" s="168"/>
      <c r="T39" s="168"/>
      <c r="U39" s="168"/>
      <c r="V39" s="168"/>
      <c r="W39" s="168"/>
      <c r="X39" s="168"/>
      <c r="Y39" s="168"/>
      <c r="Z39" s="168"/>
      <c r="AA39" s="168"/>
      <c r="AB39" s="168"/>
      <c r="AC39" s="168"/>
      <c r="AD39" s="168"/>
      <c r="AE39" s="168"/>
      <c r="AF39" s="168"/>
      <c r="AG39" s="168"/>
      <c r="AH39" s="168"/>
      <c r="AI39" s="169"/>
      <c r="AJ39" s="38"/>
      <c r="AK39" s="39"/>
      <c r="AL39" s="66"/>
      <c r="AM39" s="66"/>
      <c r="AN39" s="66"/>
      <c r="AO39" s="66"/>
    </row>
    <row r="40" spans="2:41">
      <c r="B40" s="67"/>
      <c r="C40" s="68"/>
      <c r="D40" s="68"/>
      <c r="E40" s="69"/>
      <c r="F40" s="40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8"/>
      <c r="W40" s="38"/>
      <c r="X40" s="38"/>
      <c r="Y40" s="38"/>
      <c r="Z40" s="38"/>
      <c r="AA40" s="38"/>
      <c r="AB40" s="38"/>
      <c r="AC40" s="38"/>
      <c r="AD40" s="38"/>
      <c r="AE40" s="38"/>
      <c r="AF40" s="38"/>
      <c r="AG40" s="38"/>
      <c r="AH40" s="38"/>
      <c r="AI40" s="38"/>
      <c r="AJ40" s="38"/>
      <c r="AK40" s="39"/>
      <c r="AL40" s="66"/>
      <c r="AM40" s="66"/>
      <c r="AN40" s="66"/>
      <c r="AO40" s="66"/>
    </row>
    <row r="41" spans="2:41">
      <c r="B41" s="67"/>
      <c r="C41" s="68"/>
      <c r="D41" s="68"/>
      <c r="E41" s="69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  <c r="U41" s="40"/>
      <c r="V41" s="40"/>
      <c r="W41" s="40"/>
      <c r="X41" s="40"/>
      <c r="Y41" s="40"/>
      <c r="Z41" s="40"/>
      <c r="AA41" s="40"/>
      <c r="AB41" s="40"/>
      <c r="AC41" s="40"/>
      <c r="AD41" s="40"/>
      <c r="AE41" s="40"/>
      <c r="AF41" s="40"/>
      <c r="AG41" s="40"/>
      <c r="AH41" s="40"/>
      <c r="AI41" s="40"/>
      <c r="AJ41" s="40"/>
      <c r="AK41" s="39"/>
      <c r="AL41" s="66"/>
      <c r="AM41" s="66"/>
      <c r="AN41" s="66"/>
      <c r="AO41" s="66"/>
    </row>
    <row r="42" spans="2:41">
      <c r="B42" s="67"/>
      <c r="C42" s="68"/>
      <c r="D42" s="68"/>
      <c r="E42" s="69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  <c r="T42" s="40"/>
      <c r="U42" s="40"/>
      <c r="V42" s="40"/>
      <c r="W42" s="40"/>
      <c r="X42" s="40"/>
      <c r="Y42" s="40"/>
      <c r="Z42" s="40"/>
      <c r="AA42" s="40"/>
      <c r="AB42" s="40"/>
      <c r="AC42" s="40"/>
      <c r="AD42" s="40"/>
      <c r="AE42" s="40"/>
      <c r="AF42" s="40"/>
      <c r="AG42" s="40"/>
      <c r="AH42" s="40"/>
      <c r="AI42" s="40"/>
      <c r="AJ42" s="40"/>
      <c r="AK42" s="39"/>
      <c r="AL42" s="66"/>
      <c r="AM42" s="66"/>
      <c r="AN42" s="66"/>
      <c r="AO42" s="66"/>
    </row>
    <row r="43" spans="2:41">
      <c r="B43" s="68"/>
      <c r="C43" s="68"/>
      <c r="D43" s="68"/>
      <c r="E43" s="69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2"/>
      <c r="AL43" s="66"/>
      <c r="AM43" s="66"/>
      <c r="AN43" s="66"/>
      <c r="AO43" s="66"/>
    </row>
    <row r="44" spans="2:41">
      <c r="B44" s="66"/>
      <c r="C44" s="66"/>
      <c r="D44" s="66"/>
      <c r="E44" s="66"/>
      <c r="F44" s="66"/>
      <c r="G44" s="66"/>
      <c r="H44" s="66"/>
      <c r="I44" s="66"/>
      <c r="J44" s="66"/>
      <c r="K44" s="66"/>
      <c r="L44" s="66"/>
      <c r="M44" s="66"/>
      <c r="N44" s="66"/>
      <c r="O44" s="66"/>
      <c r="P44" s="66"/>
      <c r="Q44" s="66"/>
      <c r="R44" s="66"/>
      <c r="S44" s="66"/>
      <c r="T44" s="66"/>
      <c r="U44" s="66"/>
      <c r="V44" s="66"/>
      <c r="W44" s="66"/>
      <c r="X44" s="66"/>
      <c r="Y44" s="66"/>
      <c r="Z44" s="66"/>
      <c r="AA44" s="66"/>
      <c r="AB44" s="66"/>
      <c r="AC44" s="66"/>
      <c r="AD44" s="66"/>
      <c r="AE44" s="66"/>
      <c r="AF44" s="66"/>
      <c r="AG44" s="66"/>
      <c r="AH44" s="66"/>
      <c r="AI44" s="66"/>
      <c r="AJ44" s="66"/>
      <c r="AK44" s="66"/>
      <c r="AL44" s="66"/>
      <c r="AM44" s="66"/>
      <c r="AN44" s="66"/>
      <c r="AO44" s="66"/>
    </row>
    <row r="45" spans="2:41">
      <c r="B45" s="66"/>
      <c r="C45" s="66"/>
      <c r="D45" s="66"/>
      <c r="E45" s="66"/>
      <c r="F45" s="66"/>
      <c r="G45" s="66"/>
      <c r="H45" s="66"/>
      <c r="I45" s="66"/>
      <c r="J45" s="66"/>
      <c r="K45" s="66"/>
      <c r="L45" s="66"/>
      <c r="M45" s="66"/>
      <c r="N45" s="66"/>
      <c r="O45" s="66"/>
      <c r="P45" s="66"/>
      <c r="Q45" s="66"/>
      <c r="R45" s="66"/>
      <c r="S45" s="66"/>
      <c r="T45" s="66"/>
      <c r="U45" s="66"/>
      <c r="V45" s="66"/>
      <c r="W45" s="66"/>
      <c r="X45" s="66"/>
      <c r="Y45" s="66"/>
      <c r="Z45" s="66"/>
      <c r="AA45" s="66"/>
      <c r="AB45" s="66"/>
      <c r="AC45" s="66"/>
      <c r="AD45" s="66"/>
      <c r="AE45" s="66"/>
      <c r="AF45" s="66"/>
      <c r="AG45" s="66"/>
      <c r="AH45" s="66"/>
      <c r="AI45" s="66"/>
      <c r="AJ45" s="66"/>
      <c r="AK45" s="66"/>
      <c r="AL45" s="66"/>
      <c r="AM45" s="66"/>
      <c r="AN45" s="66"/>
      <c r="AO45" s="66"/>
    </row>
    <row r="46" spans="2:41">
      <c r="B46" s="66"/>
      <c r="C46" s="66"/>
      <c r="D46" s="66"/>
      <c r="E46" s="66"/>
      <c r="F46" s="66"/>
      <c r="G46" s="66"/>
      <c r="H46" s="66"/>
      <c r="I46" s="66"/>
      <c r="J46" s="66"/>
      <c r="K46" s="66"/>
      <c r="L46" s="66"/>
      <c r="M46" s="66"/>
      <c r="N46" s="66"/>
      <c r="O46" s="66"/>
      <c r="P46" s="66"/>
      <c r="Q46" s="66"/>
      <c r="R46" s="66"/>
      <c r="S46" s="66"/>
      <c r="T46" s="66"/>
      <c r="U46" s="66"/>
      <c r="V46" s="66"/>
      <c r="W46" s="66"/>
      <c r="X46" s="66"/>
      <c r="Y46" s="66"/>
      <c r="Z46" s="66"/>
      <c r="AA46" s="66"/>
      <c r="AB46" s="66"/>
      <c r="AC46" s="66"/>
      <c r="AD46" s="66"/>
      <c r="AE46" s="66"/>
      <c r="AF46" s="66"/>
      <c r="AG46" s="66"/>
      <c r="AH46" s="66"/>
      <c r="AI46" s="66"/>
      <c r="AJ46" s="66"/>
      <c r="AK46" s="66"/>
      <c r="AL46" s="66"/>
      <c r="AM46" s="66"/>
      <c r="AN46" s="66"/>
      <c r="AO46" s="66"/>
    </row>
    <row r="47" spans="2:41">
      <c r="B47" s="66"/>
      <c r="C47" s="66"/>
      <c r="D47" s="66"/>
      <c r="E47" s="66"/>
      <c r="F47" s="66"/>
      <c r="G47" s="66"/>
      <c r="H47" s="66"/>
      <c r="I47" s="66"/>
      <c r="J47" s="66"/>
      <c r="K47" s="66"/>
      <c r="L47" s="66"/>
      <c r="M47" s="66"/>
      <c r="N47" s="66"/>
      <c r="O47" s="66"/>
      <c r="P47" s="66"/>
      <c r="Q47" s="66"/>
      <c r="R47" s="66"/>
      <c r="S47" s="66"/>
      <c r="T47" s="66"/>
      <c r="U47" s="66"/>
      <c r="V47" s="66"/>
      <c r="W47" s="66"/>
      <c r="X47" s="66"/>
      <c r="Y47" s="66"/>
      <c r="Z47" s="66"/>
      <c r="AA47" s="66"/>
      <c r="AB47" s="66"/>
      <c r="AC47" s="66"/>
      <c r="AD47" s="66"/>
      <c r="AE47" s="66"/>
      <c r="AF47" s="66"/>
      <c r="AG47" s="66"/>
      <c r="AH47" s="66"/>
      <c r="AI47" s="66"/>
      <c r="AJ47" s="66"/>
      <c r="AK47" s="66"/>
      <c r="AL47" s="66"/>
      <c r="AM47" s="66"/>
      <c r="AN47" s="66"/>
      <c r="AO47" s="66"/>
    </row>
    <row r="48" spans="2:41">
      <c r="B48" s="66"/>
      <c r="C48" s="66"/>
      <c r="D48" s="66"/>
      <c r="E48" s="66"/>
      <c r="F48" s="66"/>
      <c r="G48" s="66"/>
      <c r="H48" s="66"/>
      <c r="I48" s="66"/>
      <c r="J48" s="66"/>
      <c r="K48" s="66"/>
      <c r="L48" s="66"/>
      <c r="M48" s="66"/>
      <c r="N48" s="66"/>
      <c r="O48" s="66"/>
      <c r="P48" s="66"/>
      <c r="Q48" s="66"/>
      <c r="R48" s="66"/>
      <c r="S48" s="66"/>
      <c r="T48" s="66"/>
      <c r="U48" s="66"/>
      <c r="V48" s="66"/>
      <c r="W48" s="66"/>
      <c r="X48" s="66"/>
      <c r="Y48" s="66"/>
      <c r="Z48" s="66"/>
      <c r="AA48" s="66"/>
      <c r="AB48" s="66"/>
      <c r="AC48" s="66"/>
      <c r="AD48" s="66"/>
      <c r="AE48" s="66"/>
      <c r="AF48" s="66"/>
      <c r="AG48" s="66"/>
      <c r="AH48" s="66"/>
      <c r="AI48" s="66"/>
      <c r="AJ48" s="66"/>
      <c r="AK48" s="66"/>
      <c r="AL48" s="66"/>
      <c r="AM48" s="66"/>
      <c r="AN48" s="66"/>
      <c r="AO48" s="66"/>
    </row>
    <row r="49" spans="2:42">
      <c r="B49" s="66"/>
      <c r="C49" s="66"/>
      <c r="D49" s="66"/>
      <c r="E49" s="66"/>
      <c r="F49" s="66"/>
      <c r="G49" s="66"/>
      <c r="H49" s="66"/>
      <c r="I49" s="66"/>
      <c r="J49" s="66"/>
      <c r="K49" s="66"/>
      <c r="L49" s="66"/>
      <c r="M49" s="66"/>
      <c r="N49" s="66"/>
      <c r="O49" s="66"/>
      <c r="P49" s="66"/>
      <c r="Q49" s="66"/>
      <c r="R49" s="66"/>
      <c r="S49" s="66"/>
      <c r="T49" s="66"/>
      <c r="U49" s="66"/>
      <c r="V49" s="66"/>
      <c r="W49" s="66"/>
      <c r="X49" s="66"/>
      <c r="Y49" s="66"/>
      <c r="Z49" s="66"/>
      <c r="AA49" s="66"/>
      <c r="AB49" s="66"/>
      <c r="AC49" s="66"/>
      <c r="AD49" s="66"/>
      <c r="AE49" s="66"/>
      <c r="AF49" s="66"/>
      <c r="AG49" s="66"/>
      <c r="AH49" s="66"/>
      <c r="AI49" s="66"/>
      <c r="AJ49" s="66"/>
      <c r="AK49" s="66"/>
      <c r="AL49" s="66"/>
      <c r="AM49" s="66"/>
      <c r="AN49" s="66"/>
      <c r="AO49" s="66"/>
    </row>
    <row r="50" spans="2:42">
      <c r="B50" s="66"/>
      <c r="C50" s="66"/>
      <c r="D50" s="66"/>
      <c r="E50" s="66"/>
      <c r="F50" s="66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6"/>
      <c r="T50" s="66"/>
      <c r="U50" s="66"/>
      <c r="V50" s="66"/>
      <c r="W50" s="66"/>
      <c r="X50" s="66"/>
      <c r="Y50" s="66"/>
      <c r="Z50" s="66"/>
      <c r="AA50" s="66"/>
      <c r="AB50" s="66"/>
      <c r="AC50" s="66"/>
      <c r="AD50" s="66"/>
      <c r="AE50" s="66"/>
      <c r="AF50" s="66"/>
      <c r="AG50" s="66"/>
      <c r="AH50" s="66"/>
      <c r="AI50" s="66"/>
      <c r="AJ50" s="66"/>
      <c r="AK50" s="66"/>
      <c r="AL50" s="66"/>
      <c r="AM50" s="66"/>
      <c r="AN50" s="66"/>
      <c r="AO50" s="66"/>
    </row>
    <row r="51" spans="2:42">
      <c r="B51" s="66"/>
      <c r="C51" s="66"/>
      <c r="D51" s="66"/>
      <c r="E51" s="66"/>
      <c r="F51" s="66"/>
      <c r="G51" s="66"/>
      <c r="H51" s="66"/>
      <c r="I51" s="66"/>
      <c r="J51" s="66"/>
      <c r="K51" s="66"/>
      <c r="L51" s="66"/>
      <c r="M51" s="66"/>
      <c r="N51" s="66"/>
      <c r="O51" s="66"/>
      <c r="P51" s="66"/>
      <c r="Q51" s="66"/>
      <c r="R51" s="66"/>
      <c r="S51" s="66"/>
      <c r="T51" s="66"/>
      <c r="U51" s="66"/>
      <c r="V51" s="66"/>
      <c r="W51" s="66"/>
      <c r="X51" s="66"/>
      <c r="Y51" s="66"/>
      <c r="Z51" s="66"/>
      <c r="AA51" s="66"/>
      <c r="AB51" s="66"/>
      <c r="AC51" s="66"/>
      <c r="AD51" s="66"/>
      <c r="AE51" s="66"/>
      <c r="AF51" s="66"/>
      <c r="AG51" s="66"/>
      <c r="AH51" s="66"/>
      <c r="AI51" s="66"/>
      <c r="AJ51" s="66"/>
      <c r="AK51" s="66"/>
      <c r="AL51" s="66"/>
      <c r="AM51" s="66"/>
      <c r="AN51" s="66"/>
      <c r="AO51" s="66"/>
    </row>
    <row r="52" spans="2:42">
      <c r="B52" s="66"/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6"/>
      <c r="N52" s="66"/>
      <c r="O52" s="66"/>
      <c r="P52" s="66"/>
      <c r="Q52" s="66"/>
      <c r="R52" s="66"/>
      <c r="S52" s="66"/>
      <c r="T52" s="66"/>
      <c r="U52" s="66"/>
      <c r="V52" s="66"/>
      <c r="W52" s="66"/>
      <c r="X52" s="66"/>
      <c r="Y52" s="66"/>
      <c r="Z52" s="66"/>
      <c r="AA52" s="66"/>
      <c r="AB52" s="66"/>
      <c r="AC52" s="66"/>
      <c r="AD52" s="66"/>
      <c r="AE52" s="66"/>
      <c r="AF52" s="66"/>
      <c r="AG52" s="66"/>
      <c r="AH52" s="66"/>
      <c r="AI52" s="66"/>
      <c r="AJ52" s="66"/>
      <c r="AK52" s="66"/>
      <c r="AL52" s="66"/>
      <c r="AM52" s="66"/>
      <c r="AN52" s="66"/>
      <c r="AO52" s="66"/>
      <c r="AP52" s="66"/>
    </row>
  </sheetData>
  <mergeCells count="38">
    <mergeCell ref="G33:H33"/>
    <mergeCell ref="I30:J30"/>
    <mergeCell ref="L30:M30"/>
    <mergeCell ref="I27:J27"/>
    <mergeCell ref="O30:P30"/>
    <mergeCell ref="I28:J28"/>
    <mergeCell ref="O27:P27"/>
    <mergeCell ref="L28:M28"/>
    <mergeCell ref="O28:P28"/>
    <mergeCell ref="I33:AI39"/>
    <mergeCell ref="R30:S30"/>
    <mergeCell ref="U30:AE30"/>
    <mergeCell ref="R27:S27"/>
    <mergeCell ref="R28:S28"/>
    <mergeCell ref="U27:AE27"/>
    <mergeCell ref="U28:AE28"/>
    <mergeCell ref="I14:J14"/>
    <mergeCell ref="I24:J24"/>
    <mergeCell ref="L24:M24"/>
    <mergeCell ref="O22:P22"/>
    <mergeCell ref="O24:P24"/>
    <mergeCell ref="L22:M22"/>
    <mergeCell ref="L20:M20"/>
    <mergeCell ref="I15:J15"/>
    <mergeCell ref="I18:J18"/>
    <mergeCell ref="I20:J20"/>
    <mergeCell ref="I22:J22"/>
    <mergeCell ref="I16:J16"/>
    <mergeCell ref="L18:M18"/>
    <mergeCell ref="L15:M15"/>
    <mergeCell ref="O20:P20"/>
    <mergeCell ref="M5:R5"/>
    <mergeCell ref="R14:AI14"/>
    <mergeCell ref="O14:P14"/>
    <mergeCell ref="O15:P15"/>
    <mergeCell ref="O18:P18"/>
    <mergeCell ref="L14:M14"/>
    <mergeCell ref="R15:AI24"/>
  </mergeCells>
  <dataValidations count="4">
    <dataValidation type="list" allowBlank="1" showInputMessage="1" showErrorMessage="1" sqref="T9:T10">
      <formula1>Travailleur</formula1>
    </dataValidation>
    <dataValidation type="list" allowBlank="1" showInputMessage="1" showErrorMessage="1" sqref="I15:J15">
      <formula1>INDIRECT($Q$10)</formula1>
    </dataValidation>
    <dataValidation type="list" allowBlank="1" showInputMessage="1" showErrorMessage="1" sqref="O26:P26">
      <formula1>$P$5:$P$16</formula1>
    </dataValidation>
    <dataValidation type="list" allowBlank="1" showInputMessage="1" showErrorMessage="1" sqref="O30:P30 I26:J26 I28:J28 I30:J30 T9 O28:P28">
      <formula1>#REF!</formula1>
    </dataValidation>
  </dataValidations>
  <pageMargins left="0.7" right="0.7" top="0.75" bottom="0.75" header="0.3" footer="0.3"/>
  <drawing r:id="rId1"/>
  <legacyDrawing r:id="rId2"/>
  <controls>
    <control shapeId="4108" r:id="rId3" name="CommandRef"/>
    <control shapeId="4105" r:id="rId4" name="CommandButton3"/>
    <control shapeId="4103" r:id="rId5" name="CommandButton1"/>
  </controls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Feuil2!$A$2:$A$5</xm:f>
          </x14:formula1>
          <xm:sqref>Q9 Q9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Q49"/>
  <sheetViews>
    <sheetView showGridLines="0" zoomScale="80" zoomScaleNormal="80" workbookViewId="0">
      <selection activeCell="D43" sqref="D43"/>
    </sheetView>
  </sheetViews>
  <sheetFormatPr baseColWidth="10" defaultColWidth="11.42578125" defaultRowHeight="15"/>
  <cols>
    <col min="1" max="6" width="11.42578125" style="11"/>
    <col min="7" max="7" width="17.85546875" customWidth="1"/>
    <col min="8" max="8" width="21.5703125" customWidth="1"/>
    <col min="9" max="9" width="18.5703125" customWidth="1"/>
    <col min="10" max="10" width="5.5703125" customWidth="1"/>
    <col min="11" max="11" width="15.140625" customWidth="1"/>
    <col min="12" max="12" width="12.5703125" customWidth="1"/>
    <col min="16" max="16" width="29" customWidth="1"/>
  </cols>
  <sheetData>
    <row r="1" spans="7:17" ht="31.5" customHeight="1" thickTop="1" thickBot="1">
      <c r="G1" s="62"/>
      <c r="H1" s="63"/>
      <c r="I1" s="170" t="s">
        <v>385</v>
      </c>
      <c r="J1" s="171"/>
      <c r="K1" s="171"/>
      <c r="L1" s="171"/>
      <c r="M1" s="171"/>
      <c r="N1" s="171"/>
      <c r="O1" s="63"/>
      <c r="P1" s="63"/>
      <c r="Q1" s="64"/>
    </row>
    <row r="2" spans="7:17" ht="24.75" customHeight="1" thickTop="1">
      <c r="G2" s="16"/>
      <c r="H2" s="17"/>
      <c r="I2" s="17"/>
      <c r="J2" s="17"/>
      <c r="K2" s="17"/>
      <c r="L2" s="17"/>
      <c r="M2" s="17"/>
      <c r="N2" s="17"/>
      <c r="O2" s="17"/>
      <c r="P2" s="17"/>
      <c r="Q2" s="18"/>
    </row>
    <row r="3" spans="7:17">
      <c r="G3" s="30" t="s">
        <v>288</v>
      </c>
      <c r="H3" s="31"/>
      <c r="I3" s="77"/>
      <c r="J3" s="6" t="s">
        <v>476</v>
      </c>
      <c r="K3" s="13"/>
      <c r="L3" s="13"/>
      <c r="M3" s="13"/>
      <c r="N3" s="13"/>
      <c r="O3" s="13"/>
      <c r="P3" s="13"/>
      <c r="Q3" s="20"/>
    </row>
    <row r="4" spans="7:17" ht="15.75" thickBot="1">
      <c r="G4" s="19"/>
      <c r="H4" s="14"/>
      <c r="I4" s="13"/>
      <c r="J4" s="13"/>
      <c r="K4" s="13"/>
      <c r="L4" s="13"/>
      <c r="M4" s="13"/>
      <c r="N4" s="13"/>
      <c r="O4" s="13"/>
      <c r="P4" s="13"/>
      <c r="Q4" s="20"/>
    </row>
    <row r="5" spans="7:17" ht="16.5" thickTop="1" thickBot="1">
      <c r="G5" s="19"/>
      <c r="H5" s="144" t="s">
        <v>25</v>
      </c>
      <c r="I5" s="145"/>
      <c r="J5" s="145"/>
      <c r="K5" s="145"/>
      <c r="L5" s="145"/>
      <c r="M5" s="145"/>
      <c r="N5" s="145"/>
      <c r="O5" s="145"/>
      <c r="P5" s="146"/>
      <c r="Q5" s="20"/>
    </row>
    <row r="6" spans="7:17" ht="16.5" thickTop="1" thickBot="1">
      <c r="G6" s="86"/>
      <c r="H6" s="87"/>
      <c r="I6" s="87"/>
      <c r="J6" s="87"/>
      <c r="K6" s="87"/>
      <c r="L6" s="87"/>
      <c r="M6" s="87"/>
      <c r="N6" s="87"/>
      <c r="O6" s="87"/>
      <c r="P6" s="87"/>
      <c r="Q6" s="20"/>
    </row>
    <row r="7" spans="7:17" ht="16.5" thickTop="1" thickBot="1">
      <c r="G7" s="88" t="s">
        <v>26</v>
      </c>
      <c r="H7" s="89"/>
      <c r="I7" s="87"/>
      <c r="J7" s="90" t="s">
        <v>28</v>
      </c>
      <c r="K7" s="87"/>
      <c r="L7" s="91"/>
      <c r="M7" s="87"/>
      <c r="N7" s="90" t="s">
        <v>30</v>
      </c>
      <c r="O7" s="90"/>
      <c r="P7" s="89"/>
      <c r="Q7" s="20"/>
    </row>
    <row r="8" spans="7:17" ht="16.5" thickTop="1" thickBot="1">
      <c r="G8" s="86"/>
      <c r="H8" s="92"/>
      <c r="I8" s="87"/>
      <c r="J8" s="87"/>
      <c r="K8" s="87"/>
      <c r="L8" s="87"/>
      <c r="M8" s="87"/>
      <c r="N8" s="87"/>
      <c r="O8" s="87"/>
      <c r="P8" s="87"/>
      <c r="Q8" s="20"/>
    </row>
    <row r="9" spans="7:17" ht="16.5" thickTop="1" thickBot="1">
      <c r="G9" s="88" t="s">
        <v>27</v>
      </c>
      <c r="H9" s="93"/>
      <c r="I9" s="87"/>
      <c r="J9" s="90" t="s">
        <v>29</v>
      </c>
      <c r="K9" s="87"/>
      <c r="L9" s="89"/>
      <c r="M9" s="87"/>
      <c r="N9" s="90" t="s">
        <v>31</v>
      </c>
      <c r="O9" s="90"/>
      <c r="P9" s="89"/>
      <c r="Q9" s="20"/>
    </row>
    <row r="10" spans="7:17" ht="16.5" thickTop="1" thickBot="1">
      <c r="G10" s="86"/>
      <c r="H10" s="92"/>
      <c r="I10" s="87"/>
      <c r="J10" s="87"/>
      <c r="K10" s="87"/>
      <c r="L10" s="87"/>
      <c r="M10" s="87"/>
      <c r="N10" s="87"/>
      <c r="O10" s="87"/>
      <c r="P10" s="87"/>
      <c r="Q10" s="20"/>
    </row>
    <row r="11" spans="7:17" ht="16.5" thickTop="1" thickBot="1">
      <c r="G11" s="88" t="s">
        <v>33</v>
      </c>
      <c r="H11" s="93"/>
      <c r="I11" s="87"/>
      <c r="J11" s="87"/>
      <c r="K11" s="87"/>
      <c r="L11" s="87"/>
      <c r="M11" s="87"/>
      <c r="N11" s="87"/>
      <c r="O11" s="87"/>
      <c r="P11" s="87"/>
      <c r="Q11" s="20"/>
    </row>
    <row r="12" spans="7:17" ht="16.5" thickTop="1" thickBot="1">
      <c r="G12" s="86"/>
      <c r="H12" s="87"/>
      <c r="I12" s="87"/>
      <c r="J12" s="87"/>
      <c r="K12" s="87"/>
      <c r="L12" s="87"/>
      <c r="M12" s="87"/>
      <c r="N12" s="87"/>
      <c r="O12" s="87"/>
      <c r="P12" s="87"/>
      <c r="Q12" s="20"/>
    </row>
    <row r="13" spans="7:17" ht="16.5" thickTop="1" thickBot="1">
      <c r="G13" s="86"/>
      <c r="H13" s="177" t="s">
        <v>484</v>
      </c>
      <c r="I13" s="178"/>
      <c r="J13" s="178"/>
      <c r="K13" s="178"/>
      <c r="L13" s="178"/>
      <c r="M13" s="178"/>
      <c r="N13" s="178"/>
      <c r="O13" s="178"/>
      <c r="P13" s="179"/>
      <c r="Q13" s="20"/>
    </row>
    <row r="14" spans="7:17" ht="16.5" thickTop="1" thickBot="1">
      <c r="G14" s="86"/>
      <c r="H14" s="92"/>
      <c r="I14" s="87"/>
      <c r="J14" s="87"/>
      <c r="K14" s="87"/>
      <c r="L14" s="87"/>
      <c r="M14" s="87"/>
      <c r="N14" s="87"/>
      <c r="O14" s="87"/>
      <c r="P14" s="87"/>
      <c r="Q14" s="20"/>
    </row>
    <row r="15" spans="7:17" ht="16.5" thickTop="1" thickBot="1">
      <c r="G15" s="94" t="s">
        <v>35</v>
      </c>
      <c r="H15" s="89"/>
      <c r="I15" s="87"/>
      <c r="J15" s="95" t="s">
        <v>34</v>
      </c>
      <c r="K15" s="95"/>
      <c r="L15" s="87"/>
      <c r="M15" s="172"/>
      <c r="N15" s="174"/>
      <c r="O15" s="87"/>
      <c r="P15" s="87"/>
      <c r="Q15" s="20"/>
    </row>
    <row r="16" spans="7:17" ht="16.5" thickTop="1" thickBot="1">
      <c r="G16" s="86"/>
      <c r="H16" s="87"/>
      <c r="I16" s="87"/>
      <c r="J16" s="87"/>
      <c r="K16" s="87"/>
      <c r="L16" s="87"/>
      <c r="M16" s="87"/>
      <c r="N16" s="87"/>
      <c r="O16" s="87"/>
      <c r="P16" s="87"/>
      <c r="Q16" s="20"/>
    </row>
    <row r="17" spans="7:17" ht="16.5" thickTop="1" thickBot="1">
      <c r="G17" s="94" t="s">
        <v>37</v>
      </c>
      <c r="H17" s="89"/>
      <c r="I17" s="87"/>
      <c r="J17" s="95" t="s">
        <v>36</v>
      </c>
      <c r="K17" s="87"/>
      <c r="L17" s="87"/>
      <c r="M17" s="172"/>
      <c r="N17" s="174"/>
      <c r="O17" s="87"/>
      <c r="P17" s="87"/>
      <c r="Q17" s="20"/>
    </row>
    <row r="18" spans="7:17" ht="16.5" thickTop="1" thickBot="1">
      <c r="G18" s="86"/>
      <c r="H18" s="87"/>
      <c r="I18" s="87"/>
      <c r="J18" s="87"/>
      <c r="K18" s="87"/>
      <c r="L18" s="87"/>
      <c r="M18" s="87"/>
      <c r="N18" s="87"/>
      <c r="O18" s="87"/>
      <c r="P18" s="87"/>
      <c r="Q18" s="20"/>
    </row>
    <row r="19" spans="7:17" ht="16.5" thickTop="1" thickBot="1">
      <c r="G19" s="94" t="s">
        <v>38</v>
      </c>
      <c r="H19" s="96"/>
      <c r="I19" s="87"/>
      <c r="J19" s="95" t="s">
        <v>39</v>
      </c>
      <c r="K19" s="95"/>
      <c r="L19" s="87"/>
      <c r="M19" s="172"/>
      <c r="N19" s="174"/>
      <c r="O19" s="87"/>
      <c r="P19" s="87"/>
      <c r="Q19" s="20"/>
    </row>
    <row r="20" spans="7:17" ht="16.5" thickTop="1" thickBot="1">
      <c r="G20" s="86"/>
      <c r="H20" s="87"/>
      <c r="I20" s="87"/>
      <c r="J20" s="87"/>
      <c r="K20" s="87"/>
      <c r="L20" s="87"/>
      <c r="M20" s="87"/>
      <c r="N20" s="87"/>
      <c r="O20" s="87"/>
      <c r="P20" s="87"/>
      <c r="Q20" s="20"/>
    </row>
    <row r="21" spans="7:17" ht="16.5" thickTop="1" thickBot="1">
      <c r="G21" s="94" t="s">
        <v>14</v>
      </c>
      <c r="H21" s="89"/>
      <c r="I21" s="87"/>
      <c r="J21" s="87"/>
      <c r="K21" s="87"/>
      <c r="L21" s="87"/>
      <c r="M21" s="87"/>
      <c r="N21" s="87"/>
      <c r="O21" s="87"/>
      <c r="P21" s="87"/>
      <c r="Q21" s="20"/>
    </row>
    <row r="22" spans="7:17" ht="16.5" thickTop="1" thickBot="1">
      <c r="G22" s="86"/>
      <c r="H22" s="87"/>
      <c r="I22" s="87"/>
      <c r="J22" s="87"/>
      <c r="K22" s="87"/>
      <c r="L22" s="87"/>
      <c r="M22" s="87"/>
      <c r="N22" s="87"/>
      <c r="O22" s="87"/>
      <c r="P22" s="87"/>
      <c r="Q22" s="20"/>
    </row>
    <row r="23" spans="7:17" ht="16.5" thickTop="1" thickBot="1">
      <c r="G23" s="86"/>
      <c r="H23" s="177" t="s">
        <v>40</v>
      </c>
      <c r="I23" s="178"/>
      <c r="J23" s="178"/>
      <c r="K23" s="178"/>
      <c r="L23" s="178"/>
      <c r="M23" s="178"/>
      <c r="N23" s="178"/>
      <c r="O23" s="178"/>
      <c r="P23" s="179"/>
      <c r="Q23" s="20"/>
    </row>
    <row r="24" spans="7:17" ht="16.5" thickTop="1" thickBot="1">
      <c r="G24" s="86"/>
      <c r="H24" s="87"/>
      <c r="I24" s="87"/>
      <c r="J24" s="87"/>
      <c r="K24" s="87"/>
      <c r="L24" s="87"/>
      <c r="M24" s="87"/>
      <c r="N24" s="87"/>
      <c r="O24" s="87"/>
      <c r="P24" s="87"/>
      <c r="Q24" s="20"/>
    </row>
    <row r="25" spans="7:17" ht="16.5" thickTop="1" thickBot="1">
      <c r="G25" s="94" t="s">
        <v>41</v>
      </c>
      <c r="H25" s="89"/>
      <c r="I25" s="87"/>
      <c r="J25" s="87"/>
      <c r="K25" s="175" t="s">
        <v>42</v>
      </c>
      <c r="L25" s="175"/>
      <c r="M25" s="176"/>
      <c r="N25" s="172"/>
      <c r="O25" s="174"/>
      <c r="P25" s="87"/>
      <c r="Q25" s="20"/>
    </row>
    <row r="26" spans="7:17" ht="16.5" thickTop="1" thickBot="1">
      <c r="G26" s="86"/>
      <c r="H26" s="87"/>
      <c r="I26" s="87"/>
      <c r="J26" s="87"/>
      <c r="K26" s="97"/>
      <c r="L26" s="97"/>
      <c r="M26" s="97"/>
      <c r="N26" s="87"/>
      <c r="O26" s="87"/>
      <c r="P26" s="87"/>
      <c r="Q26" s="20"/>
    </row>
    <row r="27" spans="7:17" ht="16.5" thickTop="1" thickBot="1">
      <c r="G27" s="94" t="s">
        <v>16</v>
      </c>
      <c r="H27" s="172"/>
      <c r="I27" s="173"/>
      <c r="J27" s="174"/>
      <c r="K27" s="175" t="s">
        <v>19</v>
      </c>
      <c r="L27" s="175"/>
      <c r="M27" s="176"/>
      <c r="N27" s="172"/>
      <c r="O27" s="174"/>
      <c r="P27" s="87"/>
      <c r="Q27" s="20"/>
    </row>
    <row r="28" spans="7:17" ht="16.5" thickTop="1" thickBot="1">
      <c r="G28" s="86"/>
      <c r="H28" s="87"/>
      <c r="I28" s="87"/>
      <c r="J28" s="87"/>
      <c r="K28" s="97"/>
      <c r="L28" s="97"/>
      <c r="M28" s="97"/>
      <c r="N28" s="87"/>
      <c r="O28" s="87"/>
      <c r="P28" s="87"/>
      <c r="Q28" s="20"/>
    </row>
    <row r="29" spans="7:17" ht="16.5" thickTop="1" thickBot="1">
      <c r="G29" s="94" t="s">
        <v>43</v>
      </c>
      <c r="H29" s="89"/>
      <c r="I29" s="87"/>
      <c r="J29" s="87"/>
      <c r="K29" s="175" t="s">
        <v>44</v>
      </c>
      <c r="L29" s="175"/>
      <c r="M29" s="175"/>
      <c r="N29" s="172"/>
      <c r="O29" s="174"/>
      <c r="P29" s="87"/>
      <c r="Q29" s="20"/>
    </row>
    <row r="30" spans="7:17" ht="16.5" thickTop="1" thickBot="1">
      <c r="G30" s="86"/>
      <c r="H30" s="87"/>
      <c r="I30" s="87"/>
      <c r="J30" s="87"/>
      <c r="K30" s="97"/>
      <c r="L30" s="97"/>
      <c r="M30" s="97"/>
      <c r="N30" s="87"/>
      <c r="O30" s="87"/>
      <c r="P30" s="87"/>
      <c r="Q30" s="20"/>
    </row>
    <row r="31" spans="7:17" ht="16.5" thickTop="1" thickBot="1">
      <c r="G31" s="94" t="s">
        <v>45</v>
      </c>
      <c r="H31" s="172"/>
      <c r="I31" s="173"/>
      <c r="J31" s="174"/>
      <c r="K31" s="175" t="s">
        <v>46</v>
      </c>
      <c r="L31" s="175"/>
      <c r="M31" s="176"/>
      <c r="N31" s="172"/>
      <c r="O31" s="174"/>
      <c r="P31" s="87"/>
      <c r="Q31" s="20"/>
    </row>
    <row r="32" spans="7:17" ht="16.5" thickTop="1" thickBot="1">
      <c r="G32" s="86"/>
      <c r="H32" s="87"/>
      <c r="I32" s="87"/>
      <c r="J32" s="87"/>
      <c r="K32" s="87"/>
      <c r="L32" s="87"/>
      <c r="M32" s="87"/>
      <c r="N32" s="87"/>
      <c r="O32" s="87"/>
      <c r="P32" s="87"/>
      <c r="Q32" s="20"/>
    </row>
    <row r="33" spans="7:17" ht="16.5" thickTop="1" thickBot="1">
      <c r="G33" s="94" t="s">
        <v>47</v>
      </c>
      <c r="H33" s="172"/>
      <c r="I33" s="173"/>
      <c r="J33" s="173"/>
      <c r="K33" s="173"/>
      <c r="L33" s="173"/>
      <c r="M33" s="174"/>
      <c r="N33" s="87"/>
      <c r="O33" s="87"/>
      <c r="P33" s="87"/>
      <c r="Q33" s="20"/>
    </row>
    <row r="34" spans="7:17" ht="16.5" thickTop="1" thickBot="1">
      <c r="G34" s="19"/>
      <c r="H34" s="13"/>
      <c r="I34" s="13"/>
      <c r="J34" s="13"/>
      <c r="K34" s="13"/>
      <c r="L34" s="13"/>
      <c r="M34" s="13"/>
      <c r="N34" s="13"/>
      <c r="O34" s="13"/>
      <c r="P34" s="13"/>
      <c r="Q34" s="20"/>
    </row>
    <row r="35" spans="7:17" ht="15.75" thickTop="1">
      <c r="G35" s="28" t="s">
        <v>48</v>
      </c>
      <c r="H35" s="118"/>
      <c r="I35" s="119"/>
      <c r="J35" s="120"/>
      <c r="K35" s="78"/>
      <c r="L35" s="78"/>
      <c r="M35" s="78"/>
      <c r="N35" s="78"/>
      <c r="O35" s="78"/>
      <c r="P35" s="79"/>
      <c r="Q35" s="20"/>
    </row>
    <row r="36" spans="7:17">
      <c r="G36" s="19"/>
      <c r="H36" s="121"/>
      <c r="I36" s="122"/>
      <c r="J36" s="123"/>
      <c r="K36" s="80"/>
      <c r="L36" s="80"/>
      <c r="M36" s="80"/>
      <c r="N36" s="80"/>
      <c r="O36" s="80"/>
      <c r="P36" s="81"/>
      <c r="Q36" s="20"/>
    </row>
    <row r="37" spans="7:17">
      <c r="G37" s="19"/>
      <c r="H37" s="121"/>
      <c r="I37" s="122"/>
      <c r="J37" s="123"/>
      <c r="K37" s="80"/>
      <c r="L37" s="80"/>
      <c r="M37" s="80"/>
      <c r="N37" s="80"/>
      <c r="O37" s="80"/>
      <c r="P37" s="81"/>
      <c r="Q37" s="20"/>
    </row>
    <row r="38" spans="7:17">
      <c r="G38" s="19"/>
      <c r="H38" s="121"/>
      <c r="I38" s="122"/>
      <c r="J38" s="123"/>
      <c r="K38" s="80"/>
      <c r="L38" s="80"/>
      <c r="M38" s="80"/>
      <c r="N38" s="80"/>
      <c r="O38" s="80"/>
      <c r="P38" s="81"/>
      <c r="Q38" s="20"/>
    </row>
    <row r="39" spans="7:17">
      <c r="G39" s="19"/>
      <c r="H39" s="121"/>
      <c r="I39" s="122"/>
      <c r="J39" s="123"/>
      <c r="K39" s="80"/>
      <c r="L39" s="80"/>
      <c r="M39" s="80"/>
      <c r="N39" s="80"/>
      <c r="O39" s="80"/>
      <c r="P39" s="81"/>
      <c r="Q39" s="20"/>
    </row>
    <row r="40" spans="7:17">
      <c r="G40" s="19"/>
      <c r="H40" s="121"/>
      <c r="I40" s="122"/>
      <c r="J40" s="123"/>
      <c r="K40" s="80"/>
      <c r="L40" s="80"/>
      <c r="M40" s="80"/>
      <c r="N40" s="80"/>
      <c r="O40" s="80"/>
      <c r="P40" s="81"/>
      <c r="Q40" s="20"/>
    </row>
    <row r="41" spans="7:17">
      <c r="G41" s="19"/>
      <c r="H41" s="121"/>
      <c r="I41" s="122"/>
      <c r="J41" s="123"/>
      <c r="K41" s="80"/>
      <c r="L41" s="80"/>
      <c r="M41" s="80"/>
      <c r="N41" s="80"/>
      <c r="O41" s="80"/>
      <c r="P41" s="81"/>
      <c r="Q41" s="20"/>
    </row>
    <row r="42" spans="7:17">
      <c r="G42" s="19"/>
      <c r="H42" s="121"/>
      <c r="I42" s="122"/>
      <c r="J42" s="123"/>
      <c r="K42" s="80"/>
      <c r="L42" s="80"/>
      <c r="M42" s="80"/>
      <c r="N42" s="80"/>
      <c r="O42" s="80"/>
      <c r="P42" s="81"/>
      <c r="Q42" s="20"/>
    </row>
    <row r="43" spans="7:17">
      <c r="G43" s="19"/>
      <c r="H43" s="121"/>
      <c r="I43" s="122"/>
      <c r="J43" s="123"/>
      <c r="K43" s="80"/>
      <c r="L43" s="80"/>
      <c r="M43" s="80"/>
      <c r="N43" s="80"/>
      <c r="O43" s="80"/>
      <c r="P43" s="81"/>
      <c r="Q43" s="20"/>
    </row>
    <row r="44" spans="7:17">
      <c r="G44" s="19"/>
      <c r="H44" s="121"/>
      <c r="I44" s="122"/>
      <c r="J44" s="123"/>
      <c r="K44" s="80"/>
      <c r="L44" s="80"/>
      <c r="M44" s="80"/>
      <c r="N44" s="80"/>
      <c r="O44" s="80"/>
      <c r="P44" s="81"/>
      <c r="Q44" s="20"/>
    </row>
    <row r="45" spans="7:17">
      <c r="G45" s="19"/>
      <c r="H45" s="121"/>
      <c r="I45" s="122"/>
      <c r="J45" s="123"/>
      <c r="K45" s="80"/>
      <c r="L45" s="80"/>
      <c r="M45" s="80"/>
      <c r="N45" s="80"/>
      <c r="O45" s="80"/>
      <c r="P45" s="81"/>
      <c r="Q45" s="20"/>
    </row>
    <row r="46" spans="7:17">
      <c r="G46" s="19"/>
      <c r="H46" s="121"/>
      <c r="I46" s="122"/>
      <c r="J46" s="123"/>
      <c r="K46" s="80"/>
      <c r="L46" s="80"/>
      <c r="M46" s="80"/>
      <c r="N46" s="80"/>
      <c r="O46" s="80"/>
      <c r="P46" s="81"/>
      <c r="Q46" s="20"/>
    </row>
    <row r="47" spans="7:17" ht="15.75" thickBot="1">
      <c r="G47" s="19"/>
      <c r="H47" s="121"/>
      <c r="I47" s="122"/>
      <c r="J47" s="123"/>
      <c r="K47" s="82"/>
      <c r="L47" s="82"/>
      <c r="M47" s="82"/>
      <c r="N47" s="82"/>
      <c r="O47" s="82"/>
      <c r="P47" s="83"/>
      <c r="Q47" s="20"/>
    </row>
    <row r="48" spans="7:17" ht="16.5" thickTop="1" thickBot="1">
      <c r="G48" s="21"/>
      <c r="H48" s="121"/>
      <c r="I48" s="122"/>
      <c r="J48" s="123"/>
      <c r="K48" s="22"/>
      <c r="L48" s="22"/>
      <c r="M48" s="22"/>
      <c r="N48" s="22"/>
      <c r="O48" s="22"/>
      <c r="P48" s="22"/>
      <c r="Q48" s="23"/>
    </row>
    <row r="49" ht="15.75" thickTop="1"/>
  </sheetData>
  <mergeCells count="18">
    <mergeCell ref="H33:M33"/>
    <mergeCell ref="H23:P23"/>
    <mergeCell ref="H5:P5"/>
    <mergeCell ref="H13:P13"/>
    <mergeCell ref="M15:N15"/>
    <mergeCell ref="M17:N17"/>
    <mergeCell ref="K29:M29"/>
    <mergeCell ref="M19:N19"/>
    <mergeCell ref="N29:O29"/>
    <mergeCell ref="N31:O31"/>
    <mergeCell ref="I1:N1"/>
    <mergeCell ref="H31:J31"/>
    <mergeCell ref="K31:M31"/>
    <mergeCell ref="K25:M25"/>
    <mergeCell ref="N25:O25"/>
    <mergeCell ref="H27:J27"/>
    <mergeCell ref="K27:M27"/>
    <mergeCell ref="N27:O27"/>
  </mergeCells>
  <dataValidations count="1">
    <dataValidation type="list" allowBlank="1" showInputMessage="1" showErrorMessage="1" sqref="H17">
      <formula1>#REF!</formula1>
    </dataValidation>
  </dataValidations>
  <pageMargins left="0.7" right="0.7" top="0.75" bottom="0.75" header="0.3" footer="0.3"/>
  <drawing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T15"/>
  <sheetViews>
    <sheetView topLeftCell="A2" workbookViewId="0">
      <selection activeCell="C20" sqref="C20"/>
    </sheetView>
  </sheetViews>
  <sheetFormatPr baseColWidth="10" defaultColWidth="11.42578125" defaultRowHeight="15"/>
  <cols>
    <col min="1" max="1" width="21.42578125" customWidth="1"/>
    <col min="2" max="2" width="20.7109375" customWidth="1"/>
    <col min="3" max="3" width="29.42578125" customWidth="1"/>
    <col min="5" max="5" width="15.5703125" customWidth="1"/>
  </cols>
  <sheetData>
    <row r="1" spans="1:20" s="59" customFormat="1" ht="27" thickBot="1">
      <c r="A1" s="180" t="s">
        <v>369</v>
      </c>
      <c r="B1" s="180"/>
      <c r="C1" s="180"/>
      <c r="D1" s="180"/>
      <c r="E1" s="53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53"/>
    </row>
    <row r="2" spans="1:20" ht="16.5" thickTop="1" thickBot="1">
      <c r="A2" t="s">
        <v>380</v>
      </c>
      <c r="B2" t="s">
        <v>381</v>
      </c>
      <c r="C2" t="s">
        <v>379</v>
      </c>
      <c r="D2" s="59" t="s">
        <v>382</v>
      </c>
      <c r="E2" s="61"/>
      <c r="F2" s="59"/>
      <c r="G2" s="59"/>
    </row>
    <row r="3" spans="1:20" ht="15.75" thickTop="1">
      <c r="A3">
        <f>'Data dossier'!H3</f>
        <v>0</v>
      </c>
      <c r="B3">
        <f>'Data dossier'!J3</f>
        <v>0</v>
      </c>
      <c r="C3">
        <f>'Data dossier'!J3</f>
        <v>0</v>
      </c>
    </row>
    <row r="4" spans="1:20">
      <c r="A4" t="e">
        <f>'Data dossier'!#REF!</f>
        <v>#REF!</v>
      </c>
      <c r="B4" t="e">
        <f>'Data dossier'!#REF!</f>
        <v>#REF!</v>
      </c>
      <c r="C4" t="e">
        <f>'Data dossier'!#REF!</f>
        <v>#REF!</v>
      </c>
    </row>
    <row r="5" spans="1:20">
      <c r="A5" t="e">
        <f>'Data dossier'!#REF!</f>
        <v>#REF!</v>
      </c>
      <c r="B5" t="e">
        <f>'Data dossier'!#REF!</f>
        <v>#REF!</v>
      </c>
      <c r="C5" t="e">
        <f>'Data dossier'!#REF!</f>
        <v>#REF!</v>
      </c>
    </row>
    <row r="6" spans="1:20">
      <c r="A6" t="str">
        <f>'Data dossier'!H4</f>
        <v>Godenne</v>
      </c>
      <c r="B6" t="str">
        <f>'Data dossier'!J4</f>
        <v>Sophie</v>
      </c>
      <c r="C6" t="str">
        <f>'Data dossier'!M4</f>
        <v>0479/312865</v>
      </c>
    </row>
    <row r="7" spans="1:20">
      <c r="A7" t="str">
        <f>'Data dossier'!H5</f>
        <v>Godenne</v>
      </c>
      <c r="B7" t="str">
        <f>'Data dossier'!J5</f>
        <v>Sophie</v>
      </c>
      <c r="C7" t="str">
        <f>'Data dossier'!M5</f>
        <v>0479/312865</v>
      </c>
    </row>
    <row r="8" spans="1:20">
      <c r="A8" t="str">
        <f>'Data dossier'!H6</f>
        <v>Godenne</v>
      </c>
      <c r="B8" t="str">
        <f>'Data dossier'!J6</f>
        <v>Sophie</v>
      </c>
      <c r="C8" t="str">
        <f>'Data dossier'!M6</f>
        <v>0479/312865</v>
      </c>
    </row>
    <row r="9" spans="1:20">
      <c r="A9" t="str">
        <f>'Data dossier'!H7</f>
        <v>Godenne</v>
      </c>
      <c r="B9" t="str">
        <f>'Data dossier'!J7</f>
        <v>Sophie</v>
      </c>
      <c r="C9" t="str">
        <f>'Data dossier'!M7</f>
        <v>0479/312865</v>
      </c>
    </row>
    <row r="10" spans="1:20">
      <c r="A10" t="str">
        <f>'Data dossier'!H8</f>
        <v>Godenne</v>
      </c>
      <c r="B10" t="str">
        <f>'Data dossier'!J8</f>
        <v>Sophie</v>
      </c>
      <c r="C10" t="str">
        <f>'Data dossier'!M8</f>
        <v>0479/312865</v>
      </c>
    </row>
    <row r="11" spans="1:20">
      <c r="A11" t="str">
        <f>'Data dossier'!H9</f>
        <v>collin</v>
      </c>
      <c r="B11" t="str">
        <f>'Data dossier'!J9</f>
        <v>Sophie</v>
      </c>
      <c r="C11" t="str">
        <f>'Data dossier'!M9</f>
        <v>0479/312865</v>
      </c>
    </row>
    <row r="12" spans="1:20">
      <c r="A12" t="str">
        <f>'Data dossier'!H10</f>
        <v>collin</v>
      </c>
      <c r="B12" t="str">
        <f>'Data dossier'!J10</f>
        <v>Christopher</v>
      </c>
      <c r="C12" t="str">
        <f>'Data dossier'!M10</f>
        <v>0479/312865</v>
      </c>
    </row>
    <row r="13" spans="1:20">
      <c r="A13" t="e">
        <f>'Data dossier'!#REF!</f>
        <v>#REF!</v>
      </c>
      <c r="B13" t="e">
        <f>'Data dossier'!#REF!</f>
        <v>#REF!</v>
      </c>
      <c r="C13" t="e">
        <f>'Data dossier'!#REF!</f>
        <v>#REF!</v>
      </c>
    </row>
    <row r="14" spans="1:20">
      <c r="A14" t="str">
        <f>'Data dossier'!H11</f>
        <v>Ernest</v>
      </c>
      <c r="B14" t="str">
        <f>'Data dossier'!J11</f>
        <v>Yves</v>
      </c>
      <c r="C14" t="str">
        <f>'Data dossier'!M11</f>
        <v>0479/315696</v>
      </c>
    </row>
    <row r="15" spans="1:20">
      <c r="A15" t="e">
        <f>'Data dossier'!#REF!</f>
        <v>#REF!</v>
      </c>
      <c r="B15" t="e">
        <f>'Data dossier'!#REF!</f>
        <v>#REF!</v>
      </c>
      <c r="C15" t="e">
        <f>'Data dossier'!#REF!</f>
        <v>#REF!</v>
      </c>
    </row>
  </sheetData>
  <mergeCells count="1">
    <mergeCell ref="A1:D1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2"/>
  <dimension ref="A1:AI11"/>
  <sheetViews>
    <sheetView zoomScale="80" zoomScaleNormal="80" workbookViewId="0">
      <selection activeCell="C16" sqref="C16"/>
    </sheetView>
  </sheetViews>
  <sheetFormatPr baseColWidth="10" defaultColWidth="9.140625" defaultRowHeight="15"/>
  <cols>
    <col min="1" max="2" width="19.140625" customWidth="1"/>
    <col min="3" max="3" width="25.85546875" customWidth="1"/>
    <col min="4" max="4" width="15.85546875" customWidth="1"/>
    <col min="5" max="5" width="13.5703125" customWidth="1"/>
    <col min="6" max="6" width="13.85546875" customWidth="1"/>
    <col min="7" max="7" width="9.140625" customWidth="1"/>
    <col min="8" max="8" width="14.28515625" customWidth="1"/>
    <col min="9" max="9" width="9.28515625" hidden="1" customWidth="1"/>
    <col min="10" max="10" width="10.140625" customWidth="1"/>
    <col min="11" max="11" width="10.140625" hidden="1" customWidth="1"/>
    <col min="12" max="12" width="12" customWidth="1"/>
    <col min="13" max="13" width="13.85546875" customWidth="1"/>
    <col min="14" max="14" width="18.85546875" customWidth="1"/>
    <col min="15" max="15" width="12" customWidth="1"/>
    <col min="16" max="16" width="17.28515625" customWidth="1"/>
    <col min="17" max="17" width="12.85546875" customWidth="1"/>
    <col min="18" max="18" width="16.42578125" customWidth="1"/>
    <col min="19" max="19" width="8.140625" customWidth="1"/>
    <col min="20" max="20" width="10.85546875" customWidth="1"/>
    <col min="21" max="21" width="11.5703125" customWidth="1"/>
    <col min="22" max="22" width="18.7109375" customWidth="1"/>
    <col min="23" max="23" width="17.28515625" customWidth="1"/>
    <col min="24" max="24" width="18.7109375" customWidth="1"/>
    <col min="25" max="25" width="18.140625" customWidth="1"/>
    <col min="26" max="26" width="13.42578125" customWidth="1"/>
    <col min="27" max="27" width="14.5703125" customWidth="1"/>
    <col min="28" max="28" width="16.5703125" customWidth="1"/>
    <col min="29" max="29" width="14" customWidth="1"/>
    <col min="30" max="33" width="18.7109375" customWidth="1"/>
    <col min="34" max="34" width="24" customWidth="1"/>
    <col min="35" max="35" width="255.7109375" customWidth="1"/>
  </cols>
  <sheetData>
    <row r="1" spans="1:35">
      <c r="A1" s="8" t="s">
        <v>4</v>
      </c>
      <c r="B1" s="8" t="s">
        <v>371</v>
      </c>
      <c r="C1" s="8" t="s">
        <v>372</v>
      </c>
      <c r="D1" s="8" t="s">
        <v>389</v>
      </c>
      <c r="E1" s="8" t="s">
        <v>425</v>
      </c>
      <c r="F1" s="8" t="s">
        <v>455</v>
      </c>
      <c r="G1" s="8" t="s">
        <v>370</v>
      </c>
      <c r="H1" s="8" t="s">
        <v>0</v>
      </c>
      <c r="I1" s="8" t="s">
        <v>420</v>
      </c>
      <c r="J1" s="8" t="s">
        <v>2</v>
      </c>
      <c r="K1" s="8" t="s">
        <v>421</v>
      </c>
      <c r="L1" s="8" t="s">
        <v>1</v>
      </c>
      <c r="M1" s="8" t="s">
        <v>379</v>
      </c>
      <c r="N1" s="8" t="s">
        <v>5</v>
      </c>
      <c r="O1" s="8" t="s">
        <v>6</v>
      </c>
      <c r="P1" s="8" t="s">
        <v>7</v>
      </c>
      <c r="Q1" s="9" t="s">
        <v>8</v>
      </c>
      <c r="R1" s="9" t="s">
        <v>9</v>
      </c>
      <c r="S1" s="9" t="s">
        <v>10</v>
      </c>
      <c r="T1" s="9" t="s">
        <v>11</v>
      </c>
      <c r="U1" s="9" t="s">
        <v>424</v>
      </c>
      <c r="V1" s="9" t="s">
        <v>12</v>
      </c>
      <c r="W1" s="9" t="s">
        <v>13</v>
      </c>
      <c r="X1" s="9" t="s">
        <v>14</v>
      </c>
      <c r="Y1" s="7" t="s">
        <v>15</v>
      </c>
      <c r="Z1" t="s">
        <v>16</v>
      </c>
      <c r="AA1" t="s">
        <v>17</v>
      </c>
      <c r="AB1" t="s">
        <v>18</v>
      </c>
      <c r="AC1" t="s">
        <v>19</v>
      </c>
      <c r="AD1" t="s">
        <v>20</v>
      </c>
      <c r="AE1" t="s">
        <v>21</v>
      </c>
      <c r="AF1" t="s">
        <v>22</v>
      </c>
      <c r="AG1" t="s">
        <v>23</v>
      </c>
      <c r="AH1" t="s">
        <v>24</v>
      </c>
      <c r="AI1" t="s">
        <v>48</v>
      </c>
    </row>
    <row r="4" spans="1:35">
      <c r="A4" s="2">
        <v>41981</v>
      </c>
      <c r="B4" t="s">
        <v>414</v>
      </c>
      <c r="C4" t="s">
        <v>375</v>
      </c>
      <c r="D4">
        <v>1</v>
      </c>
      <c r="G4" t="s">
        <v>377</v>
      </c>
      <c r="H4" t="s">
        <v>416</v>
      </c>
      <c r="I4" t="s">
        <v>416</v>
      </c>
      <c r="J4" t="s">
        <v>303</v>
      </c>
      <c r="K4" t="s">
        <v>303</v>
      </c>
      <c r="L4" t="s">
        <v>53</v>
      </c>
      <c r="M4" t="s">
        <v>417</v>
      </c>
      <c r="N4" s="2">
        <v>31748</v>
      </c>
      <c r="O4" t="s">
        <v>93</v>
      </c>
      <c r="P4" t="s">
        <v>272</v>
      </c>
      <c r="Q4" t="s">
        <v>275</v>
      </c>
      <c r="R4">
        <v>0</v>
      </c>
      <c r="S4" t="s">
        <v>280</v>
      </c>
      <c r="T4" t="s">
        <v>276</v>
      </c>
      <c r="V4" t="s">
        <v>67</v>
      </c>
      <c r="W4" t="s">
        <v>275</v>
      </c>
      <c r="X4">
        <v>0</v>
      </c>
      <c r="Y4" t="s">
        <v>418</v>
      </c>
      <c r="Z4">
        <v>0</v>
      </c>
      <c r="AA4">
        <v>0</v>
      </c>
      <c r="AB4" t="s">
        <v>419</v>
      </c>
      <c r="AC4">
        <v>0</v>
      </c>
      <c r="AD4">
        <v>0</v>
      </c>
      <c r="AE4">
        <v>0</v>
      </c>
      <c r="AF4">
        <v>0</v>
      </c>
      <c r="AG4">
        <v>0</v>
      </c>
      <c r="AH4">
        <v>0</v>
      </c>
      <c r="AI4" s="2">
        <v>0</v>
      </c>
    </row>
    <row r="5" spans="1:35">
      <c r="A5" s="2">
        <v>41981</v>
      </c>
      <c r="B5" t="s">
        <v>414</v>
      </c>
      <c r="C5" t="s">
        <v>375</v>
      </c>
      <c r="D5">
        <v>2</v>
      </c>
      <c r="E5">
        <v>0</v>
      </c>
      <c r="G5" t="s">
        <v>377</v>
      </c>
      <c r="H5" t="s">
        <v>416</v>
      </c>
      <c r="I5" t="s">
        <v>416</v>
      </c>
      <c r="J5" t="s">
        <v>303</v>
      </c>
      <c r="K5" t="s">
        <v>303</v>
      </c>
      <c r="L5" t="s">
        <v>53</v>
      </c>
      <c r="M5" t="s">
        <v>417</v>
      </c>
      <c r="N5" s="2">
        <v>31748</v>
      </c>
      <c r="O5" t="s">
        <v>93</v>
      </c>
      <c r="P5" t="s">
        <v>272</v>
      </c>
      <c r="Q5" t="s">
        <v>275</v>
      </c>
      <c r="R5">
        <v>0</v>
      </c>
      <c r="S5" t="s">
        <v>280</v>
      </c>
      <c r="T5" t="s">
        <v>276</v>
      </c>
      <c r="U5" t="s">
        <v>275</v>
      </c>
      <c r="V5" t="s">
        <v>67</v>
      </c>
      <c r="W5" t="s">
        <v>275</v>
      </c>
      <c r="X5">
        <v>0</v>
      </c>
      <c r="Y5" t="s">
        <v>418</v>
      </c>
      <c r="Z5">
        <v>0</v>
      </c>
      <c r="AA5">
        <v>0</v>
      </c>
      <c r="AB5" t="s">
        <v>419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 s="2">
        <v>0</v>
      </c>
    </row>
    <row r="6" spans="1:35">
      <c r="A6" s="2">
        <v>41981</v>
      </c>
      <c r="B6" t="s">
        <v>414</v>
      </c>
      <c r="C6" t="s">
        <v>375</v>
      </c>
      <c r="D6">
        <v>3</v>
      </c>
      <c r="E6">
        <v>0</v>
      </c>
      <c r="G6" t="s">
        <v>377</v>
      </c>
      <c r="H6" t="s">
        <v>416</v>
      </c>
      <c r="I6" t="s">
        <v>416</v>
      </c>
      <c r="J6" t="s">
        <v>303</v>
      </c>
      <c r="K6" t="s">
        <v>303</v>
      </c>
      <c r="L6" t="s">
        <v>53</v>
      </c>
      <c r="M6" t="s">
        <v>417</v>
      </c>
      <c r="N6" s="2">
        <v>31748</v>
      </c>
      <c r="O6" t="s">
        <v>93</v>
      </c>
      <c r="P6" t="s">
        <v>272</v>
      </c>
      <c r="Q6" t="s">
        <v>275</v>
      </c>
      <c r="R6">
        <v>0</v>
      </c>
      <c r="S6" t="s">
        <v>280</v>
      </c>
      <c r="T6" t="s">
        <v>276</v>
      </c>
      <c r="U6" t="s">
        <v>275</v>
      </c>
      <c r="V6" t="s">
        <v>67</v>
      </c>
      <c r="W6" t="s">
        <v>275</v>
      </c>
      <c r="X6">
        <v>0</v>
      </c>
      <c r="Y6" t="s">
        <v>418</v>
      </c>
      <c r="Z6">
        <v>0</v>
      </c>
      <c r="AA6">
        <v>0</v>
      </c>
      <c r="AB6" t="s">
        <v>419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 s="2">
        <v>0</v>
      </c>
    </row>
    <row r="7" spans="1:35">
      <c r="A7" s="2">
        <v>41981</v>
      </c>
      <c r="B7" t="s">
        <v>414</v>
      </c>
      <c r="C7" t="s">
        <v>375</v>
      </c>
      <c r="D7">
        <v>4</v>
      </c>
      <c r="E7">
        <v>0</v>
      </c>
      <c r="G7" t="s">
        <v>377</v>
      </c>
      <c r="H7" t="s">
        <v>416</v>
      </c>
      <c r="I7" t="s">
        <v>416</v>
      </c>
      <c r="J7" t="s">
        <v>303</v>
      </c>
      <c r="K7" t="s">
        <v>303</v>
      </c>
      <c r="L7" t="s">
        <v>53</v>
      </c>
      <c r="M7" t="s">
        <v>417</v>
      </c>
      <c r="N7" s="2">
        <v>31748</v>
      </c>
      <c r="O7" t="s">
        <v>93</v>
      </c>
      <c r="P7" t="s">
        <v>272</v>
      </c>
      <c r="Q7" t="s">
        <v>275</v>
      </c>
      <c r="R7">
        <v>0</v>
      </c>
      <c r="S7" t="s">
        <v>280</v>
      </c>
      <c r="T7" t="s">
        <v>276</v>
      </c>
      <c r="U7" t="s">
        <v>275</v>
      </c>
      <c r="V7" t="s">
        <v>67</v>
      </c>
      <c r="W7" t="s">
        <v>275</v>
      </c>
      <c r="X7">
        <v>0</v>
      </c>
      <c r="Y7" t="s">
        <v>418</v>
      </c>
      <c r="Z7">
        <v>0</v>
      </c>
      <c r="AA7">
        <v>0</v>
      </c>
      <c r="AB7" t="s">
        <v>419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 s="4">
        <v>0</v>
      </c>
    </row>
    <row r="8" spans="1:35">
      <c r="A8" s="2">
        <v>41981</v>
      </c>
      <c r="B8" t="s">
        <v>414</v>
      </c>
      <c r="C8" t="s">
        <v>375</v>
      </c>
      <c r="D8">
        <v>5</v>
      </c>
      <c r="E8">
        <v>0</v>
      </c>
      <c r="F8" t="s">
        <v>414</v>
      </c>
      <c r="G8" t="s">
        <v>377</v>
      </c>
      <c r="H8" t="s">
        <v>416</v>
      </c>
      <c r="I8" t="s">
        <v>416</v>
      </c>
      <c r="J8" t="s">
        <v>303</v>
      </c>
      <c r="K8" t="s">
        <v>303</v>
      </c>
      <c r="L8" t="s">
        <v>53</v>
      </c>
      <c r="M8" t="s">
        <v>417</v>
      </c>
      <c r="N8" s="2">
        <v>31748</v>
      </c>
      <c r="O8" t="s">
        <v>93</v>
      </c>
      <c r="P8" t="s">
        <v>272</v>
      </c>
      <c r="Q8" t="s">
        <v>275</v>
      </c>
      <c r="R8">
        <v>0</v>
      </c>
      <c r="S8" t="s">
        <v>280</v>
      </c>
      <c r="T8" t="s">
        <v>276</v>
      </c>
      <c r="U8" t="s">
        <v>275</v>
      </c>
      <c r="V8" t="s">
        <v>67</v>
      </c>
      <c r="W8" t="s">
        <v>275</v>
      </c>
      <c r="X8">
        <v>0</v>
      </c>
      <c r="Y8" t="s">
        <v>418</v>
      </c>
      <c r="Z8">
        <v>0</v>
      </c>
      <c r="AA8">
        <v>0</v>
      </c>
      <c r="AB8" t="s">
        <v>419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 s="4">
        <v>0</v>
      </c>
    </row>
    <row r="9" spans="1:35">
      <c r="A9" s="2">
        <v>41981</v>
      </c>
      <c r="B9" t="s">
        <v>414</v>
      </c>
      <c r="C9" t="s">
        <v>375</v>
      </c>
      <c r="D9">
        <v>6</v>
      </c>
      <c r="E9">
        <v>0</v>
      </c>
      <c r="F9" t="s">
        <v>414</v>
      </c>
      <c r="G9" t="s">
        <v>377</v>
      </c>
      <c r="H9" t="s">
        <v>475</v>
      </c>
      <c r="I9" t="s">
        <v>475</v>
      </c>
      <c r="J9" t="s">
        <v>303</v>
      </c>
      <c r="K9" t="s">
        <v>303</v>
      </c>
      <c r="L9" t="s">
        <v>53</v>
      </c>
      <c r="M9" t="s">
        <v>417</v>
      </c>
      <c r="N9" s="2">
        <v>31748</v>
      </c>
      <c r="O9" t="s">
        <v>93</v>
      </c>
      <c r="P9" t="s">
        <v>272</v>
      </c>
      <c r="Q9" t="s">
        <v>275</v>
      </c>
      <c r="R9">
        <v>0</v>
      </c>
      <c r="S9" t="s">
        <v>280</v>
      </c>
      <c r="T9" t="s">
        <v>276</v>
      </c>
      <c r="U9" t="s">
        <v>275</v>
      </c>
      <c r="V9" t="s">
        <v>67</v>
      </c>
      <c r="W9" t="s">
        <v>275</v>
      </c>
      <c r="X9">
        <v>0</v>
      </c>
      <c r="Y9" t="s">
        <v>418</v>
      </c>
      <c r="Z9">
        <v>0</v>
      </c>
      <c r="AA9">
        <v>0</v>
      </c>
      <c r="AB9" t="s">
        <v>419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 s="4">
        <v>0</v>
      </c>
    </row>
    <row r="10" spans="1:35">
      <c r="A10" s="2">
        <v>41981</v>
      </c>
      <c r="B10" t="s">
        <v>414</v>
      </c>
      <c r="C10" t="s">
        <v>375</v>
      </c>
      <c r="D10">
        <v>20584</v>
      </c>
      <c r="E10">
        <v>20584</v>
      </c>
      <c r="F10" t="s">
        <v>414</v>
      </c>
      <c r="G10" t="s">
        <v>377</v>
      </c>
      <c r="H10" t="s">
        <v>475</v>
      </c>
      <c r="I10" t="s">
        <v>475</v>
      </c>
      <c r="J10" t="s">
        <v>302</v>
      </c>
      <c r="K10" t="s">
        <v>302</v>
      </c>
      <c r="L10" t="s">
        <v>53</v>
      </c>
      <c r="M10" t="s">
        <v>417</v>
      </c>
      <c r="N10" s="2">
        <v>31748</v>
      </c>
      <c r="O10" s="4" t="s">
        <v>93</v>
      </c>
      <c r="P10" s="4" t="s">
        <v>272</v>
      </c>
      <c r="Q10" s="4" t="s">
        <v>275</v>
      </c>
      <c r="R10" s="4">
        <v>0</v>
      </c>
      <c r="S10" s="4" t="s">
        <v>280</v>
      </c>
      <c r="T10" s="4" t="s">
        <v>276</v>
      </c>
      <c r="U10" s="4" t="s">
        <v>275</v>
      </c>
      <c r="V10" s="4" t="s">
        <v>67</v>
      </c>
      <c r="W10" s="4" t="s">
        <v>275</v>
      </c>
      <c r="X10" s="4">
        <v>0</v>
      </c>
      <c r="Y10" s="4" t="s">
        <v>418</v>
      </c>
      <c r="Z10" s="4">
        <v>0</v>
      </c>
      <c r="AA10" s="4">
        <v>0</v>
      </c>
      <c r="AB10" s="4" t="s">
        <v>419</v>
      </c>
      <c r="AC10" s="4">
        <v>0</v>
      </c>
      <c r="AD10" s="4">
        <v>0</v>
      </c>
      <c r="AE10" s="4">
        <v>0</v>
      </c>
      <c r="AF10" s="4">
        <v>0</v>
      </c>
      <c r="AG10" s="4">
        <v>0</v>
      </c>
      <c r="AH10" s="4">
        <v>0</v>
      </c>
      <c r="AI10">
        <v>0</v>
      </c>
    </row>
    <row r="11" spans="1:35">
      <c r="A11" s="124">
        <v>42072</v>
      </c>
      <c r="B11" s="114" t="s">
        <v>414</v>
      </c>
      <c r="C11" s="114" t="s">
        <v>375</v>
      </c>
      <c r="D11" s="114">
        <v>2356</v>
      </c>
      <c r="E11" s="114">
        <v>2356</v>
      </c>
      <c r="F11" s="114" t="s">
        <v>414</v>
      </c>
      <c r="G11" s="114" t="s">
        <v>378</v>
      </c>
      <c r="H11" s="114" t="s">
        <v>477</v>
      </c>
      <c r="I11" s="114" t="s">
        <v>477</v>
      </c>
      <c r="J11" s="114" t="s">
        <v>478</v>
      </c>
      <c r="K11" s="114" t="s">
        <v>478</v>
      </c>
      <c r="L11" s="114" t="s">
        <v>53</v>
      </c>
      <c r="M11" s="114" t="s">
        <v>479</v>
      </c>
      <c r="N11" s="124">
        <v>31748</v>
      </c>
      <c r="O11" s="114" t="s">
        <v>93</v>
      </c>
      <c r="P11" s="114" t="s">
        <v>270</v>
      </c>
      <c r="Q11" s="114" t="s">
        <v>275</v>
      </c>
      <c r="R11" s="114" t="s">
        <v>480</v>
      </c>
      <c r="S11" s="114" t="s">
        <v>280</v>
      </c>
      <c r="T11" s="114" t="s">
        <v>276</v>
      </c>
      <c r="U11" s="114" t="s">
        <v>275</v>
      </c>
      <c r="V11" s="114" t="s">
        <v>67</v>
      </c>
      <c r="W11" s="114" t="s">
        <v>275</v>
      </c>
      <c r="X11" s="114">
        <v>0</v>
      </c>
      <c r="Y11" s="114" t="s">
        <v>481</v>
      </c>
      <c r="Z11" s="114" t="s">
        <v>403</v>
      </c>
      <c r="AA11" s="114" t="s">
        <v>415</v>
      </c>
      <c r="AB11" s="114" t="s">
        <v>419</v>
      </c>
      <c r="AC11" s="114" t="s">
        <v>483</v>
      </c>
      <c r="AD11" s="114">
        <v>0</v>
      </c>
      <c r="AE11" s="114" t="s">
        <v>285</v>
      </c>
      <c r="AF11" s="114" t="s">
        <v>415</v>
      </c>
      <c r="AG11" s="114">
        <v>0</v>
      </c>
      <c r="AH11" s="114" t="s">
        <v>482</v>
      </c>
      <c r="AI11" s="114">
        <v>0</v>
      </c>
    </row>
  </sheetData>
  <pageMargins left="0.7" right="0.7" top="0.75" bottom="0.75" header="0.3" footer="0.3"/>
  <pageSetup paperSize="9" orientation="landscape" horizontalDpi="0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AD6"/>
  <sheetViews>
    <sheetView workbookViewId="0">
      <selection activeCell="D11" sqref="D11"/>
    </sheetView>
  </sheetViews>
  <sheetFormatPr baseColWidth="10" defaultColWidth="11.42578125" defaultRowHeight="15"/>
  <cols>
    <col min="1" max="1" width="11.5703125" customWidth="1"/>
  </cols>
  <sheetData>
    <row r="1" spans="1:30">
      <c r="A1" t="s">
        <v>426</v>
      </c>
      <c r="B1" t="s">
        <v>427</v>
      </c>
      <c r="C1" t="s">
        <v>428</v>
      </c>
      <c r="D1" t="s">
        <v>295</v>
      </c>
      <c r="E1" t="s">
        <v>429</v>
      </c>
      <c r="F1" t="s">
        <v>430</v>
      </c>
      <c r="G1" t="s">
        <v>431</v>
      </c>
      <c r="H1" t="s">
        <v>432</v>
      </c>
      <c r="I1" t="s">
        <v>433</v>
      </c>
      <c r="J1" t="s">
        <v>434</v>
      </c>
      <c r="K1" t="s">
        <v>435</v>
      </c>
      <c r="L1" t="s">
        <v>436</v>
      </c>
      <c r="M1" t="s">
        <v>437</v>
      </c>
      <c r="N1" t="s">
        <v>438</v>
      </c>
      <c r="O1" t="s">
        <v>439</v>
      </c>
      <c r="P1" t="s">
        <v>440</v>
      </c>
      <c r="Q1" t="s">
        <v>441</v>
      </c>
      <c r="R1" t="s">
        <v>442</v>
      </c>
      <c r="S1" t="s">
        <v>443</v>
      </c>
      <c r="T1" t="s">
        <v>444</v>
      </c>
      <c r="U1" t="s">
        <v>445</v>
      </c>
      <c r="V1" t="s">
        <v>446</v>
      </c>
      <c r="W1" t="s">
        <v>447</v>
      </c>
      <c r="X1" t="s">
        <v>448</v>
      </c>
      <c r="Y1" t="s">
        <v>449</v>
      </c>
      <c r="Z1" t="s">
        <v>450</v>
      </c>
      <c r="AA1" t="s">
        <v>451</v>
      </c>
      <c r="AB1" t="s">
        <v>452</v>
      </c>
      <c r="AC1" t="s">
        <v>453</v>
      </c>
      <c r="AD1" t="s">
        <v>454</v>
      </c>
    </row>
    <row r="3" spans="1:30">
      <c r="A3" s="4">
        <v>0</v>
      </c>
      <c r="B3">
        <v>0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>
        <v>0</v>
      </c>
      <c r="W3" s="4">
        <v>0</v>
      </c>
      <c r="X3">
        <v>0</v>
      </c>
      <c r="Y3">
        <v>0</v>
      </c>
      <c r="Z3">
        <v>0</v>
      </c>
      <c r="AA3">
        <v>0</v>
      </c>
      <c r="AB3">
        <v>0</v>
      </c>
      <c r="AC3">
        <v>0</v>
      </c>
      <c r="AD3">
        <v>0</v>
      </c>
    </row>
    <row r="4" spans="1:30">
      <c r="A4" s="4">
        <v>0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 s="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</row>
    <row r="5" spans="1:30">
      <c r="A5" s="4">
        <v>0</v>
      </c>
      <c r="B5">
        <v>0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 s="4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</row>
    <row r="6" spans="1:30">
      <c r="A6" s="4">
        <v>0</v>
      </c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 s="4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"/>
  <dimension ref="A1:AD37"/>
  <sheetViews>
    <sheetView topLeftCell="E1" workbookViewId="0">
      <selection activeCell="L20" sqref="L20"/>
    </sheetView>
  </sheetViews>
  <sheetFormatPr baseColWidth="10" defaultColWidth="11.42578125" defaultRowHeight="15"/>
  <cols>
    <col min="1" max="1" width="15.5703125" customWidth="1"/>
    <col min="2" max="2" width="13.7109375" customWidth="1"/>
    <col min="3" max="3" width="24.42578125" customWidth="1"/>
    <col min="5" max="5" width="31.140625" customWidth="1"/>
    <col min="6" max="6" width="24.85546875" customWidth="1"/>
    <col min="15" max="15" width="39.28515625" customWidth="1"/>
    <col min="16" max="16" width="26.7109375" customWidth="1"/>
    <col min="18" max="18" width="11.5703125" customWidth="1"/>
    <col min="19" max="19" width="37.42578125" customWidth="1"/>
  </cols>
  <sheetData>
    <row r="1" spans="1:30">
      <c r="A1" s="44" t="s">
        <v>291</v>
      </c>
      <c r="B1" s="7" t="s">
        <v>324</v>
      </c>
      <c r="D1" s="50"/>
      <c r="E1" s="50" t="s">
        <v>333</v>
      </c>
      <c r="F1" s="50" t="s">
        <v>328</v>
      </c>
      <c r="G1" s="50"/>
      <c r="H1" s="50"/>
      <c r="I1" s="50"/>
      <c r="J1" s="50"/>
      <c r="K1" s="50"/>
      <c r="L1" s="50"/>
      <c r="M1" s="52"/>
      <c r="N1" s="51"/>
      <c r="O1" s="51" t="s">
        <v>342</v>
      </c>
      <c r="P1" s="51" t="s">
        <v>332</v>
      </c>
      <c r="Q1" s="51"/>
      <c r="R1" s="51" t="s">
        <v>348</v>
      </c>
      <c r="S1" s="51" t="s">
        <v>349</v>
      </c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</row>
    <row r="2" spans="1:30">
      <c r="A2" s="46" t="s">
        <v>292</v>
      </c>
      <c r="B2" s="7" t="s">
        <v>325</v>
      </c>
      <c r="D2" s="50"/>
      <c r="E2" s="50" t="s">
        <v>12</v>
      </c>
      <c r="F2" s="50" t="s">
        <v>329</v>
      </c>
      <c r="G2" s="50"/>
      <c r="H2" s="50"/>
      <c r="I2" s="50"/>
      <c r="J2" s="50"/>
      <c r="K2" s="50"/>
      <c r="L2" s="50"/>
      <c r="M2" s="52"/>
      <c r="N2" s="51"/>
      <c r="O2" s="51" t="s">
        <v>334</v>
      </c>
      <c r="P2" s="51" t="s">
        <v>348</v>
      </c>
      <c r="Q2" s="51"/>
      <c r="R2" s="51" t="s">
        <v>343</v>
      </c>
      <c r="S2" s="51" t="s">
        <v>350</v>
      </c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</row>
    <row r="3" spans="1:30">
      <c r="A3" s="47" t="s">
        <v>293</v>
      </c>
      <c r="B3" s="7" t="s">
        <v>326</v>
      </c>
      <c r="D3" s="50"/>
      <c r="E3" s="50" t="s">
        <v>360</v>
      </c>
      <c r="F3" s="50" t="s">
        <v>330</v>
      </c>
      <c r="G3" s="50"/>
      <c r="H3" s="50"/>
      <c r="I3" s="50"/>
      <c r="J3" s="50"/>
      <c r="K3" s="50"/>
      <c r="L3" s="50"/>
      <c r="M3" s="52"/>
      <c r="N3" s="51"/>
      <c r="O3" s="51" t="s">
        <v>335</v>
      </c>
      <c r="P3" s="51" t="s">
        <v>355</v>
      </c>
      <c r="Q3" s="51"/>
      <c r="R3" s="51" t="s">
        <v>344</v>
      </c>
      <c r="S3" s="51" t="s">
        <v>351</v>
      </c>
      <c r="T3" s="51"/>
      <c r="U3" s="51"/>
      <c r="V3" s="51"/>
      <c r="W3" s="51"/>
      <c r="X3" s="51"/>
      <c r="Y3" s="51"/>
      <c r="Z3" s="51"/>
      <c r="AA3" s="51"/>
      <c r="AB3" s="51"/>
      <c r="AC3" s="51"/>
      <c r="AD3" s="51"/>
    </row>
    <row r="4" spans="1:30">
      <c r="A4" s="46" t="s">
        <v>294</v>
      </c>
      <c r="B4" s="7" t="s">
        <v>327</v>
      </c>
      <c r="D4" s="50"/>
      <c r="E4" s="50" t="s">
        <v>361</v>
      </c>
      <c r="F4" s="50" t="s">
        <v>331</v>
      </c>
      <c r="G4" s="50"/>
      <c r="H4" s="50"/>
      <c r="I4" s="50"/>
      <c r="J4" s="50"/>
      <c r="K4" s="50"/>
      <c r="L4" s="50"/>
      <c r="M4" s="52"/>
      <c r="N4" s="51"/>
      <c r="O4" s="51" t="s">
        <v>336</v>
      </c>
      <c r="P4" s="51" t="s">
        <v>356</v>
      </c>
      <c r="Q4" s="51"/>
      <c r="R4" s="51" t="s">
        <v>345</v>
      </c>
      <c r="S4" s="51" t="s">
        <v>352</v>
      </c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</row>
    <row r="5" spans="1:30">
      <c r="A5" s="48"/>
      <c r="B5" s="48"/>
      <c r="D5" s="50"/>
      <c r="E5" s="50" t="s">
        <v>362</v>
      </c>
      <c r="F5" s="50"/>
      <c r="G5" s="50"/>
      <c r="H5" s="50"/>
      <c r="I5" s="50"/>
      <c r="J5" s="50"/>
      <c r="K5" s="50"/>
      <c r="L5" s="50"/>
      <c r="N5" s="51"/>
      <c r="O5" s="51" t="s">
        <v>337</v>
      </c>
      <c r="P5" s="51" t="s">
        <v>357</v>
      </c>
      <c r="Q5" s="51"/>
      <c r="R5" s="51" t="s">
        <v>346</v>
      </c>
      <c r="S5" s="51" t="s">
        <v>353</v>
      </c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</row>
    <row r="6" spans="1:30">
      <c r="D6" s="50"/>
      <c r="E6" s="50" t="s">
        <v>363</v>
      </c>
      <c r="F6" s="50"/>
      <c r="G6" s="50"/>
      <c r="H6" s="50"/>
      <c r="I6" s="50"/>
      <c r="J6" s="50"/>
      <c r="K6" s="50"/>
      <c r="L6" s="50"/>
      <c r="N6" s="51"/>
      <c r="O6" s="51" t="s">
        <v>338</v>
      </c>
      <c r="P6" s="51" t="s">
        <v>358</v>
      </c>
      <c r="Q6" s="51"/>
      <c r="R6" s="51" t="s">
        <v>347</v>
      </c>
      <c r="S6" s="51" t="s">
        <v>354</v>
      </c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</row>
    <row r="7" spans="1:30">
      <c r="D7" s="50"/>
      <c r="E7" s="50" t="s">
        <v>364</v>
      </c>
      <c r="F7" s="50"/>
      <c r="G7" s="50"/>
      <c r="H7" s="50"/>
      <c r="I7" s="50"/>
      <c r="J7" s="50"/>
      <c r="K7" s="50"/>
      <c r="L7" s="50"/>
      <c r="N7" s="51"/>
      <c r="O7" s="51" t="s">
        <v>339</v>
      </c>
      <c r="P7" s="51" t="s">
        <v>359</v>
      </c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</row>
    <row r="8" spans="1:30">
      <c r="D8" s="50"/>
      <c r="E8" s="50" t="s">
        <v>336</v>
      </c>
      <c r="F8" s="50"/>
      <c r="G8" s="50"/>
      <c r="H8" s="50"/>
      <c r="I8" s="50"/>
      <c r="J8" s="50"/>
      <c r="K8" s="50"/>
      <c r="L8" s="50"/>
      <c r="N8" s="51"/>
      <c r="O8" s="51" t="s">
        <v>340</v>
      </c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</row>
    <row r="9" spans="1:30">
      <c r="D9" s="50"/>
      <c r="E9" s="50" t="s">
        <v>365</v>
      </c>
      <c r="F9" s="50"/>
      <c r="G9" s="50"/>
      <c r="H9" s="50"/>
      <c r="I9" s="50"/>
      <c r="J9" s="50"/>
      <c r="K9" s="50"/>
      <c r="L9" s="50"/>
      <c r="N9" s="51"/>
      <c r="O9" s="51" t="s">
        <v>341</v>
      </c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</row>
    <row r="10" spans="1:30">
      <c r="D10" s="50"/>
      <c r="E10" s="50" t="s">
        <v>386</v>
      </c>
      <c r="F10" s="50"/>
      <c r="G10" s="50"/>
      <c r="H10" s="50"/>
      <c r="I10" s="50"/>
      <c r="J10" s="50"/>
      <c r="K10" s="50"/>
      <c r="L10" s="50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</row>
    <row r="11" spans="1:30">
      <c r="D11" s="50"/>
      <c r="E11" s="50"/>
      <c r="F11" s="50"/>
      <c r="G11" s="50"/>
      <c r="H11" s="50"/>
      <c r="I11" s="50"/>
      <c r="J11" s="50"/>
      <c r="K11" s="50"/>
      <c r="L11" s="50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/>
      <c r="AC11" s="51"/>
      <c r="AD11" s="51"/>
    </row>
    <row r="12" spans="1:30">
      <c r="D12" s="50"/>
      <c r="E12" s="50"/>
      <c r="F12" s="50"/>
      <c r="G12" s="50"/>
      <c r="H12" s="50"/>
      <c r="I12" s="50"/>
      <c r="J12" s="50"/>
      <c r="K12" s="50"/>
      <c r="L12" s="50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  <c r="AB12" s="51"/>
      <c r="AC12" s="51"/>
      <c r="AD12" s="51"/>
    </row>
    <row r="13" spans="1:30">
      <c r="D13" s="50"/>
      <c r="E13" s="50"/>
      <c r="F13" s="50"/>
      <c r="G13" s="50"/>
      <c r="H13" s="50"/>
      <c r="I13" s="50"/>
      <c r="J13" s="50"/>
      <c r="K13" s="50"/>
      <c r="L13" s="50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  <c r="AD13" s="51"/>
    </row>
    <row r="14" spans="1:30">
      <c r="D14" s="50"/>
      <c r="E14" s="50"/>
      <c r="F14" s="50"/>
      <c r="G14" s="50"/>
      <c r="H14" s="50"/>
      <c r="I14" s="50"/>
      <c r="J14" s="50"/>
      <c r="K14" s="50"/>
      <c r="L14" s="50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  <c r="AD14" s="51"/>
    </row>
    <row r="15" spans="1:30">
      <c r="D15" s="50"/>
      <c r="E15" s="50"/>
      <c r="F15" s="50"/>
      <c r="G15" s="50"/>
      <c r="H15" s="50"/>
      <c r="I15" s="50"/>
      <c r="J15" s="50"/>
      <c r="K15" s="50"/>
      <c r="L15" s="50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</row>
    <row r="16" spans="1:30">
      <c r="D16" s="50"/>
      <c r="E16" s="50"/>
      <c r="F16" s="50"/>
      <c r="G16" s="50"/>
      <c r="H16" s="50"/>
      <c r="I16" s="50"/>
      <c r="J16" s="50"/>
      <c r="K16" s="50"/>
      <c r="L16" s="50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</row>
    <row r="17" spans="4:30">
      <c r="D17" s="50"/>
      <c r="E17" s="50"/>
      <c r="F17" s="50"/>
      <c r="G17" s="50"/>
      <c r="H17" s="50"/>
      <c r="I17" s="50"/>
      <c r="J17" s="50"/>
      <c r="K17" s="50"/>
      <c r="L17" s="50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</row>
    <row r="18" spans="4:30">
      <c r="D18" s="50"/>
      <c r="E18" s="50"/>
      <c r="F18" s="50"/>
      <c r="G18" s="50"/>
      <c r="H18" s="50"/>
      <c r="I18" s="50"/>
      <c r="J18" s="50"/>
      <c r="K18" s="50"/>
      <c r="L18" s="50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</row>
    <row r="19" spans="4:30">
      <c r="D19" s="50"/>
      <c r="E19" s="50"/>
      <c r="F19" s="50"/>
      <c r="G19" s="50"/>
      <c r="H19" s="50"/>
      <c r="I19" s="50"/>
      <c r="J19" s="50"/>
      <c r="K19" s="50"/>
      <c r="L19" s="50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  <c r="AD19" s="51"/>
    </row>
    <row r="20" spans="4:30">
      <c r="D20" s="50"/>
      <c r="E20" s="50"/>
      <c r="F20" s="50"/>
      <c r="G20" s="50"/>
      <c r="H20" s="50"/>
      <c r="I20" s="50"/>
      <c r="J20" s="50"/>
      <c r="K20" s="50"/>
      <c r="L20" s="50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</row>
    <row r="21" spans="4:30">
      <c r="D21" s="50"/>
      <c r="E21" s="50"/>
      <c r="F21" s="50"/>
      <c r="G21" s="50"/>
      <c r="H21" s="50"/>
      <c r="I21" s="50"/>
      <c r="J21" s="50"/>
      <c r="K21" s="50"/>
      <c r="L21" s="50"/>
      <c r="N21" s="51"/>
      <c r="O21" s="51"/>
      <c r="P21" s="51"/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  <c r="AB21" s="51"/>
      <c r="AC21" s="51"/>
      <c r="AD21" s="51"/>
    </row>
    <row r="22" spans="4:30">
      <c r="D22" s="50"/>
      <c r="E22" s="50"/>
      <c r="F22" s="50"/>
      <c r="G22" s="50"/>
      <c r="H22" s="50"/>
      <c r="I22" s="50"/>
      <c r="J22" s="50"/>
      <c r="K22" s="50"/>
      <c r="L22" s="50"/>
      <c r="N22" s="51"/>
      <c r="O22" s="51"/>
      <c r="P22" s="51"/>
      <c r="Q22" s="51"/>
      <c r="R22" s="51"/>
      <c r="S22" s="51"/>
      <c r="T22" s="51"/>
      <c r="U22" s="51"/>
      <c r="V22" s="51"/>
      <c r="W22" s="51"/>
      <c r="X22" s="51"/>
      <c r="Y22" s="51"/>
      <c r="Z22" s="51"/>
      <c r="AA22" s="51"/>
      <c r="AB22" s="51"/>
      <c r="AC22" s="51"/>
      <c r="AD22" s="51"/>
    </row>
    <row r="23" spans="4:30">
      <c r="D23" s="50"/>
      <c r="E23" s="50"/>
      <c r="F23" s="50"/>
      <c r="G23" s="50"/>
      <c r="H23" s="50"/>
      <c r="I23" s="50"/>
      <c r="J23" s="50"/>
      <c r="K23" s="50"/>
      <c r="L23" s="50"/>
      <c r="N23" s="51"/>
      <c r="O23" s="51"/>
      <c r="P23" s="51"/>
      <c r="Q23" s="51"/>
      <c r="R23" s="51"/>
      <c r="S23" s="51"/>
      <c r="T23" s="51"/>
      <c r="U23" s="51"/>
      <c r="V23" s="51"/>
      <c r="W23" s="51"/>
      <c r="X23" s="51"/>
      <c r="Y23" s="51"/>
      <c r="Z23" s="51"/>
      <c r="AA23" s="51"/>
      <c r="AB23" s="51"/>
      <c r="AC23" s="51"/>
      <c r="AD23" s="51"/>
    </row>
    <row r="24" spans="4:30">
      <c r="D24" s="50"/>
      <c r="E24" s="50"/>
      <c r="F24" s="50"/>
      <c r="G24" s="50"/>
      <c r="H24" s="50"/>
      <c r="I24" s="50"/>
      <c r="J24" s="50"/>
      <c r="K24" s="50"/>
      <c r="L24" s="50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</row>
    <row r="25" spans="4:30">
      <c r="D25" s="50"/>
      <c r="E25" s="50"/>
      <c r="F25" s="50"/>
      <c r="G25" s="50"/>
      <c r="H25" s="50"/>
      <c r="I25" s="50"/>
      <c r="J25" s="50"/>
      <c r="K25" s="50"/>
      <c r="L25" s="50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</row>
    <row r="26" spans="4:30">
      <c r="D26" s="50"/>
      <c r="E26" s="50"/>
      <c r="F26" s="50"/>
      <c r="G26" s="50"/>
      <c r="H26" s="50"/>
      <c r="I26" s="50"/>
      <c r="J26" s="50"/>
      <c r="K26" s="50"/>
      <c r="L26" s="50"/>
      <c r="N26" s="51"/>
      <c r="O26" s="51"/>
      <c r="P26" s="51"/>
      <c r="Q26" s="51"/>
      <c r="R26" s="51"/>
      <c r="S26" s="51"/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</row>
    <row r="27" spans="4:30">
      <c r="D27" s="50"/>
      <c r="E27" s="50"/>
      <c r="F27" s="50"/>
      <c r="G27" s="50"/>
      <c r="H27" s="50"/>
      <c r="I27" s="50"/>
      <c r="J27" s="50"/>
      <c r="K27" s="50"/>
      <c r="L27" s="50"/>
      <c r="N27" s="51"/>
      <c r="O27" s="51"/>
      <c r="P27" s="51"/>
      <c r="Q27" s="51"/>
      <c r="R27" s="51"/>
      <c r="S27" s="51"/>
      <c r="T27" s="51"/>
      <c r="U27" s="51"/>
      <c r="V27" s="51"/>
      <c r="W27" s="51"/>
      <c r="X27" s="51"/>
      <c r="Y27" s="51"/>
      <c r="Z27" s="51"/>
      <c r="AA27" s="51"/>
      <c r="AB27" s="51"/>
      <c r="AC27" s="51"/>
      <c r="AD27" s="51"/>
    </row>
    <row r="28" spans="4:30">
      <c r="D28" s="50"/>
      <c r="E28" s="50"/>
      <c r="F28" s="50"/>
      <c r="G28" s="50"/>
      <c r="H28" s="50"/>
      <c r="I28" s="50"/>
      <c r="J28" s="50"/>
      <c r="K28" s="50"/>
      <c r="L28" s="50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</row>
    <row r="29" spans="4:30">
      <c r="D29" s="50"/>
      <c r="E29" s="50"/>
      <c r="F29" s="50"/>
      <c r="G29" s="50"/>
      <c r="H29" s="50"/>
      <c r="I29" s="50"/>
      <c r="J29" s="50"/>
      <c r="K29" s="50"/>
      <c r="L29" s="50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</row>
    <row r="30" spans="4:30">
      <c r="D30" s="50"/>
      <c r="E30" s="50"/>
      <c r="F30" s="50"/>
      <c r="G30" s="50"/>
      <c r="H30" s="50"/>
      <c r="I30" s="50"/>
      <c r="J30" s="50"/>
      <c r="K30" s="50"/>
      <c r="L30" s="50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</row>
    <row r="31" spans="4:30">
      <c r="D31" s="50"/>
      <c r="E31" s="50"/>
      <c r="F31" s="50"/>
      <c r="G31" s="50"/>
      <c r="H31" s="50"/>
      <c r="I31" s="50"/>
      <c r="J31" s="50"/>
      <c r="K31" s="50"/>
      <c r="L31" s="50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  <c r="AA31" s="51"/>
      <c r="AB31" s="51"/>
      <c r="AC31" s="51"/>
      <c r="AD31" s="51"/>
    </row>
    <row r="32" spans="4:30">
      <c r="D32" s="50"/>
      <c r="E32" s="50"/>
      <c r="F32" s="50"/>
      <c r="G32" s="50"/>
      <c r="H32" s="50"/>
      <c r="I32" s="50"/>
      <c r="J32" s="50"/>
      <c r="K32" s="50"/>
      <c r="L32" s="50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</row>
    <row r="33" spans="4:30">
      <c r="D33" s="50"/>
      <c r="E33" s="50"/>
      <c r="F33" s="50"/>
      <c r="G33" s="50"/>
      <c r="H33" s="50"/>
      <c r="I33" s="50"/>
      <c r="J33" s="50"/>
      <c r="K33" s="50"/>
      <c r="L33" s="50"/>
      <c r="N33" s="51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  <c r="AB33" s="51"/>
      <c r="AC33" s="51"/>
      <c r="AD33" s="51"/>
    </row>
    <row r="34" spans="4:30">
      <c r="O34" s="49"/>
      <c r="P34" s="49"/>
    </row>
    <row r="35" spans="4:30">
      <c r="O35" s="49"/>
      <c r="P35" s="49"/>
    </row>
    <row r="36" spans="4:30">
      <c r="O36" s="49"/>
      <c r="P36" s="49"/>
    </row>
    <row r="37" spans="4:30">
      <c r="O37" s="49"/>
      <c r="P37" s="49"/>
    </row>
  </sheetData>
  <pageMargins left="0.7" right="0.7" top="0.75" bottom="0.75" header="0.3" footer="0.3"/>
  <drawing r:id="rId1"/>
  <tableParts count="5">
    <tablePart r:id="rId2"/>
    <tablePart r:id="rId3"/>
    <tablePart r:id="rId4"/>
    <tablePart r:id="rId5"/>
    <tablePart r:id="rId6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5"/>
  <dimension ref="A1:Z316"/>
  <sheetViews>
    <sheetView zoomScale="80" zoomScaleNormal="80" workbookViewId="0">
      <selection sqref="A1:W1"/>
    </sheetView>
  </sheetViews>
  <sheetFormatPr baseColWidth="10" defaultColWidth="11.42578125" defaultRowHeight="15"/>
  <cols>
    <col min="2" max="2" width="20.42578125" customWidth="1"/>
    <col min="8" max="8" width="17.5703125" customWidth="1"/>
    <col min="9" max="9" width="12.42578125" customWidth="1"/>
    <col min="10" max="10" width="11" customWidth="1"/>
    <col min="11" max="11" width="13.5703125" customWidth="1"/>
    <col min="14" max="14" width="19" customWidth="1"/>
    <col min="15" max="15" width="44.7109375" customWidth="1"/>
    <col min="16" max="16" width="34.5703125" customWidth="1"/>
    <col min="17" max="17" width="23" hidden="1" customWidth="1"/>
    <col min="18" max="18" width="0" hidden="1" customWidth="1"/>
    <col min="19" max="19" width="7.42578125" customWidth="1"/>
    <col min="20" max="20" width="18.28515625" customWidth="1"/>
    <col min="23" max="23" width="12.85546875" customWidth="1"/>
    <col min="24" max="26" width="3.140625" style="5" customWidth="1"/>
  </cols>
  <sheetData>
    <row r="1" spans="1:23" ht="26.25">
      <c r="A1" s="180" t="s">
        <v>367</v>
      </c>
      <c r="B1" s="180"/>
      <c r="C1" s="180"/>
      <c r="D1" s="180"/>
      <c r="E1" s="180"/>
      <c r="F1" s="180"/>
      <c r="G1" s="180"/>
      <c r="H1" s="180"/>
      <c r="I1" s="180"/>
      <c r="J1" s="180"/>
      <c r="K1" s="180"/>
      <c r="L1" s="180"/>
      <c r="M1" s="180"/>
      <c r="N1" s="180"/>
      <c r="O1" s="180"/>
      <c r="P1" s="180"/>
      <c r="Q1" s="180"/>
      <c r="R1" s="180"/>
      <c r="S1" s="180"/>
      <c r="T1" s="180"/>
      <c r="U1" s="180"/>
      <c r="V1" s="180"/>
      <c r="W1" s="180"/>
    </row>
    <row r="2" spans="1:23" ht="26.25">
      <c r="A2" s="112"/>
      <c r="B2" s="112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</row>
    <row r="4" spans="1:23">
      <c r="A4" s="181" t="s">
        <v>460</v>
      </c>
      <c r="B4" s="181"/>
      <c r="C4" s="181"/>
      <c r="D4" s="181"/>
      <c r="E4" s="181"/>
      <c r="F4" s="181"/>
      <c r="G4" s="181"/>
      <c r="H4" s="181"/>
      <c r="I4" s="181"/>
      <c r="J4" s="181"/>
      <c r="K4" s="181"/>
      <c r="L4" s="181"/>
      <c r="M4" s="181"/>
      <c r="N4" s="181"/>
      <c r="O4" s="181"/>
      <c r="P4" s="181"/>
      <c r="Q4" s="181"/>
      <c r="R4" s="181"/>
      <c r="S4" s="181"/>
      <c r="T4" s="181"/>
      <c r="U4" s="181"/>
      <c r="V4" s="181"/>
      <c r="W4" s="181"/>
    </row>
    <row r="6" spans="1:23">
      <c r="B6" s="125" t="s">
        <v>458</v>
      </c>
      <c r="C6" s="125"/>
      <c r="D6" s="125"/>
      <c r="E6" s="125"/>
      <c r="F6" s="125"/>
      <c r="G6" s="125"/>
      <c r="I6" s="125" t="s">
        <v>459</v>
      </c>
      <c r="J6" s="125"/>
      <c r="K6" s="125"/>
      <c r="L6" s="125"/>
      <c r="M6" s="125"/>
      <c r="N6" s="125"/>
      <c r="O6" s="125"/>
      <c r="P6" s="125"/>
      <c r="Q6" s="125"/>
      <c r="S6" s="125" t="s">
        <v>461</v>
      </c>
      <c r="T6" s="125"/>
      <c r="U6" s="125"/>
      <c r="V6" s="125"/>
      <c r="W6" s="125"/>
    </row>
    <row r="7" spans="1:23">
      <c r="A7" s="52" t="s">
        <v>456</v>
      </c>
      <c r="B7" s="52">
        <f>COUNTIFS('Data dossier'!G3:G11,"F")</f>
        <v>7</v>
      </c>
      <c r="C7" s="52"/>
      <c r="D7" s="52"/>
      <c r="E7" s="52"/>
      <c r="F7" s="52"/>
      <c r="G7" s="52"/>
      <c r="I7" s="52" t="s">
        <v>292</v>
      </c>
      <c r="J7" s="52">
        <f>COUNTIFS('Data dossier'!C3:C11,"Social")</f>
        <v>0</v>
      </c>
      <c r="K7" s="52"/>
      <c r="L7" s="11"/>
      <c r="M7" s="11"/>
      <c r="N7" s="11"/>
      <c r="O7" s="11"/>
      <c r="P7" s="11"/>
      <c r="Q7" s="11"/>
      <c r="R7" s="11"/>
      <c r="S7" s="11" t="s">
        <v>462</v>
      </c>
      <c r="T7" s="11"/>
      <c r="U7" s="11">
        <f>COUNTIFS('Data dossier'!B4:B11,"OUI")</f>
        <v>8</v>
      </c>
      <c r="V7" s="11"/>
      <c r="W7" s="11"/>
    </row>
    <row r="8" spans="1:23">
      <c r="A8" s="52" t="s">
        <v>457</v>
      </c>
      <c r="B8" s="52">
        <f>COUNTIFS('Data dossier'!G3:G11,"H")</f>
        <v>0</v>
      </c>
      <c r="C8" s="52"/>
      <c r="D8" s="52"/>
      <c r="E8" s="52"/>
      <c r="F8" s="52"/>
      <c r="G8" s="52"/>
      <c r="I8" s="52" t="s">
        <v>375</v>
      </c>
      <c r="J8" s="52">
        <f>COUNTIFS('Data dossier'!C3:C11,"Paramédicale")</f>
        <v>8</v>
      </c>
      <c r="K8" s="52"/>
      <c r="L8" s="11"/>
      <c r="M8" s="11"/>
      <c r="N8" s="11"/>
      <c r="O8" s="11"/>
      <c r="P8" s="11"/>
      <c r="Q8" s="11"/>
      <c r="R8" s="11"/>
      <c r="S8" s="11" t="s">
        <v>463</v>
      </c>
      <c r="T8" s="11"/>
      <c r="U8" s="11">
        <f>COUNTIFS('Data dossier'!B3:B11,"NON")</f>
        <v>0</v>
      </c>
      <c r="V8" s="11"/>
      <c r="W8" s="11"/>
    </row>
    <row r="9" spans="1:23">
      <c r="A9" s="52"/>
      <c r="B9" s="52"/>
      <c r="C9" s="52"/>
      <c r="D9" s="52"/>
      <c r="E9" s="52"/>
      <c r="F9" s="52"/>
      <c r="G9" s="52"/>
      <c r="I9" s="52" t="s">
        <v>376</v>
      </c>
      <c r="J9" s="52">
        <f>COUNTIFS('Data dossier'!C3:C11,"Médicale")</f>
        <v>0</v>
      </c>
      <c r="K9" s="52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</row>
    <row r="10" spans="1:23">
      <c r="A10" s="52"/>
      <c r="B10" s="52"/>
      <c r="C10" s="52"/>
      <c r="D10" s="52"/>
      <c r="E10" s="52"/>
      <c r="F10" s="52"/>
      <c r="G10" s="52"/>
      <c r="I10" s="52"/>
      <c r="J10" s="52"/>
      <c r="K10" s="52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</row>
    <row r="11" spans="1:23">
      <c r="A11" s="52"/>
      <c r="B11" s="52"/>
      <c r="C11" s="52"/>
      <c r="D11" s="52"/>
      <c r="E11" s="52"/>
      <c r="F11" s="52"/>
      <c r="G11" s="52"/>
      <c r="I11" s="52"/>
      <c r="J11" s="52"/>
      <c r="K11" s="52"/>
      <c r="L11" s="52"/>
      <c r="M11" s="52"/>
      <c r="N11" s="52"/>
      <c r="O11" s="52"/>
      <c r="P11" s="52"/>
      <c r="Q11" s="52"/>
      <c r="S11" s="52"/>
      <c r="T11" s="52"/>
      <c r="U11" s="52"/>
      <c r="V11" s="52"/>
      <c r="W11" s="52"/>
    </row>
    <row r="12" spans="1:23">
      <c r="A12" s="52"/>
      <c r="B12" s="52"/>
      <c r="C12" s="52"/>
      <c r="D12" s="52"/>
      <c r="E12" s="52"/>
      <c r="F12" s="52"/>
      <c r="G12" s="52"/>
      <c r="I12" s="52"/>
      <c r="J12" s="52"/>
      <c r="K12" s="52"/>
      <c r="L12" s="52"/>
      <c r="M12" s="52"/>
      <c r="N12" s="52"/>
      <c r="O12" s="52"/>
      <c r="P12" s="52"/>
      <c r="Q12" s="52"/>
      <c r="S12" s="52"/>
      <c r="T12" s="52"/>
      <c r="U12" s="52"/>
      <c r="V12" s="52"/>
      <c r="W12" s="52"/>
    </row>
    <row r="13" spans="1:23">
      <c r="A13" s="52"/>
      <c r="B13" s="52"/>
      <c r="C13" s="52"/>
      <c r="D13" s="52"/>
      <c r="E13" s="52"/>
      <c r="F13" s="52"/>
      <c r="G13" s="52"/>
      <c r="I13" s="52"/>
      <c r="J13" s="52"/>
      <c r="K13" s="52"/>
      <c r="L13" s="52"/>
      <c r="M13" s="52"/>
      <c r="N13" s="52"/>
      <c r="O13" s="52"/>
      <c r="P13" s="52"/>
      <c r="Q13" s="52"/>
      <c r="S13" s="52"/>
      <c r="T13" s="52"/>
      <c r="U13" s="52"/>
      <c r="V13" s="52"/>
      <c r="W13" s="52"/>
    </row>
    <row r="14" spans="1:23">
      <c r="A14" s="52"/>
      <c r="B14" s="52"/>
      <c r="C14" s="52"/>
      <c r="D14" s="52"/>
      <c r="E14" s="52"/>
      <c r="F14" s="52"/>
      <c r="G14" s="52"/>
      <c r="I14" s="52"/>
      <c r="J14" s="52"/>
      <c r="K14" s="52"/>
      <c r="L14" s="52"/>
      <c r="M14" s="52"/>
      <c r="N14" s="52"/>
      <c r="O14" s="52"/>
      <c r="P14" s="52"/>
      <c r="Q14" s="52"/>
      <c r="S14" s="52"/>
      <c r="T14" s="52"/>
      <c r="U14" s="52"/>
      <c r="V14" s="52"/>
      <c r="W14" s="52"/>
    </row>
    <row r="15" spans="1:23">
      <c r="A15" s="52"/>
      <c r="B15" s="52"/>
      <c r="C15" s="52"/>
      <c r="D15" s="52"/>
      <c r="E15" s="52"/>
      <c r="F15" s="52"/>
      <c r="G15" s="52"/>
      <c r="I15" s="52"/>
      <c r="J15" s="52"/>
      <c r="K15" s="52"/>
      <c r="L15" s="52"/>
      <c r="M15" s="52"/>
      <c r="N15" s="52"/>
      <c r="O15" s="52"/>
      <c r="P15" s="52"/>
      <c r="Q15" s="52"/>
      <c r="S15" s="52"/>
      <c r="T15" s="52"/>
      <c r="U15" s="52"/>
      <c r="V15" s="52"/>
      <c r="W15" s="52"/>
    </row>
    <row r="16" spans="1:23">
      <c r="A16" s="52"/>
      <c r="B16" s="52"/>
      <c r="C16" s="52"/>
      <c r="D16" s="52"/>
      <c r="E16" s="52"/>
      <c r="F16" s="52"/>
      <c r="G16" s="52"/>
      <c r="I16" s="52"/>
      <c r="J16" s="52"/>
      <c r="K16" s="52"/>
      <c r="L16" s="52"/>
      <c r="M16" s="52"/>
      <c r="N16" s="52"/>
      <c r="O16" s="52"/>
      <c r="P16" s="52"/>
      <c r="Q16" s="52"/>
      <c r="S16" s="52"/>
      <c r="T16" s="52"/>
      <c r="U16" s="52"/>
      <c r="V16" s="52"/>
      <c r="W16" s="52"/>
    </row>
    <row r="17" spans="1:23">
      <c r="A17" s="52"/>
      <c r="B17" s="52"/>
      <c r="C17" s="52"/>
      <c r="D17" s="52"/>
      <c r="E17" s="52"/>
      <c r="F17" s="52"/>
      <c r="G17" s="52"/>
      <c r="I17" s="52"/>
      <c r="J17" s="52"/>
      <c r="K17" s="52"/>
      <c r="L17" s="52"/>
      <c r="M17" s="52"/>
      <c r="N17" s="52"/>
      <c r="O17" s="52"/>
      <c r="P17" s="52"/>
      <c r="Q17" s="52"/>
      <c r="S17" s="52"/>
      <c r="T17" s="52"/>
      <c r="U17" s="52"/>
      <c r="V17" s="52"/>
      <c r="W17" s="52"/>
    </row>
    <row r="18" spans="1:23">
      <c r="A18" s="52"/>
      <c r="B18" s="52"/>
      <c r="C18" s="52"/>
      <c r="D18" s="52"/>
      <c r="E18" s="52"/>
      <c r="F18" s="52"/>
      <c r="G18" s="52"/>
      <c r="I18" s="52"/>
      <c r="J18" s="52"/>
      <c r="K18" s="52"/>
      <c r="L18" s="52"/>
      <c r="M18" s="52"/>
      <c r="N18" s="52"/>
      <c r="O18" s="52"/>
      <c r="P18" s="52"/>
      <c r="Q18" s="52"/>
      <c r="S18" s="52"/>
      <c r="T18" s="52"/>
      <c r="U18" s="52"/>
      <c r="V18" s="52"/>
      <c r="W18" s="52"/>
    </row>
    <row r="19" spans="1:23">
      <c r="A19" s="52"/>
      <c r="B19" s="52"/>
      <c r="C19" s="52"/>
      <c r="D19" s="52"/>
      <c r="E19" s="52"/>
      <c r="F19" s="52"/>
      <c r="G19" s="52"/>
      <c r="I19" s="52"/>
      <c r="J19" s="52"/>
      <c r="K19" s="52"/>
      <c r="L19" s="52"/>
      <c r="M19" s="52"/>
      <c r="N19" s="52"/>
      <c r="O19" s="52"/>
      <c r="P19" s="52"/>
      <c r="Q19" s="52"/>
      <c r="S19" s="52"/>
      <c r="T19" s="52"/>
      <c r="U19" s="52"/>
      <c r="V19" s="52"/>
      <c r="W19" s="52"/>
    </row>
    <row r="20" spans="1:23">
      <c r="A20" s="52"/>
      <c r="B20" s="52"/>
      <c r="C20" s="52"/>
      <c r="D20" s="52"/>
      <c r="E20" s="52"/>
      <c r="F20" s="52"/>
      <c r="G20" s="52"/>
      <c r="I20" s="52"/>
      <c r="J20" s="52"/>
      <c r="K20" s="52"/>
      <c r="L20" s="52"/>
      <c r="M20" s="52"/>
      <c r="N20" s="52"/>
      <c r="O20" s="52"/>
      <c r="P20" s="52"/>
      <c r="Q20" s="52"/>
      <c r="S20" s="52"/>
      <c r="T20" s="52"/>
      <c r="U20" s="52"/>
      <c r="V20" s="52"/>
      <c r="W20" s="52"/>
    </row>
    <row r="21" spans="1:23">
      <c r="A21" s="52"/>
      <c r="B21" s="52"/>
      <c r="C21" s="52"/>
      <c r="D21" s="52"/>
      <c r="E21" s="52"/>
      <c r="F21" s="52"/>
      <c r="G21" s="52"/>
      <c r="I21" s="52"/>
      <c r="J21" s="52"/>
      <c r="K21" s="52"/>
      <c r="L21" s="52"/>
      <c r="M21" s="52"/>
      <c r="N21" s="52"/>
      <c r="O21" s="52"/>
      <c r="P21" s="52"/>
      <c r="Q21" s="52"/>
      <c r="S21" s="52"/>
      <c r="T21" s="52"/>
      <c r="U21" s="52"/>
      <c r="V21" s="52"/>
      <c r="W21" s="52"/>
    </row>
    <row r="22" spans="1:23">
      <c r="A22" s="52"/>
      <c r="B22" s="52"/>
      <c r="C22" s="52"/>
      <c r="D22" s="52"/>
      <c r="E22" s="52"/>
      <c r="F22" s="52"/>
      <c r="G22" s="52"/>
      <c r="I22" s="52"/>
      <c r="J22" s="52"/>
      <c r="K22" s="52"/>
      <c r="L22" s="52"/>
      <c r="M22" s="52"/>
      <c r="N22" s="52"/>
      <c r="O22" s="52"/>
      <c r="P22" s="52"/>
      <c r="Q22" s="52"/>
      <c r="S22" s="52"/>
      <c r="T22" s="52"/>
      <c r="U22" s="52"/>
      <c r="V22" s="52"/>
      <c r="W22" s="52"/>
    </row>
    <row r="23" spans="1:23">
      <c r="A23" s="52"/>
      <c r="B23" s="52"/>
      <c r="C23" s="52"/>
      <c r="D23" s="52"/>
      <c r="E23" s="52"/>
      <c r="F23" s="52"/>
      <c r="G23" s="52"/>
      <c r="I23" s="52"/>
      <c r="J23" s="52"/>
      <c r="K23" s="52"/>
      <c r="L23" s="52"/>
      <c r="M23" s="52"/>
      <c r="N23" s="52"/>
      <c r="O23" s="52"/>
      <c r="P23" s="52"/>
      <c r="Q23" s="52"/>
      <c r="S23" s="52"/>
      <c r="T23" s="52"/>
      <c r="U23" s="52"/>
      <c r="V23" s="52"/>
      <c r="W23" s="52"/>
    </row>
    <row r="24" spans="1:23">
      <c r="A24" s="52"/>
      <c r="B24" s="52"/>
      <c r="C24" s="52"/>
      <c r="D24" s="52"/>
      <c r="E24" s="52"/>
      <c r="F24" s="52"/>
      <c r="G24" s="52"/>
      <c r="I24" s="52"/>
      <c r="J24" s="52"/>
      <c r="K24" s="52"/>
      <c r="L24" s="52"/>
      <c r="M24" s="52"/>
      <c r="N24" s="52"/>
      <c r="O24" s="52"/>
      <c r="P24" s="52"/>
      <c r="Q24" s="52"/>
      <c r="S24" s="52"/>
      <c r="T24" s="52"/>
      <c r="U24" s="52"/>
      <c r="V24" s="52"/>
      <c r="W24" s="52"/>
    </row>
    <row r="25" spans="1:23">
      <c r="A25" s="52"/>
      <c r="B25" s="52"/>
      <c r="C25" s="52"/>
      <c r="D25" s="52"/>
      <c r="E25" s="52"/>
      <c r="F25" s="52"/>
      <c r="G25" s="52"/>
      <c r="I25" s="52"/>
      <c r="J25" s="52"/>
      <c r="K25" s="52"/>
      <c r="L25" s="52"/>
      <c r="M25" s="52"/>
      <c r="N25" s="52"/>
      <c r="O25" s="52"/>
      <c r="P25" s="52"/>
      <c r="Q25" s="52"/>
      <c r="S25" s="52"/>
      <c r="T25" s="52"/>
      <c r="U25" s="52"/>
      <c r="V25" s="52"/>
      <c r="W25" s="52"/>
    </row>
    <row r="26" spans="1:23">
      <c r="A26" s="52"/>
      <c r="B26" s="52"/>
      <c r="C26" s="52"/>
      <c r="D26" s="52"/>
      <c r="E26" s="52"/>
      <c r="F26" s="52"/>
      <c r="G26" s="52"/>
      <c r="I26" s="52"/>
      <c r="J26" s="52"/>
      <c r="K26" s="52"/>
      <c r="L26" s="52"/>
      <c r="M26" s="52"/>
      <c r="N26" s="52"/>
      <c r="O26" s="52"/>
      <c r="P26" s="52"/>
      <c r="Q26" s="52"/>
      <c r="S26" s="52"/>
      <c r="T26" s="52"/>
      <c r="U26" s="52"/>
      <c r="V26" s="52"/>
      <c r="W26" s="52"/>
    </row>
    <row r="27" spans="1:23">
      <c r="I27" s="52"/>
      <c r="J27" s="52"/>
      <c r="K27" s="52"/>
      <c r="L27" s="52"/>
      <c r="M27" s="52"/>
      <c r="N27" s="52"/>
      <c r="O27" s="52"/>
      <c r="P27" s="52"/>
      <c r="Q27" s="52"/>
      <c r="S27" s="52"/>
      <c r="T27" s="52"/>
      <c r="U27" s="52"/>
      <c r="V27" s="52"/>
      <c r="W27" s="52"/>
    </row>
    <row r="29" spans="1:23">
      <c r="B29" s="125" t="s">
        <v>464</v>
      </c>
      <c r="C29" s="125"/>
      <c r="D29" s="125"/>
      <c r="E29" s="125"/>
      <c r="F29" s="125"/>
      <c r="G29" s="125"/>
    </row>
    <row r="31" spans="1:23">
      <c r="B31" t="s">
        <v>49</v>
      </c>
      <c r="C31">
        <f>COUNTIFS('Data dossier'!L3:L11,DB!A2)</f>
        <v>0</v>
      </c>
    </row>
    <row r="32" spans="1:23">
      <c r="B32" t="s">
        <v>50</v>
      </c>
      <c r="C32">
        <f>COUNTIFS('Data dossier'!L3:L11,DB!A3)</f>
        <v>0</v>
      </c>
    </row>
    <row r="33" spans="2:3">
      <c r="B33" t="s">
        <v>67</v>
      </c>
      <c r="C33">
        <f>COUNTIFS('Data dossier'!L3:L11,DB!A4)</f>
        <v>0</v>
      </c>
    </row>
    <row r="34" spans="2:3">
      <c r="B34" t="s">
        <v>51</v>
      </c>
      <c r="C34">
        <f>COUNTIFS('Data dossier'!L3:L11,DB!A5)</f>
        <v>0</v>
      </c>
    </row>
    <row r="35" spans="2:3">
      <c r="B35" t="s">
        <v>52</v>
      </c>
      <c r="C35">
        <f>COUNTIFS('Data dossier'!L3:L11,DB!A6)</f>
        <v>0</v>
      </c>
    </row>
    <row r="36" spans="2:3">
      <c r="B36" t="s">
        <v>60</v>
      </c>
      <c r="C36">
        <f>COUNTIFS('Data dossier'!L3:L11,DB!A7)</f>
        <v>0</v>
      </c>
    </row>
    <row r="37" spans="2:3">
      <c r="B37" t="s">
        <v>53</v>
      </c>
      <c r="C37">
        <f>COUNTIFS('Data dossier'!L3:L11,DB!A8)</f>
        <v>8</v>
      </c>
    </row>
    <row r="38" spans="2:3">
      <c r="B38" t="s">
        <v>61</v>
      </c>
      <c r="C38">
        <f>COUNTIFS('Data dossier'!L3:L11,DB!A9)</f>
        <v>0</v>
      </c>
    </row>
    <row r="39" spans="2:3">
      <c r="B39" t="s">
        <v>54</v>
      </c>
      <c r="C39">
        <f>COUNTIFS('Data dossier'!L3:L11,DB!A10)</f>
        <v>0</v>
      </c>
    </row>
    <row r="40" spans="2:3">
      <c r="B40" t="s">
        <v>58</v>
      </c>
      <c r="C40">
        <f>COUNTIFS('Data dossier'!L3:L11,DB!A11)</f>
        <v>0</v>
      </c>
    </row>
    <row r="41" spans="2:3">
      <c r="B41" t="s">
        <v>62</v>
      </c>
      <c r="C41">
        <f>COUNTIFS('Data dossier'!L3:L11,DB!A12)</f>
        <v>0</v>
      </c>
    </row>
    <row r="42" spans="2:3">
      <c r="B42" t="s">
        <v>55</v>
      </c>
      <c r="C42">
        <f>COUNTIFS('Data dossier'!L3:L11,DB!A13)</f>
        <v>0</v>
      </c>
    </row>
    <row r="43" spans="2:3">
      <c r="B43" t="s">
        <v>56</v>
      </c>
      <c r="C43">
        <f>COUNTIFS('Data dossier'!L3:L11,DB!A14)</f>
        <v>0</v>
      </c>
    </row>
    <row r="44" spans="2:3">
      <c r="B44" t="s">
        <v>57</v>
      </c>
      <c r="C44">
        <f>COUNTIFS('Data dossier'!L3:L11,DB!A15)</f>
        <v>0</v>
      </c>
    </row>
    <row r="45" spans="2:3">
      <c r="B45" t="s">
        <v>59</v>
      </c>
      <c r="C45">
        <f>COUNTIFS('Data dossier'!L3:L11,DB!A16)</f>
        <v>0</v>
      </c>
    </row>
    <row r="46" spans="2:3">
      <c r="B46" t="s">
        <v>66</v>
      </c>
      <c r="C46">
        <f>COUNTIFS('Data dossier'!L3:L11,DB!A17)</f>
        <v>0</v>
      </c>
    </row>
    <row r="47" spans="2:3">
      <c r="B47" t="s">
        <v>63</v>
      </c>
      <c r="C47">
        <f>COUNTIFS('Data dossier'!L3:L11,DB!A18)</f>
        <v>0</v>
      </c>
    </row>
    <row r="48" spans="2:3">
      <c r="B48" t="s">
        <v>64</v>
      </c>
      <c r="C48">
        <f>COUNTIFS('Data dossier'!L3:L11,DB!A19)</f>
        <v>0</v>
      </c>
    </row>
    <row r="49" spans="2:21">
      <c r="B49" t="s">
        <v>65</v>
      </c>
      <c r="C49">
        <f>COUNTIFS('Data dossier'!L3:L11,DB!A20)</f>
        <v>0</v>
      </c>
    </row>
    <row r="50" spans="2:21">
      <c r="B50" t="s">
        <v>68</v>
      </c>
      <c r="C50">
        <f>COUNTIFS('Data dossier'!L3:L11,DB!A21)</f>
        <v>0</v>
      </c>
    </row>
    <row r="51" spans="2:21">
      <c r="B51" t="s">
        <v>69</v>
      </c>
      <c r="C51">
        <f>COUNTIFS('Data dossier'!L3:L11,DB!A22)</f>
        <v>0</v>
      </c>
    </row>
    <row r="52" spans="2:21">
      <c r="B52" t="s">
        <v>70</v>
      </c>
      <c r="C52">
        <f>COUNTIFS('Data dossier'!L3:L11,DB!A23)</f>
        <v>0</v>
      </c>
    </row>
    <row r="55" spans="2:21">
      <c r="B55" s="181" t="s">
        <v>465</v>
      </c>
      <c r="C55" s="181"/>
      <c r="D55" s="181"/>
      <c r="E55" s="181"/>
      <c r="F55" s="181"/>
      <c r="G55" s="181"/>
      <c r="H55" s="181"/>
      <c r="I55" s="181"/>
      <c r="J55" s="181"/>
      <c r="K55" s="181"/>
      <c r="L55" s="181"/>
      <c r="M55" s="181"/>
      <c r="N55" s="181"/>
      <c r="O55" s="181"/>
      <c r="P55" s="181"/>
      <c r="Q55" s="181"/>
      <c r="R55" s="181"/>
      <c r="S55" s="181"/>
      <c r="T55" s="181"/>
      <c r="U55" s="181"/>
    </row>
    <row r="56" spans="2:21">
      <c r="B56" s="182" t="s">
        <v>291</v>
      </c>
      <c r="C56" s="182"/>
      <c r="D56" s="182"/>
      <c r="E56" s="182"/>
      <c r="G56" s="182" t="s">
        <v>466</v>
      </c>
      <c r="H56" s="182"/>
      <c r="I56" s="182"/>
      <c r="J56" s="182"/>
      <c r="K56" s="182"/>
      <c r="L56" s="113"/>
      <c r="M56" s="113"/>
      <c r="P56" s="182" t="s">
        <v>467</v>
      </c>
      <c r="Q56" s="182"/>
      <c r="R56" s="182"/>
      <c r="S56" s="182"/>
    </row>
    <row r="57" spans="2:21">
      <c r="B57" s="52" t="s">
        <v>292</v>
      </c>
      <c r="C57">
        <f>COUNTIFS(Tableau2[TypeSuvis],DB!E2)</f>
        <v>0</v>
      </c>
      <c r="G57" s="115" t="s">
        <v>12</v>
      </c>
      <c r="H57" s="116"/>
      <c r="I57" s="116">
        <f>COUNTIFS(Tableau2[TypeSuvis],Feuil2!E2)</f>
        <v>0</v>
      </c>
      <c r="J57" s="116">
        <f>COUNTIFS(Tableau2[DE2],Feuil2!E2)</f>
        <v>0</v>
      </c>
      <c r="K57" s="116">
        <f>COUNTIFS('Data Suvi'!K:K,Feuil2!E2)</f>
        <v>0</v>
      </c>
      <c r="L57" s="114">
        <f>SUM(I57:K57)</f>
        <v>0</v>
      </c>
      <c r="M57" s="114"/>
      <c r="P57" s="115" t="s">
        <v>334</v>
      </c>
      <c r="Q57" s="116">
        <f>COUNTIFS(Tableau2[DE1],Feuil2!O2)</f>
        <v>0</v>
      </c>
      <c r="R57" s="114">
        <f>COUNTIFS(Tableau2[DE2],Feuil2!O2)</f>
        <v>0</v>
      </c>
      <c r="S57" s="117">
        <f>COUNTIFS(Tableau2[DE3],Feuil2!O2)</f>
        <v>0</v>
      </c>
      <c r="T57">
        <f>SUM(Q57:S57)</f>
        <v>0</v>
      </c>
    </row>
    <row r="58" spans="2:21">
      <c r="B58" s="52" t="s">
        <v>375</v>
      </c>
      <c r="C58">
        <f>COUNTIFS(Tableau2[TypeSuvis],DB!E3)</f>
        <v>0</v>
      </c>
      <c r="G58" s="115" t="s">
        <v>360</v>
      </c>
      <c r="H58" s="116"/>
      <c r="I58" s="116">
        <f>COUNTIFS(Tableau2[TypeSuvis],Feuil2!E3)</f>
        <v>0</v>
      </c>
      <c r="J58" s="116">
        <f>COUNTIFS(Tableau2[DE2],Feuil2!E3)</f>
        <v>0</v>
      </c>
      <c r="K58" s="116">
        <f>COUNTIFS('Data Suvi'!K:K,Feuil2!E3)</f>
        <v>0</v>
      </c>
      <c r="L58" s="114">
        <f>SUM(I58:K58)</f>
        <v>0</v>
      </c>
      <c r="M58" s="114"/>
      <c r="P58" s="115" t="s">
        <v>335</v>
      </c>
      <c r="Q58" s="116">
        <f>COUNTIFS(Tableau2[DE1],Feuil2!O3)</f>
        <v>0</v>
      </c>
      <c r="R58" s="114">
        <f>COUNTIFS(Tableau2[DE2],Feuil2!O3)</f>
        <v>0</v>
      </c>
      <c r="S58" s="117">
        <f>COUNTIFS(Tableau2[DE3],Feuil2!O3)</f>
        <v>0</v>
      </c>
      <c r="T58">
        <f t="shared" ref="T58:T64" si="0">SUM(Q58:S58)</f>
        <v>0</v>
      </c>
    </row>
    <row r="59" spans="2:21">
      <c r="B59" s="52" t="s">
        <v>376</v>
      </c>
      <c r="C59">
        <f>COUNTIFS(Tableau2[TypeSuvis],DB!E4)</f>
        <v>0</v>
      </c>
      <c r="G59" s="115" t="s">
        <v>361</v>
      </c>
      <c r="H59" s="116"/>
      <c r="I59" s="116">
        <f>COUNTIFS(Tableau2[TypeSuvis],Feuil2!E4)</f>
        <v>0</v>
      </c>
      <c r="J59" s="116">
        <f>COUNTIFS(Tableau2[DE2],Feuil2!E4)</f>
        <v>0</v>
      </c>
      <c r="K59" s="116">
        <f>COUNTIFS('Data Suvi'!K:K,Feuil2!E4)</f>
        <v>0</v>
      </c>
      <c r="L59" s="114">
        <f>SUM(I59:K59)</f>
        <v>0</v>
      </c>
      <c r="M59" s="114"/>
      <c r="P59" s="115" t="s">
        <v>336</v>
      </c>
      <c r="Q59" s="116">
        <f>COUNTIFS(Tableau2[DE1],Feuil2!O4)</f>
        <v>0</v>
      </c>
      <c r="R59" s="114">
        <f>COUNTIFS(Tableau2[DE2],Feuil2!O4)</f>
        <v>0</v>
      </c>
      <c r="S59" s="117">
        <f>COUNTIFS(Tableau2[DE3],Feuil2!O4)</f>
        <v>0</v>
      </c>
      <c r="T59">
        <f t="shared" si="0"/>
        <v>0</v>
      </c>
    </row>
    <row r="60" spans="2:21">
      <c r="G60" s="115" t="s">
        <v>362</v>
      </c>
      <c r="H60" s="116"/>
      <c r="I60" s="116">
        <f>COUNTIFS(Tableau2[TypeSuvis],Feuil2!E5)</f>
        <v>0</v>
      </c>
      <c r="J60" s="116">
        <f>COUNTIFS(Tableau2[DE2],Feuil2!E5)</f>
        <v>0</v>
      </c>
      <c r="K60" s="116">
        <f>COUNTIFS('Data Suvi'!K:K,Feuil2!E5)</f>
        <v>0</v>
      </c>
      <c r="L60" s="114">
        <f t="shared" ref="L60:L65" si="1">SUM(I60:K60)</f>
        <v>0</v>
      </c>
      <c r="M60" s="114"/>
      <c r="P60" s="115" t="s">
        <v>337</v>
      </c>
      <c r="Q60" s="116">
        <f>COUNTIFS(Tableau2[DE1],Feuil2!O5)</f>
        <v>0</v>
      </c>
      <c r="R60" s="114">
        <f>COUNTIFS(Tableau2[DE2],Feuil2!O5)</f>
        <v>0</v>
      </c>
      <c r="S60" s="117">
        <f>COUNTIFS(Tableau2[DE3],Feuil2!O5)</f>
        <v>0</v>
      </c>
      <c r="T60">
        <f t="shared" si="0"/>
        <v>0</v>
      </c>
    </row>
    <row r="61" spans="2:21">
      <c r="G61" s="115" t="s">
        <v>363</v>
      </c>
      <c r="H61" s="116"/>
      <c r="I61" s="116">
        <f>COUNTIFS(Tableau2[TypeSuvis],Feuil2!E6)</f>
        <v>0</v>
      </c>
      <c r="J61" s="116">
        <f>COUNTIFS(Tableau2[DE2],Feuil2!E6)</f>
        <v>0</v>
      </c>
      <c r="K61" s="116">
        <f>COUNTIFS('Data Suvi'!K:K,Feuil2!E6)</f>
        <v>0</v>
      </c>
      <c r="L61" s="114">
        <f t="shared" si="1"/>
        <v>0</v>
      </c>
      <c r="M61" s="114"/>
      <c r="P61" s="115" t="s">
        <v>338</v>
      </c>
      <c r="Q61" s="116">
        <f>COUNTIFS(Tableau2[DE1],Feuil2!O6)</f>
        <v>0</v>
      </c>
      <c r="R61" s="114">
        <f>COUNTIFS(Tableau2[DE2],Feuil2!O6)</f>
        <v>0</v>
      </c>
      <c r="S61" s="117">
        <f>COUNTIFS(Tableau2[DE3],Feuil2!O6)</f>
        <v>0</v>
      </c>
      <c r="T61">
        <f t="shared" si="0"/>
        <v>0</v>
      </c>
    </row>
    <row r="62" spans="2:21">
      <c r="G62" s="115" t="s">
        <v>364</v>
      </c>
      <c r="H62" s="116"/>
      <c r="I62" s="116">
        <f>COUNTIFS(Tableau2[TypeSuvis],Feuil2!E7)</f>
        <v>0</v>
      </c>
      <c r="J62" s="116">
        <f>COUNTIFS(Tableau2[DE2],Feuil2!E7)</f>
        <v>0</v>
      </c>
      <c r="K62" s="116">
        <f>COUNTIFS('Data Suvi'!K:K,Feuil2!E7)</f>
        <v>0</v>
      </c>
      <c r="L62" s="114">
        <f t="shared" si="1"/>
        <v>0</v>
      </c>
      <c r="M62" s="114"/>
      <c r="P62" s="115" t="s">
        <v>339</v>
      </c>
      <c r="Q62" s="116">
        <f>COUNTIFS(Tableau2[DE1],Feuil2!O7)</f>
        <v>0</v>
      </c>
      <c r="R62" s="114">
        <f>COUNTIFS(Tableau2[DE2],Feuil2!O7)</f>
        <v>0</v>
      </c>
      <c r="S62" s="117">
        <f>COUNTIFS(Tableau2[DE3],Feuil2!O7)</f>
        <v>0</v>
      </c>
      <c r="T62">
        <f t="shared" si="0"/>
        <v>0</v>
      </c>
    </row>
    <row r="63" spans="2:21">
      <c r="G63" s="115" t="s">
        <v>336</v>
      </c>
      <c r="H63" s="116"/>
      <c r="I63" s="116">
        <f>COUNTIFS(Tableau2[TypeSuvis],Feuil2!E8)</f>
        <v>0</v>
      </c>
      <c r="J63" s="116">
        <f>COUNTIFS(Tableau2[DE2],Feuil2!E8)</f>
        <v>0</v>
      </c>
      <c r="K63" s="116">
        <f>COUNTIFS('Data Suvi'!K:K,Feuil2!E8)</f>
        <v>0</v>
      </c>
      <c r="L63" s="114">
        <f t="shared" si="1"/>
        <v>0</v>
      </c>
      <c r="M63" s="114"/>
      <c r="P63" s="115" t="s">
        <v>340</v>
      </c>
      <c r="Q63" s="116">
        <f>COUNTIFS(Tableau2[DE1],Feuil2!O8)</f>
        <v>0</v>
      </c>
      <c r="R63" s="114">
        <f>COUNTIFS(Tableau2[DE2],Feuil2!O8)</f>
        <v>0</v>
      </c>
      <c r="S63" s="117">
        <f>COUNTIFS(Tableau2[DE3],Feuil2!O8)</f>
        <v>0</v>
      </c>
      <c r="T63">
        <f t="shared" si="0"/>
        <v>0</v>
      </c>
    </row>
    <row r="64" spans="2:21">
      <c r="G64" s="115" t="s">
        <v>365</v>
      </c>
      <c r="H64" s="116"/>
      <c r="I64" s="116">
        <f>COUNTIFS(Tableau2[TypeSuvis],Feuil2!E9)</f>
        <v>0</v>
      </c>
      <c r="J64" s="116">
        <f>COUNTIFS(Tableau2[DE2],Feuil2!E9)</f>
        <v>0</v>
      </c>
      <c r="K64" s="116">
        <f>COUNTIFS('Data Suvi'!K:K,Feuil2!E9)</f>
        <v>0</v>
      </c>
      <c r="L64" s="114">
        <f t="shared" si="1"/>
        <v>0</v>
      </c>
      <c r="M64" s="114"/>
      <c r="P64" s="115" t="s">
        <v>341</v>
      </c>
      <c r="Q64" s="116">
        <f>COUNTIFS(Tableau2[DE1],Feuil2!O9)</f>
        <v>0</v>
      </c>
      <c r="R64" s="114">
        <f>COUNTIFS(Tableau2[DE2],Feuil2!O9)</f>
        <v>0</v>
      </c>
      <c r="S64" s="117">
        <f>COUNTIFS(Tableau2[DE3],Feuil2!O9)</f>
        <v>0</v>
      </c>
      <c r="T64">
        <f t="shared" si="0"/>
        <v>0</v>
      </c>
    </row>
    <row r="65" spans="7:13">
      <c r="G65" s="115" t="s">
        <v>386</v>
      </c>
      <c r="H65" s="116"/>
      <c r="I65" s="116">
        <f>COUNTIFS(Tableau2[TypeSuvis],Feuil2!E10)</f>
        <v>0</v>
      </c>
      <c r="J65" s="116">
        <f>COUNTIFS(Tableau2[DE2],Feuil2!E10)</f>
        <v>0</v>
      </c>
      <c r="K65" s="116">
        <f>COUNTIFS('Data Suvi'!K:K,Feuil2!E10)</f>
        <v>0</v>
      </c>
      <c r="L65" s="114">
        <f t="shared" si="1"/>
        <v>0</v>
      </c>
      <c r="M65" s="114"/>
    </row>
    <row r="91" spans="1:26">
      <c r="A91" s="181" t="s">
        <v>468</v>
      </c>
      <c r="B91" s="181"/>
      <c r="C91" s="181"/>
      <c r="D91" s="181"/>
      <c r="E91" s="181"/>
      <c r="F91" s="181"/>
      <c r="G91" s="181"/>
      <c r="H91" s="181"/>
      <c r="I91" s="181"/>
      <c r="J91" s="181"/>
      <c r="K91" s="181"/>
      <c r="L91" s="181"/>
      <c r="M91" s="181"/>
      <c r="N91" s="181"/>
      <c r="O91" s="181"/>
      <c r="P91" s="181"/>
      <c r="Q91" s="181"/>
      <c r="R91" s="181"/>
      <c r="S91" s="181"/>
      <c r="T91" s="181"/>
      <c r="U91" s="181"/>
      <c r="V91" s="181"/>
      <c r="W91" s="181"/>
    </row>
    <row r="93" spans="1:26">
      <c r="B93" s="125" t="s">
        <v>33</v>
      </c>
      <c r="C93" s="125"/>
      <c r="D93" s="125"/>
      <c r="F93" s="125" t="s">
        <v>469</v>
      </c>
      <c r="G93" s="125"/>
      <c r="H93" s="125"/>
      <c r="J93" s="125" t="s">
        <v>11</v>
      </c>
      <c r="K93" s="125"/>
      <c r="L93" s="125"/>
      <c r="M93" s="111"/>
      <c r="O93" s="125" t="s">
        <v>278</v>
      </c>
      <c r="P93" s="125"/>
      <c r="T93" s="125" t="s">
        <v>474</v>
      </c>
      <c r="U93" s="125"/>
      <c r="V93" s="125"/>
      <c r="W93" s="125"/>
      <c r="X93" s="125"/>
      <c r="Y93" s="125"/>
      <c r="Z93" s="125"/>
    </row>
    <row r="94" spans="1:26">
      <c r="T94" t="s">
        <v>49</v>
      </c>
      <c r="U94">
        <f>COUNTIFS(ClientDonnée[CPAS],DB!A2)</f>
        <v>0</v>
      </c>
    </row>
    <row r="95" spans="1:26">
      <c r="B95" t="s">
        <v>269</v>
      </c>
      <c r="C95">
        <f>COUNTIFS(ClientDonnée[lieux de vie],DB!D2)</f>
        <v>0</v>
      </c>
      <c r="F95" t="s">
        <v>470</v>
      </c>
      <c r="G95">
        <f>COUNTIFS(ClientDonnée[Mutuelle],DB!G2)</f>
        <v>8</v>
      </c>
      <c r="J95" t="s">
        <v>472</v>
      </c>
      <c r="K95">
        <f>COUNTIFS(ClientDonnée[Carte médicale],DB!K2)</f>
        <v>0</v>
      </c>
      <c r="O95" t="s">
        <v>279</v>
      </c>
      <c r="P95">
        <f>COUNTIFS(ClientDonnée[Revenu],DB!J2)</f>
        <v>0</v>
      </c>
      <c r="T95" t="s">
        <v>50</v>
      </c>
      <c r="U95">
        <f>COUNTIFS(ClientDonnée[CPAS],DB!A3)</f>
        <v>0</v>
      </c>
    </row>
    <row r="96" spans="1:26">
      <c r="B96" t="s">
        <v>272</v>
      </c>
      <c r="C96">
        <f>COUNTIFS(ClientDonnée[lieux de vie],DB!D3)</f>
        <v>7</v>
      </c>
      <c r="F96" t="s">
        <v>471</v>
      </c>
      <c r="G96">
        <f>COUNTIFS(ClientDonnée[Mutuelle],DB!G3)</f>
        <v>0</v>
      </c>
      <c r="J96" t="s">
        <v>473</v>
      </c>
      <c r="K96">
        <f>COUNTIFS(ClientDonnée[Carte médicale],DB!K3)</f>
        <v>8</v>
      </c>
      <c r="O96" t="s">
        <v>280</v>
      </c>
      <c r="P96">
        <f>COUNTIFS(ClientDonnée[Revenu],DB!J3)</f>
        <v>8</v>
      </c>
      <c r="T96" t="s">
        <v>67</v>
      </c>
      <c r="U96">
        <f>COUNTIFS(ClientDonnée[CPAS],DB!A4)</f>
        <v>8</v>
      </c>
    </row>
    <row r="97" spans="2:21">
      <c r="B97" t="s">
        <v>270</v>
      </c>
      <c r="C97">
        <f>COUNTIFS(ClientDonnée[lieux de vie],DB!D4)</f>
        <v>1</v>
      </c>
      <c r="O97" t="s">
        <v>281</v>
      </c>
      <c r="P97">
        <f>COUNTIFS(ClientDonnée[Revenu],DB!J4)</f>
        <v>0</v>
      </c>
      <c r="T97" t="s">
        <v>51</v>
      </c>
      <c r="U97">
        <f>COUNTIFS(ClientDonnée[CPAS],DB!A5)</f>
        <v>0</v>
      </c>
    </row>
    <row r="98" spans="2:21">
      <c r="B98" t="s">
        <v>271</v>
      </c>
      <c r="C98">
        <f>COUNTIFS(ClientDonnée[lieux de vie],DB!D5)</f>
        <v>0</v>
      </c>
      <c r="O98" t="s">
        <v>282</v>
      </c>
      <c r="P98">
        <f>COUNTIFS(ClientDonnée[Revenu],DB!J5)</f>
        <v>0</v>
      </c>
      <c r="T98" t="s">
        <v>52</v>
      </c>
      <c r="U98">
        <f>COUNTIFS(ClientDonnée[CPAS],DB!A6)</f>
        <v>0</v>
      </c>
    </row>
    <row r="99" spans="2:21">
      <c r="B99" t="s">
        <v>273</v>
      </c>
      <c r="C99">
        <f>COUNTIFS(ClientDonnée[lieux de vie],DB!D6)</f>
        <v>0</v>
      </c>
      <c r="O99" t="s">
        <v>283</v>
      </c>
      <c r="P99">
        <f>COUNTIFS(ClientDonnée[Revenu],DB!J6)</f>
        <v>0</v>
      </c>
      <c r="T99" t="s">
        <v>60</v>
      </c>
      <c r="U99">
        <f>COUNTIFS(ClientDonnée[CPAS],DB!A7)</f>
        <v>0</v>
      </c>
    </row>
    <row r="100" spans="2:21">
      <c r="B100" t="s">
        <v>274</v>
      </c>
      <c r="C100">
        <f>COUNTIFS(ClientDonnée[lieux de vie],DB!D7)</f>
        <v>0</v>
      </c>
      <c r="O100" t="s">
        <v>284</v>
      </c>
      <c r="P100">
        <f>COUNTIFS(ClientDonnée[Revenu],DB!J7)</f>
        <v>0</v>
      </c>
      <c r="T100" t="s">
        <v>53</v>
      </c>
      <c r="U100">
        <f>COUNTIFS(ClientDonnée[CPAS],DB!A8)</f>
        <v>0</v>
      </c>
    </row>
    <row r="101" spans="2:21">
      <c r="T101" t="s">
        <v>61</v>
      </c>
      <c r="U101">
        <f>COUNTIFS(ClientDonnée[CPAS],DB!A9)</f>
        <v>0</v>
      </c>
    </row>
    <row r="102" spans="2:21">
      <c r="T102" t="s">
        <v>54</v>
      </c>
      <c r="U102">
        <f>COUNTIFS(ClientDonnée[CPAS],DB!A10)</f>
        <v>0</v>
      </c>
    </row>
    <row r="103" spans="2:21">
      <c r="T103" t="s">
        <v>58</v>
      </c>
      <c r="U103">
        <f>COUNTIFS(ClientDonnée[CPAS],DB!A11)</f>
        <v>0</v>
      </c>
    </row>
    <row r="104" spans="2:21">
      <c r="T104" t="s">
        <v>62</v>
      </c>
      <c r="U104">
        <f>COUNTIFS(ClientDonnée[CPAS],DB!A12)</f>
        <v>0</v>
      </c>
    </row>
    <row r="105" spans="2:21">
      <c r="T105" t="s">
        <v>55</v>
      </c>
      <c r="U105">
        <f>COUNTIFS(ClientDonnée[CPAS],DB!A13)</f>
        <v>0</v>
      </c>
    </row>
    <row r="106" spans="2:21">
      <c r="T106" t="s">
        <v>56</v>
      </c>
      <c r="U106">
        <f>COUNTIFS(ClientDonnée[CPAS],DB!A14)</f>
        <v>0</v>
      </c>
    </row>
    <row r="107" spans="2:21">
      <c r="T107" t="s">
        <v>57</v>
      </c>
      <c r="U107">
        <f>COUNTIFS(ClientDonnée[CPAS],DB!A15)</f>
        <v>0</v>
      </c>
    </row>
    <row r="108" spans="2:21">
      <c r="T108" t="s">
        <v>59</v>
      </c>
      <c r="U108">
        <f>COUNTIFS(ClientDonnée[CPAS],DB!A16)</f>
        <v>0</v>
      </c>
    </row>
    <row r="109" spans="2:21">
      <c r="T109" t="s">
        <v>66</v>
      </c>
      <c r="U109">
        <f>COUNTIFS(ClientDonnée[CPAS],DB!A17)</f>
        <v>0</v>
      </c>
    </row>
    <row r="110" spans="2:21">
      <c r="T110" t="s">
        <v>63</v>
      </c>
      <c r="U110">
        <f>COUNTIFS(ClientDonnée[CPAS],DB!A18)</f>
        <v>0</v>
      </c>
    </row>
    <row r="111" spans="2:21">
      <c r="T111" t="s">
        <v>64</v>
      </c>
      <c r="U111">
        <f>COUNTIFS(ClientDonnée[CPAS],DB!A19)</f>
        <v>0</v>
      </c>
    </row>
    <row r="112" spans="2:21">
      <c r="T112" t="s">
        <v>65</v>
      </c>
      <c r="U112">
        <f>COUNTIFS(ClientDonnée[CPAS],DB!A20)</f>
        <v>0</v>
      </c>
    </row>
    <row r="113" spans="2:26">
      <c r="T113" t="s">
        <v>68</v>
      </c>
      <c r="U113">
        <f>COUNTIFS(ClientDonnée[CPAS],DB!A21)</f>
        <v>0</v>
      </c>
    </row>
    <row r="114" spans="2:26">
      <c r="T114" t="s">
        <v>69</v>
      </c>
      <c r="U114">
        <f>COUNTIFS(ClientDonnée[CPAS],DB!A22)</f>
        <v>0</v>
      </c>
    </row>
    <row r="115" spans="2:26">
      <c r="T115" t="s">
        <v>70</v>
      </c>
      <c r="U115">
        <f>COUNTIFS(ClientDonnée[CPAS],DB!A23)</f>
        <v>0</v>
      </c>
    </row>
    <row r="117" spans="2:26">
      <c r="B117" s="125" t="s">
        <v>6</v>
      </c>
      <c r="C117" s="125"/>
      <c r="D117" s="125"/>
      <c r="E117" s="125"/>
      <c r="F117" s="125"/>
      <c r="G117" s="125"/>
      <c r="H117" s="125"/>
      <c r="I117" s="125"/>
      <c r="J117" s="125"/>
      <c r="K117" s="125"/>
      <c r="L117" s="125"/>
      <c r="M117" s="125"/>
      <c r="N117" s="125"/>
      <c r="O117" s="125"/>
      <c r="P117" s="125"/>
      <c r="Q117" s="125"/>
      <c r="R117" s="125"/>
      <c r="S117" s="125"/>
      <c r="T117" s="125"/>
      <c r="U117" s="125"/>
      <c r="V117" s="125"/>
    </row>
    <row r="119" spans="2:26">
      <c r="X119" s="5" t="s">
        <v>74</v>
      </c>
      <c r="Z119" s="5">
        <f>COUNTIFS(ClientDonnée[Nationalité],DB!B2)</f>
        <v>0</v>
      </c>
    </row>
    <row r="120" spans="2:26">
      <c r="X120" s="5" t="s">
        <v>75</v>
      </c>
      <c r="Z120" s="5">
        <f>COUNTIFS(ClientDonnée[Nationalité],DB!B3)</f>
        <v>0</v>
      </c>
    </row>
    <row r="121" spans="2:26">
      <c r="X121" s="5" t="s">
        <v>76</v>
      </c>
      <c r="Z121" s="5">
        <f>COUNTIFS(ClientDonnée[Nationalité],DB!B4)</f>
        <v>0</v>
      </c>
    </row>
    <row r="122" spans="2:26">
      <c r="X122" s="5" t="s">
        <v>77</v>
      </c>
      <c r="Z122" s="5">
        <f>COUNTIFS(ClientDonnée[Nationalité],DB!B5)</f>
        <v>0</v>
      </c>
    </row>
    <row r="123" spans="2:26">
      <c r="X123" s="5" t="s">
        <v>78</v>
      </c>
      <c r="Z123" s="5">
        <f>COUNTIFS(ClientDonnée[Nationalité],DB!B6)</f>
        <v>0</v>
      </c>
    </row>
    <row r="124" spans="2:26">
      <c r="X124" s="5" t="s">
        <v>79</v>
      </c>
      <c r="Z124" s="5">
        <f>COUNTIFS(ClientDonnée[Nationalité],DB!B7)</f>
        <v>0</v>
      </c>
    </row>
    <row r="125" spans="2:26">
      <c r="X125" s="5" t="s">
        <v>80</v>
      </c>
      <c r="Z125" s="5">
        <f>COUNTIFS(ClientDonnée[Nationalité],DB!B8)</f>
        <v>0</v>
      </c>
    </row>
    <row r="126" spans="2:26">
      <c r="X126" s="5" t="s">
        <v>81</v>
      </c>
      <c r="Z126" s="5">
        <f>COUNTIFS(ClientDonnée[Nationalité],DB!B9)</f>
        <v>0</v>
      </c>
    </row>
    <row r="127" spans="2:26">
      <c r="X127" s="5" t="s">
        <v>82</v>
      </c>
      <c r="Z127" s="5">
        <f>COUNTIFS(ClientDonnée[Nationalité],DB!B10)</f>
        <v>0</v>
      </c>
    </row>
    <row r="128" spans="2:26">
      <c r="X128" s="5" t="s">
        <v>83</v>
      </c>
      <c r="Z128" s="5">
        <f>COUNTIFS(ClientDonnée[Nationalité],DB!B11)</f>
        <v>0</v>
      </c>
    </row>
    <row r="129" spans="24:26">
      <c r="X129" s="5" t="s">
        <v>84</v>
      </c>
      <c r="Z129" s="5">
        <f>COUNTIFS(ClientDonnée[Nationalité],DB!B12)</f>
        <v>0</v>
      </c>
    </row>
    <row r="130" spans="24:26">
      <c r="X130" s="5" t="s">
        <v>85</v>
      </c>
      <c r="Z130" s="5">
        <f>COUNTIFS(ClientDonnée[Nationalité],DB!B13)</f>
        <v>0</v>
      </c>
    </row>
    <row r="131" spans="24:26">
      <c r="X131" s="5" t="s">
        <v>86</v>
      </c>
      <c r="Z131" s="5">
        <f>COUNTIFS(ClientDonnée[Nationalité],DB!B14)</f>
        <v>0</v>
      </c>
    </row>
    <row r="132" spans="24:26">
      <c r="X132" s="5" t="s">
        <v>87</v>
      </c>
      <c r="Z132" s="5">
        <f>COUNTIFS(ClientDonnée[Nationalité],DB!B15)</f>
        <v>0</v>
      </c>
    </row>
    <row r="133" spans="24:26">
      <c r="X133" s="5" t="s">
        <v>88</v>
      </c>
      <c r="Z133" s="5">
        <f>COUNTIFS(ClientDonnée[Nationalité],DB!B16)</f>
        <v>0</v>
      </c>
    </row>
    <row r="134" spans="24:26">
      <c r="X134" s="5" t="s">
        <v>89</v>
      </c>
      <c r="Z134" s="5">
        <f>COUNTIFS(ClientDonnée[Nationalité],DB!B17)</f>
        <v>0</v>
      </c>
    </row>
    <row r="135" spans="24:26">
      <c r="X135" s="5" t="s">
        <v>90</v>
      </c>
      <c r="Z135" s="5">
        <f>COUNTIFS(ClientDonnée[Nationalité],DB!B18)</f>
        <v>0</v>
      </c>
    </row>
    <row r="136" spans="24:26">
      <c r="X136" s="5" t="s">
        <v>91</v>
      </c>
      <c r="Z136" s="5">
        <f>COUNTIFS(ClientDonnée[Nationalité],DB!B19)</f>
        <v>0</v>
      </c>
    </row>
    <row r="137" spans="24:26">
      <c r="X137" s="5" t="s">
        <v>92</v>
      </c>
      <c r="Z137" s="5">
        <f>COUNTIFS(ClientDonnée[Nationalité],DB!B20)</f>
        <v>0</v>
      </c>
    </row>
    <row r="138" spans="24:26">
      <c r="X138" s="5" t="s">
        <v>93</v>
      </c>
      <c r="Z138" s="5">
        <f>COUNTIFS(ClientDonnée[Nationalité],DB!B21)</f>
        <v>8</v>
      </c>
    </row>
    <row r="139" spans="24:26">
      <c r="X139" s="5" t="s">
        <v>94</v>
      </c>
      <c r="Z139" s="5">
        <f>COUNTIFS(ClientDonnée[Nationalité],DB!B22)</f>
        <v>0</v>
      </c>
    </row>
    <row r="140" spans="24:26">
      <c r="X140" s="5" t="s">
        <v>95</v>
      </c>
      <c r="Z140" s="5">
        <f>COUNTIFS(ClientDonnée[Nationalité],DB!B23)</f>
        <v>0</v>
      </c>
    </row>
    <row r="141" spans="24:26">
      <c r="X141" s="5" t="s">
        <v>96</v>
      </c>
      <c r="Z141" s="5">
        <f>COUNTIFS(ClientDonnée[Nationalité],DB!B24)</f>
        <v>0</v>
      </c>
    </row>
    <row r="142" spans="24:26">
      <c r="X142" s="5" t="s">
        <v>97</v>
      </c>
      <c r="Z142" s="5">
        <f>COUNTIFS(ClientDonnée[Nationalité],DB!B25)</f>
        <v>0</v>
      </c>
    </row>
    <row r="143" spans="24:26">
      <c r="X143" s="5" t="s">
        <v>98</v>
      </c>
      <c r="Z143" s="5">
        <f>COUNTIFS(ClientDonnée[Nationalité],DB!B26)</f>
        <v>0</v>
      </c>
    </row>
    <row r="144" spans="24:26">
      <c r="X144" s="5" t="s">
        <v>99</v>
      </c>
      <c r="Z144" s="5">
        <f>COUNTIFS(ClientDonnée[Nationalité],DB!B27)</f>
        <v>0</v>
      </c>
    </row>
    <row r="145" spans="24:26">
      <c r="X145" s="5" t="s">
        <v>100</v>
      </c>
      <c r="Z145" s="5">
        <f>COUNTIFS(ClientDonnée[Nationalité],DB!B28)</f>
        <v>0</v>
      </c>
    </row>
    <row r="146" spans="24:26">
      <c r="X146" s="5" t="s">
        <v>101</v>
      </c>
      <c r="Z146" s="5">
        <f>COUNTIFS(ClientDonnée[Nationalité],DB!B29)</f>
        <v>0</v>
      </c>
    </row>
    <row r="147" spans="24:26">
      <c r="X147" s="5" t="s">
        <v>102</v>
      </c>
      <c r="Z147" s="5">
        <f>COUNTIFS(ClientDonnée[Nationalité],DB!B30)</f>
        <v>0</v>
      </c>
    </row>
    <row r="148" spans="24:26">
      <c r="X148" s="5" t="s">
        <v>103</v>
      </c>
      <c r="Z148" s="5">
        <f>COUNTIFS(ClientDonnée[Nationalité],DB!B31)</f>
        <v>0</v>
      </c>
    </row>
    <row r="149" spans="24:26">
      <c r="X149" s="5" t="s">
        <v>104</v>
      </c>
      <c r="Z149" s="5">
        <f>COUNTIFS(ClientDonnée[Nationalité],DB!B32)</f>
        <v>0</v>
      </c>
    </row>
    <row r="150" spans="24:26">
      <c r="X150" s="5" t="s">
        <v>105</v>
      </c>
      <c r="Z150" s="5">
        <f>COUNTIFS(ClientDonnée[Nationalité],DB!B33)</f>
        <v>0</v>
      </c>
    </row>
    <row r="151" spans="24:26">
      <c r="X151" s="5" t="s">
        <v>106</v>
      </c>
      <c r="Z151" s="5">
        <f>COUNTIFS(ClientDonnée[Nationalité],DB!B34)</f>
        <v>0</v>
      </c>
    </row>
    <row r="152" spans="24:26">
      <c r="X152" s="5" t="s">
        <v>107</v>
      </c>
      <c r="Z152" s="5">
        <f>COUNTIFS(ClientDonnée[Nationalité],DB!B35)</f>
        <v>0</v>
      </c>
    </row>
    <row r="153" spans="24:26">
      <c r="X153" s="5" t="s">
        <v>108</v>
      </c>
      <c r="Z153" s="5">
        <f>COUNTIFS(ClientDonnée[Nationalité],DB!B36)</f>
        <v>0</v>
      </c>
    </row>
    <row r="154" spans="24:26">
      <c r="X154" s="5" t="s">
        <v>109</v>
      </c>
      <c r="Z154" s="5">
        <f>COUNTIFS(ClientDonnée[Nationalité],DB!B37)</f>
        <v>0</v>
      </c>
    </row>
    <row r="155" spans="24:26">
      <c r="X155" s="5" t="s">
        <v>110</v>
      </c>
      <c r="Z155" s="5">
        <f>COUNTIFS(ClientDonnée[Nationalité],DB!B38)</f>
        <v>0</v>
      </c>
    </row>
    <row r="156" spans="24:26">
      <c r="X156" s="5" t="s">
        <v>111</v>
      </c>
      <c r="Z156" s="5">
        <f>COUNTIFS(ClientDonnée[Nationalité],DB!B39)</f>
        <v>0</v>
      </c>
    </row>
    <row r="157" spans="24:26">
      <c r="X157" s="5" t="s">
        <v>112</v>
      </c>
      <c r="Z157" s="5">
        <f>COUNTIFS(ClientDonnée[Nationalité],DB!B40)</f>
        <v>0</v>
      </c>
    </row>
    <row r="158" spans="24:26">
      <c r="X158" s="5" t="s">
        <v>113</v>
      </c>
      <c r="Z158" s="5">
        <f>COUNTIFS(ClientDonnée[Nationalité],DB!B41)</f>
        <v>0</v>
      </c>
    </row>
    <row r="159" spans="24:26">
      <c r="X159" s="5" t="s">
        <v>114</v>
      </c>
      <c r="Z159" s="5">
        <f>COUNTIFS(ClientDonnée[Nationalité],DB!B42)</f>
        <v>0</v>
      </c>
    </row>
    <row r="160" spans="24:26">
      <c r="X160" s="5" t="s">
        <v>115</v>
      </c>
      <c r="Z160" s="5">
        <f>COUNTIFS(ClientDonnée[Nationalité],DB!B43)</f>
        <v>0</v>
      </c>
    </row>
    <row r="161" spans="24:26">
      <c r="X161" s="5" t="s">
        <v>116</v>
      </c>
      <c r="Z161" s="5">
        <f>COUNTIFS(ClientDonnée[Nationalité],DB!B44)</f>
        <v>0</v>
      </c>
    </row>
    <row r="162" spans="24:26">
      <c r="X162" s="5" t="s">
        <v>117</v>
      </c>
      <c r="Z162" s="5">
        <f>COUNTIFS(ClientDonnée[Nationalité],DB!B45)</f>
        <v>0</v>
      </c>
    </row>
    <row r="163" spans="24:26">
      <c r="X163" s="5" t="s">
        <v>118</v>
      </c>
      <c r="Z163" s="5">
        <f>COUNTIFS(ClientDonnée[Nationalité],DB!B46)</f>
        <v>0</v>
      </c>
    </row>
    <row r="164" spans="24:26">
      <c r="X164" s="5" t="s">
        <v>119</v>
      </c>
      <c r="Z164" s="5">
        <f>COUNTIFS(ClientDonnée[Nationalité],DB!B47)</f>
        <v>0</v>
      </c>
    </row>
    <row r="165" spans="24:26">
      <c r="X165" s="5" t="s">
        <v>120</v>
      </c>
      <c r="Z165" s="5">
        <f>COUNTIFS(ClientDonnée[Nationalité],DB!B48)</f>
        <v>0</v>
      </c>
    </row>
    <row r="166" spans="24:26">
      <c r="X166" s="5" t="s">
        <v>121</v>
      </c>
      <c r="Z166" s="5">
        <f>COUNTIFS(ClientDonnée[Nationalité],DB!B49)</f>
        <v>0</v>
      </c>
    </row>
    <row r="167" spans="24:26">
      <c r="X167" s="5" t="s">
        <v>122</v>
      </c>
      <c r="Z167" s="5">
        <f>COUNTIFS(ClientDonnée[Nationalité],DB!B50)</f>
        <v>0</v>
      </c>
    </row>
    <row r="168" spans="24:26">
      <c r="X168" s="5" t="s">
        <v>123</v>
      </c>
      <c r="Z168" s="5">
        <f>COUNTIFS(ClientDonnée[Nationalité],DB!B51)</f>
        <v>0</v>
      </c>
    </row>
    <row r="169" spans="24:26">
      <c r="X169" s="5" t="s">
        <v>124</v>
      </c>
      <c r="Z169" s="5">
        <f>COUNTIFS(ClientDonnée[Nationalité],DB!B52)</f>
        <v>0</v>
      </c>
    </row>
    <row r="170" spans="24:26">
      <c r="X170" s="5" t="s">
        <v>125</v>
      </c>
      <c r="Z170" s="5">
        <f>COUNTIFS(ClientDonnée[Nationalité],DB!B53)</f>
        <v>0</v>
      </c>
    </row>
    <row r="171" spans="24:26">
      <c r="X171" s="5" t="s">
        <v>126</v>
      </c>
      <c r="Z171" s="5">
        <f>COUNTIFS(ClientDonnée[Nationalité],DB!B54)</f>
        <v>0</v>
      </c>
    </row>
    <row r="172" spans="24:26">
      <c r="X172" s="5" t="s">
        <v>127</v>
      </c>
      <c r="Z172" s="5">
        <f>COUNTIFS(ClientDonnée[Nationalité],DB!B55)</f>
        <v>0</v>
      </c>
    </row>
    <row r="173" spans="24:26">
      <c r="X173" s="5" t="s">
        <v>128</v>
      </c>
      <c r="Z173" s="5">
        <f>COUNTIFS(ClientDonnée[Nationalité],DB!B56)</f>
        <v>0</v>
      </c>
    </row>
    <row r="174" spans="24:26">
      <c r="X174" s="5" t="s">
        <v>129</v>
      </c>
      <c r="Z174" s="5">
        <f>COUNTIFS(ClientDonnée[Nationalité],DB!B57)</f>
        <v>0</v>
      </c>
    </row>
    <row r="175" spans="24:26">
      <c r="X175" s="5" t="s">
        <v>130</v>
      </c>
      <c r="Z175" s="5">
        <f>COUNTIFS(ClientDonnée[Nationalité],DB!B58)</f>
        <v>0</v>
      </c>
    </row>
    <row r="176" spans="24:26">
      <c r="X176" s="5" t="s">
        <v>131</v>
      </c>
      <c r="Z176" s="5">
        <f>COUNTIFS(ClientDonnée[Nationalité],DB!B59)</f>
        <v>0</v>
      </c>
    </row>
    <row r="177" spans="24:26">
      <c r="X177" s="5" t="s">
        <v>132</v>
      </c>
      <c r="Z177" s="5">
        <f>COUNTIFS(ClientDonnée[Nationalité],DB!B60)</f>
        <v>0</v>
      </c>
    </row>
    <row r="178" spans="24:26">
      <c r="X178" s="5" t="s">
        <v>133</v>
      </c>
      <c r="Z178" s="5">
        <f>COUNTIFS(ClientDonnée[Nationalité],DB!B61)</f>
        <v>0</v>
      </c>
    </row>
    <row r="179" spans="24:26">
      <c r="X179" s="5" t="s">
        <v>134</v>
      </c>
      <c r="Z179" s="5">
        <f>COUNTIFS(ClientDonnée[Nationalité],DB!B62)</f>
        <v>0</v>
      </c>
    </row>
    <row r="180" spans="24:26">
      <c r="X180" s="5" t="s">
        <v>135</v>
      </c>
      <c r="Z180" s="5">
        <f>COUNTIFS(ClientDonnée[Nationalité],DB!B63)</f>
        <v>0</v>
      </c>
    </row>
    <row r="181" spans="24:26">
      <c r="X181" s="5" t="s">
        <v>136</v>
      </c>
      <c r="Z181" s="5">
        <f>COUNTIFS(ClientDonnée[Nationalité],DB!B64)</f>
        <v>0</v>
      </c>
    </row>
    <row r="182" spans="24:26">
      <c r="X182" s="5" t="s">
        <v>137</v>
      </c>
      <c r="Z182" s="5">
        <f>COUNTIFS(ClientDonnée[Nationalité],DB!B65)</f>
        <v>0</v>
      </c>
    </row>
    <row r="183" spans="24:26">
      <c r="X183" s="5" t="s">
        <v>138</v>
      </c>
      <c r="Z183" s="5">
        <f>COUNTIFS(ClientDonnée[Nationalité],DB!B66)</f>
        <v>0</v>
      </c>
    </row>
    <row r="184" spans="24:26">
      <c r="X184" s="5" t="s">
        <v>139</v>
      </c>
      <c r="Z184" s="5">
        <f>COUNTIFS(ClientDonnée[Nationalité],DB!B67)</f>
        <v>0</v>
      </c>
    </row>
    <row r="185" spans="24:26">
      <c r="X185" s="5" t="s">
        <v>140</v>
      </c>
      <c r="Z185" s="5">
        <f>COUNTIFS(ClientDonnée[Nationalité],DB!B68)</f>
        <v>0</v>
      </c>
    </row>
    <row r="186" spans="24:26">
      <c r="X186" s="5" t="s">
        <v>141</v>
      </c>
      <c r="Z186" s="5">
        <f>COUNTIFS(ClientDonnée[Nationalité],DB!B69)</f>
        <v>0</v>
      </c>
    </row>
    <row r="187" spans="24:26">
      <c r="X187" s="5" t="s">
        <v>142</v>
      </c>
      <c r="Z187" s="5">
        <f>COUNTIFS(ClientDonnée[Nationalité],DB!B70)</f>
        <v>0</v>
      </c>
    </row>
    <row r="188" spans="24:26">
      <c r="X188" s="5" t="s">
        <v>143</v>
      </c>
      <c r="Z188" s="5">
        <f>COUNTIFS(ClientDonnée[Nationalité],DB!B71)</f>
        <v>0</v>
      </c>
    </row>
    <row r="189" spans="24:26">
      <c r="X189" s="5" t="s">
        <v>144</v>
      </c>
      <c r="Z189" s="5">
        <f>COUNTIFS(ClientDonnée[Nationalité],DB!B72)</f>
        <v>0</v>
      </c>
    </row>
    <row r="190" spans="24:26">
      <c r="X190" s="5" t="s">
        <v>145</v>
      </c>
      <c r="Z190" s="5">
        <f>COUNTIFS(ClientDonnée[Nationalité],DB!B73)</f>
        <v>0</v>
      </c>
    </row>
    <row r="191" spans="24:26">
      <c r="X191" s="5" t="s">
        <v>146</v>
      </c>
      <c r="Z191" s="5">
        <f>COUNTIFS(ClientDonnée[Nationalité],DB!B74)</f>
        <v>0</v>
      </c>
    </row>
    <row r="192" spans="24:26">
      <c r="X192" s="5" t="s">
        <v>147</v>
      </c>
      <c r="Z192" s="5">
        <f>COUNTIFS(ClientDonnée[Nationalité],DB!B75)</f>
        <v>0</v>
      </c>
    </row>
    <row r="193" spans="24:26">
      <c r="X193" s="5" t="s">
        <v>148</v>
      </c>
      <c r="Z193" s="5">
        <f>COUNTIFS(ClientDonnée[Nationalité],DB!B76)</f>
        <v>0</v>
      </c>
    </row>
    <row r="194" spans="24:26">
      <c r="X194" s="5" t="s">
        <v>149</v>
      </c>
      <c r="Z194" s="5">
        <f>COUNTIFS(ClientDonnée[Nationalité],DB!B77)</f>
        <v>0</v>
      </c>
    </row>
    <row r="195" spans="24:26">
      <c r="X195" s="5" t="s">
        <v>150</v>
      </c>
      <c r="Z195" s="5">
        <f>COUNTIFS(ClientDonnée[Nationalité],DB!B78)</f>
        <v>0</v>
      </c>
    </row>
    <row r="196" spans="24:26">
      <c r="X196" s="5" t="s">
        <v>151</v>
      </c>
      <c r="Z196" s="5">
        <f>COUNTIFS(ClientDonnée[Nationalité],DB!B79)</f>
        <v>0</v>
      </c>
    </row>
    <row r="197" spans="24:26">
      <c r="X197" s="5" t="s">
        <v>152</v>
      </c>
      <c r="Z197" s="5">
        <f>COUNTIFS(ClientDonnée[Nationalité],DB!B80)</f>
        <v>0</v>
      </c>
    </row>
    <row r="198" spans="24:26">
      <c r="X198" s="5" t="s">
        <v>153</v>
      </c>
      <c r="Z198" s="5">
        <f>COUNTIFS(ClientDonnée[Nationalité],DB!B81)</f>
        <v>0</v>
      </c>
    </row>
    <row r="199" spans="24:26">
      <c r="X199" s="5" t="s">
        <v>154</v>
      </c>
      <c r="Z199" s="5">
        <f>COUNTIFS(ClientDonnée[Nationalité],DB!B82)</f>
        <v>0</v>
      </c>
    </row>
    <row r="200" spans="24:26">
      <c r="X200" s="5" t="s">
        <v>155</v>
      </c>
      <c r="Z200" s="5">
        <f>COUNTIFS(ClientDonnée[Nationalité],DB!B83)</f>
        <v>0</v>
      </c>
    </row>
    <row r="201" spans="24:26">
      <c r="X201" s="5" t="s">
        <v>156</v>
      </c>
      <c r="Z201" s="5">
        <f>COUNTIFS(ClientDonnée[Nationalité],DB!B84)</f>
        <v>0</v>
      </c>
    </row>
    <row r="202" spans="24:26">
      <c r="X202" s="5" t="s">
        <v>157</v>
      </c>
      <c r="Z202" s="5">
        <f>COUNTIFS(ClientDonnée[Nationalité],DB!B85)</f>
        <v>0</v>
      </c>
    </row>
    <row r="203" spans="24:26">
      <c r="X203" s="5" t="s">
        <v>158</v>
      </c>
      <c r="Z203" s="5">
        <f>COUNTIFS(ClientDonnée[Nationalité],DB!B86)</f>
        <v>0</v>
      </c>
    </row>
    <row r="204" spans="24:26">
      <c r="X204" s="5" t="s">
        <v>159</v>
      </c>
      <c r="Z204" s="5">
        <f>COUNTIFS(ClientDonnée[Nationalité],DB!B87)</f>
        <v>0</v>
      </c>
    </row>
    <row r="205" spans="24:26">
      <c r="X205" s="5" t="s">
        <v>160</v>
      </c>
      <c r="Z205" s="5">
        <f>COUNTIFS(ClientDonnée[Nationalité],DB!B88)</f>
        <v>0</v>
      </c>
    </row>
    <row r="206" spans="24:26">
      <c r="X206" s="5" t="s">
        <v>161</v>
      </c>
      <c r="Z206" s="5">
        <f>COUNTIFS(ClientDonnée[Nationalité],DB!B89)</f>
        <v>0</v>
      </c>
    </row>
    <row r="207" spans="24:26">
      <c r="X207" s="5" t="s">
        <v>162</v>
      </c>
      <c r="Z207" s="5">
        <f>COUNTIFS(ClientDonnée[Nationalité],DB!B90)</f>
        <v>0</v>
      </c>
    </row>
    <row r="208" spans="24:26">
      <c r="X208" s="5" t="s">
        <v>163</v>
      </c>
      <c r="Z208" s="5">
        <f>COUNTIFS(ClientDonnée[Nationalité],DB!B91)</f>
        <v>0</v>
      </c>
    </row>
    <row r="209" spans="24:26">
      <c r="X209" s="5" t="s">
        <v>164</v>
      </c>
      <c r="Z209" s="5">
        <f>COUNTIFS(ClientDonnée[Nationalité],DB!B92)</f>
        <v>0</v>
      </c>
    </row>
    <row r="210" spans="24:26">
      <c r="X210" s="5" t="s">
        <v>165</v>
      </c>
      <c r="Z210" s="5">
        <f>COUNTIFS(ClientDonnée[Nationalité],DB!B93)</f>
        <v>0</v>
      </c>
    </row>
    <row r="211" spans="24:26">
      <c r="X211" s="5" t="s">
        <v>166</v>
      </c>
      <c r="Z211" s="5">
        <f>COUNTIFS(ClientDonnée[Nationalité],DB!B94)</f>
        <v>0</v>
      </c>
    </row>
    <row r="212" spans="24:26">
      <c r="X212" s="5" t="s">
        <v>167</v>
      </c>
      <c r="Z212" s="5">
        <f>COUNTIFS(ClientDonnée[Nationalité],DB!B95)</f>
        <v>0</v>
      </c>
    </row>
    <row r="213" spans="24:26">
      <c r="X213" s="5" t="s">
        <v>168</v>
      </c>
      <c r="Z213" s="5">
        <f>COUNTIFS(ClientDonnée[Nationalité],DB!B96)</f>
        <v>0</v>
      </c>
    </row>
    <row r="214" spans="24:26">
      <c r="X214" s="5" t="s">
        <v>169</v>
      </c>
      <c r="Z214" s="5">
        <f>COUNTIFS(ClientDonnée[Nationalité],DB!B97)</f>
        <v>0</v>
      </c>
    </row>
    <row r="215" spans="24:26">
      <c r="X215" s="5" t="s">
        <v>170</v>
      </c>
      <c r="Z215" s="5">
        <f>COUNTIFS(ClientDonnée[Nationalité],DB!B98)</f>
        <v>0</v>
      </c>
    </row>
    <row r="216" spans="24:26">
      <c r="X216" s="5" t="s">
        <v>171</v>
      </c>
      <c r="Z216" s="5">
        <f>COUNTIFS(ClientDonnée[Nationalité],DB!B99)</f>
        <v>0</v>
      </c>
    </row>
    <row r="217" spans="24:26">
      <c r="X217" s="5" t="s">
        <v>172</v>
      </c>
      <c r="Z217" s="5">
        <f>COUNTIFS(ClientDonnée[Nationalité],DB!B100)</f>
        <v>0</v>
      </c>
    </row>
    <row r="218" spans="24:26">
      <c r="X218" s="5" t="s">
        <v>173</v>
      </c>
      <c r="Z218" s="5">
        <f>COUNTIFS(ClientDonnée[Nationalité],DB!B101)</f>
        <v>0</v>
      </c>
    </row>
    <row r="219" spans="24:26">
      <c r="X219" s="5" t="s">
        <v>174</v>
      </c>
      <c r="Z219" s="5">
        <f>COUNTIFS(ClientDonnée[Nationalité],DB!B102)</f>
        <v>0</v>
      </c>
    </row>
    <row r="220" spans="24:26">
      <c r="X220" s="5" t="s">
        <v>175</v>
      </c>
      <c r="Z220" s="5">
        <f>COUNTIFS(ClientDonnée[Nationalité],DB!B103)</f>
        <v>0</v>
      </c>
    </row>
    <row r="221" spans="24:26">
      <c r="X221" s="5" t="s">
        <v>176</v>
      </c>
      <c r="Z221" s="5">
        <f>COUNTIFS(ClientDonnée[Nationalité],DB!B104)</f>
        <v>0</v>
      </c>
    </row>
    <row r="222" spans="24:26">
      <c r="X222" s="5" t="s">
        <v>177</v>
      </c>
      <c r="Z222" s="5">
        <f>COUNTIFS(ClientDonnée[Nationalité],DB!B105)</f>
        <v>0</v>
      </c>
    </row>
    <row r="223" spans="24:26">
      <c r="X223" s="5" t="s">
        <v>178</v>
      </c>
      <c r="Z223" s="5">
        <f>COUNTIFS(ClientDonnée[Nationalité],DB!B106)</f>
        <v>0</v>
      </c>
    </row>
    <row r="224" spans="24:26">
      <c r="X224" s="5" t="s">
        <v>179</v>
      </c>
      <c r="Z224" s="5">
        <f>COUNTIFS(ClientDonnée[Nationalité],DB!B107)</f>
        <v>0</v>
      </c>
    </row>
    <row r="225" spans="24:26">
      <c r="X225" s="5" t="s">
        <v>180</v>
      </c>
      <c r="Z225" s="5">
        <f>COUNTIFS(ClientDonnée[Nationalité],DB!B108)</f>
        <v>0</v>
      </c>
    </row>
    <row r="226" spans="24:26">
      <c r="X226" s="5" t="s">
        <v>181</v>
      </c>
      <c r="Z226" s="5">
        <f>COUNTIFS(ClientDonnée[Nationalité],DB!B109)</f>
        <v>0</v>
      </c>
    </row>
    <row r="227" spans="24:26">
      <c r="X227" s="5" t="s">
        <v>182</v>
      </c>
      <c r="Z227" s="5">
        <f>COUNTIFS(ClientDonnée[Nationalité],DB!B110)</f>
        <v>0</v>
      </c>
    </row>
    <row r="228" spans="24:26">
      <c r="X228" s="5" t="s">
        <v>183</v>
      </c>
      <c r="Z228" s="5">
        <f>COUNTIFS(ClientDonnée[Nationalité],DB!B111)</f>
        <v>0</v>
      </c>
    </row>
    <row r="229" spans="24:26">
      <c r="X229" s="5" t="s">
        <v>184</v>
      </c>
      <c r="Z229" s="5">
        <f>COUNTIFS(ClientDonnée[Nationalité],DB!B112)</f>
        <v>0</v>
      </c>
    </row>
    <row r="230" spans="24:26">
      <c r="X230" s="5" t="s">
        <v>185</v>
      </c>
      <c r="Z230" s="5">
        <f>COUNTIFS(ClientDonnée[Nationalité],DB!B113)</f>
        <v>0</v>
      </c>
    </row>
    <row r="231" spans="24:26">
      <c r="X231" s="5" t="s">
        <v>186</v>
      </c>
      <c r="Z231" s="5">
        <f>COUNTIFS(ClientDonnée[Nationalité],DB!B114)</f>
        <v>0</v>
      </c>
    </row>
    <row r="232" spans="24:26">
      <c r="X232" s="5" t="s">
        <v>187</v>
      </c>
      <c r="Z232" s="5">
        <f>COUNTIFS(ClientDonnée[Nationalité],DB!B115)</f>
        <v>0</v>
      </c>
    </row>
    <row r="233" spans="24:26">
      <c r="X233" s="5" t="s">
        <v>188</v>
      </c>
      <c r="Z233" s="5">
        <f>COUNTIFS(ClientDonnée[Nationalité],DB!B116)</f>
        <v>0</v>
      </c>
    </row>
    <row r="234" spans="24:26">
      <c r="X234" s="5" t="s">
        <v>189</v>
      </c>
      <c r="Z234" s="5">
        <f>COUNTIFS(ClientDonnée[Nationalité],DB!B117)</f>
        <v>0</v>
      </c>
    </row>
    <row r="235" spans="24:26">
      <c r="X235" s="5" t="s">
        <v>190</v>
      </c>
      <c r="Z235" s="5">
        <f>COUNTIFS(ClientDonnée[Nationalité],DB!B118)</f>
        <v>0</v>
      </c>
    </row>
    <row r="236" spans="24:26">
      <c r="X236" s="5" t="s">
        <v>191</v>
      </c>
      <c r="Z236" s="5">
        <f>COUNTIFS(ClientDonnée[Nationalité],DB!B119)</f>
        <v>0</v>
      </c>
    </row>
    <row r="237" spans="24:26">
      <c r="X237" s="5" t="s">
        <v>192</v>
      </c>
      <c r="Z237" s="5">
        <f>COUNTIFS(ClientDonnée[Nationalité],DB!B120)</f>
        <v>0</v>
      </c>
    </row>
    <row r="238" spans="24:26">
      <c r="X238" s="5" t="s">
        <v>193</v>
      </c>
      <c r="Z238" s="5">
        <f>COUNTIFS(ClientDonnée[Nationalité],DB!B121)</f>
        <v>0</v>
      </c>
    </row>
    <row r="239" spans="24:26">
      <c r="X239" s="5" t="s">
        <v>194</v>
      </c>
      <c r="Z239" s="5">
        <f>COUNTIFS(ClientDonnée[Nationalité],DB!B122)</f>
        <v>0</v>
      </c>
    </row>
    <row r="240" spans="24:26">
      <c r="X240" s="5" t="s">
        <v>195</v>
      </c>
      <c r="Z240" s="5">
        <f>COUNTIFS(ClientDonnée[Nationalité],DB!B123)</f>
        <v>0</v>
      </c>
    </row>
    <row r="241" spans="24:26">
      <c r="X241" s="5" t="s">
        <v>196</v>
      </c>
      <c r="Z241" s="5">
        <f>COUNTIFS(ClientDonnée[Nationalité],DB!B124)</f>
        <v>0</v>
      </c>
    </row>
    <row r="242" spans="24:26">
      <c r="X242" s="5" t="s">
        <v>197</v>
      </c>
      <c r="Z242" s="5">
        <f>COUNTIFS(ClientDonnée[Nationalité],DB!B125)</f>
        <v>0</v>
      </c>
    </row>
    <row r="243" spans="24:26">
      <c r="X243" s="5" t="s">
        <v>198</v>
      </c>
      <c r="Z243" s="5">
        <f>COUNTIFS(ClientDonnée[Nationalité],DB!B126)</f>
        <v>0</v>
      </c>
    </row>
    <row r="244" spans="24:26">
      <c r="X244" s="5" t="s">
        <v>199</v>
      </c>
      <c r="Z244" s="5">
        <f>COUNTIFS(ClientDonnée[Nationalité],DB!B127)</f>
        <v>0</v>
      </c>
    </row>
    <row r="245" spans="24:26">
      <c r="X245" s="5" t="s">
        <v>200</v>
      </c>
      <c r="Z245" s="5">
        <f>COUNTIFS(ClientDonnée[Nationalité],DB!B128)</f>
        <v>0</v>
      </c>
    </row>
    <row r="246" spans="24:26">
      <c r="X246" s="5" t="s">
        <v>201</v>
      </c>
      <c r="Z246" s="5">
        <f>COUNTIFS(ClientDonnée[Nationalité],DB!B129)</f>
        <v>0</v>
      </c>
    </row>
    <row r="247" spans="24:26">
      <c r="X247" s="5" t="s">
        <v>202</v>
      </c>
      <c r="Z247" s="5">
        <f>COUNTIFS(ClientDonnée[Nationalité],DB!B130)</f>
        <v>0</v>
      </c>
    </row>
    <row r="248" spans="24:26">
      <c r="X248" s="5" t="s">
        <v>203</v>
      </c>
      <c r="Z248" s="5">
        <f>COUNTIFS(ClientDonnée[Nationalité],DB!B131)</f>
        <v>0</v>
      </c>
    </row>
    <row r="249" spans="24:26">
      <c r="X249" s="5" t="s">
        <v>204</v>
      </c>
      <c r="Z249" s="5">
        <f>COUNTIFS(ClientDonnée[Nationalité],DB!B132)</f>
        <v>0</v>
      </c>
    </row>
    <row r="250" spans="24:26">
      <c r="X250" s="5" t="s">
        <v>205</v>
      </c>
      <c r="Z250" s="5">
        <f>COUNTIFS(ClientDonnée[Nationalité],DB!B133)</f>
        <v>0</v>
      </c>
    </row>
    <row r="251" spans="24:26">
      <c r="X251" s="5" t="s">
        <v>206</v>
      </c>
      <c r="Z251" s="5">
        <f>COUNTIFS(ClientDonnée[Nationalité],DB!B134)</f>
        <v>0</v>
      </c>
    </row>
    <row r="252" spans="24:26">
      <c r="X252" s="5" t="s">
        <v>207</v>
      </c>
      <c r="Z252" s="5">
        <f>COUNTIFS(ClientDonnée[Nationalité],DB!B135)</f>
        <v>0</v>
      </c>
    </row>
    <row r="253" spans="24:26">
      <c r="X253" s="5" t="s">
        <v>208</v>
      </c>
      <c r="Z253" s="5">
        <f>COUNTIFS(ClientDonnée[Nationalité],DB!B136)</f>
        <v>0</v>
      </c>
    </row>
    <row r="254" spans="24:26">
      <c r="X254" s="5" t="s">
        <v>209</v>
      </c>
      <c r="Z254" s="5">
        <f>COUNTIFS(ClientDonnée[Nationalité],DB!B137)</f>
        <v>0</v>
      </c>
    </row>
    <row r="255" spans="24:26">
      <c r="X255" s="5" t="s">
        <v>210</v>
      </c>
      <c r="Z255" s="5">
        <f>COUNTIFS(ClientDonnée[Nationalité],DB!B138)</f>
        <v>0</v>
      </c>
    </row>
    <row r="256" spans="24:26">
      <c r="X256" s="5" t="s">
        <v>211</v>
      </c>
      <c r="Z256" s="5">
        <f>COUNTIFS(ClientDonnée[Nationalité],DB!B139)</f>
        <v>0</v>
      </c>
    </row>
    <row r="257" spans="24:26">
      <c r="X257" s="5" t="s">
        <v>212</v>
      </c>
      <c r="Z257" s="5">
        <f>COUNTIFS(ClientDonnée[Nationalité],DB!B140)</f>
        <v>0</v>
      </c>
    </row>
    <row r="258" spans="24:26">
      <c r="X258" s="5" t="s">
        <v>213</v>
      </c>
      <c r="Z258" s="5">
        <f>COUNTIFS(ClientDonnée[Nationalité],DB!B141)</f>
        <v>0</v>
      </c>
    </row>
    <row r="259" spans="24:26">
      <c r="X259" s="5" t="s">
        <v>214</v>
      </c>
      <c r="Z259" s="5">
        <f>COUNTIFS(ClientDonnée[Nationalité],DB!B142)</f>
        <v>0</v>
      </c>
    </row>
    <row r="260" spans="24:26">
      <c r="X260" s="5" t="s">
        <v>215</v>
      </c>
      <c r="Z260" s="5">
        <f>COUNTIFS(ClientDonnée[Nationalité],DB!B143)</f>
        <v>0</v>
      </c>
    </row>
    <row r="261" spans="24:26">
      <c r="X261" s="5" t="s">
        <v>216</v>
      </c>
      <c r="Z261" s="5">
        <f>COUNTIFS(ClientDonnée[Nationalité],DB!B144)</f>
        <v>0</v>
      </c>
    </row>
    <row r="262" spans="24:26">
      <c r="X262" s="5" t="s">
        <v>217</v>
      </c>
      <c r="Z262" s="5">
        <f>COUNTIFS(ClientDonnée[Nationalité],DB!B145)</f>
        <v>0</v>
      </c>
    </row>
    <row r="263" spans="24:26">
      <c r="X263" s="5" t="s">
        <v>218</v>
      </c>
      <c r="Z263" s="5">
        <f>COUNTIFS(ClientDonnée[Nationalité],DB!B146)</f>
        <v>0</v>
      </c>
    </row>
    <row r="264" spans="24:26">
      <c r="X264" s="5" t="s">
        <v>219</v>
      </c>
      <c r="Z264" s="5">
        <f>COUNTIFS(ClientDonnée[Nationalité],DB!B147)</f>
        <v>0</v>
      </c>
    </row>
    <row r="265" spans="24:26">
      <c r="X265" s="5" t="s">
        <v>220</v>
      </c>
      <c r="Z265" s="5">
        <f>COUNTIFS(ClientDonnée[Nationalité],DB!B148)</f>
        <v>0</v>
      </c>
    </row>
    <row r="266" spans="24:26">
      <c r="X266" s="5" t="s">
        <v>221</v>
      </c>
      <c r="Z266" s="5">
        <f>COUNTIFS(ClientDonnée[Nationalité],DB!B149)</f>
        <v>0</v>
      </c>
    </row>
    <row r="267" spans="24:26">
      <c r="X267" s="5" t="s">
        <v>222</v>
      </c>
      <c r="Z267" s="5">
        <f>COUNTIFS(ClientDonnée[Nationalité],DB!B150)</f>
        <v>0</v>
      </c>
    </row>
    <row r="268" spans="24:26">
      <c r="X268" s="5" t="s">
        <v>223</v>
      </c>
      <c r="Z268" s="5">
        <f>COUNTIFS(ClientDonnée[Nationalité],DB!B151)</f>
        <v>0</v>
      </c>
    </row>
    <row r="269" spans="24:26">
      <c r="X269" s="5" t="s">
        <v>224</v>
      </c>
      <c r="Z269" s="5">
        <f>COUNTIFS(ClientDonnée[Nationalité],DB!B152)</f>
        <v>0</v>
      </c>
    </row>
    <row r="270" spans="24:26">
      <c r="X270" s="5" t="s">
        <v>225</v>
      </c>
      <c r="Z270" s="5">
        <f>COUNTIFS(ClientDonnée[Nationalité],DB!B153)</f>
        <v>0</v>
      </c>
    </row>
    <row r="271" spans="24:26">
      <c r="X271" s="5" t="s">
        <v>226</v>
      </c>
      <c r="Z271" s="5">
        <f>COUNTIFS(ClientDonnée[Nationalité],DB!B154)</f>
        <v>0</v>
      </c>
    </row>
    <row r="272" spans="24:26">
      <c r="X272" s="5" t="s">
        <v>71</v>
      </c>
      <c r="Z272" s="5">
        <f>COUNTIFS(ClientDonnée[Nationalité],DB!B155)</f>
        <v>0</v>
      </c>
    </row>
    <row r="273" spans="24:26">
      <c r="X273" s="5" t="s">
        <v>227</v>
      </c>
      <c r="Z273" s="5">
        <f>COUNTIFS(ClientDonnée[Nationalité],DB!B156)</f>
        <v>0</v>
      </c>
    </row>
    <row r="274" spans="24:26">
      <c r="X274" s="5" t="s">
        <v>72</v>
      </c>
      <c r="Z274" s="5">
        <f>COUNTIFS(ClientDonnée[Nationalité],DB!B157)</f>
        <v>0</v>
      </c>
    </row>
    <row r="275" spans="24:26">
      <c r="X275" s="5" t="s">
        <v>228</v>
      </c>
      <c r="Z275" s="5">
        <f>COUNTIFS(ClientDonnée[Nationalité],DB!B158)</f>
        <v>0</v>
      </c>
    </row>
    <row r="276" spans="24:26">
      <c r="X276" s="5" t="s">
        <v>229</v>
      </c>
      <c r="Z276" s="5">
        <f>COUNTIFS(ClientDonnée[Nationalité],DB!B159)</f>
        <v>0</v>
      </c>
    </row>
    <row r="277" spans="24:26">
      <c r="X277" s="5" t="s">
        <v>230</v>
      </c>
      <c r="Z277" s="5">
        <f>COUNTIFS(ClientDonnée[Nationalité],DB!B160)</f>
        <v>0</v>
      </c>
    </row>
    <row r="278" spans="24:26">
      <c r="X278" s="5" t="s">
        <v>231</v>
      </c>
      <c r="Z278" s="5">
        <f>COUNTIFS(ClientDonnée[Nationalité],DB!B161)</f>
        <v>0</v>
      </c>
    </row>
    <row r="279" spans="24:26">
      <c r="X279" s="5" t="s">
        <v>232</v>
      </c>
      <c r="Z279" s="5">
        <f>COUNTIFS(ClientDonnée[Nationalité],DB!B162)</f>
        <v>0</v>
      </c>
    </row>
    <row r="280" spans="24:26">
      <c r="X280" s="5" t="s">
        <v>233</v>
      </c>
      <c r="Z280" s="5">
        <f>COUNTIFS(ClientDonnée[Nationalité],DB!B163)</f>
        <v>0</v>
      </c>
    </row>
    <row r="281" spans="24:26">
      <c r="X281" s="5" t="s">
        <v>234</v>
      </c>
      <c r="Z281" s="5">
        <f>COUNTIFS(ClientDonnée[Nationalité],DB!B164)</f>
        <v>0</v>
      </c>
    </row>
    <row r="282" spans="24:26">
      <c r="X282" s="5" t="s">
        <v>235</v>
      </c>
      <c r="Z282" s="5">
        <f>COUNTIFS(ClientDonnée[Nationalité],DB!B165)</f>
        <v>0</v>
      </c>
    </row>
    <row r="283" spans="24:26">
      <c r="X283" s="5" t="s">
        <v>236</v>
      </c>
      <c r="Z283" s="5">
        <f>COUNTIFS(ClientDonnée[Nationalité],DB!B166)</f>
        <v>0</v>
      </c>
    </row>
    <row r="284" spans="24:26">
      <c r="X284" s="5" t="s">
        <v>237</v>
      </c>
      <c r="Z284" s="5">
        <f>COUNTIFS(ClientDonnée[Nationalité],DB!B167)</f>
        <v>0</v>
      </c>
    </row>
    <row r="285" spans="24:26">
      <c r="X285" s="5" t="s">
        <v>238</v>
      </c>
      <c r="Z285" s="5">
        <f>COUNTIFS(ClientDonnée[Nationalité],DB!B168)</f>
        <v>0</v>
      </c>
    </row>
    <row r="286" spans="24:26">
      <c r="X286" s="5" t="s">
        <v>239</v>
      </c>
      <c r="Z286" s="5">
        <f>COUNTIFS(ClientDonnée[Nationalité],DB!B169)</f>
        <v>0</v>
      </c>
    </row>
    <row r="287" spans="24:26">
      <c r="X287" s="5" t="s">
        <v>240</v>
      </c>
      <c r="Z287" s="5">
        <f>COUNTIFS(ClientDonnée[Nationalité],DB!B170)</f>
        <v>0</v>
      </c>
    </row>
    <row r="288" spans="24:26">
      <c r="X288" s="5" t="s">
        <v>241</v>
      </c>
      <c r="Z288" s="5">
        <f>COUNTIFS(ClientDonnée[Nationalité],DB!B171)</f>
        <v>0</v>
      </c>
    </row>
    <row r="289" spans="24:26">
      <c r="X289" s="5" t="s">
        <v>242</v>
      </c>
      <c r="Z289" s="5">
        <f>COUNTIFS(ClientDonnée[Nationalité],DB!B172)</f>
        <v>0</v>
      </c>
    </row>
    <row r="290" spans="24:26">
      <c r="X290" s="5" t="s">
        <v>243</v>
      </c>
      <c r="Z290" s="5">
        <f>COUNTIFS(ClientDonnée[Nationalité],DB!B173)</f>
        <v>0</v>
      </c>
    </row>
    <row r="291" spans="24:26">
      <c r="X291" s="5" t="s">
        <v>244</v>
      </c>
      <c r="Z291" s="5">
        <f>COUNTIFS(ClientDonnée[Nationalité],DB!B174)</f>
        <v>0</v>
      </c>
    </row>
    <row r="292" spans="24:26">
      <c r="X292" s="5" t="s">
        <v>245</v>
      </c>
      <c r="Z292" s="5">
        <f>COUNTIFS(ClientDonnée[Nationalité],DB!B175)</f>
        <v>0</v>
      </c>
    </row>
    <row r="293" spans="24:26">
      <c r="X293" s="5" t="s">
        <v>246</v>
      </c>
      <c r="Z293" s="5">
        <f>COUNTIFS(ClientDonnée[Nationalité],DB!B176)</f>
        <v>0</v>
      </c>
    </row>
    <row r="294" spans="24:26">
      <c r="X294" s="5" t="s">
        <v>247</v>
      </c>
      <c r="Z294" s="5">
        <f>COUNTIFS(ClientDonnée[Nationalité],DB!B177)</f>
        <v>0</v>
      </c>
    </row>
    <row r="295" spans="24:26">
      <c r="X295" s="5" t="s">
        <v>248</v>
      </c>
      <c r="Z295" s="5">
        <f>COUNTIFS(ClientDonnée[Nationalité],DB!B178)</f>
        <v>0</v>
      </c>
    </row>
    <row r="296" spans="24:26">
      <c r="X296" s="5" t="s">
        <v>249</v>
      </c>
      <c r="Z296" s="5">
        <f>COUNTIFS(ClientDonnée[Nationalité],DB!B179)</f>
        <v>0</v>
      </c>
    </row>
    <row r="297" spans="24:26">
      <c r="X297" s="5" t="s">
        <v>250</v>
      </c>
      <c r="Z297" s="5">
        <f>COUNTIFS(ClientDonnée[Nationalité],DB!B180)</f>
        <v>0</v>
      </c>
    </row>
    <row r="298" spans="24:26">
      <c r="X298" s="5" t="s">
        <v>251</v>
      </c>
      <c r="Z298" s="5">
        <f>COUNTIFS(ClientDonnée[Nationalité],DB!B181)</f>
        <v>0</v>
      </c>
    </row>
    <row r="299" spans="24:26">
      <c r="X299" s="5" t="s">
        <v>252</v>
      </c>
      <c r="Z299" s="5">
        <f>COUNTIFS(ClientDonnée[Nationalité],DB!B182)</f>
        <v>0</v>
      </c>
    </row>
    <row r="300" spans="24:26">
      <c r="X300" s="5" t="s">
        <v>253</v>
      </c>
      <c r="Z300" s="5">
        <f>COUNTIFS(ClientDonnée[Nationalité],DB!B183)</f>
        <v>0</v>
      </c>
    </row>
    <row r="301" spans="24:26">
      <c r="X301" s="5" t="s">
        <v>254</v>
      </c>
      <c r="Z301" s="5">
        <f>COUNTIFS(ClientDonnée[Nationalité],DB!B184)</f>
        <v>0</v>
      </c>
    </row>
    <row r="302" spans="24:26">
      <c r="X302" s="5" t="s">
        <v>255</v>
      </c>
      <c r="Z302" s="5">
        <f>COUNTIFS(ClientDonnée[Nationalité],DB!B185)</f>
        <v>0</v>
      </c>
    </row>
    <row r="303" spans="24:26">
      <c r="X303" s="5" t="s">
        <v>256</v>
      </c>
      <c r="Z303" s="5">
        <f>COUNTIFS(ClientDonnée[Nationalité],DB!B186)</f>
        <v>0</v>
      </c>
    </row>
    <row r="304" spans="24:26">
      <c r="X304" s="5" t="s">
        <v>257</v>
      </c>
      <c r="Z304" s="5">
        <f>COUNTIFS(ClientDonnée[Nationalité],DB!B187)</f>
        <v>0</v>
      </c>
    </row>
    <row r="305" spans="24:26">
      <c r="X305" s="5" t="s">
        <v>258</v>
      </c>
      <c r="Z305" s="5">
        <f>COUNTIFS(ClientDonnée[Nationalité],DB!B188)</f>
        <v>0</v>
      </c>
    </row>
    <row r="306" spans="24:26">
      <c r="X306" s="5" t="s">
        <v>259</v>
      </c>
      <c r="Z306" s="5">
        <f>COUNTIFS(ClientDonnée[Nationalité],DB!B189)</f>
        <v>0</v>
      </c>
    </row>
    <row r="307" spans="24:26">
      <c r="X307" s="5" t="s">
        <v>260</v>
      </c>
      <c r="Z307" s="5">
        <f>COUNTIFS(ClientDonnée[Nationalité],DB!B190)</f>
        <v>0</v>
      </c>
    </row>
    <row r="308" spans="24:26">
      <c r="X308" s="5" t="s">
        <v>261</v>
      </c>
      <c r="Z308" s="5">
        <f>COUNTIFS(ClientDonnée[Nationalité],DB!B191)</f>
        <v>0</v>
      </c>
    </row>
    <row r="309" spans="24:26">
      <c r="X309" s="5" t="s">
        <v>262</v>
      </c>
      <c r="Z309" s="5">
        <f>COUNTIFS(ClientDonnée[Nationalité],DB!B192)</f>
        <v>0</v>
      </c>
    </row>
    <row r="310" spans="24:26">
      <c r="X310" s="5" t="s">
        <v>73</v>
      </c>
      <c r="Z310" s="5">
        <f>COUNTIFS(ClientDonnée[Nationalité],DB!B193)</f>
        <v>0</v>
      </c>
    </row>
    <row r="311" spans="24:26">
      <c r="X311" s="5" t="s">
        <v>263</v>
      </c>
      <c r="Z311" s="5">
        <f>COUNTIFS(ClientDonnée[Nationalité],DB!B194)</f>
        <v>0</v>
      </c>
    </row>
    <row r="312" spans="24:26">
      <c r="X312" s="5" t="s">
        <v>264</v>
      </c>
      <c r="Z312" s="5">
        <f>COUNTIFS(ClientDonnée[Nationalité],DB!B195)</f>
        <v>0</v>
      </c>
    </row>
    <row r="313" spans="24:26">
      <c r="X313" s="5" t="s">
        <v>265</v>
      </c>
      <c r="Z313" s="5">
        <f>COUNTIFS(ClientDonnée[Nationalité],DB!B196)</f>
        <v>0</v>
      </c>
    </row>
    <row r="314" spans="24:26">
      <c r="X314" s="5" t="s">
        <v>266</v>
      </c>
      <c r="Z314" s="5">
        <f>COUNTIFS(ClientDonnée[Nationalité],DB!B197)</f>
        <v>0</v>
      </c>
    </row>
    <row r="315" spans="24:26">
      <c r="X315" s="5" t="s">
        <v>267</v>
      </c>
      <c r="Z315" s="5">
        <f>COUNTIFS(ClientDonnée[Nationalité],DB!B198)</f>
        <v>0</v>
      </c>
    </row>
    <row r="316" spans="24:26">
      <c r="X316" s="5" t="s">
        <v>268</v>
      </c>
      <c r="Z316" s="5">
        <f>COUNTIFS(ClientDonnée[Nationalité],DB!B199)</f>
        <v>0</v>
      </c>
    </row>
  </sheetData>
  <mergeCells count="17">
    <mergeCell ref="B117:V117"/>
    <mergeCell ref="A91:W91"/>
    <mergeCell ref="B93:D93"/>
    <mergeCell ref="F93:H93"/>
    <mergeCell ref="J93:L93"/>
    <mergeCell ref="O93:P93"/>
    <mergeCell ref="T93:Z93"/>
    <mergeCell ref="B29:G29"/>
    <mergeCell ref="B55:U55"/>
    <mergeCell ref="B56:E56"/>
    <mergeCell ref="G56:K56"/>
    <mergeCell ref="P56:S56"/>
    <mergeCell ref="A1:W1"/>
    <mergeCell ref="B6:G6"/>
    <mergeCell ref="I6:Q6"/>
    <mergeCell ref="A4:W4"/>
    <mergeCell ref="S6:W6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6"/>
  <dimension ref="A1:T1"/>
  <sheetViews>
    <sheetView workbookViewId="0">
      <selection sqref="A1:T1"/>
    </sheetView>
  </sheetViews>
  <sheetFormatPr baseColWidth="10" defaultColWidth="11.42578125" defaultRowHeight="15"/>
  <sheetData>
    <row r="1" spans="1:20" ht="26.25">
      <c r="A1" s="180" t="s">
        <v>368</v>
      </c>
      <c r="B1" s="183"/>
      <c r="C1" s="183"/>
      <c r="D1" s="183"/>
      <c r="E1" s="183"/>
      <c r="F1" s="183"/>
      <c r="G1" s="183"/>
      <c r="H1" s="183"/>
      <c r="I1" s="183"/>
      <c r="J1" s="183"/>
      <c r="K1" s="183"/>
      <c r="L1" s="183"/>
      <c r="M1" s="183"/>
      <c r="N1" s="183"/>
      <c r="O1" s="183"/>
      <c r="P1" s="183"/>
      <c r="Q1" s="183"/>
      <c r="R1" s="183"/>
      <c r="S1" s="183"/>
      <c r="T1" s="183"/>
    </row>
  </sheetData>
  <mergeCells count="1">
    <mergeCell ref="A1:T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8"/>
  <dimension ref="A1:Q199"/>
  <sheetViews>
    <sheetView workbookViewId="0">
      <selection activeCell="G22" sqref="G22"/>
    </sheetView>
  </sheetViews>
  <sheetFormatPr baseColWidth="10" defaultColWidth="11.42578125" defaultRowHeight="15"/>
  <cols>
    <col min="1" max="1" width="16.28515625" customWidth="1"/>
    <col min="2" max="2" width="28.140625" customWidth="1"/>
    <col min="3" max="3" width="19.42578125" customWidth="1"/>
    <col min="4" max="4" width="17" customWidth="1"/>
    <col min="5" max="5" width="17.7109375" customWidth="1"/>
    <col min="8" max="8" width="20.42578125" customWidth="1"/>
    <col min="10" max="10" width="15.5703125" customWidth="1"/>
    <col min="11" max="11" width="16.140625" customWidth="1"/>
    <col min="14" max="14" width="17.7109375" customWidth="1"/>
    <col min="17" max="17" width="22.42578125" customWidth="1"/>
  </cols>
  <sheetData>
    <row r="1" spans="1:17" s="6" customFormat="1">
      <c r="A1" s="6" t="s">
        <v>3</v>
      </c>
      <c r="B1" s="6" t="s">
        <v>6</v>
      </c>
      <c r="C1" s="6" t="s">
        <v>413</v>
      </c>
      <c r="D1" s="6" t="s">
        <v>33</v>
      </c>
      <c r="E1" s="6" t="s">
        <v>374</v>
      </c>
      <c r="F1" s="6" t="s">
        <v>370</v>
      </c>
      <c r="G1" s="6" t="s">
        <v>8</v>
      </c>
      <c r="H1" s="6" t="s">
        <v>412</v>
      </c>
      <c r="I1" s="6" t="s">
        <v>277</v>
      </c>
      <c r="J1" s="6" t="s">
        <v>278</v>
      </c>
      <c r="K1" s="6" t="s">
        <v>11</v>
      </c>
      <c r="L1" s="6" t="s">
        <v>43</v>
      </c>
      <c r="M1" s="6" t="s">
        <v>291</v>
      </c>
      <c r="N1" s="6" t="s">
        <v>296</v>
      </c>
      <c r="O1" s="6" t="s">
        <v>323</v>
      </c>
      <c r="Q1" s="6" t="s">
        <v>6</v>
      </c>
    </row>
    <row r="2" spans="1:17">
      <c r="A2" t="s">
        <v>49</v>
      </c>
      <c r="B2" t="s">
        <v>74</v>
      </c>
      <c r="C2" t="s">
        <v>414</v>
      </c>
      <c r="D2" t="s">
        <v>269</v>
      </c>
      <c r="E2" t="s">
        <v>292</v>
      </c>
      <c r="F2" t="s">
        <v>377</v>
      </c>
      <c r="G2" t="s">
        <v>275</v>
      </c>
      <c r="H2" t="s">
        <v>49</v>
      </c>
      <c r="I2" t="s">
        <v>275</v>
      </c>
      <c r="J2" t="s">
        <v>279</v>
      </c>
      <c r="K2" t="s">
        <v>275</v>
      </c>
      <c r="L2" t="s">
        <v>285</v>
      </c>
      <c r="M2" t="s">
        <v>292</v>
      </c>
      <c r="N2" t="s">
        <v>297</v>
      </c>
      <c r="O2" t="s">
        <v>275</v>
      </c>
      <c r="Q2" t="s">
        <v>74</v>
      </c>
    </row>
    <row r="3" spans="1:17">
      <c r="A3" t="s">
        <v>50</v>
      </c>
      <c r="B3" t="s">
        <v>75</v>
      </c>
      <c r="C3" t="s">
        <v>415</v>
      </c>
      <c r="D3" t="s">
        <v>272</v>
      </c>
      <c r="E3" t="s">
        <v>375</v>
      </c>
      <c r="F3" t="s">
        <v>378</v>
      </c>
      <c r="G3" t="s">
        <v>276</v>
      </c>
      <c r="H3" t="s">
        <v>50</v>
      </c>
      <c r="I3" t="s">
        <v>276</v>
      </c>
      <c r="J3" t="s">
        <v>280</v>
      </c>
      <c r="K3" t="s">
        <v>276</v>
      </c>
      <c r="L3" t="s">
        <v>286</v>
      </c>
      <c r="M3" t="s">
        <v>293</v>
      </c>
      <c r="N3" t="s">
        <v>298</v>
      </c>
      <c r="O3" t="s">
        <v>276</v>
      </c>
      <c r="Q3" t="s">
        <v>75</v>
      </c>
    </row>
    <row r="4" spans="1:17">
      <c r="A4" t="s">
        <v>67</v>
      </c>
      <c r="B4" t="s">
        <v>76</v>
      </c>
      <c r="D4" t="s">
        <v>270</v>
      </c>
      <c r="E4" t="s">
        <v>376</v>
      </c>
      <c r="H4" t="s">
        <v>67</v>
      </c>
      <c r="J4" t="s">
        <v>281</v>
      </c>
      <c r="L4" t="s">
        <v>287</v>
      </c>
      <c r="M4" t="s">
        <v>294</v>
      </c>
      <c r="N4" t="s">
        <v>299</v>
      </c>
      <c r="Q4" t="s">
        <v>76</v>
      </c>
    </row>
    <row r="5" spans="1:17">
      <c r="A5" t="s">
        <v>51</v>
      </c>
      <c r="B5" t="s">
        <v>77</v>
      </c>
      <c r="D5" t="s">
        <v>271</v>
      </c>
      <c r="H5" t="s">
        <v>51</v>
      </c>
      <c r="J5" t="s">
        <v>282</v>
      </c>
      <c r="N5" t="s">
        <v>300</v>
      </c>
      <c r="Q5" t="s">
        <v>77</v>
      </c>
    </row>
    <row r="6" spans="1:17">
      <c r="A6" t="s">
        <v>52</v>
      </c>
      <c r="B6" t="s">
        <v>78</v>
      </c>
      <c r="D6" t="s">
        <v>273</v>
      </c>
      <c r="H6" t="s">
        <v>52</v>
      </c>
      <c r="J6" t="s">
        <v>283</v>
      </c>
      <c r="N6" t="s">
        <v>301</v>
      </c>
      <c r="Q6" t="s">
        <v>78</v>
      </c>
    </row>
    <row r="7" spans="1:17">
      <c r="A7" t="s">
        <v>60</v>
      </c>
      <c r="B7" t="s">
        <v>79</v>
      </c>
      <c r="D7" t="s">
        <v>274</v>
      </c>
      <c r="H7" t="s">
        <v>60</v>
      </c>
      <c r="J7" t="s">
        <v>284</v>
      </c>
      <c r="N7" t="s">
        <v>302</v>
      </c>
      <c r="Q7" t="s">
        <v>79</v>
      </c>
    </row>
    <row r="8" spans="1:17">
      <c r="A8" t="s">
        <v>53</v>
      </c>
      <c r="B8" t="s">
        <v>80</v>
      </c>
      <c r="H8" t="s">
        <v>53</v>
      </c>
      <c r="N8" t="s">
        <v>303</v>
      </c>
      <c r="Q8" t="s">
        <v>80</v>
      </c>
    </row>
    <row r="9" spans="1:17">
      <c r="A9" t="s">
        <v>61</v>
      </c>
      <c r="B9" t="s">
        <v>81</v>
      </c>
      <c r="H9" t="s">
        <v>61</v>
      </c>
      <c r="N9" t="s">
        <v>304</v>
      </c>
      <c r="Q9" t="s">
        <v>81</v>
      </c>
    </row>
    <row r="10" spans="1:17">
      <c r="A10" t="s">
        <v>54</v>
      </c>
      <c r="B10" t="s">
        <v>82</v>
      </c>
      <c r="H10" t="s">
        <v>54</v>
      </c>
      <c r="N10" t="s">
        <v>305</v>
      </c>
      <c r="Q10" t="s">
        <v>82</v>
      </c>
    </row>
    <row r="11" spans="1:17">
      <c r="A11" t="s">
        <v>58</v>
      </c>
      <c r="B11" t="s">
        <v>83</v>
      </c>
      <c r="H11" t="s">
        <v>58</v>
      </c>
      <c r="N11" t="s">
        <v>306</v>
      </c>
      <c r="Q11" t="s">
        <v>83</v>
      </c>
    </row>
    <row r="12" spans="1:17">
      <c r="A12" t="s">
        <v>62</v>
      </c>
      <c r="B12" t="s">
        <v>84</v>
      </c>
      <c r="H12" t="s">
        <v>62</v>
      </c>
      <c r="N12" t="s">
        <v>307</v>
      </c>
      <c r="Q12" t="s">
        <v>84</v>
      </c>
    </row>
    <row r="13" spans="1:17">
      <c r="A13" t="s">
        <v>55</v>
      </c>
      <c r="B13" t="s">
        <v>85</v>
      </c>
      <c r="H13" t="s">
        <v>55</v>
      </c>
      <c r="N13" t="s">
        <v>308</v>
      </c>
      <c r="Q13" t="s">
        <v>85</v>
      </c>
    </row>
    <row r="14" spans="1:17">
      <c r="A14" t="s">
        <v>56</v>
      </c>
      <c r="B14" t="s">
        <v>86</v>
      </c>
      <c r="H14" t="s">
        <v>56</v>
      </c>
      <c r="Q14" t="s">
        <v>86</v>
      </c>
    </row>
    <row r="15" spans="1:17">
      <c r="A15" t="s">
        <v>57</v>
      </c>
      <c r="B15" t="s">
        <v>87</v>
      </c>
      <c r="H15" t="s">
        <v>57</v>
      </c>
      <c r="Q15" t="s">
        <v>87</v>
      </c>
    </row>
    <row r="16" spans="1:17">
      <c r="A16" t="s">
        <v>59</v>
      </c>
      <c r="B16" t="s">
        <v>88</v>
      </c>
      <c r="H16" t="s">
        <v>59</v>
      </c>
      <c r="Q16" t="s">
        <v>88</v>
      </c>
    </row>
    <row r="17" spans="1:17">
      <c r="A17" t="s">
        <v>66</v>
      </c>
      <c r="B17" t="s">
        <v>89</v>
      </c>
      <c r="H17" t="s">
        <v>66</v>
      </c>
      <c r="Q17" t="s">
        <v>89</v>
      </c>
    </row>
    <row r="18" spans="1:17">
      <c r="A18" t="s">
        <v>63</v>
      </c>
      <c r="B18" t="s">
        <v>90</v>
      </c>
      <c r="H18" t="s">
        <v>63</v>
      </c>
      <c r="Q18" t="s">
        <v>90</v>
      </c>
    </row>
    <row r="19" spans="1:17">
      <c r="A19" t="s">
        <v>64</v>
      </c>
      <c r="B19" t="s">
        <v>91</v>
      </c>
      <c r="H19" t="s">
        <v>64</v>
      </c>
      <c r="Q19" t="s">
        <v>91</v>
      </c>
    </row>
    <row r="20" spans="1:17">
      <c r="A20" t="s">
        <v>65</v>
      </c>
      <c r="B20" t="s">
        <v>92</v>
      </c>
      <c r="H20" t="s">
        <v>65</v>
      </c>
      <c r="Q20" t="s">
        <v>92</v>
      </c>
    </row>
    <row r="21" spans="1:17">
      <c r="A21" t="s">
        <v>68</v>
      </c>
      <c r="B21" t="s">
        <v>93</v>
      </c>
      <c r="H21" t="s">
        <v>68</v>
      </c>
      <c r="Q21" t="s">
        <v>93</v>
      </c>
    </row>
    <row r="22" spans="1:17">
      <c r="A22" t="s">
        <v>69</v>
      </c>
      <c r="B22" t="s">
        <v>94</v>
      </c>
      <c r="H22" t="s">
        <v>69</v>
      </c>
      <c r="Q22" t="s">
        <v>94</v>
      </c>
    </row>
    <row r="23" spans="1:17">
      <c r="A23" t="s">
        <v>70</v>
      </c>
      <c r="B23" t="s">
        <v>95</v>
      </c>
      <c r="H23" t="s">
        <v>70</v>
      </c>
      <c r="Q23" t="s">
        <v>95</v>
      </c>
    </row>
    <row r="24" spans="1:17">
      <c r="B24" t="s">
        <v>96</v>
      </c>
      <c r="Q24" t="s">
        <v>96</v>
      </c>
    </row>
    <row r="25" spans="1:17">
      <c r="B25" t="s">
        <v>97</v>
      </c>
      <c r="Q25" t="s">
        <v>97</v>
      </c>
    </row>
    <row r="26" spans="1:17">
      <c r="B26" t="s">
        <v>98</v>
      </c>
      <c r="Q26" t="s">
        <v>98</v>
      </c>
    </row>
    <row r="27" spans="1:17">
      <c r="B27" t="s">
        <v>99</v>
      </c>
      <c r="Q27" t="s">
        <v>99</v>
      </c>
    </row>
    <row r="28" spans="1:17">
      <c r="B28" t="s">
        <v>100</v>
      </c>
      <c r="Q28" t="s">
        <v>100</v>
      </c>
    </row>
    <row r="29" spans="1:17">
      <c r="B29" t="s">
        <v>101</v>
      </c>
      <c r="Q29" t="s">
        <v>101</v>
      </c>
    </row>
    <row r="30" spans="1:17">
      <c r="B30" t="s">
        <v>102</v>
      </c>
      <c r="Q30" t="s">
        <v>102</v>
      </c>
    </row>
    <row r="31" spans="1:17">
      <c r="B31" t="s">
        <v>103</v>
      </c>
      <c r="Q31" t="s">
        <v>103</v>
      </c>
    </row>
    <row r="32" spans="1:17">
      <c r="B32" t="s">
        <v>104</v>
      </c>
      <c r="Q32" t="s">
        <v>104</v>
      </c>
    </row>
    <row r="33" spans="2:17">
      <c r="B33" t="s">
        <v>105</v>
      </c>
      <c r="Q33" t="s">
        <v>105</v>
      </c>
    </row>
    <row r="34" spans="2:17">
      <c r="B34" t="s">
        <v>106</v>
      </c>
      <c r="Q34" t="s">
        <v>106</v>
      </c>
    </row>
    <row r="35" spans="2:17">
      <c r="B35" t="s">
        <v>107</v>
      </c>
      <c r="Q35" t="s">
        <v>107</v>
      </c>
    </row>
    <row r="36" spans="2:17">
      <c r="B36" t="s">
        <v>108</v>
      </c>
      <c r="Q36" t="s">
        <v>108</v>
      </c>
    </row>
    <row r="37" spans="2:17">
      <c r="B37" t="s">
        <v>109</v>
      </c>
      <c r="Q37" t="s">
        <v>109</v>
      </c>
    </row>
    <row r="38" spans="2:17">
      <c r="B38" t="s">
        <v>110</v>
      </c>
      <c r="Q38" t="s">
        <v>110</v>
      </c>
    </row>
    <row r="39" spans="2:17">
      <c r="B39" t="s">
        <v>111</v>
      </c>
      <c r="Q39" t="s">
        <v>111</v>
      </c>
    </row>
    <row r="40" spans="2:17">
      <c r="B40" t="s">
        <v>112</v>
      </c>
      <c r="Q40" t="s">
        <v>112</v>
      </c>
    </row>
    <row r="41" spans="2:17">
      <c r="B41" t="s">
        <v>113</v>
      </c>
      <c r="Q41" t="s">
        <v>113</v>
      </c>
    </row>
    <row r="42" spans="2:17">
      <c r="B42" t="s">
        <v>114</v>
      </c>
      <c r="Q42" t="s">
        <v>114</v>
      </c>
    </row>
    <row r="43" spans="2:17">
      <c r="B43" t="s">
        <v>115</v>
      </c>
      <c r="Q43" t="s">
        <v>115</v>
      </c>
    </row>
    <row r="44" spans="2:17">
      <c r="B44" t="s">
        <v>116</v>
      </c>
      <c r="Q44" t="s">
        <v>116</v>
      </c>
    </row>
    <row r="45" spans="2:17">
      <c r="B45" t="s">
        <v>117</v>
      </c>
      <c r="Q45" t="s">
        <v>117</v>
      </c>
    </row>
    <row r="46" spans="2:17">
      <c r="B46" t="s">
        <v>118</v>
      </c>
      <c r="Q46" t="s">
        <v>118</v>
      </c>
    </row>
    <row r="47" spans="2:17">
      <c r="B47" t="s">
        <v>119</v>
      </c>
      <c r="Q47" t="s">
        <v>119</v>
      </c>
    </row>
    <row r="48" spans="2:17">
      <c r="B48" t="s">
        <v>120</v>
      </c>
      <c r="Q48" t="s">
        <v>120</v>
      </c>
    </row>
    <row r="49" spans="2:17">
      <c r="B49" t="s">
        <v>121</v>
      </c>
      <c r="Q49" t="s">
        <v>121</v>
      </c>
    </row>
    <row r="50" spans="2:17">
      <c r="B50" t="s">
        <v>122</v>
      </c>
      <c r="Q50" t="s">
        <v>122</v>
      </c>
    </row>
    <row r="51" spans="2:17">
      <c r="B51" t="s">
        <v>123</v>
      </c>
      <c r="Q51" t="s">
        <v>123</v>
      </c>
    </row>
    <row r="52" spans="2:17">
      <c r="B52" t="s">
        <v>124</v>
      </c>
      <c r="Q52" t="s">
        <v>124</v>
      </c>
    </row>
    <row r="53" spans="2:17">
      <c r="B53" t="s">
        <v>125</v>
      </c>
      <c r="Q53" t="s">
        <v>125</v>
      </c>
    </row>
    <row r="54" spans="2:17">
      <c r="B54" t="s">
        <v>126</v>
      </c>
      <c r="Q54" t="s">
        <v>126</v>
      </c>
    </row>
    <row r="55" spans="2:17">
      <c r="B55" t="s">
        <v>127</v>
      </c>
      <c r="Q55" t="s">
        <v>127</v>
      </c>
    </row>
    <row r="56" spans="2:17">
      <c r="B56" t="s">
        <v>128</v>
      </c>
      <c r="Q56" t="s">
        <v>128</v>
      </c>
    </row>
    <row r="57" spans="2:17">
      <c r="B57" t="s">
        <v>129</v>
      </c>
      <c r="Q57" t="s">
        <v>129</v>
      </c>
    </row>
    <row r="58" spans="2:17">
      <c r="B58" t="s">
        <v>130</v>
      </c>
      <c r="Q58" t="s">
        <v>130</v>
      </c>
    </row>
    <row r="59" spans="2:17">
      <c r="B59" t="s">
        <v>131</v>
      </c>
      <c r="Q59" t="s">
        <v>131</v>
      </c>
    </row>
    <row r="60" spans="2:17">
      <c r="B60" t="s">
        <v>132</v>
      </c>
      <c r="Q60" t="s">
        <v>132</v>
      </c>
    </row>
    <row r="61" spans="2:17">
      <c r="B61" t="s">
        <v>133</v>
      </c>
      <c r="Q61" t="s">
        <v>133</v>
      </c>
    </row>
    <row r="62" spans="2:17">
      <c r="B62" t="s">
        <v>134</v>
      </c>
      <c r="Q62" t="s">
        <v>134</v>
      </c>
    </row>
    <row r="63" spans="2:17">
      <c r="B63" t="s">
        <v>135</v>
      </c>
      <c r="Q63" t="s">
        <v>135</v>
      </c>
    </row>
    <row r="64" spans="2:17">
      <c r="B64" t="s">
        <v>136</v>
      </c>
      <c r="Q64" t="s">
        <v>136</v>
      </c>
    </row>
    <row r="65" spans="2:17">
      <c r="B65" t="s">
        <v>137</v>
      </c>
      <c r="Q65" t="s">
        <v>137</v>
      </c>
    </row>
    <row r="66" spans="2:17">
      <c r="B66" t="s">
        <v>138</v>
      </c>
      <c r="Q66" t="s">
        <v>138</v>
      </c>
    </row>
    <row r="67" spans="2:17">
      <c r="B67" t="s">
        <v>139</v>
      </c>
      <c r="Q67" t="s">
        <v>139</v>
      </c>
    </row>
    <row r="68" spans="2:17">
      <c r="B68" t="s">
        <v>140</v>
      </c>
      <c r="Q68" t="s">
        <v>140</v>
      </c>
    </row>
    <row r="69" spans="2:17">
      <c r="B69" t="s">
        <v>141</v>
      </c>
      <c r="Q69" t="s">
        <v>141</v>
      </c>
    </row>
    <row r="70" spans="2:17">
      <c r="B70" t="s">
        <v>142</v>
      </c>
      <c r="Q70" t="s">
        <v>142</v>
      </c>
    </row>
    <row r="71" spans="2:17">
      <c r="B71" t="s">
        <v>143</v>
      </c>
      <c r="Q71" t="s">
        <v>143</v>
      </c>
    </row>
    <row r="72" spans="2:17">
      <c r="B72" t="s">
        <v>144</v>
      </c>
      <c r="Q72" t="s">
        <v>144</v>
      </c>
    </row>
    <row r="73" spans="2:17">
      <c r="B73" t="s">
        <v>145</v>
      </c>
      <c r="Q73" t="s">
        <v>145</v>
      </c>
    </row>
    <row r="74" spans="2:17">
      <c r="B74" t="s">
        <v>146</v>
      </c>
      <c r="Q74" t="s">
        <v>146</v>
      </c>
    </row>
    <row r="75" spans="2:17">
      <c r="B75" t="s">
        <v>147</v>
      </c>
      <c r="Q75" t="s">
        <v>147</v>
      </c>
    </row>
    <row r="76" spans="2:17">
      <c r="B76" t="s">
        <v>148</v>
      </c>
      <c r="Q76" t="s">
        <v>148</v>
      </c>
    </row>
    <row r="77" spans="2:17">
      <c r="B77" t="s">
        <v>149</v>
      </c>
      <c r="Q77" t="s">
        <v>149</v>
      </c>
    </row>
    <row r="78" spans="2:17">
      <c r="B78" t="s">
        <v>150</v>
      </c>
      <c r="Q78" t="s">
        <v>150</v>
      </c>
    </row>
    <row r="79" spans="2:17">
      <c r="B79" t="s">
        <v>151</v>
      </c>
      <c r="Q79" t="s">
        <v>151</v>
      </c>
    </row>
    <row r="80" spans="2:17">
      <c r="B80" t="s">
        <v>152</v>
      </c>
      <c r="Q80" t="s">
        <v>152</v>
      </c>
    </row>
    <row r="81" spans="2:17">
      <c r="B81" t="s">
        <v>153</v>
      </c>
      <c r="Q81" t="s">
        <v>153</v>
      </c>
    </row>
    <row r="82" spans="2:17">
      <c r="B82" t="s">
        <v>154</v>
      </c>
      <c r="Q82" t="s">
        <v>154</v>
      </c>
    </row>
    <row r="83" spans="2:17">
      <c r="B83" t="s">
        <v>155</v>
      </c>
      <c r="Q83" t="s">
        <v>155</v>
      </c>
    </row>
    <row r="84" spans="2:17">
      <c r="B84" t="s">
        <v>156</v>
      </c>
      <c r="Q84" t="s">
        <v>156</v>
      </c>
    </row>
    <row r="85" spans="2:17">
      <c r="B85" t="s">
        <v>157</v>
      </c>
      <c r="Q85" t="s">
        <v>157</v>
      </c>
    </row>
    <row r="86" spans="2:17">
      <c r="B86" t="s">
        <v>158</v>
      </c>
      <c r="Q86" t="s">
        <v>158</v>
      </c>
    </row>
    <row r="87" spans="2:17">
      <c r="B87" t="s">
        <v>159</v>
      </c>
      <c r="Q87" t="s">
        <v>159</v>
      </c>
    </row>
    <row r="88" spans="2:17">
      <c r="B88" t="s">
        <v>160</v>
      </c>
      <c r="Q88" t="s">
        <v>160</v>
      </c>
    </row>
    <row r="89" spans="2:17">
      <c r="B89" t="s">
        <v>161</v>
      </c>
      <c r="Q89" t="s">
        <v>161</v>
      </c>
    </row>
    <row r="90" spans="2:17">
      <c r="B90" t="s">
        <v>162</v>
      </c>
      <c r="Q90" t="s">
        <v>162</v>
      </c>
    </row>
    <row r="91" spans="2:17">
      <c r="B91" t="s">
        <v>163</v>
      </c>
      <c r="Q91" t="s">
        <v>163</v>
      </c>
    </row>
    <row r="92" spans="2:17">
      <c r="B92" t="s">
        <v>164</v>
      </c>
      <c r="Q92" t="s">
        <v>164</v>
      </c>
    </row>
    <row r="93" spans="2:17">
      <c r="B93" t="s">
        <v>165</v>
      </c>
      <c r="Q93" t="s">
        <v>165</v>
      </c>
    </row>
    <row r="94" spans="2:17">
      <c r="B94" t="s">
        <v>166</v>
      </c>
      <c r="Q94" t="s">
        <v>166</v>
      </c>
    </row>
    <row r="95" spans="2:17">
      <c r="B95" t="s">
        <v>167</v>
      </c>
      <c r="Q95" t="s">
        <v>167</v>
      </c>
    </row>
    <row r="96" spans="2:17">
      <c r="B96" t="s">
        <v>168</v>
      </c>
      <c r="Q96" t="s">
        <v>168</v>
      </c>
    </row>
    <row r="97" spans="2:17">
      <c r="B97" t="s">
        <v>169</v>
      </c>
      <c r="Q97" t="s">
        <v>169</v>
      </c>
    </row>
    <row r="98" spans="2:17">
      <c r="B98" t="s">
        <v>170</v>
      </c>
      <c r="Q98" t="s">
        <v>170</v>
      </c>
    </row>
    <row r="99" spans="2:17">
      <c r="B99" t="s">
        <v>171</v>
      </c>
      <c r="Q99" t="s">
        <v>171</v>
      </c>
    </row>
    <row r="100" spans="2:17">
      <c r="B100" t="s">
        <v>172</v>
      </c>
      <c r="Q100" t="s">
        <v>172</v>
      </c>
    </row>
    <row r="101" spans="2:17">
      <c r="B101" t="s">
        <v>173</v>
      </c>
      <c r="Q101" t="s">
        <v>173</v>
      </c>
    </row>
    <row r="102" spans="2:17">
      <c r="B102" t="s">
        <v>174</v>
      </c>
      <c r="Q102" t="s">
        <v>174</v>
      </c>
    </row>
    <row r="103" spans="2:17">
      <c r="B103" t="s">
        <v>175</v>
      </c>
      <c r="Q103" t="s">
        <v>175</v>
      </c>
    </row>
    <row r="104" spans="2:17">
      <c r="B104" t="s">
        <v>176</v>
      </c>
      <c r="Q104" t="s">
        <v>176</v>
      </c>
    </row>
    <row r="105" spans="2:17">
      <c r="B105" t="s">
        <v>177</v>
      </c>
      <c r="Q105" t="s">
        <v>177</v>
      </c>
    </row>
    <row r="106" spans="2:17">
      <c r="B106" t="s">
        <v>178</v>
      </c>
      <c r="Q106" t="s">
        <v>178</v>
      </c>
    </row>
    <row r="107" spans="2:17">
      <c r="B107" t="s">
        <v>179</v>
      </c>
      <c r="Q107" t="s">
        <v>179</v>
      </c>
    </row>
    <row r="108" spans="2:17">
      <c r="B108" t="s">
        <v>180</v>
      </c>
      <c r="Q108" t="s">
        <v>180</v>
      </c>
    </row>
    <row r="109" spans="2:17">
      <c r="B109" t="s">
        <v>181</v>
      </c>
      <c r="Q109" t="s">
        <v>181</v>
      </c>
    </row>
    <row r="110" spans="2:17">
      <c r="B110" t="s">
        <v>182</v>
      </c>
      <c r="Q110" t="s">
        <v>182</v>
      </c>
    </row>
    <row r="111" spans="2:17">
      <c r="B111" t="s">
        <v>183</v>
      </c>
      <c r="Q111" t="s">
        <v>183</v>
      </c>
    </row>
    <row r="112" spans="2:17">
      <c r="B112" t="s">
        <v>184</v>
      </c>
      <c r="Q112" t="s">
        <v>184</v>
      </c>
    </row>
    <row r="113" spans="2:17">
      <c r="B113" t="s">
        <v>185</v>
      </c>
      <c r="Q113" t="s">
        <v>185</v>
      </c>
    </row>
    <row r="114" spans="2:17">
      <c r="B114" t="s">
        <v>186</v>
      </c>
      <c r="Q114" t="s">
        <v>186</v>
      </c>
    </row>
    <row r="115" spans="2:17">
      <c r="B115" t="s">
        <v>187</v>
      </c>
      <c r="Q115" t="s">
        <v>187</v>
      </c>
    </row>
    <row r="116" spans="2:17">
      <c r="B116" t="s">
        <v>188</v>
      </c>
      <c r="Q116" t="s">
        <v>188</v>
      </c>
    </row>
    <row r="117" spans="2:17">
      <c r="B117" t="s">
        <v>189</v>
      </c>
      <c r="Q117" t="s">
        <v>189</v>
      </c>
    </row>
    <row r="118" spans="2:17">
      <c r="B118" t="s">
        <v>190</v>
      </c>
      <c r="Q118" t="s">
        <v>190</v>
      </c>
    </row>
    <row r="119" spans="2:17">
      <c r="B119" t="s">
        <v>191</v>
      </c>
      <c r="Q119" t="s">
        <v>191</v>
      </c>
    </row>
    <row r="120" spans="2:17">
      <c r="B120" t="s">
        <v>192</v>
      </c>
      <c r="Q120" t="s">
        <v>192</v>
      </c>
    </row>
    <row r="121" spans="2:17">
      <c r="B121" t="s">
        <v>193</v>
      </c>
      <c r="Q121" t="s">
        <v>193</v>
      </c>
    </row>
    <row r="122" spans="2:17">
      <c r="B122" t="s">
        <v>194</v>
      </c>
      <c r="Q122" t="s">
        <v>194</v>
      </c>
    </row>
    <row r="123" spans="2:17">
      <c r="B123" t="s">
        <v>195</v>
      </c>
      <c r="Q123" t="s">
        <v>195</v>
      </c>
    </row>
    <row r="124" spans="2:17">
      <c r="B124" t="s">
        <v>196</v>
      </c>
      <c r="Q124" t="s">
        <v>196</v>
      </c>
    </row>
    <row r="125" spans="2:17">
      <c r="B125" t="s">
        <v>197</v>
      </c>
      <c r="Q125" t="s">
        <v>197</v>
      </c>
    </row>
    <row r="126" spans="2:17">
      <c r="B126" t="s">
        <v>198</v>
      </c>
      <c r="Q126" t="s">
        <v>198</v>
      </c>
    </row>
    <row r="127" spans="2:17">
      <c r="B127" t="s">
        <v>199</v>
      </c>
      <c r="Q127" t="s">
        <v>199</v>
      </c>
    </row>
    <row r="128" spans="2:17">
      <c r="B128" t="s">
        <v>200</v>
      </c>
      <c r="Q128" t="s">
        <v>200</v>
      </c>
    </row>
    <row r="129" spans="2:17">
      <c r="B129" t="s">
        <v>201</v>
      </c>
      <c r="Q129" t="s">
        <v>201</v>
      </c>
    </row>
    <row r="130" spans="2:17">
      <c r="B130" t="s">
        <v>202</v>
      </c>
      <c r="Q130" t="s">
        <v>202</v>
      </c>
    </row>
    <row r="131" spans="2:17">
      <c r="B131" t="s">
        <v>203</v>
      </c>
      <c r="Q131" t="s">
        <v>203</v>
      </c>
    </row>
    <row r="132" spans="2:17">
      <c r="B132" t="s">
        <v>204</v>
      </c>
      <c r="Q132" t="s">
        <v>204</v>
      </c>
    </row>
    <row r="133" spans="2:17">
      <c r="B133" t="s">
        <v>205</v>
      </c>
      <c r="Q133" t="s">
        <v>205</v>
      </c>
    </row>
    <row r="134" spans="2:17">
      <c r="B134" t="s">
        <v>206</v>
      </c>
      <c r="Q134" t="s">
        <v>206</v>
      </c>
    </row>
    <row r="135" spans="2:17">
      <c r="B135" t="s">
        <v>207</v>
      </c>
      <c r="Q135" t="s">
        <v>207</v>
      </c>
    </row>
    <row r="136" spans="2:17">
      <c r="B136" t="s">
        <v>208</v>
      </c>
      <c r="Q136" t="s">
        <v>208</v>
      </c>
    </row>
    <row r="137" spans="2:17">
      <c r="B137" t="s">
        <v>209</v>
      </c>
      <c r="Q137" t="s">
        <v>209</v>
      </c>
    </row>
    <row r="138" spans="2:17">
      <c r="B138" t="s">
        <v>210</v>
      </c>
      <c r="Q138" t="s">
        <v>210</v>
      </c>
    </row>
    <row r="139" spans="2:17">
      <c r="B139" t="s">
        <v>211</v>
      </c>
      <c r="Q139" t="s">
        <v>211</v>
      </c>
    </row>
    <row r="140" spans="2:17">
      <c r="B140" t="s">
        <v>212</v>
      </c>
      <c r="Q140" t="s">
        <v>212</v>
      </c>
    </row>
    <row r="141" spans="2:17">
      <c r="B141" t="s">
        <v>213</v>
      </c>
      <c r="Q141" t="s">
        <v>213</v>
      </c>
    </row>
    <row r="142" spans="2:17">
      <c r="B142" t="s">
        <v>214</v>
      </c>
      <c r="Q142" t="s">
        <v>214</v>
      </c>
    </row>
    <row r="143" spans="2:17">
      <c r="B143" t="s">
        <v>215</v>
      </c>
      <c r="Q143" t="s">
        <v>215</v>
      </c>
    </row>
    <row r="144" spans="2:17">
      <c r="B144" t="s">
        <v>216</v>
      </c>
      <c r="Q144" t="s">
        <v>216</v>
      </c>
    </row>
    <row r="145" spans="2:17">
      <c r="B145" t="s">
        <v>217</v>
      </c>
      <c r="Q145" t="s">
        <v>217</v>
      </c>
    </row>
    <row r="146" spans="2:17">
      <c r="B146" t="s">
        <v>218</v>
      </c>
      <c r="Q146" t="s">
        <v>218</v>
      </c>
    </row>
    <row r="147" spans="2:17">
      <c r="B147" t="s">
        <v>219</v>
      </c>
      <c r="Q147" t="s">
        <v>219</v>
      </c>
    </row>
    <row r="148" spans="2:17">
      <c r="B148" t="s">
        <v>220</v>
      </c>
      <c r="Q148" t="s">
        <v>220</v>
      </c>
    </row>
    <row r="149" spans="2:17">
      <c r="B149" t="s">
        <v>221</v>
      </c>
      <c r="Q149" t="s">
        <v>221</v>
      </c>
    </row>
    <row r="150" spans="2:17">
      <c r="B150" t="s">
        <v>222</v>
      </c>
      <c r="Q150" t="s">
        <v>222</v>
      </c>
    </row>
    <row r="151" spans="2:17">
      <c r="B151" t="s">
        <v>223</v>
      </c>
      <c r="Q151" t="s">
        <v>223</v>
      </c>
    </row>
    <row r="152" spans="2:17">
      <c r="B152" t="s">
        <v>224</v>
      </c>
      <c r="Q152" t="s">
        <v>224</v>
      </c>
    </row>
    <row r="153" spans="2:17">
      <c r="B153" t="s">
        <v>225</v>
      </c>
      <c r="Q153" t="s">
        <v>225</v>
      </c>
    </row>
    <row r="154" spans="2:17">
      <c r="B154" t="s">
        <v>226</v>
      </c>
      <c r="Q154" t="s">
        <v>226</v>
      </c>
    </row>
    <row r="155" spans="2:17">
      <c r="B155" t="s">
        <v>71</v>
      </c>
      <c r="Q155" t="s">
        <v>71</v>
      </c>
    </row>
    <row r="156" spans="2:17">
      <c r="B156" t="s">
        <v>227</v>
      </c>
      <c r="Q156" t="s">
        <v>227</v>
      </c>
    </row>
    <row r="157" spans="2:17">
      <c r="B157" t="s">
        <v>72</v>
      </c>
      <c r="Q157" t="s">
        <v>72</v>
      </c>
    </row>
    <row r="158" spans="2:17">
      <c r="B158" t="s">
        <v>228</v>
      </c>
      <c r="Q158" t="s">
        <v>228</v>
      </c>
    </row>
    <row r="159" spans="2:17">
      <c r="B159" t="s">
        <v>229</v>
      </c>
      <c r="Q159" t="s">
        <v>229</v>
      </c>
    </row>
    <row r="160" spans="2:17">
      <c r="B160" t="s">
        <v>230</v>
      </c>
      <c r="Q160" t="s">
        <v>230</v>
      </c>
    </row>
    <row r="161" spans="2:17">
      <c r="B161" t="s">
        <v>231</v>
      </c>
      <c r="Q161" t="s">
        <v>231</v>
      </c>
    </row>
    <row r="162" spans="2:17">
      <c r="B162" t="s">
        <v>232</v>
      </c>
      <c r="Q162" t="s">
        <v>232</v>
      </c>
    </row>
    <row r="163" spans="2:17">
      <c r="B163" t="s">
        <v>233</v>
      </c>
      <c r="Q163" t="s">
        <v>233</v>
      </c>
    </row>
    <row r="164" spans="2:17">
      <c r="B164" t="s">
        <v>234</v>
      </c>
      <c r="Q164" t="s">
        <v>234</v>
      </c>
    </row>
    <row r="165" spans="2:17">
      <c r="B165" t="s">
        <v>235</v>
      </c>
      <c r="Q165" t="s">
        <v>235</v>
      </c>
    </row>
    <row r="166" spans="2:17">
      <c r="B166" t="s">
        <v>236</v>
      </c>
      <c r="Q166" t="s">
        <v>236</v>
      </c>
    </row>
    <row r="167" spans="2:17">
      <c r="B167" t="s">
        <v>237</v>
      </c>
      <c r="Q167" t="s">
        <v>237</v>
      </c>
    </row>
    <row r="168" spans="2:17">
      <c r="B168" t="s">
        <v>238</v>
      </c>
      <c r="Q168" t="s">
        <v>238</v>
      </c>
    </row>
    <row r="169" spans="2:17">
      <c r="B169" t="s">
        <v>239</v>
      </c>
      <c r="Q169" t="s">
        <v>239</v>
      </c>
    </row>
    <row r="170" spans="2:17">
      <c r="B170" t="s">
        <v>240</v>
      </c>
      <c r="Q170" t="s">
        <v>240</v>
      </c>
    </row>
    <row r="171" spans="2:17">
      <c r="B171" t="s">
        <v>241</v>
      </c>
      <c r="Q171" t="s">
        <v>241</v>
      </c>
    </row>
    <row r="172" spans="2:17">
      <c r="B172" t="s">
        <v>242</v>
      </c>
      <c r="Q172" t="s">
        <v>242</v>
      </c>
    </row>
    <row r="173" spans="2:17">
      <c r="B173" t="s">
        <v>243</v>
      </c>
      <c r="Q173" t="s">
        <v>243</v>
      </c>
    </row>
    <row r="174" spans="2:17">
      <c r="B174" t="s">
        <v>244</v>
      </c>
      <c r="Q174" t="s">
        <v>244</v>
      </c>
    </row>
    <row r="175" spans="2:17">
      <c r="B175" t="s">
        <v>245</v>
      </c>
      <c r="Q175" t="s">
        <v>245</v>
      </c>
    </row>
    <row r="176" spans="2:17">
      <c r="B176" t="s">
        <v>246</v>
      </c>
      <c r="Q176" t="s">
        <v>246</v>
      </c>
    </row>
    <row r="177" spans="2:17">
      <c r="B177" t="s">
        <v>247</v>
      </c>
      <c r="Q177" t="s">
        <v>247</v>
      </c>
    </row>
    <row r="178" spans="2:17">
      <c r="B178" t="s">
        <v>248</v>
      </c>
      <c r="Q178" t="s">
        <v>248</v>
      </c>
    </row>
    <row r="179" spans="2:17">
      <c r="B179" t="s">
        <v>249</v>
      </c>
      <c r="Q179" t="s">
        <v>249</v>
      </c>
    </row>
    <row r="180" spans="2:17">
      <c r="B180" t="s">
        <v>250</v>
      </c>
      <c r="Q180" t="s">
        <v>250</v>
      </c>
    </row>
    <row r="181" spans="2:17">
      <c r="B181" t="s">
        <v>251</v>
      </c>
      <c r="Q181" t="s">
        <v>251</v>
      </c>
    </row>
    <row r="182" spans="2:17">
      <c r="B182" t="s">
        <v>252</v>
      </c>
      <c r="Q182" t="s">
        <v>252</v>
      </c>
    </row>
    <row r="183" spans="2:17">
      <c r="B183" t="s">
        <v>253</v>
      </c>
      <c r="Q183" t="s">
        <v>253</v>
      </c>
    </row>
    <row r="184" spans="2:17">
      <c r="B184" t="s">
        <v>254</v>
      </c>
      <c r="Q184" t="s">
        <v>254</v>
      </c>
    </row>
    <row r="185" spans="2:17">
      <c r="B185" t="s">
        <v>255</v>
      </c>
      <c r="Q185" t="s">
        <v>255</v>
      </c>
    </row>
    <row r="186" spans="2:17">
      <c r="B186" t="s">
        <v>256</v>
      </c>
      <c r="Q186" t="s">
        <v>256</v>
      </c>
    </row>
    <row r="187" spans="2:17">
      <c r="B187" t="s">
        <v>257</v>
      </c>
      <c r="Q187" t="s">
        <v>257</v>
      </c>
    </row>
    <row r="188" spans="2:17">
      <c r="B188" t="s">
        <v>258</v>
      </c>
      <c r="Q188" t="s">
        <v>258</v>
      </c>
    </row>
    <row r="189" spans="2:17">
      <c r="B189" t="s">
        <v>259</v>
      </c>
      <c r="Q189" t="s">
        <v>259</v>
      </c>
    </row>
    <row r="190" spans="2:17">
      <c r="B190" t="s">
        <v>260</v>
      </c>
      <c r="Q190" t="s">
        <v>260</v>
      </c>
    </row>
    <row r="191" spans="2:17">
      <c r="B191" t="s">
        <v>261</v>
      </c>
      <c r="Q191" t="s">
        <v>261</v>
      </c>
    </row>
    <row r="192" spans="2:17">
      <c r="B192" t="s">
        <v>262</v>
      </c>
      <c r="Q192" t="s">
        <v>262</v>
      </c>
    </row>
    <row r="193" spans="2:17">
      <c r="B193" t="s">
        <v>73</v>
      </c>
      <c r="Q193" t="s">
        <v>73</v>
      </c>
    </row>
    <row r="194" spans="2:17">
      <c r="B194" t="s">
        <v>263</v>
      </c>
      <c r="Q194" t="s">
        <v>263</v>
      </c>
    </row>
    <row r="195" spans="2:17">
      <c r="B195" t="s">
        <v>264</v>
      </c>
      <c r="Q195" t="s">
        <v>264</v>
      </c>
    </row>
    <row r="196" spans="2:17">
      <c r="B196" t="s">
        <v>265</v>
      </c>
      <c r="Q196" t="s">
        <v>265</v>
      </c>
    </row>
    <row r="197" spans="2:17">
      <c r="B197" t="s">
        <v>266</v>
      </c>
      <c r="Q197" t="s">
        <v>266</v>
      </c>
    </row>
    <row r="198" spans="2:17">
      <c r="B198" t="s">
        <v>267</v>
      </c>
      <c r="Q198" t="s">
        <v>267</v>
      </c>
    </row>
    <row r="199" spans="2:17">
      <c r="B199" t="s">
        <v>268</v>
      </c>
      <c r="Q199" t="s">
        <v>268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47</vt:i4>
      </vt:variant>
    </vt:vector>
  </HeadingPairs>
  <TitlesOfParts>
    <vt:vector size="58" baseType="lpstr">
      <vt:lpstr>Feuil1</vt:lpstr>
      <vt:lpstr>ouverture dossier</vt:lpstr>
      <vt:lpstr>Suvis dossiers</vt:lpstr>
      <vt:lpstr>consultation dossiers</vt:lpstr>
      <vt:lpstr>Répertoire</vt:lpstr>
      <vt:lpstr>Data dossier</vt:lpstr>
      <vt:lpstr>Data Suvi</vt:lpstr>
      <vt:lpstr>Feuil2</vt:lpstr>
      <vt:lpstr>stats</vt:lpstr>
      <vt:lpstr>Bon plan</vt:lpstr>
      <vt:lpstr>DB</vt:lpstr>
      <vt:lpstr>CD_Ante</vt:lpstr>
      <vt:lpstr>CD_AntMed</vt:lpstr>
      <vt:lpstr>CD_Assu</vt:lpstr>
      <vt:lpstr>CD_CartMed</vt:lpstr>
      <vt:lpstr>CD_CNI</vt:lpstr>
      <vt:lpstr>CD_CP</vt:lpstr>
      <vt:lpstr>CD_CPAS</vt:lpstr>
      <vt:lpstr>CD_Date</vt:lpstr>
      <vt:lpstr>CD_LDV</vt:lpstr>
      <vt:lpstr>CD_Médecin_traitant</vt:lpstr>
      <vt:lpstr>CD_Mut</vt:lpstr>
      <vt:lpstr>CD_Nat</vt:lpstr>
      <vt:lpstr>CD_Nom</vt:lpstr>
      <vt:lpstr>CD_NomMut</vt:lpstr>
      <vt:lpstr>CD_Pharma</vt:lpstr>
      <vt:lpstr>CD_Prenom</vt:lpstr>
      <vt:lpstr>CD_Presc</vt:lpstr>
      <vt:lpstr>CD_Revenu</vt:lpstr>
      <vt:lpstr>CD_Sero</vt:lpstr>
      <vt:lpstr>CD_Statu</vt:lpstr>
      <vt:lpstr>CD_Tel</vt:lpstr>
      <vt:lpstr>CD_Traitement</vt:lpstr>
      <vt:lpstr>CD_Vaccins</vt:lpstr>
      <vt:lpstr>champsAeffacer</vt:lpstr>
      <vt:lpstr>Code</vt:lpstr>
      <vt:lpstr>DATASUVIS</vt:lpstr>
      <vt:lpstr>DateAinsérer</vt:lpstr>
      <vt:lpstr>ListParam</vt:lpstr>
      <vt:lpstr>Listparamed</vt:lpstr>
      <vt:lpstr>ListPied</vt:lpstr>
      <vt:lpstr>ListSocial</vt:lpstr>
      <vt:lpstr>MD.Accompagnement</vt:lpstr>
      <vt:lpstr>MD.carteMed</vt:lpstr>
      <vt:lpstr>MD.Commune</vt:lpstr>
      <vt:lpstr>MD.Cp</vt:lpstr>
      <vt:lpstr>MD.Lieudevie</vt:lpstr>
      <vt:lpstr>MD.Mutu</vt:lpstr>
      <vt:lpstr>MD.Nationalité</vt:lpstr>
      <vt:lpstr>MD.NVPatient</vt:lpstr>
      <vt:lpstr>MD.OrigineOuverture</vt:lpstr>
      <vt:lpstr>MD.Revenus</vt:lpstr>
      <vt:lpstr>MD.Serologie</vt:lpstr>
      <vt:lpstr>MD.Sexe</vt:lpstr>
      <vt:lpstr>MD.Travailleurs</vt:lpstr>
      <vt:lpstr>MD.TypeSuvis</vt:lpstr>
      <vt:lpstr>Rech</vt:lpstr>
      <vt:lpstr>ZoneEffecement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dslegte</dc:creator>
  <cp:lastModifiedBy>Samir BENHENOU</cp:lastModifiedBy>
  <cp:lastPrinted>2014-12-08T14:17:13Z</cp:lastPrinted>
  <dcterms:created xsi:type="dcterms:W3CDTF">2014-10-16T19:06:27Z</dcterms:created>
  <dcterms:modified xsi:type="dcterms:W3CDTF">2015-03-09T20:54:40Z</dcterms:modified>
</cp:coreProperties>
</file>