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do nascimento\Nouvelle Gestion\"/>
    </mc:Choice>
  </mc:AlternateContent>
  <bookViews>
    <workbookView xWindow="0" yWindow="0" windowWidth="28800" windowHeight="12300" activeTab="1"/>
  </bookViews>
  <sheets>
    <sheet name="Accueil" sheetId="2" r:id="rId1"/>
    <sheet name="Données" sheetId="1" r:id="rId2"/>
    <sheet name="Inter" sheetId="3" r:id="rId3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L20" i="2" l="1"/>
  <c r="J20" i="2"/>
  <c r="L17" i="2"/>
  <c r="J17" i="2"/>
  <c r="L14" i="2"/>
  <c r="J14" i="2"/>
  <c r="L11" i="2"/>
  <c r="J11" i="2"/>
  <c r="H17" i="2"/>
  <c r="H14" i="2"/>
  <c r="H23" i="2" s="1"/>
  <c r="H11" i="2"/>
  <c r="H8" i="2"/>
  <c r="H3" i="2"/>
  <c r="F29" i="2"/>
  <c r="F3" i="2"/>
  <c r="F8" i="2"/>
  <c r="F11" i="2"/>
  <c r="F14" i="2"/>
  <c r="F17" i="2"/>
  <c r="F20" i="2"/>
  <c r="F23" i="2"/>
  <c r="F26" i="2"/>
  <c r="J5" i="2" l="1"/>
  <c r="J8" i="2"/>
  <c r="A1" i="3"/>
</calcChain>
</file>

<file path=xl/sharedStrings.xml><?xml version="1.0" encoding="utf-8"?>
<sst xmlns="http://schemas.openxmlformats.org/spreadsheetml/2006/main" count="143" uniqueCount="97">
  <si>
    <t>Nom</t>
  </si>
  <si>
    <t>Adresse</t>
  </si>
  <si>
    <t>Ville</t>
  </si>
  <si>
    <t>Email</t>
  </si>
  <si>
    <t>Complément</t>
  </si>
  <si>
    <t>N°</t>
  </si>
  <si>
    <t>Postal</t>
  </si>
  <si>
    <t>Prénom</t>
  </si>
  <si>
    <t>Mat</t>
  </si>
  <si>
    <t>Concerto</t>
  </si>
  <si>
    <t>ERIC</t>
  </si>
  <si>
    <t>Grade</t>
  </si>
  <si>
    <t>Fixe</t>
  </si>
  <si>
    <t>Portable</t>
  </si>
  <si>
    <t>FLORENT</t>
  </si>
  <si>
    <t>PARIS</t>
  </si>
  <si>
    <t>JACQUES</t>
  </si>
  <si>
    <t>Entrée</t>
  </si>
  <si>
    <t>Arrive</t>
  </si>
  <si>
    <t>Taille</t>
  </si>
  <si>
    <t>Veste</t>
  </si>
  <si>
    <t>Pant.</t>
  </si>
  <si>
    <t>T.SHIRT</t>
  </si>
  <si>
    <t>Gants</t>
  </si>
  <si>
    <t>Code Postal</t>
  </si>
  <si>
    <t>Téléphone Fixe</t>
  </si>
  <si>
    <t>Téléphone Portable</t>
  </si>
  <si>
    <t>DONNEES PERSONNELLES</t>
  </si>
  <si>
    <t>VESTIMENTAIRE</t>
  </si>
  <si>
    <t>Pantalon</t>
  </si>
  <si>
    <t>Tee Shirt</t>
  </si>
  <si>
    <t>BENJAMIN</t>
  </si>
  <si>
    <t/>
  </si>
  <si>
    <t>57</t>
  </si>
  <si>
    <t>NICOLAS</t>
  </si>
  <si>
    <t>TARBES</t>
  </si>
  <si>
    <t>FLORIAN</t>
  </si>
  <si>
    <t>20/10/2016</t>
  </si>
  <si>
    <t>AAAAA</t>
  </si>
  <si>
    <t>BBBBB</t>
  </si>
  <si>
    <t>BCCCCC</t>
  </si>
  <si>
    <t>DDDDD</t>
  </si>
  <si>
    <t>EEEEEE</t>
  </si>
  <si>
    <t>FFFFFF</t>
  </si>
  <si>
    <t>COMMIS</t>
  </si>
  <si>
    <t>CUISINIER</t>
  </si>
  <si>
    <t>RESPONSABLE TECH</t>
  </si>
  <si>
    <t>ONE</t>
  </si>
  <si>
    <t>FREE</t>
  </si>
  <si>
    <t>FIVE</t>
  </si>
  <si>
    <t>SIX</t>
  </si>
  <si>
    <t>SEVEN</t>
  </si>
  <si>
    <t>9 TEST</t>
  </si>
  <si>
    <t>10ESSAI</t>
  </si>
  <si>
    <t>MAJORDOME</t>
  </si>
  <si>
    <t>TECHNICIEN</t>
  </si>
  <si>
    <t>11 RUE MOISIE</t>
  </si>
  <si>
    <t>12 RUE POURRIE</t>
  </si>
  <si>
    <t>13 RUE DES BEAUX</t>
  </si>
  <si>
    <t>14 RUE CARRE</t>
  </si>
  <si>
    <t>NIORT</t>
  </si>
  <si>
    <t>BORDEAUX</t>
  </si>
  <si>
    <t>METZ</t>
  </si>
  <si>
    <t>STRASBOURG</t>
  </si>
  <si>
    <t>CASTALDI</t>
  </si>
  <si>
    <t>FRERE</t>
  </si>
  <si>
    <t>SAINT</t>
  </si>
  <si>
    <t>MANAUDOU</t>
  </si>
  <si>
    <t>RATE</t>
  </si>
  <si>
    <t>WOERTH</t>
  </si>
  <si>
    <t>MDP</t>
  </si>
  <si>
    <t>IDENT</t>
  </si>
  <si>
    <t>CHAPEAU</t>
  </si>
  <si>
    <t>CHAUSSURE</t>
  </si>
  <si>
    <t>CHAUSSETTE</t>
  </si>
  <si>
    <t>XL</t>
  </si>
  <si>
    <t>XXL</t>
  </si>
  <si>
    <t>XXXL</t>
  </si>
  <si>
    <t>XXXX</t>
  </si>
  <si>
    <t>Y</t>
  </si>
  <si>
    <t>YL</t>
  </si>
  <si>
    <t>P</t>
  </si>
  <si>
    <t>E</t>
  </si>
  <si>
    <t>T</t>
  </si>
  <si>
    <t>I</t>
  </si>
  <si>
    <t>S</t>
  </si>
  <si>
    <t>Durée</t>
  </si>
  <si>
    <t>Date d'arrivéE</t>
  </si>
  <si>
    <t>Identifiant</t>
  </si>
  <si>
    <t>Mot de passe</t>
  </si>
  <si>
    <t>CHAUSSURES</t>
  </si>
  <si>
    <t>CHAUSSETTES</t>
  </si>
  <si>
    <t>Date d'entrée</t>
  </si>
  <si>
    <t>id banque</t>
  </si>
  <si>
    <t>numéro identité</t>
  </si>
  <si>
    <t>rang</t>
  </si>
  <si>
    <t>DONNEES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</si>
</sst>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#&quot; &quot;##&quot; &quot;##&quot; &quot;##&quot; &quot;##"/>
    <numFmt numFmtId="165" formatCode="000,000,000,000"/>
    <numFmt numFmtId="166" formatCode="0000000000"/>
    <numFmt numFmtId="167" formatCode="dd/mm/yy;@"/>
    <numFmt numFmtId="168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/>
    <xf numFmtId="0" fontId="0" fillId="0" borderId="1" xfId="0" applyBorder="1"/>
    <xf numFmtId="164" fontId="0" fillId="0" borderId="1" xfId="0" applyNumberFormat="1" applyBorder="1" applyAlignment="1">
      <alignment horizontal="center"/>
    </xf>
    <xf numFmtId="0" fontId="0" fillId="0" borderId="2" xfId="0" applyBorder="1"/>
    <xf numFmtId="164" fontId="0" fillId="0" borderId="2" xfId="0" applyNumberFormat="1" applyBorder="1" applyAlignment="1">
      <alignment horizontal="center"/>
    </xf>
    <xf numFmtId="0" fontId="0" fillId="0" borderId="2" xfId="0" applyFill="1" applyBorder="1"/>
    <xf numFmtId="0" fontId="0" fillId="0" borderId="1" xfId="0" applyFill="1" applyBorder="1"/>
    <xf numFmtId="0" fontId="0" fillId="0" borderId="0" xfId="0" applyFill="1" applyBorder="1"/>
    <xf numFmtId="0" fontId="0" fillId="3" borderId="0" xfId="0" applyFill="1"/>
    <xf numFmtId="0" fontId="0" fillId="2" borderId="3" xfId="0" applyFill="1" applyBorder="1"/>
    <xf numFmtId="0" fontId="0" fillId="0" borderId="5" xfId="0" applyBorder="1"/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164" fontId="2" fillId="0" borderId="4" xfId="0" applyNumberFormat="1" applyFont="1" applyBorder="1" applyAlignment="1">
      <alignment horizontal="left"/>
    </xf>
    <xf numFmtId="0" fontId="0" fillId="2" borderId="5" xfId="0" applyFill="1" applyBorder="1"/>
    <xf numFmtId="0" fontId="0" fillId="4" borderId="0" xfId="0" applyFill="1"/>
    <xf numFmtId="164" fontId="0" fillId="0" borderId="1" xfId="0" applyNumberFormat="1" applyFill="1" applyBorder="1" applyAlignment="1">
      <alignment horizontal="center"/>
    </xf>
    <xf numFmtId="0" fontId="0" fillId="0" borderId="0" xfId="0" applyFill="1"/>
    <xf numFmtId="165" fontId="0" fillId="0" borderId="0" xfId="0" applyNumberFormat="1" applyFill="1"/>
    <xf numFmtId="164" fontId="0" fillId="0" borderId="0" xfId="0" applyNumberFormat="1"/>
    <xf numFmtId="164" fontId="0" fillId="0" borderId="1" xfId="0" applyNumberFormat="1" applyBorder="1"/>
    <xf numFmtId="164" fontId="0" fillId="0" borderId="1" xfId="0" applyNumberFormat="1" applyFill="1" applyBorder="1"/>
    <xf numFmtId="164" fontId="0" fillId="0" borderId="2" xfId="0" applyNumberFormat="1" applyBorder="1"/>
    <xf numFmtId="164" fontId="0" fillId="0" borderId="0" xfId="0" applyNumberFormat="1" applyFill="1" applyBorder="1"/>
    <xf numFmtId="166" fontId="0" fillId="0" borderId="1" xfId="4" applyNumberFormat="1" applyFont="1" applyBorder="1"/>
    <xf numFmtId="0" fontId="0" fillId="0" borderId="0" xfId="0" applyAlignment="1">
      <alignment horizontal="left"/>
    </xf>
    <xf numFmtId="164" fontId="3" fillId="0" borderId="1" xfId="3" applyNumberFormat="1" applyBorder="1" applyAlignment="1">
      <alignment horizontal="left"/>
    </xf>
    <xf numFmtId="164" fontId="0" fillId="0" borderId="1" xfId="0" applyNumberFormat="1" applyBorder="1" applyAlignment="1">
      <alignment horizontal="left"/>
    </xf>
    <xf numFmtId="164" fontId="0" fillId="0" borderId="1" xfId="0" applyNumberFormat="1" applyFill="1" applyBorder="1" applyAlignment="1">
      <alignment horizontal="left"/>
    </xf>
    <xf numFmtId="164" fontId="0" fillId="0" borderId="2" xfId="0" applyNumberFormat="1" applyBorder="1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2" applyNumberFormat="1" applyFont="1"/>
    <xf numFmtId="0" fontId="0" fillId="0" borderId="0" xfId="2" applyNumberFormat="1" applyFont="1" applyFill="1"/>
    <xf numFmtId="0" fontId="0" fillId="0" borderId="0" xfId="2" applyNumberFormat="1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Fill="1" applyAlignment="1">
      <alignment horizontal="right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2" applyNumberFormat="1" applyFont="1" applyAlignment="1">
      <alignment horizontal="center"/>
    </xf>
    <xf numFmtId="0" fontId="2" fillId="0" borderId="0" xfId="0" applyFont="1" applyAlignment="1">
      <alignment horizontal="right"/>
    </xf>
    <xf numFmtId="166" fontId="2" fillId="0" borderId="5" xfId="0" applyNumberFormat="1" applyFont="1" applyBorder="1" applyAlignment="1">
      <alignment horizontal="left"/>
    </xf>
    <xf numFmtId="0" fontId="6" fillId="3" borderId="0" xfId="0" applyFont="1" applyFill="1" applyAlignment="1">
      <alignment horizontal="center"/>
    </xf>
    <xf numFmtId="167" fontId="2" fillId="0" borderId="5" xfId="0" applyNumberFormat="1" applyFont="1" applyBorder="1" applyAlignment="1">
      <alignment horizontal="left"/>
    </xf>
    <xf numFmtId="0" fontId="5" fillId="0" borderId="4" xfId="1" applyNumberFormat="1" applyFont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44" fontId="4" fillId="0" borderId="0" xfId="0" applyNumberFormat="1" applyFont="1" applyFill="1" applyBorder="1"/>
    <xf numFmtId="164" fontId="2" fillId="0" borderId="0" xfId="0" applyNumberFormat="1" applyFont="1" applyFill="1" applyBorder="1" applyAlignment="1">
      <alignment horizontal="left"/>
    </xf>
    <xf numFmtId="44" fontId="0" fillId="0" borderId="0" xfId="0" applyNumberFormat="1" applyFill="1" applyBorder="1"/>
    <xf numFmtId="0" fontId="0" fillId="3" borderId="0" xfId="0" applyFill="1" applyBorder="1"/>
    <xf numFmtId="44" fontId="4" fillId="3" borderId="0" xfId="1" applyFont="1" applyFill="1" applyBorder="1"/>
    <xf numFmtId="9" fontId="4" fillId="3" borderId="0" xfId="2" applyFont="1" applyFill="1" applyBorder="1"/>
    <xf numFmtId="14" fontId="0" fillId="3" borderId="0" xfId="0" applyNumberFormat="1" applyFill="1"/>
    <xf numFmtId="168" fontId="2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>
      <alignment wrapText="1"/>
    </xf>
    <xf numFmtId="167" fontId="0" fillId="0" borderId="0" xfId="0" applyNumberFormat="1" applyFill="1" applyBorder="1"/>
    <xf numFmtId="14" fontId="2" fillId="0" borderId="5" xfId="0" applyNumberFormat="1" applyFont="1" applyBorder="1" applyAlignment="1">
      <alignment horizontal="left"/>
    </xf>
    <xf numFmtId="14" fontId="2" fillId="0" borderId="1" xfId="0" applyNumberFormat="1" applyFont="1" applyBorder="1" applyAlignment="1">
      <alignment horizontal="center"/>
    </xf>
    <xf numFmtId="14" fontId="0" fillId="0" borderId="1" xfId="0" applyNumberFormat="1" applyBorder="1"/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/>
    </xf>
    <xf numFmtId="0" fontId="0" fillId="0" borderId="0" xfId="0" applyNumberFormat="1" applyAlignment="1">
      <alignment horizontal="righ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44" fontId="4" fillId="0" borderId="9" xfId="1" applyFont="1" applyBorder="1" applyAlignment="1">
      <alignment horizontal="left"/>
    </xf>
    <xf numFmtId="44" fontId="4" fillId="0" borderId="10" xfId="1" applyFont="1" applyBorder="1" applyAlignment="1">
      <alignment horizontal="left"/>
    </xf>
    <xf numFmtId="44" fontId="4" fillId="0" borderId="11" xfId="1" applyFont="1" applyBorder="1" applyAlignment="1">
      <alignment horizontal="left"/>
    </xf>
    <xf numFmtId="0" fontId="0" fillId="2" borderId="4" xfId="0" applyFill="1" applyBorder="1"/>
    <xf numFmtId="0" fontId="0" fillId="3" borderId="3" xfId="0" applyFill="1" applyBorder="1"/>
    <xf numFmtId="0" fontId="0" fillId="5" borderId="1" xfId="0" applyFill="1" applyBorder="1"/>
    <xf numFmtId="166" fontId="0" fillId="5" borderId="1" xfId="4" applyNumberFormat="1" applyFont="1" applyFill="1" applyBorder="1"/>
    <xf numFmtId="164" fontId="0" fillId="5" borderId="1" xfId="0" applyNumberFormat="1" applyFill="1" applyBorder="1"/>
    <xf numFmtId="164" fontId="0" fillId="5" borderId="1" xfId="0" applyNumberFormat="1" applyFill="1" applyBorder="1" applyAlignment="1">
      <alignment horizontal="center"/>
    </xf>
    <xf numFmtId="164" fontId="3" fillId="5" borderId="1" xfId="3" applyNumberFormat="1" applyFill="1" applyBorder="1" applyAlignment="1">
      <alignment horizontal="left"/>
    </xf>
    <xf numFmtId="14" fontId="0" fillId="5" borderId="1" xfId="0" applyNumberFormat="1" applyFill="1" applyBorder="1"/>
    <xf numFmtId="0" fontId="0" fillId="5" borderId="0" xfId="0" applyFill="1"/>
    <xf numFmtId="14" fontId="0" fillId="5" borderId="0" xfId="0" applyNumberFormat="1" applyFill="1"/>
    <xf numFmtId="0" fontId="0" fillId="5" borderId="0" xfId="2" applyNumberFormat="1" applyFont="1" applyFill="1"/>
    <xf numFmtId="0" fontId="0" fillId="5" borderId="0" xfId="0" applyFill="1" applyAlignment="1">
      <alignment horizontal="right"/>
    </xf>
    <xf numFmtId="0" fontId="0" fillId="6" borderId="0" xfId="0" applyFill="1"/>
    <xf numFmtId="166" fontId="0" fillId="6" borderId="1" xfId="4" applyNumberFormat="1" applyFont="1" applyFill="1" applyBorder="1"/>
    <xf numFmtId="0" fontId="0" fillId="6" borderId="0" xfId="0" applyFill="1" applyBorder="1"/>
    <xf numFmtId="164" fontId="0" fillId="6" borderId="0" xfId="0" applyNumberFormat="1" applyFill="1"/>
    <xf numFmtId="0" fontId="0" fillId="6" borderId="0" xfId="0" applyFill="1" applyAlignment="1">
      <alignment horizontal="left"/>
    </xf>
    <xf numFmtId="14" fontId="0" fillId="6" borderId="1" xfId="0" applyNumberFormat="1" applyFill="1" applyBorder="1"/>
    <xf numFmtId="0" fontId="0" fillId="6" borderId="0" xfId="2" applyNumberFormat="1" applyFont="1" applyFill="1"/>
    <xf numFmtId="0" fontId="0" fillId="6" borderId="0" xfId="0" applyFill="1" applyAlignment="1">
      <alignment horizontal="right"/>
    </xf>
    <xf numFmtId="0" fontId="2" fillId="0" borderId="0" xfId="0" applyFont="1" applyBorder="1"/>
  </cellXfs>
  <cellStyles count="5">
    <cellStyle name="Lien hypertexte" xfId="3" builtinId="8"/>
    <cellStyle name="Milliers" xfId="4" builtinId="3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List" dx="22" fmlaLink="$B$29" fmlaRange="Données!$E:$E" noThreeD="1" sel="3" val="0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2</xdr:row>
          <xdr:rowOff>19050</xdr:rowOff>
        </xdr:from>
        <xdr:to>
          <xdr:col>4</xdr:col>
          <xdr:colOff>9525</xdr:colOff>
          <xdr:row>31</xdr:row>
          <xdr:rowOff>180975</xdr:rowOff>
        </xdr:to>
        <xdr:sp macro="" textlink="">
          <xdr:nvSpPr>
            <xdr:cNvPr id="1025" name="List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47625</xdr:rowOff>
        </xdr:from>
        <xdr:to>
          <xdr:col>0</xdr:col>
          <xdr:colOff>1619250</xdr:colOff>
          <xdr:row>1</xdr:row>
          <xdr:rowOff>180975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2</xdr:row>
          <xdr:rowOff>0</xdr:rowOff>
        </xdr:from>
        <xdr:to>
          <xdr:col>0</xdr:col>
          <xdr:colOff>1619250</xdr:colOff>
          <xdr:row>3</xdr:row>
          <xdr:rowOff>180975</xdr:rowOff>
        </xdr:to>
        <xdr:sp macro="" textlink="">
          <xdr:nvSpPr>
            <xdr:cNvPr id="1030" name="BTN_Modclient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47625</xdr:colOff>
      <xdr:row>0</xdr:row>
      <xdr:rowOff>28575</xdr:rowOff>
    </xdr:from>
    <xdr:to>
      <xdr:col>0</xdr:col>
      <xdr:colOff>47625</xdr:colOff>
      <xdr:row>41</xdr:row>
      <xdr:rowOff>85725</xdr:rowOff>
    </xdr:to>
    <xdr:cxnSp macro="">
      <xdr:nvCxnSpPr>
        <xdr:cNvPr id="3" name="Connecteur droit 2"/>
        <xdr:cNvCxnSpPr/>
      </xdr:nvCxnSpPr>
      <xdr:spPr>
        <a:xfrm>
          <a:off x="47625" y="28575"/>
          <a:ext cx="0" cy="66294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4</xdr:row>
          <xdr:rowOff>161925</xdr:rowOff>
        </xdr:from>
        <xdr:to>
          <xdr:col>0</xdr:col>
          <xdr:colOff>1590675</xdr:colOff>
          <xdr:row>7</xdr:row>
          <xdr:rowOff>152400</xdr:rowOff>
        </xdr:to>
        <xdr:sp macro="" textlink="">
          <xdr:nvSpPr>
            <xdr:cNvPr id="1031" name="CommandButton2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39"/>
  <sheetViews>
    <sheetView workbookViewId="0">
      <selection activeCell="F35" sqref="F35"/>
    </sheetView>
  </sheetViews>
  <sheetFormatPr baseColWidth="10" defaultRowHeight="15" x14ac:dyDescent="0.25"/>
  <cols>
    <col min="1" max="1" width="25.5703125" style="1" customWidth="1"/>
    <col min="5" max="5" width="1.42578125" style="1" customWidth="1"/>
    <col min="6" max="6" width="35.7109375" customWidth="1"/>
    <col min="7" max="7" width="1.42578125" style="1" customWidth="1"/>
    <col min="8" max="8" width="28.7109375" style="1" customWidth="1"/>
    <col min="9" max="9" width="1.42578125" style="1" customWidth="1"/>
    <col min="10" max="10" width="14.7109375" customWidth="1"/>
    <col min="11" max="11" width="1.42578125" style="1" customWidth="1"/>
    <col min="12" max="12" width="14.7109375" style="1" customWidth="1"/>
    <col min="13" max="13" width="1.42578125" customWidth="1"/>
  </cols>
  <sheetData>
    <row r="1" spans="1:13" s="1" customFormat="1" x14ac:dyDescent="0.25">
      <c r="A1" s="9"/>
      <c r="B1" s="9"/>
      <c r="C1" s="9"/>
      <c r="D1" s="9"/>
      <c r="E1" s="9"/>
      <c r="F1" s="9"/>
      <c r="G1" s="16"/>
      <c r="H1" s="9"/>
      <c r="I1" s="16"/>
      <c r="J1" s="9"/>
      <c r="K1" s="9"/>
      <c r="L1" s="9"/>
      <c r="M1" s="16"/>
    </row>
    <row r="2" spans="1:13" s="1" customFormat="1" x14ac:dyDescent="0.25">
      <c r="A2" s="9"/>
      <c r="B2" s="52">
        <f ca="1">TODAY()</f>
        <v>42721</v>
      </c>
      <c r="C2" s="9"/>
      <c r="D2" s="9"/>
      <c r="E2" s="9"/>
      <c r="F2" s="42" t="s">
        <v>27</v>
      </c>
      <c r="G2" s="16"/>
      <c r="H2" s="42" t="s">
        <v>96</v>
      </c>
      <c r="I2" s="16"/>
      <c r="J2" s="42" t="s">
        <v>28</v>
      </c>
      <c r="K2" s="42"/>
      <c r="L2" s="42"/>
      <c r="M2" s="16"/>
    </row>
    <row r="3" spans="1:13" ht="11.25" customHeight="1" thickBot="1" x14ac:dyDescent="0.3">
      <c r="A3" s="9"/>
      <c r="B3" s="9"/>
      <c r="C3" s="9"/>
      <c r="D3" s="9"/>
      <c r="E3" s="9"/>
      <c r="F3" s="91" t="e">
        <f>VLOOKUP(B27,Données!A:ZZ,5)</f>
        <v>#N/A</v>
      </c>
      <c r="G3" s="16"/>
      <c r="H3" s="91" t="e">
        <f>VLOOKUP(B27,Données!A:AAB,4)</f>
        <v>#N/A</v>
      </c>
      <c r="I3" s="16"/>
      <c r="J3" s="9"/>
      <c r="K3" s="9"/>
      <c r="L3" s="9"/>
      <c r="M3" s="16"/>
    </row>
    <row r="4" spans="1:13" ht="15" customHeight="1" x14ac:dyDescent="0.25">
      <c r="A4" s="9"/>
      <c r="B4" s="9"/>
      <c r="C4" s="9"/>
      <c r="D4" s="9"/>
      <c r="E4" s="9"/>
      <c r="F4" s="10" t="s">
        <v>0</v>
      </c>
      <c r="G4" s="16"/>
      <c r="H4" s="10" t="s">
        <v>95</v>
      </c>
      <c r="I4" s="16"/>
      <c r="J4" s="62" t="s">
        <v>88</v>
      </c>
      <c r="K4" s="63"/>
      <c r="L4" s="64"/>
      <c r="M4" s="16"/>
    </row>
    <row r="5" spans="1:13" ht="15.75" customHeight="1" thickBot="1" x14ac:dyDescent="0.3">
      <c r="A5" s="9"/>
      <c r="B5" s="9"/>
      <c r="C5" s="9"/>
      <c r="D5" s="9"/>
      <c r="E5" s="9"/>
      <c r="F5" s="71" t="s">
        <v>7</v>
      </c>
      <c r="G5" s="16"/>
      <c r="H5" s="71" t="s">
        <v>94</v>
      </c>
      <c r="I5" s="16"/>
      <c r="J5" s="65" t="e">
        <f ca="1">IF(B2-H14&lt;183,"Manque ancienneté",VLOOKUP(B29,Données!A:ZZ,16))</f>
        <v>#N/A</v>
      </c>
      <c r="K5" s="66"/>
      <c r="L5" s="67"/>
      <c r="M5" s="16"/>
    </row>
    <row r="6" spans="1:13" ht="5.0999999999999996" customHeight="1" thickBot="1" x14ac:dyDescent="0.3">
      <c r="A6" s="9"/>
      <c r="B6" s="9"/>
      <c r="C6" s="9"/>
      <c r="D6" s="9"/>
      <c r="E6" s="9"/>
      <c r="F6" s="9"/>
      <c r="G6" s="16"/>
      <c r="H6" s="9"/>
      <c r="I6" s="16"/>
      <c r="J6" s="9"/>
      <c r="K6" s="9"/>
      <c r="L6" s="9"/>
      <c r="M6" s="16"/>
    </row>
    <row r="7" spans="1:13" x14ac:dyDescent="0.25">
      <c r="A7" s="9"/>
      <c r="B7" s="9"/>
      <c r="C7" s="9"/>
      <c r="D7" s="9"/>
      <c r="E7" s="9"/>
      <c r="F7" s="72"/>
      <c r="G7" s="16"/>
      <c r="H7" s="72"/>
      <c r="I7" s="16"/>
      <c r="J7" s="62" t="s">
        <v>89</v>
      </c>
      <c r="K7" s="63"/>
      <c r="L7" s="64"/>
      <c r="M7" s="16"/>
    </row>
    <row r="8" spans="1:13" ht="15.75" thickBot="1" x14ac:dyDescent="0.3">
      <c r="A8" s="9"/>
      <c r="B8" s="9"/>
      <c r="C8" s="9"/>
      <c r="D8" s="9"/>
      <c r="E8" s="9"/>
      <c r="F8" s="12" t="e">
        <f>VLOOKUP(B29,Données!A:ZZ,6)</f>
        <v>#N/A</v>
      </c>
      <c r="G8" s="16"/>
      <c r="H8" s="41" t="e">
        <f>VLOOKUP(B29,Données!A:AAB,2)</f>
        <v>#N/A</v>
      </c>
      <c r="I8" s="16"/>
      <c r="J8" s="68" t="e">
        <f ca="1">IF(B2-H14&lt;183,"Manque ancienneté",VLOOKUP(B29,Données!A:ZZ,17))</f>
        <v>#N/A</v>
      </c>
      <c r="K8" s="69"/>
      <c r="L8" s="70"/>
      <c r="M8" s="16"/>
    </row>
    <row r="9" spans="1:13" ht="5.0999999999999996" customHeight="1" thickBot="1" x14ac:dyDescent="0.3">
      <c r="B9" s="9"/>
      <c r="C9" s="9"/>
      <c r="D9" s="9"/>
      <c r="E9" s="9"/>
      <c r="F9" s="11"/>
      <c r="G9" s="16"/>
      <c r="H9" s="11"/>
      <c r="I9" s="16"/>
      <c r="J9" s="9"/>
      <c r="K9" s="9"/>
      <c r="L9" s="9"/>
      <c r="M9" s="16"/>
    </row>
    <row r="10" spans="1:13" x14ac:dyDescent="0.25">
      <c r="B10" s="9"/>
      <c r="C10" s="9"/>
      <c r="D10" s="9"/>
      <c r="E10" s="9"/>
      <c r="F10" s="15" t="s">
        <v>1</v>
      </c>
      <c r="G10" s="16"/>
      <c r="H10" s="15" t="s">
        <v>93</v>
      </c>
      <c r="I10" s="16"/>
      <c r="J10" s="10" t="s">
        <v>19</v>
      </c>
      <c r="K10" s="49"/>
      <c r="L10" s="10" t="s">
        <v>72</v>
      </c>
      <c r="M10" s="16"/>
    </row>
    <row r="11" spans="1:13" ht="15.75" thickBot="1" x14ac:dyDescent="0.3">
      <c r="B11" s="9"/>
      <c r="C11" s="9"/>
      <c r="D11" s="9"/>
      <c r="E11" s="9"/>
      <c r="F11" s="12" t="e">
        <f>VLOOKUP(B29,Données!A:ZZ,7)</f>
        <v>#N/A</v>
      </c>
      <c r="G11" s="16"/>
      <c r="H11" s="12" t="e">
        <f>VLOOKUP(B29,Données!A:AAB,3)</f>
        <v>#N/A</v>
      </c>
      <c r="I11" s="16"/>
      <c r="J11" s="44" t="e">
        <f>VLOOKUP(B29,Données!A:ZZ,18)</f>
        <v>#N/A</v>
      </c>
      <c r="K11" s="50"/>
      <c r="L11" s="44" t="e">
        <f>VLOOKUP($B$29,Données!$A:$ZZ,19)</f>
        <v>#N/A</v>
      </c>
      <c r="M11" s="16"/>
    </row>
    <row r="12" spans="1:13" ht="5.0999999999999996" customHeight="1" thickBot="1" x14ac:dyDescent="0.3">
      <c r="B12" s="9"/>
      <c r="C12" s="9"/>
      <c r="D12" s="9"/>
      <c r="E12" s="9"/>
      <c r="F12" s="11"/>
      <c r="G12" s="16"/>
      <c r="H12" s="11"/>
      <c r="I12" s="16"/>
      <c r="J12" s="9"/>
      <c r="K12" s="9"/>
      <c r="L12" s="9"/>
      <c r="M12" s="16"/>
    </row>
    <row r="13" spans="1:13" x14ac:dyDescent="0.25">
      <c r="B13" s="9"/>
      <c r="C13" s="9"/>
      <c r="D13" s="9"/>
      <c r="E13" s="9"/>
      <c r="F13" s="15" t="s">
        <v>4</v>
      </c>
      <c r="G13" s="16"/>
      <c r="H13" s="15" t="s">
        <v>92</v>
      </c>
      <c r="I13" s="16"/>
      <c r="J13" s="10" t="s">
        <v>20</v>
      </c>
      <c r="K13" s="49"/>
      <c r="L13" s="10" t="s">
        <v>29</v>
      </c>
      <c r="M13" s="16"/>
    </row>
    <row r="14" spans="1:13" ht="15.75" thickBot="1" x14ac:dyDescent="0.3">
      <c r="B14" s="9"/>
      <c r="C14" s="9"/>
      <c r="D14" s="9"/>
      <c r="E14" s="9"/>
      <c r="F14" s="12" t="e">
        <f>VLOOKUP(B29,Données!A:ZZ,8)</f>
        <v>#N/A</v>
      </c>
      <c r="G14" s="16"/>
      <c r="H14" s="56" t="e">
        <f>VLOOKUP(B29,Données!A:AAB,14)</f>
        <v>#N/A</v>
      </c>
      <c r="I14" s="16"/>
      <c r="J14" s="44" t="e">
        <f>VLOOKUP(B29,Données!A:ZZ,20)</f>
        <v>#N/A</v>
      </c>
      <c r="K14" s="50"/>
      <c r="L14" s="44" t="e">
        <f>VLOOKUP(B29,Données!A:ZZ,21)</f>
        <v>#N/A</v>
      </c>
      <c r="M14" s="16"/>
    </row>
    <row r="15" spans="1:13" ht="5.0999999999999996" customHeight="1" thickBot="1" x14ac:dyDescent="0.3">
      <c r="B15" s="9"/>
      <c r="C15" s="9"/>
      <c r="D15" s="9"/>
      <c r="E15" s="9"/>
      <c r="F15" s="11"/>
      <c r="G15" s="16"/>
      <c r="H15" s="11"/>
      <c r="I15" s="16"/>
      <c r="J15" s="9"/>
      <c r="K15" s="9"/>
      <c r="L15" s="9"/>
      <c r="M15" s="16"/>
    </row>
    <row r="16" spans="1:13" x14ac:dyDescent="0.25">
      <c r="B16" s="9"/>
      <c r="C16" s="9"/>
      <c r="D16" s="9"/>
      <c r="E16" s="9"/>
      <c r="F16" s="15" t="s">
        <v>24</v>
      </c>
      <c r="G16" s="16"/>
      <c r="H16" s="15" t="s">
        <v>87</v>
      </c>
      <c r="I16" s="16"/>
      <c r="J16" s="10" t="s">
        <v>30</v>
      </c>
      <c r="K16" s="49"/>
      <c r="L16" s="10" t="s">
        <v>90</v>
      </c>
      <c r="M16" s="16"/>
    </row>
    <row r="17" spans="2:13" ht="15.75" thickBot="1" x14ac:dyDescent="0.3">
      <c r="B17" s="9"/>
      <c r="C17" s="9"/>
      <c r="D17" s="9"/>
      <c r="E17" s="9"/>
      <c r="F17" s="12" t="e">
        <f>VLOOKUP(B29,Données!A:ZZ,9)</f>
        <v>#N/A</v>
      </c>
      <c r="G17" s="16"/>
      <c r="H17" s="43" t="e">
        <f>VLOOKUP(B29,Données!A:AAB,15)</f>
        <v>#N/A</v>
      </c>
      <c r="I17" s="16"/>
      <c r="J17" s="44" t="e">
        <f>VLOOKUP(B29,Données!A:ZZ,22)</f>
        <v>#N/A</v>
      </c>
      <c r="K17" s="51"/>
      <c r="L17" s="44" t="e">
        <f>VLOOKUP(B29,Données!A:ZZ,23)</f>
        <v>#N/A</v>
      </c>
      <c r="M17" s="16"/>
    </row>
    <row r="18" spans="2:13" s="1" customFormat="1" ht="5.0999999999999996" customHeight="1" thickBot="1" x14ac:dyDescent="0.3">
      <c r="B18" s="9"/>
      <c r="C18" s="9"/>
      <c r="D18" s="9"/>
      <c r="E18" s="9"/>
      <c r="F18" s="12"/>
      <c r="G18" s="16"/>
      <c r="H18" s="12"/>
      <c r="I18" s="16"/>
      <c r="J18" s="9"/>
      <c r="K18" s="9"/>
      <c r="L18" s="9"/>
      <c r="M18" s="16"/>
    </row>
    <row r="19" spans="2:13" x14ac:dyDescent="0.25">
      <c r="B19" s="9"/>
      <c r="C19" s="9"/>
      <c r="D19" s="9"/>
      <c r="E19" s="9"/>
      <c r="F19" s="15" t="s">
        <v>2</v>
      </c>
      <c r="G19" s="16"/>
      <c r="H19" s="15"/>
      <c r="I19" s="16"/>
      <c r="J19" s="10" t="s">
        <v>23</v>
      </c>
      <c r="K19" s="9"/>
      <c r="L19" s="10" t="s">
        <v>91</v>
      </c>
      <c r="M19" s="16"/>
    </row>
    <row r="20" spans="2:13" ht="15.75" thickBot="1" x14ac:dyDescent="0.3">
      <c r="B20" s="9"/>
      <c r="C20" s="9"/>
      <c r="D20" s="9"/>
      <c r="E20" s="9"/>
      <c r="F20" s="14" t="e">
        <f>VLOOKUP(B29,Données!A:ZZ,10)</f>
        <v>#N/A</v>
      </c>
      <c r="G20" s="16"/>
      <c r="H20" s="14"/>
      <c r="I20" s="16"/>
      <c r="J20" s="44" t="e">
        <f>VLOOKUP(B29,Données!A:ZZ,24)</f>
        <v>#N/A</v>
      </c>
      <c r="K20" s="49"/>
      <c r="L20" s="44" t="e">
        <f>VLOOKUP(B29,Données!A:ZZ,25)</f>
        <v>#N/A</v>
      </c>
      <c r="M20" s="16"/>
    </row>
    <row r="21" spans="2:13" ht="5.0999999999999996" customHeight="1" thickBot="1" x14ac:dyDescent="0.3">
      <c r="B21" s="9"/>
      <c r="C21" s="9"/>
      <c r="D21" s="9"/>
      <c r="E21" s="9"/>
      <c r="F21" s="9"/>
      <c r="G21" s="16"/>
      <c r="H21" s="9"/>
      <c r="I21" s="16"/>
      <c r="J21" s="9"/>
      <c r="K21" s="9"/>
      <c r="L21" s="9"/>
      <c r="M21" s="16"/>
    </row>
    <row r="22" spans="2:13" x14ac:dyDescent="0.25">
      <c r="B22" s="9"/>
      <c r="C22" s="9"/>
      <c r="D22" s="9"/>
      <c r="E22" s="9"/>
      <c r="F22" s="10" t="s">
        <v>3</v>
      </c>
      <c r="G22" s="16"/>
      <c r="H22" s="10" t="s">
        <v>86</v>
      </c>
      <c r="I22" s="8"/>
      <c r="J22" s="8"/>
      <c r="K22" s="8"/>
      <c r="L22" s="8"/>
      <c r="M22" s="18"/>
    </row>
    <row r="23" spans="2:13" ht="15.75" thickBot="1" x14ac:dyDescent="0.3">
      <c r="B23" s="9"/>
      <c r="C23" s="9"/>
      <c r="D23" s="9"/>
      <c r="E23" s="9"/>
      <c r="F23" s="13" t="e">
        <f>VLOOKUP(B29,Données!A:ZZ,13)</f>
        <v>#N/A</v>
      </c>
      <c r="G23" s="16"/>
      <c r="H23" s="13" t="e">
        <f ca="1">DATEDIF(H14,B2+1,"y")&amp;" an(s), "&amp;DATEDIF(H14,B2+1,"ym")&amp;" mois et "&amp;DATEDIF(H14,B2+1,"md")&amp;" jour(s)"</f>
        <v>#N/A</v>
      </c>
      <c r="I23" s="8"/>
      <c r="J23" s="46"/>
      <c r="K23" s="46"/>
      <c r="L23" s="46"/>
      <c r="M23" s="18"/>
    </row>
    <row r="24" spans="2:13" ht="5.0999999999999996" customHeight="1" thickBot="1" x14ac:dyDescent="0.3">
      <c r="B24" s="9"/>
      <c r="C24" s="9"/>
      <c r="D24" s="9"/>
      <c r="E24" s="9"/>
      <c r="F24" s="9"/>
      <c r="G24" s="16"/>
      <c r="H24" s="8"/>
      <c r="I24" s="8"/>
      <c r="J24" s="8"/>
      <c r="K24" s="8"/>
      <c r="L24" s="8"/>
      <c r="M24" s="18"/>
    </row>
    <row r="25" spans="2:13" x14ac:dyDescent="0.25">
      <c r="B25" s="9"/>
      <c r="C25" s="9"/>
      <c r="D25" s="9"/>
      <c r="E25" s="9"/>
      <c r="F25" s="10" t="s">
        <v>25</v>
      </c>
      <c r="G25" s="16"/>
      <c r="H25" s="8"/>
      <c r="I25" s="8"/>
      <c r="J25" s="8"/>
      <c r="K25" s="8"/>
      <c r="L25" s="55"/>
      <c r="M25" s="18"/>
    </row>
    <row r="26" spans="2:13" ht="15.75" thickBot="1" x14ac:dyDescent="0.3">
      <c r="B26" s="9"/>
      <c r="C26" s="9"/>
      <c r="D26" s="9"/>
      <c r="E26" s="9"/>
      <c r="F26" s="14" t="e">
        <f>VLOOKUP(B29,Données!A:ZZ,11)</f>
        <v>#N/A</v>
      </c>
      <c r="G26" s="16"/>
      <c r="I26" s="8"/>
      <c r="J26" s="46"/>
      <c r="K26" s="46"/>
      <c r="L26" s="46"/>
      <c r="M26" s="18"/>
    </row>
    <row r="27" spans="2:13" ht="5.0999999999999996" customHeight="1" thickBot="1" x14ac:dyDescent="0.3">
      <c r="B27" s="9"/>
      <c r="C27" s="9"/>
      <c r="D27" s="9"/>
      <c r="E27" s="9"/>
      <c r="F27" s="9"/>
      <c r="G27" s="16"/>
      <c r="H27" s="8"/>
      <c r="I27" s="8"/>
      <c r="J27" s="8"/>
      <c r="K27" s="8"/>
      <c r="L27" s="8"/>
      <c r="M27" s="18"/>
    </row>
    <row r="28" spans="2:13" x14ac:dyDescent="0.25">
      <c r="B28" s="9"/>
      <c r="C28" s="9"/>
      <c r="D28" s="9"/>
      <c r="E28" s="9"/>
      <c r="F28" s="10" t="s">
        <v>26</v>
      </c>
      <c r="G28" s="16"/>
      <c r="H28" s="54"/>
      <c r="I28" s="8"/>
      <c r="J28" s="8"/>
      <c r="K28" s="8"/>
      <c r="L28" s="8"/>
      <c r="M28" s="18"/>
    </row>
    <row r="29" spans="2:13" ht="15.75" thickBot="1" x14ac:dyDescent="0.3">
      <c r="B29" s="9">
        <v>3</v>
      </c>
      <c r="C29" s="9"/>
      <c r="D29" s="9"/>
      <c r="E29" s="9"/>
      <c r="F29" s="14" t="e">
        <f>VLOOKUP(B29,Données!A:ZZ,12)</f>
        <v>#N/A</v>
      </c>
      <c r="G29" s="16"/>
      <c r="H29" s="47"/>
      <c r="I29" s="8"/>
      <c r="J29" s="8"/>
      <c r="K29" s="8"/>
      <c r="L29" s="8"/>
      <c r="M29" s="18"/>
    </row>
    <row r="30" spans="2:13" ht="5.0999999999999996" customHeight="1" x14ac:dyDescent="0.25">
      <c r="B30" s="9"/>
      <c r="C30" s="9"/>
      <c r="D30" s="9"/>
      <c r="E30" s="9"/>
      <c r="F30" s="9"/>
      <c r="G30" s="16"/>
      <c r="H30" s="8"/>
      <c r="I30" s="8"/>
      <c r="J30" s="8"/>
      <c r="K30" s="8"/>
      <c r="L30" s="8"/>
      <c r="M30" s="18"/>
    </row>
    <row r="31" spans="2:13" x14ac:dyDescent="0.25">
      <c r="B31" s="9"/>
      <c r="C31" s="9"/>
      <c r="D31" s="9"/>
      <c r="E31" s="9"/>
      <c r="F31" s="8"/>
      <c r="G31" s="8"/>
      <c r="H31" s="8"/>
      <c r="I31" s="8"/>
      <c r="J31" s="8"/>
      <c r="K31" s="8"/>
      <c r="L31" s="8"/>
      <c r="M31" s="18"/>
    </row>
    <row r="32" spans="2:13" x14ac:dyDescent="0.25">
      <c r="B32" s="9"/>
      <c r="C32" s="9"/>
      <c r="D32" s="9"/>
      <c r="E32" s="9"/>
      <c r="F32" s="45"/>
      <c r="G32" s="8"/>
      <c r="I32" s="8"/>
      <c r="J32" s="48"/>
      <c r="K32" s="48"/>
      <c r="L32" s="48"/>
      <c r="M32" s="18"/>
    </row>
    <row r="33" spans="6:13" ht="5.0999999999999996" customHeight="1" x14ac:dyDescent="0.25">
      <c r="F33" s="8"/>
      <c r="G33" s="8"/>
      <c r="H33" s="8"/>
      <c r="I33" s="8"/>
      <c r="J33" s="8"/>
      <c r="K33" s="8"/>
      <c r="L33" s="8"/>
      <c r="M33" s="18"/>
    </row>
    <row r="34" spans="6:13" x14ac:dyDescent="0.25">
      <c r="F34" s="8"/>
      <c r="G34" s="8"/>
      <c r="H34" s="59"/>
      <c r="I34" s="8"/>
      <c r="J34" s="8"/>
      <c r="K34" s="8"/>
      <c r="L34" s="8"/>
      <c r="M34" s="18"/>
    </row>
    <row r="35" spans="6:13" x14ac:dyDescent="0.25">
      <c r="F35" s="45"/>
      <c r="G35" s="8"/>
      <c r="H35" s="53"/>
      <c r="I35" s="8"/>
      <c r="J35" s="8"/>
      <c r="K35" s="8"/>
      <c r="L35" s="8"/>
      <c r="M35" s="18"/>
    </row>
    <row r="36" spans="6:13" ht="5.0999999999999996" customHeight="1" x14ac:dyDescent="0.25">
      <c r="F36" s="8"/>
      <c r="G36" s="8"/>
      <c r="H36" s="60"/>
      <c r="I36" s="8"/>
      <c r="J36" s="8"/>
      <c r="K36" s="8"/>
      <c r="L36" s="8"/>
      <c r="M36" s="18"/>
    </row>
    <row r="37" spans="6:13" x14ac:dyDescent="0.25">
      <c r="F37" s="8"/>
      <c r="G37" s="8"/>
      <c r="I37" s="8"/>
      <c r="J37" s="8"/>
      <c r="K37" s="8"/>
      <c r="L37" s="8"/>
      <c r="M37" s="18"/>
    </row>
    <row r="38" spans="6:13" x14ac:dyDescent="0.25">
      <c r="G38" s="8"/>
      <c r="H38" s="8"/>
      <c r="I38" s="8"/>
      <c r="J38" s="8"/>
      <c r="K38" s="8"/>
      <c r="L38" s="8"/>
      <c r="M38" s="18"/>
    </row>
    <row r="39" spans="6:13" x14ac:dyDescent="0.25">
      <c r="H39" s="18"/>
      <c r="I39" s="18"/>
      <c r="J39" s="18"/>
      <c r="K39" s="18"/>
      <c r="L39" s="18"/>
      <c r="M39" s="18"/>
    </row>
  </sheetData>
  <sortState ref="E3:I7">
    <sortCondition ref="E3"/>
    <sortCondition ref="F3"/>
  </sortState>
  <mergeCells count="4">
    <mergeCell ref="J4:L4"/>
    <mergeCell ref="J5:L5"/>
    <mergeCell ref="J7:L7"/>
    <mergeCell ref="J8:L8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31" r:id="rId4" name="CommandButton2">
          <controlPr defaultSize="0" autoLine="0" r:id="rId5">
            <anchor moveWithCells="1">
              <from>
                <xdr:col>0</xdr:col>
                <xdr:colOff>104775</xdr:colOff>
                <xdr:row>4</xdr:row>
                <xdr:rowOff>161925</xdr:rowOff>
              </from>
              <to>
                <xdr:col>0</xdr:col>
                <xdr:colOff>1590675</xdr:colOff>
                <xdr:row>7</xdr:row>
                <xdr:rowOff>152400</xdr:rowOff>
              </to>
            </anchor>
          </controlPr>
        </control>
      </mc:Choice>
      <mc:Fallback>
        <control shapeId="1031" r:id="rId4" name="CommandButton2"/>
      </mc:Fallback>
    </mc:AlternateContent>
    <mc:AlternateContent xmlns:mc="http://schemas.openxmlformats.org/markup-compatibility/2006">
      <mc:Choice Requires="x14">
        <control shapeId="1030" r:id="rId6" name="BTN_Modclient">
          <controlPr defaultSize="0" autoLine="0" r:id="rId7">
            <anchor moveWithCells="1">
              <from>
                <xdr:col>0</xdr:col>
                <xdr:colOff>47625</xdr:colOff>
                <xdr:row>2</xdr:row>
                <xdr:rowOff>0</xdr:rowOff>
              </from>
              <to>
                <xdr:col>0</xdr:col>
                <xdr:colOff>1619250</xdr:colOff>
                <xdr:row>3</xdr:row>
                <xdr:rowOff>180975</xdr:rowOff>
              </to>
            </anchor>
          </controlPr>
        </control>
      </mc:Choice>
      <mc:Fallback>
        <control shapeId="1030" r:id="rId6" name="BTN_Modclient"/>
      </mc:Fallback>
    </mc:AlternateContent>
    <mc:AlternateContent xmlns:mc="http://schemas.openxmlformats.org/markup-compatibility/2006">
      <mc:Choice Requires="x14">
        <control shapeId="1029" r:id="rId8" name="CommandButton1">
          <controlPr defaultSize="0" autoLine="0" r:id="rId9">
            <anchor moveWithCells="1">
              <from>
                <xdr:col>0</xdr:col>
                <xdr:colOff>47625</xdr:colOff>
                <xdr:row>0</xdr:row>
                <xdr:rowOff>47625</xdr:rowOff>
              </from>
              <to>
                <xdr:col>0</xdr:col>
                <xdr:colOff>1619250</xdr:colOff>
                <xdr:row>1</xdr:row>
                <xdr:rowOff>180975</xdr:rowOff>
              </to>
            </anchor>
          </controlPr>
        </control>
      </mc:Choice>
      <mc:Fallback>
        <control shapeId="1029" r:id="rId8" name="CommandButton1"/>
      </mc:Fallback>
    </mc:AlternateContent>
    <mc:AlternateContent xmlns:mc="http://schemas.openxmlformats.org/markup-compatibility/2006">
      <mc:Choice Requires="x14">
        <control shapeId="1025" r:id="rId10" name="List Box 1">
          <controlPr defaultSize="0" autoLine="0" autoPict="0">
            <anchor moveWithCells="1">
              <from>
                <xdr:col>1</xdr:col>
                <xdr:colOff>66675</xdr:colOff>
                <xdr:row>2</xdr:row>
                <xdr:rowOff>19050</xdr:rowOff>
              </from>
              <to>
                <xdr:col>4</xdr:col>
                <xdr:colOff>9525</xdr:colOff>
                <xdr:row>31</xdr:row>
                <xdr:rowOff>180975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P41"/>
  <sheetViews>
    <sheetView tabSelected="1" workbookViewId="0">
      <selection activeCell="H21" sqref="H21"/>
    </sheetView>
  </sheetViews>
  <sheetFormatPr baseColWidth="10" defaultRowHeight="15" x14ac:dyDescent="0.25"/>
  <cols>
    <col min="1" max="1" width="3" style="1" bestFit="1" customWidth="1"/>
    <col min="2" max="2" width="11" bestFit="1" customWidth="1"/>
    <col min="3" max="3" width="9" style="1" bestFit="1" customWidth="1"/>
    <col min="4" max="4" width="18.42578125" style="1" bestFit="1" customWidth="1"/>
    <col min="5" max="5" width="11.85546875" style="1" customWidth="1"/>
    <col min="6" max="6" width="10.28515625" bestFit="1" customWidth="1"/>
    <col min="7" max="7" width="20.5703125" style="1" bestFit="1" customWidth="1"/>
    <col min="8" max="8" width="31.28515625" bestFit="1" customWidth="1"/>
    <col min="9" max="9" width="6.42578125" bestFit="1" customWidth="1"/>
    <col min="10" max="10" width="21.42578125" bestFit="1" customWidth="1"/>
    <col min="11" max="11" width="12.7109375" style="20" bestFit="1" customWidth="1"/>
    <col min="12" max="12" width="12.85546875" style="20" bestFit="1" customWidth="1"/>
    <col min="13" max="13" width="27" style="26" bestFit="1" customWidth="1"/>
    <col min="14" max="15" width="10.7109375" style="58" bestFit="1" customWidth="1"/>
    <col min="16" max="16" width="10.85546875" bestFit="1" customWidth="1"/>
    <col min="17" max="17" width="10.7109375" bestFit="1" customWidth="1"/>
    <col min="18" max="18" width="5.85546875" style="32" bestFit="1" customWidth="1"/>
    <col min="19" max="19" width="6.5703125" style="35" bestFit="1" customWidth="1"/>
    <col min="20" max="20" width="6.140625" style="35" bestFit="1" customWidth="1"/>
    <col min="21" max="21" width="5.5703125" style="35" bestFit="1" customWidth="1"/>
    <col min="22" max="22" width="7.5703125" style="35" bestFit="1" customWidth="1"/>
    <col min="23" max="23" width="7.140625" style="35" bestFit="1" customWidth="1"/>
    <col min="24" max="24" width="6.140625" style="35" bestFit="1" customWidth="1"/>
    <col min="25" max="25" width="4.85546875" style="35" bestFit="1" customWidth="1"/>
  </cols>
  <sheetData>
    <row r="1" spans="1:42" s="37" customFormat="1" x14ac:dyDescent="0.25">
      <c r="A1" s="37" t="s">
        <v>5</v>
      </c>
      <c r="B1" s="37" t="s">
        <v>8</v>
      </c>
      <c r="C1" s="37" t="s">
        <v>9</v>
      </c>
      <c r="D1" s="37" t="s">
        <v>11</v>
      </c>
      <c r="E1" s="37" t="s">
        <v>0</v>
      </c>
      <c r="F1" s="37" t="s">
        <v>7</v>
      </c>
      <c r="G1" s="37" t="s">
        <v>1</v>
      </c>
      <c r="H1" s="37" t="s">
        <v>4</v>
      </c>
      <c r="I1" s="37" t="s">
        <v>6</v>
      </c>
      <c r="J1" s="37" t="s">
        <v>2</v>
      </c>
      <c r="K1" s="38" t="s">
        <v>12</v>
      </c>
      <c r="L1" s="38" t="s">
        <v>13</v>
      </c>
      <c r="M1" s="37" t="s">
        <v>3</v>
      </c>
      <c r="N1" s="57" t="s">
        <v>17</v>
      </c>
      <c r="O1" s="57" t="s">
        <v>18</v>
      </c>
      <c r="P1" s="37" t="s">
        <v>71</v>
      </c>
      <c r="Q1" s="37" t="s">
        <v>70</v>
      </c>
      <c r="R1" s="39" t="s">
        <v>19</v>
      </c>
      <c r="S1" s="39" t="s">
        <v>72</v>
      </c>
      <c r="T1" s="39" t="s">
        <v>20</v>
      </c>
      <c r="U1" s="40" t="s">
        <v>21</v>
      </c>
      <c r="V1" s="40" t="s">
        <v>22</v>
      </c>
      <c r="W1" s="40" t="s">
        <v>73</v>
      </c>
      <c r="X1" s="40" t="s">
        <v>23</v>
      </c>
      <c r="Y1" s="40" t="s">
        <v>74</v>
      </c>
    </row>
    <row r="2" spans="1:42" s="83" customFormat="1" x14ac:dyDescent="0.25">
      <c r="A2" s="83">
        <v>6</v>
      </c>
      <c r="B2" s="84">
        <v>5555555555</v>
      </c>
      <c r="C2" s="83" t="s">
        <v>42</v>
      </c>
      <c r="D2" s="83" t="s">
        <v>45</v>
      </c>
      <c r="E2" s="85" t="s">
        <v>51</v>
      </c>
      <c r="F2" s="85" t="s">
        <v>31</v>
      </c>
      <c r="G2" s="85" t="s">
        <v>59</v>
      </c>
      <c r="H2" s="85" t="s">
        <v>32</v>
      </c>
      <c r="I2" s="85">
        <v>75005</v>
      </c>
      <c r="J2" s="83" t="s">
        <v>63</v>
      </c>
      <c r="K2" s="86">
        <v>5555555555</v>
      </c>
      <c r="L2" s="86">
        <v>777777777</v>
      </c>
      <c r="M2" s="87"/>
      <c r="N2" s="88">
        <v>42663</v>
      </c>
      <c r="O2" s="88">
        <v>42663</v>
      </c>
      <c r="P2" s="83" t="s">
        <v>16</v>
      </c>
      <c r="Q2" s="83" t="s">
        <v>65</v>
      </c>
      <c r="R2" s="89">
        <v>0.2</v>
      </c>
      <c r="S2" s="90">
        <v>44</v>
      </c>
      <c r="T2" s="90" t="s">
        <v>79</v>
      </c>
      <c r="U2" s="90">
        <v>50</v>
      </c>
      <c r="V2" s="90" t="s">
        <v>83</v>
      </c>
      <c r="W2" s="90">
        <v>46</v>
      </c>
      <c r="X2" s="90">
        <v>5</v>
      </c>
      <c r="Y2" s="90">
        <v>67</v>
      </c>
    </row>
    <row r="3" spans="1:42" x14ac:dyDescent="0.25">
      <c r="A3" s="2">
        <v>3</v>
      </c>
      <c r="B3" s="25">
        <v>2222222222</v>
      </c>
      <c r="C3" s="2" t="s">
        <v>39</v>
      </c>
      <c r="D3" s="2" t="s">
        <v>45</v>
      </c>
      <c r="E3" s="2" t="s">
        <v>49</v>
      </c>
      <c r="F3" s="2" t="s">
        <v>14</v>
      </c>
      <c r="G3" s="2" t="s">
        <v>56</v>
      </c>
      <c r="H3" s="2"/>
      <c r="I3" s="2">
        <v>75002</v>
      </c>
      <c r="J3" s="2" t="s">
        <v>60</v>
      </c>
      <c r="K3" s="21">
        <v>2222222222</v>
      </c>
      <c r="L3" s="3">
        <v>777777777</v>
      </c>
      <c r="M3" s="27"/>
      <c r="N3" s="58">
        <v>40742</v>
      </c>
      <c r="O3" s="58">
        <v>40742</v>
      </c>
      <c r="P3" t="s">
        <v>36</v>
      </c>
      <c r="Q3" t="s">
        <v>68</v>
      </c>
      <c r="R3" s="32">
        <v>1.1000000000000001</v>
      </c>
      <c r="S3" s="35">
        <v>55</v>
      </c>
      <c r="T3" s="35" t="s">
        <v>76</v>
      </c>
      <c r="U3" s="34">
        <v>44</v>
      </c>
      <c r="V3" s="35" t="s">
        <v>82</v>
      </c>
      <c r="W3" s="35">
        <v>43</v>
      </c>
      <c r="X3" s="61">
        <v>2</v>
      </c>
      <c r="Y3" s="35">
        <v>2</v>
      </c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</row>
    <row r="4" spans="1:42" x14ac:dyDescent="0.25">
      <c r="A4" s="2">
        <v>4</v>
      </c>
      <c r="B4" s="25">
        <v>3333333333</v>
      </c>
      <c r="C4" s="2" t="s">
        <v>40</v>
      </c>
      <c r="D4" s="2" t="s">
        <v>46</v>
      </c>
      <c r="E4" s="2" t="s">
        <v>48</v>
      </c>
      <c r="F4" s="2" t="s">
        <v>34</v>
      </c>
      <c r="G4" s="2" t="s">
        <v>57</v>
      </c>
      <c r="H4" s="2" t="s">
        <v>32</v>
      </c>
      <c r="I4" s="2">
        <v>75003</v>
      </c>
      <c r="J4" s="2" t="s">
        <v>61</v>
      </c>
      <c r="K4" s="21">
        <v>3333333333</v>
      </c>
      <c r="L4" s="3">
        <v>777777777</v>
      </c>
      <c r="M4" s="27"/>
      <c r="N4" s="58">
        <v>40385</v>
      </c>
      <c r="O4" s="58">
        <v>40385</v>
      </c>
      <c r="P4" t="s">
        <v>14</v>
      </c>
      <c r="Q4" t="s">
        <v>67</v>
      </c>
      <c r="R4" s="32">
        <v>1.9</v>
      </c>
      <c r="S4" s="34">
        <v>57</v>
      </c>
      <c r="T4" s="35" t="s">
        <v>77</v>
      </c>
      <c r="U4" s="34">
        <v>46</v>
      </c>
      <c r="V4" s="35" t="s">
        <v>83</v>
      </c>
      <c r="W4" s="35">
        <v>44</v>
      </c>
      <c r="X4" s="61">
        <v>3</v>
      </c>
      <c r="Y4" s="35">
        <v>2</v>
      </c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</row>
    <row r="5" spans="1:42" x14ac:dyDescent="0.25">
      <c r="A5" s="73">
        <v>2</v>
      </c>
      <c r="B5" s="74">
        <v>111111111</v>
      </c>
      <c r="C5" s="73" t="s">
        <v>38</v>
      </c>
      <c r="D5" s="73" t="s">
        <v>44</v>
      </c>
      <c r="E5" s="73" t="s">
        <v>47</v>
      </c>
      <c r="F5" s="73" t="s">
        <v>10</v>
      </c>
      <c r="G5" s="73" t="s">
        <v>52</v>
      </c>
      <c r="H5" s="73"/>
      <c r="I5" s="73">
        <v>75000</v>
      </c>
      <c r="J5" s="73" t="s">
        <v>15</v>
      </c>
      <c r="K5" s="75">
        <v>1111111111</v>
      </c>
      <c r="L5" s="76">
        <v>777777777</v>
      </c>
      <c r="M5" s="77"/>
      <c r="N5" s="78">
        <v>38139</v>
      </c>
      <c r="O5" s="78">
        <v>38078</v>
      </c>
      <c r="P5" s="79" t="s">
        <v>10</v>
      </c>
      <c r="Q5" s="80" t="s">
        <v>69</v>
      </c>
      <c r="R5" s="81">
        <v>1.2</v>
      </c>
      <c r="S5" s="82">
        <v>55</v>
      </c>
      <c r="T5" s="82" t="s">
        <v>75</v>
      </c>
      <c r="U5" s="82">
        <v>42</v>
      </c>
      <c r="V5" s="82" t="s">
        <v>81</v>
      </c>
      <c r="W5" s="35">
        <v>42</v>
      </c>
      <c r="X5" s="35">
        <v>1</v>
      </c>
      <c r="Y5" s="35">
        <v>3</v>
      </c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</row>
    <row r="6" spans="1:42" x14ac:dyDescent="0.25">
      <c r="A6" s="2">
        <v>5</v>
      </c>
      <c r="B6" s="25">
        <v>4444444444</v>
      </c>
      <c r="C6" s="2" t="s">
        <v>41</v>
      </c>
      <c r="D6" s="2" t="s">
        <v>54</v>
      </c>
      <c r="E6" s="2" t="s">
        <v>65</v>
      </c>
      <c r="F6" s="2" t="s">
        <v>16</v>
      </c>
      <c r="G6" s="2" t="s">
        <v>58</v>
      </c>
      <c r="H6" s="2"/>
      <c r="I6" s="2">
        <v>75004</v>
      </c>
      <c r="J6" s="2" t="s">
        <v>62</v>
      </c>
      <c r="K6" s="21">
        <v>4444444444</v>
      </c>
      <c r="L6" s="3">
        <v>777777777</v>
      </c>
      <c r="M6" s="28"/>
      <c r="N6" s="58">
        <v>40457</v>
      </c>
      <c r="O6" s="58">
        <v>40514</v>
      </c>
      <c r="P6" t="s">
        <v>34</v>
      </c>
      <c r="Q6" t="s">
        <v>66</v>
      </c>
      <c r="R6" s="32">
        <v>1.8</v>
      </c>
      <c r="S6" s="35" t="s">
        <v>33</v>
      </c>
      <c r="T6" s="35" t="s">
        <v>78</v>
      </c>
      <c r="U6" s="35">
        <v>48</v>
      </c>
      <c r="V6" s="35" t="s">
        <v>84</v>
      </c>
      <c r="W6" s="35">
        <v>45</v>
      </c>
      <c r="X6" s="35">
        <v>4</v>
      </c>
      <c r="Y6" s="35">
        <v>5</v>
      </c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</row>
    <row r="7" spans="1:42" s="18" customFormat="1" x14ac:dyDescent="0.25">
      <c r="A7" s="7">
        <v>7</v>
      </c>
      <c r="B7" s="25">
        <v>66666</v>
      </c>
      <c r="C7" s="7" t="s">
        <v>43</v>
      </c>
      <c r="D7" s="7" t="s">
        <v>55</v>
      </c>
      <c r="E7" s="7" t="s">
        <v>50</v>
      </c>
      <c r="F7" s="7" t="s">
        <v>36</v>
      </c>
      <c r="G7" s="7" t="s">
        <v>53</v>
      </c>
      <c r="H7" s="7" t="s">
        <v>32</v>
      </c>
      <c r="I7" s="7">
        <v>75001</v>
      </c>
      <c r="J7" s="7" t="s">
        <v>35</v>
      </c>
      <c r="K7" s="22">
        <v>6666666666</v>
      </c>
      <c r="L7" s="17">
        <v>777777777</v>
      </c>
      <c r="M7" s="29"/>
      <c r="N7" s="58" t="s">
        <v>37</v>
      </c>
      <c r="O7" s="58" t="s">
        <v>37</v>
      </c>
      <c r="P7" s="18" t="s">
        <v>31</v>
      </c>
      <c r="Q7" s="19" t="s">
        <v>64</v>
      </c>
      <c r="R7" s="33">
        <v>0.1</v>
      </c>
      <c r="S7" s="36">
        <v>99</v>
      </c>
      <c r="T7" s="36" t="s">
        <v>80</v>
      </c>
      <c r="U7" s="36">
        <v>52</v>
      </c>
      <c r="V7" s="36" t="s">
        <v>85</v>
      </c>
      <c r="W7" s="36">
        <v>47</v>
      </c>
      <c r="X7" s="36">
        <v>6</v>
      </c>
      <c r="Y7" s="36" t="s">
        <v>32</v>
      </c>
    </row>
    <row r="8" spans="1:42" s="18" customFormat="1" x14ac:dyDescent="0.25">
      <c r="A8" s="7"/>
      <c r="B8" s="25" t="s">
        <v>32</v>
      </c>
      <c r="C8" s="7" t="s">
        <v>32</v>
      </c>
      <c r="D8" s="7"/>
      <c r="E8" s="2"/>
      <c r="F8" s="2" t="s">
        <v>32</v>
      </c>
      <c r="G8" s="2" t="s">
        <v>32</v>
      </c>
      <c r="H8" s="2" t="s">
        <v>32</v>
      </c>
      <c r="I8" s="2" t="s">
        <v>32</v>
      </c>
      <c r="J8" s="7"/>
      <c r="K8" s="22"/>
      <c r="L8" s="17"/>
      <c r="M8" s="29"/>
      <c r="N8" s="58"/>
      <c r="O8" s="58"/>
      <c r="Q8" s="19"/>
      <c r="R8" s="33"/>
      <c r="S8" s="36"/>
      <c r="T8" s="36"/>
      <c r="U8" s="36"/>
      <c r="V8" s="36"/>
      <c r="W8" s="36"/>
      <c r="X8" s="36"/>
      <c r="Y8" s="36"/>
    </row>
    <row r="9" spans="1:42" x14ac:dyDescent="0.25">
      <c r="A9" s="2"/>
      <c r="B9" s="25" t="s">
        <v>32</v>
      </c>
      <c r="C9" s="2" t="s">
        <v>32</v>
      </c>
      <c r="D9" s="2"/>
      <c r="E9" s="7"/>
      <c r="F9" s="7"/>
      <c r="G9" s="7"/>
      <c r="H9" s="7"/>
      <c r="I9" s="7"/>
      <c r="J9" s="2" t="s">
        <v>32</v>
      </c>
      <c r="K9" s="21" t="s">
        <v>32</v>
      </c>
      <c r="L9" s="3" t="s">
        <v>32</v>
      </c>
      <c r="M9" s="28"/>
      <c r="N9" s="58" t="s">
        <v>32</v>
      </c>
      <c r="O9" s="58" t="s">
        <v>32</v>
      </c>
      <c r="P9" t="s">
        <v>32</v>
      </c>
      <c r="Q9" t="s">
        <v>32</v>
      </c>
      <c r="R9" s="32" t="s">
        <v>32</v>
      </c>
      <c r="S9" s="35" t="s">
        <v>32</v>
      </c>
      <c r="T9" s="35" t="s">
        <v>32</v>
      </c>
      <c r="U9" s="35" t="s">
        <v>32</v>
      </c>
      <c r="V9" s="35" t="s">
        <v>32</v>
      </c>
      <c r="W9" s="35" t="s">
        <v>32</v>
      </c>
      <c r="X9" s="35" t="s">
        <v>32</v>
      </c>
      <c r="Y9" s="35" t="s">
        <v>32</v>
      </c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</row>
    <row r="10" spans="1:42" x14ac:dyDescent="0.25">
      <c r="A10" s="2"/>
      <c r="B10" s="25"/>
      <c r="C10" s="2"/>
      <c r="D10" s="2"/>
      <c r="E10" s="2"/>
      <c r="F10" s="2"/>
      <c r="G10" s="2"/>
      <c r="H10" s="2"/>
      <c r="I10" s="2"/>
      <c r="J10" s="2"/>
      <c r="K10" s="21"/>
      <c r="L10" s="3"/>
      <c r="M10" s="28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</row>
    <row r="11" spans="1:42" x14ac:dyDescent="0.25">
      <c r="A11" s="2"/>
      <c r="B11" s="25"/>
      <c r="C11" s="2"/>
      <c r="D11" s="2"/>
      <c r="E11" s="2"/>
      <c r="F11" s="2"/>
      <c r="G11" s="2"/>
      <c r="H11" s="2"/>
      <c r="I11" s="2"/>
      <c r="J11" s="2"/>
      <c r="K11" s="21"/>
      <c r="L11" s="3"/>
      <c r="M11" s="28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</row>
    <row r="12" spans="1:42" x14ac:dyDescent="0.25">
      <c r="A12" s="2"/>
      <c r="B12" s="25"/>
      <c r="C12" s="2"/>
      <c r="D12" s="2"/>
      <c r="E12" s="2"/>
      <c r="F12" s="2"/>
      <c r="G12" s="2"/>
      <c r="H12" s="2"/>
      <c r="I12" s="2"/>
      <c r="J12" s="2"/>
      <c r="K12" s="21"/>
      <c r="L12" s="3"/>
      <c r="M12" s="28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</row>
    <row r="13" spans="1:42" x14ac:dyDescent="0.25">
      <c r="A13" s="2"/>
      <c r="B13" s="25"/>
      <c r="C13" s="2"/>
      <c r="D13" s="2"/>
      <c r="E13" s="2"/>
      <c r="F13" s="2"/>
      <c r="G13" s="2"/>
      <c r="H13" s="2"/>
      <c r="I13" s="2"/>
      <c r="J13" s="2"/>
      <c r="K13" s="21"/>
      <c r="L13" s="3"/>
      <c r="M13" s="28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</row>
    <row r="14" spans="1:42" x14ac:dyDescent="0.25">
      <c r="A14" s="2"/>
      <c r="B14" s="25"/>
      <c r="C14" s="2"/>
      <c r="D14" s="2"/>
      <c r="E14" s="2"/>
      <c r="F14" s="2"/>
      <c r="G14" s="2"/>
      <c r="H14" s="2"/>
      <c r="I14" s="2"/>
      <c r="J14" s="2"/>
      <c r="K14" s="21"/>
      <c r="L14" s="3"/>
      <c r="M14" s="28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</row>
    <row r="15" spans="1:42" x14ac:dyDescent="0.25">
      <c r="A15" s="2"/>
      <c r="B15" s="25"/>
      <c r="C15" s="2"/>
      <c r="D15" s="2"/>
      <c r="E15" s="2"/>
      <c r="F15" s="2"/>
      <c r="G15" s="2"/>
      <c r="H15" s="2"/>
      <c r="I15" s="2"/>
      <c r="J15" s="2"/>
      <c r="K15" s="21"/>
      <c r="L15" s="3"/>
      <c r="M15" s="28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</row>
    <row r="16" spans="1:42" x14ac:dyDescent="0.25">
      <c r="A16" s="2"/>
      <c r="B16" s="25"/>
      <c r="C16" s="2"/>
      <c r="D16" s="2"/>
      <c r="E16" s="2"/>
      <c r="F16" s="2"/>
      <c r="G16" s="2"/>
      <c r="H16" s="2"/>
      <c r="I16" s="2"/>
      <c r="J16" s="2"/>
      <c r="K16" s="21"/>
      <c r="L16" s="3"/>
      <c r="M16" s="28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</row>
    <row r="17" spans="1:42" x14ac:dyDescent="0.25">
      <c r="A17" s="2"/>
      <c r="B17" s="25"/>
      <c r="C17" s="2"/>
      <c r="D17" s="2"/>
      <c r="E17" s="2"/>
      <c r="F17" s="2"/>
      <c r="G17" s="2"/>
      <c r="H17" s="2"/>
      <c r="I17" s="2"/>
      <c r="J17" s="2"/>
      <c r="K17" s="21"/>
      <c r="L17" s="3"/>
      <c r="M17" s="28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</row>
    <row r="18" spans="1:42" x14ac:dyDescent="0.25">
      <c r="A18" s="2"/>
      <c r="B18" s="25"/>
      <c r="C18" s="2"/>
      <c r="D18" s="2"/>
      <c r="E18" s="2"/>
      <c r="F18" s="2"/>
      <c r="G18" s="2"/>
      <c r="H18" s="2"/>
      <c r="I18" s="2"/>
      <c r="J18" s="2"/>
      <c r="K18" s="21"/>
      <c r="L18" s="3"/>
      <c r="M18" s="28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</row>
    <row r="19" spans="1:42" x14ac:dyDescent="0.25">
      <c r="A19" s="2"/>
      <c r="B19" s="25"/>
      <c r="C19" s="2"/>
      <c r="D19" s="2"/>
      <c r="E19" s="2"/>
      <c r="F19" s="2"/>
      <c r="G19" s="2"/>
      <c r="H19" s="2"/>
      <c r="I19" s="2"/>
      <c r="J19" s="2"/>
      <c r="K19" s="21"/>
      <c r="L19" s="3"/>
      <c r="M19" s="28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</row>
    <row r="20" spans="1:42" x14ac:dyDescent="0.25">
      <c r="A20" s="2"/>
      <c r="B20" s="25"/>
      <c r="C20" s="2"/>
      <c r="D20" s="2"/>
      <c r="E20" s="2"/>
      <c r="F20" s="2"/>
      <c r="G20" s="2"/>
      <c r="H20" s="2"/>
      <c r="I20" s="2"/>
      <c r="J20" s="2"/>
      <c r="K20" s="21"/>
      <c r="L20" s="3"/>
      <c r="M20" s="28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</row>
    <row r="21" spans="1:42" x14ac:dyDescent="0.25">
      <c r="A21" s="2"/>
      <c r="B21" s="25"/>
      <c r="C21" s="2"/>
      <c r="D21" s="2"/>
      <c r="E21" s="2"/>
      <c r="F21" s="2"/>
      <c r="G21" s="2"/>
      <c r="H21" s="2"/>
      <c r="I21" s="2"/>
      <c r="J21" s="2"/>
      <c r="K21" s="21"/>
      <c r="L21" s="3"/>
      <c r="M21" s="28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</row>
    <row r="22" spans="1:42" x14ac:dyDescent="0.25">
      <c r="A22" s="2"/>
      <c r="B22" s="25"/>
      <c r="C22" s="2"/>
      <c r="D22" s="2"/>
      <c r="E22" s="2"/>
      <c r="F22" s="2"/>
      <c r="G22" s="2"/>
      <c r="H22" s="2"/>
      <c r="I22" s="2"/>
      <c r="J22" s="2"/>
      <c r="K22" s="21"/>
      <c r="L22" s="3"/>
      <c r="M22" s="28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</row>
    <row r="23" spans="1:42" x14ac:dyDescent="0.25">
      <c r="A23" s="2"/>
      <c r="B23" s="25"/>
      <c r="C23" s="2"/>
      <c r="D23" s="2"/>
      <c r="E23" s="2"/>
      <c r="F23" s="2"/>
      <c r="G23" s="2"/>
      <c r="H23" s="2"/>
      <c r="I23" s="2"/>
      <c r="J23" s="2"/>
      <c r="K23" s="21"/>
      <c r="L23" s="3"/>
      <c r="M23" s="28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</row>
    <row r="24" spans="1:42" x14ac:dyDescent="0.25">
      <c r="A24" s="2"/>
      <c r="B24" s="25"/>
      <c r="C24" s="4"/>
      <c r="D24" s="4"/>
      <c r="E24" s="4"/>
      <c r="F24" s="6"/>
      <c r="G24" s="6"/>
      <c r="H24" s="4"/>
      <c r="I24" s="4"/>
      <c r="J24" s="4"/>
      <c r="K24" s="23"/>
      <c r="L24" s="5"/>
      <c r="M24" s="30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</row>
    <row r="25" spans="1:42" x14ac:dyDescent="0.25">
      <c r="A25" s="2"/>
      <c r="B25" s="25"/>
      <c r="C25" s="2"/>
      <c r="D25" s="2"/>
      <c r="E25" s="2"/>
      <c r="F25" s="7"/>
      <c r="G25" s="7"/>
      <c r="H25" s="2"/>
      <c r="I25" s="2"/>
      <c r="J25" s="2"/>
      <c r="K25" s="21"/>
      <c r="L25" s="3"/>
      <c r="M25" s="28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</row>
    <row r="26" spans="1:42" x14ac:dyDescent="0.25">
      <c r="A26" s="2"/>
      <c r="B26" s="25"/>
      <c r="C26" s="2"/>
      <c r="D26" s="2"/>
      <c r="E26" s="2"/>
      <c r="F26" s="2"/>
      <c r="G26" s="2"/>
      <c r="H26" s="2"/>
      <c r="I26" s="2"/>
      <c r="J26" s="2"/>
      <c r="K26" s="21"/>
      <c r="L26" s="3"/>
      <c r="M26" s="28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</row>
    <row r="27" spans="1:42" x14ac:dyDescent="0.25">
      <c r="A27" s="2"/>
      <c r="B27" s="25"/>
      <c r="C27" s="2"/>
      <c r="D27" s="2"/>
      <c r="E27" s="2"/>
      <c r="F27" s="2"/>
      <c r="G27" s="2"/>
      <c r="H27" s="2"/>
      <c r="I27" s="2"/>
      <c r="J27" s="2"/>
      <c r="K27" s="21"/>
      <c r="L27" s="3"/>
      <c r="M27" s="28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</row>
    <row r="28" spans="1:42" x14ac:dyDescent="0.25">
      <c r="A28" s="2"/>
      <c r="B28" s="25"/>
      <c r="C28" s="2"/>
      <c r="D28" s="2"/>
      <c r="E28" s="2"/>
      <c r="F28" s="2"/>
      <c r="G28" s="2"/>
      <c r="H28" s="2"/>
      <c r="I28" s="2"/>
      <c r="J28" s="2"/>
      <c r="K28" s="21"/>
      <c r="L28" s="3"/>
      <c r="M28" s="28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</row>
    <row r="29" spans="1:42" x14ac:dyDescent="0.25">
      <c r="A29" s="2"/>
      <c r="B29" s="25"/>
      <c r="C29" s="2"/>
      <c r="D29" s="2"/>
      <c r="E29" s="2"/>
      <c r="F29" s="2"/>
      <c r="G29" s="2"/>
      <c r="H29" s="2"/>
      <c r="I29" s="2"/>
      <c r="J29" s="2"/>
      <c r="K29" s="21"/>
      <c r="L29" s="3"/>
      <c r="M29" s="28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</row>
    <row r="30" spans="1:42" x14ac:dyDescent="0.25">
      <c r="A30" s="2"/>
      <c r="B30" s="25"/>
      <c r="C30" s="2"/>
      <c r="D30" s="2"/>
      <c r="E30" s="2"/>
      <c r="F30" s="2"/>
      <c r="G30" s="2"/>
      <c r="H30" s="2"/>
      <c r="I30" s="2"/>
      <c r="J30" s="2"/>
      <c r="K30" s="21"/>
      <c r="L30" s="3"/>
      <c r="M30" s="28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</row>
    <row r="31" spans="1:42" x14ac:dyDescent="0.25">
      <c r="A31" s="2"/>
      <c r="B31" s="25"/>
      <c r="C31" s="2"/>
      <c r="D31" s="2"/>
      <c r="E31" s="2"/>
      <c r="F31" s="2"/>
      <c r="G31" s="2"/>
      <c r="H31" s="2"/>
      <c r="I31" s="2"/>
      <c r="J31" s="2"/>
      <c r="K31" s="21"/>
      <c r="L31" s="3"/>
      <c r="M31" s="28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</row>
    <row r="32" spans="1:42" x14ac:dyDescent="0.25">
      <c r="A32" s="2"/>
      <c r="B32" s="25"/>
      <c r="C32" s="2"/>
      <c r="D32" s="2"/>
      <c r="E32" s="2"/>
      <c r="F32" s="2"/>
      <c r="G32" s="2"/>
      <c r="H32" s="2"/>
      <c r="I32" s="2"/>
      <c r="J32" s="2"/>
      <c r="K32" s="21"/>
      <c r="L32" s="3"/>
      <c r="M32" s="28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</row>
    <row r="33" spans="1:42" x14ac:dyDescent="0.25">
      <c r="A33" s="2"/>
      <c r="B33" s="25"/>
      <c r="C33" s="2"/>
      <c r="D33" s="2"/>
      <c r="E33" s="2"/>
      <c r="F33" s="2"/>
      <c r="G33" s="2"/>
      <c r="H33" s="2"/>
      <c r="I33" s="2"/>
      <c r="J33" s="2"/>
      <c r="K33" s="21"/>
      <c r="L33" s="3"/>
      <c r="M33" s="28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</row>
    <row r="34" spans="1:42" x14ac:dyDescent="0.25">
      <c r="A34" s="2"/>
      <c r="B34" s="25"/>
      <c r="C34" s="2"/>
      <c r="D34" s="2"/>
      <c r="E34" s="2"/>
      <c r="F34" s="2"/>
      <c r="G34" s="2"/>
      <c r="H34" s="2"/>
      <c r="I34" s="2"/>
      <c r="J34" s="2"/>
      <c r="K34" s="21"/>
      <c r="L34" s="3"/>
      <c r="M34" s="28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</row>
    <row r="35" spans="1:42" x14ac:dyDescent="0.25">
      <c r="A35" s="2"/>
      <c r="B35" s="25"/>
      <c r="C35" s="2"/>
      <c r="D35" s="2"/>
      <c r="E35" s="2"/>
      <c r="F35" s="2"/>
      <c r="G35" s="2"/>
      <c r="H35" s="2"/>
      <c r="I35" s="2"/>
      <c r="J35" s="2"/>
      <c r="K35" s="21"/>
      <c r="L35" s="3"/>
      <c r="M35" s="28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</row>
    <row r="36" spans="1:42" x14ac:dyDescent="0.25">
      <c r="A36" s="2"/>
      <c r="B36" s="25"/>
      <c r="C36" s="2"/>
      <c r="D36" s="2"/>
      <c r="E36" s="2"/>
      <c r="F36" s="2"/>
      <c r="G36" s="2"/>
      <c r="H36" s="2"/>
      <c r="I36" s="2"/>
      <c r="J36" s="2"/>
      <c r="K36" s="21"/>
      <c r="L36" s="3"/>
      <c r="M36" s="28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</row>
    <row r="37" spans="1:42" x14ac:dyDescent="0.25">
      <c r="A37" s="2"/>
      <c r="B37" s="25"/>
      <c r="C37" s="2"/>
      <c r="D37" s="2"/>
      <c r="E37" s="2"/>
      <c r="F37" s="2"/>
      <c r="G37" s="2"/>
      <c r="H37" s="2"/>
      <c r="I37" s="2"/>
      <c r="J37" s="2"/>
      <c r="K37" s="21"/>
      <c r="L37" s="3"/>
      <c r="M37" s="28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</row>
    <row r="38" spans="1:42" x14ac:dyDescent="0.25">
      <c r="A38" s="2"/>
      <c r="B38" s="25"/>
      <c r="C38" s="8"/>
      <c r="D38" s="8"/>
      <c r="E38" s="8"/>
      <c r="F38" s="8"/>
      <c r="G38" s="8"/>
      <c r="H38" s="8"/>
      <c r="I38" s="1"/>
      <c r="J38" s="8"/>
      <c r="K38" s="24"/>
      <c r="M38" s="3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</row>
    <row r="39" spans="1:42" x14ac:dyDescent="0.25">
      <c r="A39" s="2"/>
      <c r="B39" s="25"/>
      <c r="C39" s="2"/>
      <c r="D39" s="2"/>
      <c r="E39" s="2"/>
      <c r="F39" s="2"/>
      <c r="G39" s="2"/>
      <c r="H39" s="2"/>
      <c r="I39" s="2"/>
      <c r="J39" s="2"/>
      <c r="K39" s="21"/>
      <c r="L39" s="3"/>
      <c r="M39" s="28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</row>
    <row r="40" spans="1:42" x14ac:dyDescent="0.25">
      <c r="A40" s="2"/>
      <c r="B40" s="25"/>
    </row>
    <row r="41" spans="1:42" x14ac:dyDescent="0.25">
      <c r="B41" s="25"/>
    </row>
  </sheetData>
  <sortState ref="E3:I7">
    <sortCondition ref="E3"/>
    <sortCondition ref="F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>
    <row r="1" spans="1:1" x14ac:dyDescent="0.25">
      <c r="A1" t="e">
        <f>VLOOKUP(Accueil!B29,Données!A:AQ,14)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Données</vt:lpstr>
      <vt:lpstr>Inter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Netruner Solo</dc:creator>
  <cp:lastModifiedBy>Netruner Solo</cp:lastModifiedBy>
  <dcterms:created xsi:type="dcterms:W3CDTF">2016-12-09T08:19:40Z</dcterms:created>
  <dcterms:modified xsi:type="dcterms:W3CDTF">2016-12-17T11:03:34Z</dcterms:modified>
</cp:coreProperties>
</file>