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007" codeName="{00000000-0000-0000-0000-000000000000}"/>
  <workbookPr codeName="ThisWorkbook" autoCompressPictures="0"/>
  <bookViews>
    <workbookView xWindow="0" yWindow="0" windowWidth="25600" windowHeight="15520" tabRatio="645"/>
  </bookViews>
  <sheets>
    <sheet name="TABLEAU DE SUIVI" sheetId="1" r:id="rId1"/>
    <sheet name="TABLEAU DE BORD" sheetId="2" state="veryHidden" r:id="rId2"/>
    <sheet name="LISTING CONSEILLER" sheetId="3" r:id="rId3"/>
    <sheet name="REPARTITION VENTES" sheetId="6" state="veryHidden" r:id="rId4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2" l="1"/>
  <c r="A8" i="1"/>
  <c r="A7" i="1"/>
  <c r="E2" i="1"/>
  <c r="D6" i="2"/>
  <c r="D7" i="2"/>
  <c r="N10" i="2"/>
  <c r="N16" i="2"/>
  <c r="N8" i="2"/>
  <c r="N15" i="2"/>
  <c r="N7" i="2"/>
  <c r="N14" i="2"/>
  <c r="N6" i="2"/>
  <c r="N13" i="2"/>
  <c r="L15" i="2"/>
  <c r="L14" i="2"/>
  <c r="L13" i="2"/>
  <c r="G7" i="2"/>
  <c r="I7" i="2"/>
  <c r="G8" i="2"/>
  <c r="I8" i="2"/>
  <c r="G9" i="2"/>
  <c r="I9" i="2"/>
  <c r="G10" i="2"/>
  <c r="I10" i="2"/>
  <c r="G11" i="2"/>
  <c r="I11" i="2"/>
  <c r="G12" i="2"/>
  <c r="I12" i="2"/>
  <c r="G13" i="2"/>
  <c r="I13" i="2"/>
  <c r="G6" i="2"/>
  <c r="I6" i="2"/>
  <c r="B9" i="2"/>
  <c r="D9" i="2"/>
  <c r="N9" i="2"/>
  <c r="B14" i="2"/>
  <c r="D14" i="2"/>
  <c r="B7" i="2"/>
  <c r="B8" i="2"/>
  <c r="D8" i="2"/>
  <c r="B10" i="2"/>
  <c r="D10" i="2"/>
  <c r="B11" i="2"/>
  <c r="D11" i="2"/>
  <c r="B12" i="2"/>
  <c r="D12" i="2"/>
  <c r="B13" i="2"/>
  <c r="D13" i="2"/>
  <c r="B6" i="2"/>
  <c r="A6" i="1"/>
</calcChain>
</file>

<file path=xl/sharedStrings.xml><?xml version="1.0" encoding="utf-8"?>
<sst xmlns="http://schemas.openxmlformats.org/spreadsheetml/2006/main" count="60" uniqueCount="46">
  <si>
    <t>Gestionnaire</t>
  </si>
  <si>
    <t>Matricule</t>
  </si>
  <si>
    <t>Nom Client</t>
  </si>
  <si>
    <t>INFORMATIONS CLIENTS</t>
  </si>
  <si>
    <t>Date</t>
  </si>
  <si>
    <t>Asesione</t>
  </si>
  <si>
    <t>Jérôme</t>
  </si>
  <si>
    <t>Stéphane</t>
  </si>
  <si>
    <t>Aurélie</t>
  </si>
  <si>
    <t>Erika</t>
  </si>
  <si>
    <t>Duo</t>
  </si>
  <si>
    <t>Bcinet Plus</t>
  </si>
  <si>
    <t>GESTIONNAIRE VICTOIRE</t>
  </si>
  <si>
    <t>REPARTITION PAR PRODUITS</t>
  </si>
  <si>
    <t>Caroline</t>
  </si>
  <si>
    <t>Clément</t>
  </si>
  <si>
    <t>Kelly</t>
  </si>
  <si>
    <r>
      <t xml:space="preserve">BCINET PLUS
</t>
    </r>
    <r>
      <rPr>
        <i/>
        <sz val="11"/>
        <rFont val="Arial"/>
        <family val="2"/>
      </rPr>
      <t>1170 XPF/MOIS</t>
    </r>
  </si>
  <si>
    <r>
      <t xml:space="preserve">SERENITY
</t>
    </r>
    <r>
      <rPr>
        <i/>
        <sz val="11"/>
        <rFont val="Arial"/>
        <family val="2"/>
      </rPr>
      <t>2800 XPF/AN</t>
    </r>
  </si>
  <si>
    <r>
      <t xml:space="preserve">DUO
</t>
    </r>
    <r>
      <rPr>
        <i/>
        <sz val="11"/>
        <rFont val="Arial"/>
        <family val="2"/>
      </rPr>
      <t>2800 XPF/AN</t>
    </r>
  </si>
  <si>
    <t>OVP</t>
  </si>
  <si>
    <t>CLIC</t>
  </si>
  <si>
    <t>x</t>
  </si>
  <si>
    <t>Vendeur</t>
  </si>
  <si>
    <t>AGENT VICTOIRE</t>
  </si>
  <si>
    <t>Aurélia</t>
  </si>
  <si>
    <t>NB DE VENTES</t>
  </si>
  <si>
    <t>Delphine</t>
  </si>
  <si>
    <t>Erwan</t>
  </si>
  <si>
    <t>Fiona</t>
  </si>
  <si>
    <t>Lenka</t>
  </si>
  <si>
    <t>Livia</t>
  </si>
  <si>
    <t>Marguerite</t>
  </si>
  <si>
    <t>Marie</t>
  </si>
  <si>
    <t>Marjorie</t>
  </si>
  <si>
    <t>REPARTITION PAR AGENT</t>
  </si>
  <si>
    <t>Serenity</t>
  </si>
  <si>
    <t>NB OVP</t>
  </si>
  <si>
    <t>Montant OVP</t>
  </si>
  <si>
    <t>test 1</t>
  </si>
  <si>
    <r>
      <t xml:space="preserve">SUIVI DES VENTES 
</t>
    </r>
    <r>
      <rPr>
        <sz val="26"/>
        <color theme="1"/>
        <rFont val="Arial"/>
        <family val="2"/>
      </rPr>
      <t>AGENCE VICTOIRE</t>
    </r>
  </si>
  <si>
    <t>REPARTITION PAR GESTIONNAIRE</t>
  </si>
  <si>
    <t>IMPACT SUR PNB ANNUEL</t>
  </si>
  <si>
    <r>
      <rPr>
        <b/>
        <sz val="36"/>
        <rFont val="Arial"/>
        <family val="2"/>
      </rPr>
      <t>CAMPAGNE FIN D'ANNEE 2014</t>
    </r>
  </si>
  <si>
    <t>JOURS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</si>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</sst>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\ [$XPF]"/>
    <numFmt numFmtId="166" formatCode="0.0"/>
  </numFmts>
  <fonts count="25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name val="Arial"/>
      <family val="2"/>
    </font>
    <font>
      <b/>
      <sz val="36"/>
      <name val="Arial"/>
      <family val="2"/>
    </font>
    <font>
      <sz val="11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8"/>
      <color theme="1"/>
      <name val="Arial"/>
      <family val="2"/>
    </font>
    <font>
      <sz val="11"/>
      <color rgb="FF00B050"/>
      <name val="Arial"/>
      <family val="2"/>
    </font>
    <font>
      <b/>
      <sz val="36"/>
      <color rgb="FF00B050"/>
      <name val="Arial"/>
      <family val="2"/>
    </font>
    <font>
      <b/>
      <sz val="14"/>
      <color rgb="FF000000"/>
      <name val="Arial"/>
      <family val="2"/>
    </font>
    <font>
      <sz val="18"/>
      <color rgb="FF000000"/>
      <name val="Arial"/>
      <family val="2"/>
    </font>
    <font>
      <sz val="18"/>
      <name val="Arial"/>
      <family val="2"/>
    </font>
    <font>
      <i/>
      <sz val="11"/>
      <name val="Arial"/>
      <family val="2"/>
    </font>
    <font>
      <sz val="26"/>
      <color theme="1"/>
      <name val="Arial"/>
      <family val="2"/>
    </font>
    <font>
      <b/>
      <sz val="3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Lucida Grande"/>
    </font>
    <font>
      <sz val="26"/>
      <name val="Arial"/>
    </font>
    <font>
      <sz val="11"/>
      <color theme="0"/>
      <name val="Arial"/>
    </font>
    <font>
      <sz val="24"/>
      <color theme="1"/>
      <name val="Arial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6"/>
        <bgColor indexed="64"/>
      </patternFill>
    </fill>
  </fills>
  <borders count="2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1">
    <xf numFmtId="0" fontId="0" fillId="0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70">
    <xf numFmtId="0" fontId="0" fillId="0" borderId="0" xfId="0"/>
    <xf numFmtId="0" fontId="0" fillId="2" borderId="0" xfId="0" applyFill="1"/>
    <xf numFmtId="0" fontId="2" fillId="3" borderId="0" xfId="0" applyFont="1" applyFill="1" applyAlignment="1" applyProtection="1">
      <alignment vertical="center" wrapText="1"/>
      <protection locked="0"/>
    </xf>
    <xf numFmtId="0" fontId="4" fillId="3" borderId="0" xfId="0" applyFont="1" applyFill="1" applyAlignment="1" applyProtection="1">
      <alignment vertical="center"/>
      <protection locked="0"/>
    </xf>
    <xf numFmtId="164" fontId="6" fillId="2" borderId="2" xfId="0" applyNumberFormat="1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left" vertical="center"/>
      <protection locked="0"/>
    </xf>
    <xf numFmtId="0" fontId="4" fillId="0" borderId="3" xfId="0" applyFont="1" applyFill="1" applyBorder="1" applyAlignment="1" applyProtection="1">
      <alignment horizontal="right" vertical="center"/>
      <protection locked="0"/>
    </xf>
    <xf numFmtId="164" fontId="4" fillId="3" borderId="0" xfId="0" applyNumberFormat="1" applyFont="1" applyFill="1" applyAlignment="1" applyProtection="1">
      <alignment horizontal="right" vertical="center"/>
      <protection locked="0"/>
    </xf>
    <xf numFmtId="164" fontId="4" fillId="0" borderId="2" xfId="0" applyNumberFormat="1" applyFont="1" applyFill="1" applyBorder="1" applyAlignment="1" applyProtection="1">
      <alignment horizontal="right" vertical="center"/>
      <protection locked="0"/>
    </xf>
    <xf numFmtId="0" fontId="7" fillId="3" borderId="0" xfId="0" applyFont="1" applyFill="1"/>
    <xf numFmtId="0" fontId="7" fillId="3" borderId="0" xfId="0" applyFont="1" applyFill="1" applyBorder="1"/>
    <xf numFmtId="0" fontId="8" fillId="3" borderId="10" xfId="0" applyFont="1" applyFill="1" applyBorder="1" applyAlignment="1">
      <alignment vertical="center"/>
    </xf>
    <xf numFmtId="164" fontId="10" fillId="3" borderId="0" xfId="0" applyNumberFormat="1" applyFont="1" applyFill="1" applyAlignment="1" applyProtection="1">
      <alignment horizontal="right" vertical="center"/>
      <protection locked="0"/>
    </xf>
    <xf numFmtId="0" fontId="11" fillId="3" borderId="0" xfId="0" applyFont="1" applyFill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vertical="center"/>
      <protection locked="0"/>
    </xf>
    <xf numFmtId="0" fontId="0" fillId="3" borderId="0" xfId="0" applyFill="1"/>
    <xf numFmtId="0" fontId="5" fillId="5" borderId="0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164" fontId="4" fillId="0" borderId="13" xfId="0" applyNumberFormat="1" applyFont="1" applyFill="1" applyBorder="1" applyAlignment="1" applyProtection="1">
      <alignment horizontal="right" vertical="center"/>
      <protection locked="0"/>
    </xf>
    <xf numFmtId="0" fontId="4" fillId="0" borderId="12" xfId="0" applyFont="1" applyFill="1" applyBorder="1" applyAlignment="1" applyProtection="1">
      <alignment horizontal="right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vertical="center"/>
    </xf>
    <xf numFmtId="1" fontId="13" fillId="6" borderId="0" xfId="0" applyNumberFormat="1" applyFont="1" applyFill="1" applyBorder="1" applyAlignment="1">
      <alignment horizontal="center" vertical="center"/>
    </xf>
    <xf numFmtId="166" fontId="13" fillId="6" borderId="0" xfId="0" applyNumberFormat="1" applyFont="1" applyFill="1" applyBorder="1" applyAlignment="1">
      <alignment vertical="center"/>
    </xf>
    <xf numFmtId="0" fontId="2" fillId="3" borderId="0" xfId="0" applyFont="1" applyFill="1" applyAlignment="1" applyProtection="1">
      <alignment horizontal="center" vertical="center" wrapText="1"/>
      <protection locked="0"/>
    </xf>
    <xf numFmtId="0" fontId="22" fillId="3" borderId="0" xfId="0" applyNumberFormat="1" applyFont="1" applyFill="1" applyAlignment="1" applyProtection="1">
      <alignment horizontal="center" vertical="center" wrapText="1"/>
      <protection locked="0"/>
    </xf>
    <xf numFmtId="0" fontId="22" fillId="3" borderId="0" xfId="0" applyFont="1" applyFill="1" applyAlignment="1" applyProtection="1">
      <alignment horizontal="left" vertical="center" wrapText="1"/>
      <protection locked="0"/>
    </xf>
    <xf numFmtId="0" fontId="22" fillId="3" borderId="0" xfId="0" applyFont="1" applyFill="1" applyAlignment="1" applyProtection="1">
      <alignment horizontal="right" vertical="center" wrapText="1"/>
      <protection locked="0"/>
    </xf>
    <xf numFmtId="164" fontId="23" fillId="3" borderId="0" xfId="0" applyNumberFormat="1" applyFont="1" applyFill="1" applyAlignment="1" applyProtection="1">
      <alignment horizontal="center" vertical="center" wrapText="1"/>
      <protection locked="0"/>
    </xf>
    <xf numFmtId="3" fontId="4" fillId="0" borderId="3" xfId="0" applyNumberFormat="1" applyFont="1" applyFill="1" applyBorder="1" applyAlignment="1" applyProtection="1">
      <alignment horizontal="center" vertical="center"/>
      <protection locked="0"/>
    </xf>
    <xf numFmtId="3" fontId="4" fillId="0" borderId="12" xfId="0" applyNumberFormat="1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>
      <alignment horizontal="right" vertical="center"/>
    </xf>
    <xf numFmtId="0" fontId="9" fillId="3" borderId="6" xfId="0" applyFont="1" applyFill="1" applyBorder="1" applyAlignment="1">
      <alignment horizontal="right" vertical="center"/>
    </xf>
    <xf numFmtId="0" fontId="7" fillId="3" borderId="11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vertical="center"/>
    </xf>
    <xf numFmtId="0" fontId="17" fillId="3" borderId="0" xfId="0" applyFont="1" applyFill="1" applyAlignment="1">
      <alignment horizontal="center" vertical="top" wrapText="1"/>
    </xf>
    <xf numFmtId="0" fontId="17" fillId="3" borderId="0" xfId="0" applyFont="1" applyFill="1" applyAlignment="1">
      <alignment horizontal="center" vertical="top"/>
    </xf>
    <xf numFmtId="0" fontId="8" fillId="7" borderId="18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24" fillId="3" borderId="21" xfId="0" applyFont="1" applyFill="1" applyBorder="1" applyAlignment="1">
      <alignment horizontal="center" vertical="center"/>
    </xf>
    <xf numFmtId="0" fontId="24" fillId="3" borderId="11" xfId="0" applyFont="1" applyFill="1" applyBorder="1" applyAlignment="1">
      <alignment horizontal="center" vertical="center"/>
    </xf>
    <xf numFmtId="0" fontId="24" fillId="3" borderId="22" xfId="0" applyFont="1" applyFill="1" applyBorder="1" applyAlignment="1">
      <alignment horizontal="center" vertical="center"/>
    </xf>
    <xf numFmtId="165" fontId="14" fillId="2" borderId="7" xfId="0" applyNumberFormat="1" applyFont="1" applyFill="1" applyBorder="1" applyAlignment="1">
      <alignment horizontal="right" vertical="center"/>
    </xf>
    <xf numFmtId="165" fontId="14" fillId="2" borderId="9" xfId="0" applyNumberFormat="1" applyFont="1" applyFill="1" applyBorder="1" applyAlignment="1">
      <alignment horizontal="right" vertical="center"/>
    </xf>
    <xf numFmtId="165" fontId="9" fillId="3" borderId="7" xfId="0" applyNumberFormat="1" applyFont="1" applyFill="1" applyBorder="1" applyAlignment="1">
      <alignment horizontal="right" vertical="center"/>
    </xf>
    <xf numFmtId="165" fontId="9" fillId="3" borderId="9" xfId="0" applyNumberFormat="1" applyFont="1" applyFill="1" applyBorder="1" applyAlignment="1">
      <alignment horizontal="right" vertical="center"/>
    </xf>
    <xf numFmtId="165" fontId="14" fillId="2" borderId="6" xfId="0" applyNumberFormat="1" applyFont="1" applyFill="1" applyBorder="1" applyAlignment="1">
      <alignment horizontal="right" vertical="center"/>
    </xf>
    <xf numFmtId="165" fontId="9" fillId="3" borderId="6" xfId="0" applyNumberFormat="1" applyFont="1" applyFill="1" applyBorder="1" applyAlignment="1">
      <alignment horizontal="right" vertical="center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 style="thin">
          <color theme="0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[$-40C]d\-mmm\-yy;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border>
        <top style="thin">
          <color theme="0"/>
        </top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8FE2FF"/>
      <color rgb="FFFFFF99"/>
      <color rgb="FFFFCC00"/>
      <color rgb="FF66FF33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REPARTITION DES AGENTS EN VOLUME &amp; EN VALEUR</a:t>
            </a:r>
          </a:p>
        </c:rich>
      </c:tx>
      <c:overlay val="0"/>
    </c:title>
    <c:autoTitleDeleted val="0"/>
    <c:plotArea>
      <c:layout/>
      <c:pieChart>
        <c:varyColors val="1"/>
        <c:ser>
          <c:idx val="1"/>
          <c:order val="0"/>
          <c:explosion val="10"/>
          <c:dLbls>
            <c:showLegendKey val="0"/>
            <c:showVal val="1"/>
            <c:showCatName val="1"/>
            <c:showSerName val="0"/>
            <c:showPercent val="1"/>
            <c:showBubbleSize val="0"/>
            <c:showLeaderLines val="1"/>
          </c:dLbls>
          <c:cat>
            <c:strRef>
              <c:f>'TABLEAU DE BORD'!$B$6:$B$14</c:f>
              <c:strCache>
                <c:ptCount val="9"/>
                <c:pt idx="0">
                  <c:v>Aurélia</c:v>
                </c:pt>
                <c:pt idx="1">
                  <c:v>Delphine</c:v>
                </c:pt>
                <c:pt idx="2">
                  <c:v>Erwan</c:v>
                </c:pt>
                <c:pt idx="3">
                  <c:v>Fiona</c:v>
                </c:pt>
                <c:pt idx="4">
                  <c:v>Lenka</c:v>
                </c:pt>
                <c:pt idx="5">
                  <c:v>Livia</c:v>
                </c:pt>
                <c:pt idx="6">
                  <c:v>Marguerite</c:v>
                </c:pt>
                <c:pt idx="7">
                  <c:v>Marie</c:v>
                </c:pt>
                <c:pt idx="8">
                  <c:v>Marjorie</c:v>
                </c:pt>
              </c:strCache>
            </c:strRef>
          </c:cat>
          <c:val>
            <c:numRef>
              <c:f>'TABLEAU DE BORD'!$D$6:$D$14</c:f>
              <c:numCache>
                <c:formatCode>General</c:formatCode>
                <c:ptCount val="9"/>
                <c:pt idx="0">
                  <c:v>2.0</c:v>
                </c:pt>
                <c:pt idx="1">
                  <c:v>4.0</c:v>
                </c:pt>
                <c:pt idx="2">
                  <c:v>0.0</c:v>
                </c:pt>
                <c:pt idx="3">
                  <c:v>2.0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REPARTITION DES PRODUITS EN VOLUME &amp; EN VALEUR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4"/>
          <c:dLbls>
            <c:showLegendKey val="0"/>
            <c:showVal val="1"/>
            <c:showCatName val="1"/>
            <c:showSerName val="0"/>
            <c:showPercent val="1"/>
            <c:showBubbleSize val="0"/>
            <c:showLeaderLines val="1"/>
          </c:dLbls>
          <c:cat>
            <c:strRef>
              <c:f>'TABLEAU DE BORD'!$L$6:$L$9</c:f>
              <c:strCache>
                <c:ptCount val="4"/>
                <c:pt idx="0">
                  <c:v>Bcinet Plus</c:v>
                </c:pt>
                <c:pt idx="1">
                  <c:v>Serenity</c:v>
                </c:pt>
                <c:pt idx="2">
                  <c:v>Duo</c:v>
                </c:pt>
                <c:pt idx="3">
                  <c:v>NB OVP</c:v>
                </c:pt>
              </c:strCache>
            </c:strRef>
          </c:cat>
          <c:val>
            <c:numRef>
              <c:f>'TABLEAU DE BORD'!$N$6:$N$9</c:f>
              <c:numCache>
                <c:formatCode>General</c:formatCode>
                <c:ptCount val="4"/>
                <c:pt idx="0">
                  <c:v>3.0</c:v>
                </c:pt>
                <c:pt idx="1">
                  <c:v>2.0</c:v>
                </c:pt>
                <c:pt idx="2">
                  <c:v>2.0</c:v>
                </c:pt>
                <c:pt idx="3">
                  <c:v>2.0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127000</xdr:colOff>
          <xdr:row>0</xdr:row>
          <xdr:rowOff>254000</xdr:rowOff>
        </xdr:from>
        <xdr:to>
          <xdr:col>2</xdr:col>
          <xdr:colOff>1244600</xdr:colOff>
          <xdr:row>0</xdr:row>
          <xdr:rowOff>520700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CONSULTER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0</xdr:row>
      <xdr:rowOff>63500</xdr:rowOff>
    </xdr:from>
    <xdr:to>
      <xdr:col>10</xdr:col>
      <xdr:colOff>762000</xdr:colOff>
      <xdr:row>33</xdr:row>
      <xdr:rowOff>152400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50800</xdr:colOff>
      <xdr:row>0</xdr:row>
      <xdr:rowOff>63500</xdr:rowOff>
    </xdr:from>
    <xdr:to>
      <xdr:col>21</xdr:col>
      <xdr:colOff>749300</xdr:colOff>
      <xdr:row>33</xdr:row>
      <xdr:rowOff>152400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5:J8" totalsRowShown="0" headerRowDxfId="14" dataDxfId="12" headerRowBorderDxfId="13" tableBorderDxfId="11" totalsRowBorderDxfId="10">
  <autoFilter ref="A5:J8"/>
  <sortState ref="A5:N75">
    <sortCondition ref="A4:A75"/>
  </sortState>
  <tableColumns count="10">
    <tableColumn id="9" name="Date" dataDxfId="9">
      <calculatedColumnFormula>TODAY()</calculatedColumnFormula>
    </tableColumn>
    <tableColumn id="1" name="Gestionnaire" dataDxfId="8"/>
    <tableColumn id="5" name="Vendeur" dataDxfId="7"/>
    <tableColumn id="2" name="Matricule" dataDxfId="6"/>
    <tableColumn id="3" name="Nom Client" dataDxfId="5"/>
    <tableColumn id="11" name="BCINET PLUS_x000a_1170 XPF/MOIS" dataDxfId="4"/>
    <tableColumn id="12" name="SERENITY_x000a_2800 XPF/AN" dataDxfId="3"/>
    <tableColumn id="13" name="DUO_x000a_2800 XPF/AN" dataDxfId="2"/>
    <tableColumn id="14" name="OVP" dataDxfId="1"/>
    <tableColumn id="4" name="CLI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theme="8"/>
    <pageSetUpPr fitToPage="1"/>
  </sheetPr>
  <dimension ref="A1:M405"/>
  <sheetViews>
    <sheetView tabSelected="1" topLeftCell="B1" zoomScale="110" zoomScaleNormal="110" zoomScalePageLayoutView="110" workbookViewId="0">
      <pane ySplit="5" topLeftCell="A6" activePane="bottomLeft" state="frozen"/>
      <selection pane="bottomLeft" activeCell="J8" sqref="J8"/>
    </sheetView>
  </sheetViews>
  <sheetFormatPr baseColWidth="10" defaultRowHeight="13" x14ac:dyDescent="0"/>
  <cols>
    <col min="1" max="1" width="20.5" style="10" bestFit="1" customWidth="1"/>
    <col min="2" max="2" width="20.5" style="7" bestFit="1" customWidth="1"/>
    <col min="3" max="3" width="20.5" style="7" customWidth="1"/>
    <col min="4" max="4" width="17.1640625" style="7" bestFit="1" customWidth="1"/>
    <col min="5" max="5" width="36.6640625" style="7" customWidth="1"/>
    <col min="6" max="6" width="24.33203125" style="7" bestFit="1" customWidth="1"/>
    <col min="7" max="7" width="19.5" style="7" bestFit="1" customWidth="1"/>
    <col min="8" max="8" width="17.33203125" style="7" customWidth="1"/>
    <col min="9" max="9" width="11.5" style="7" bestFit="1" customWidth="1"/>
    <col min="10" max="10" width="18.5" style="7" customWidth="1"/>
    <col min="11" max="11" width="10.83203125" style="3"/>
    <col min="12" max="12" width="16.6640625" style="3" bestFit="1" customWidth="1"/>
    <col min="13" max="13" width="41" style="3" bestFit="1" customWidth="1"/>
    <col min="14" max="16384" width="10.83203125" style="3"/>
  </cols>
  <sheetData>
    <row r="1" spans="1:13" ht="56" customHeight="1">
      <c r="A1" s="48" t="s">
        <v>43</v>
      </c>
      <c r="B1" s="48"/>
      <c r="C1" s="48"/>
      <c r="D1" s="48"/>
      <c r="E1" s="48"/>
      <c r="F1" s="48"/>
      <c r="G1" s="48"/>
      <c r="H1" s="48"/>
      <c r="I1" s="48"/>
      <c r="J1" s="48"/>
      <c r="K1" s="2"/>
      <c r="L1" s="2"/>
      <c r="M1" s="2"/>
    </row>
    <row r="2" spans="1:13" ht="22" customHeight="1">
      <c r="A2" s="42">
        <v>41952</v>
      </c>
      <c r="B2" s="38"/>
      <c r="C2" s="38"/>
      <c r="D2" s="41" t="s">
        <v>45</v>
      </c>
      <c r="E2" s="39">
        <f ca="1">DATE(YEAR(A2),MONTH(A2),DAY(A2))-TODAY()</f>
        <v>31</v>
      </c>
      <c r="F2" s="40" t="s">
        <v>44</v>
      </c>
      <c r="G2" s="40"/>
      <c r="H2" s="38"/>
      <c r="I2" s="38"/>
      <c r="J2" s="38"/>
      <c r="K2" s="2"/>
      <c r="L2" s="2"/>
      <c r="M2" s="2"/>
    </row>
    <row r="3" spans="1:13" s="18" customFormat="1" ht="48.75" customHeight="1" thickBot="1">
      <c r="A3" s="15"/>
      <c r="B3" s="16"/>
      <c r="C3" s="16"/>
      <c r="D3" s="16"/>
      <c r="E3" s="16"/>
      <c r="F3" s="17"/>
      <c r="G3" s="17"/>
      <c r="H3" s="17"/>
      <c r="I3" s="17"/>
      <c r="J3" s="17"/>
    </row>
    <row r="4" spans="1:13" ht="24" customHeight="1">
      <c r="A4" s="46" t="s">
        <v>3</v>
      </c>
      <c r="B4" s="47"/>
      <c r="C4" s="47"/>
      <c r="D4" s="47"/>
      <c r="E4" s="47"/>
      <c r="F4" s="45"/>
      <c r="G4" s="45"/>
      <c r="H4" s="45"/>
      <c r="I4" s="45"/>
      <c r="J4" s="20"/>
    </row>
    <row r="5" spans="1:13" ht="43.5" customHeight="1">
      <c r="A5" s="4" t="s">
        <v>4</v>
      </c>
      <c r="B5" s="5" t="s">
        <v>0</v>
      </c>
      <c r="C5" s="5" t="s">
        <v>23</v>
      </c>
      <c r="D5" s="5" t="s">
        <v>1</v>
      </c>
      <c r="E5" s="5" t="s">
        <v>2</v>
      </c>
      <c r="F5" s="23" t="s">
        <v>17</v>
      </c>
      <c r="G5" s="23" t="s">
        <v>18</v>
      </c>
      <c r="H5" s="23" t="s">
        <v>19</v>
      </c>
      <c r="I5" s="5" t="s">
        <v>20</v>
      </c>
      <c r="J5" s="5" t="s">
        <v>21</v>
      </c>
    </row>
    <row r="6" spans="1:13" s="7" customFormat="1" ht="27" customHeight="1">
      <c r="A6" s="11">
        <f t="shared" ref="A6" ca="1" si="0">TODAY()</f>
        <v>41921</v>
      </c>
      <c r="B6" s="9" t="s">
        <v>5</v>
      </c>
      <c r="C6" s="9" t="s">
        <v>25</v>
      </c>
      <c r="D6" s="6">
        <v>123456</v>
      </c>
      <c r="E6" s="8" t="s">
        <v>39</v>
      </c>
      <c r="F6" s="6" t="s">
        <v>22</v>
      </c>
      <c r="G6" s="6" t="s">
        <v>22</v>
      </c>
      <c r="H6" s="6"/>
      <c r="I6" s="43">
        <v>10000</v>
      </c>
      <c r="J6" s="6"/>
    </row>
    <row r="7" spans="1:13" ht="27" customHeight="1">
      <c r="A7" s="24">
        <f ca="1">TODAY()</f>
        <v>41921</v>
      </c>
      <c r="B7" s="25" t="s">
        <v>8</v>
      </c>
      <c r="C7" s="9" t="s">
        <v>27</v>
      </c>
      <c r="D7" s="26">
        <v>123456</v>
      </c>
      <c r="E7" s="27"/>
      <c r="F7" s="26" t="s">
        <v>22</v>
      </c>
      <c r="G7" s="26" t="s">
        <v>22</v>
      </c>
      <c r="H7" s="26" t="s">
        <v>22</v>
      </c>
      <c r="I7" s="44">
        <v>5000</v>
      </c>
      <c r="J7" s="28" t="s">
        <v>22</v>
      </c>
    </row>
    <row r="8" spans="1:13" ht="27" customHeight="1">
      <c r="A8" s="24">
        <f ca="1">TODAY()</f>
        <v>41921</v>
      </c>
      <c r="B8" s="25" t="s">
        <v>5</v>
      </c>
      <c r="C8" s="9" t="s">
        <v>29</v>
      </c>
      <c r="D8" s="26">
        <v>123456</v>
      </c>
      <c r="E8" s="27"/>
      <c r="F8" s="26" t="s">
        <v>22</v>
      </c>
      <c r="G8" s="26"/>
      <c r="H8" s="26" t="s">
        <v>22</v>
      </c>
      <c r="I8" s="44"/>
      <c r="J8" s="28"/>
    </row>
    <row r="9" spans="1:13" ht="27" customHeight="1"/>
    <row r="10" spans="1:13" ht="27" customHeight="1"/>
    <row r="11" spans="1:13" ht="27" customHeight="1"/>
    <row r="12" spans="1:13" ht="27" customHeight="1"/>
    <row r="13" spans="1:13" ht="27" customHeight="1"/>
    <row r="14" spans="1:13" ht="27" customHeight="1"/>
    <row r="15" spans="1:13" ht="27" customHeight="1"/>
    <row r="16" spans="1:13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  <row r="29" ht="27" customHeight="1"/>
    <row r="30" ht="27" customHeight="1"/>
    <row r="31" ht="27" customHeight="1"/>
    <row r="32" ht="27" customHeight="1"/>
    <row r="33" ht="27" customHeight="1"/>
    <row r="34" ht="27" customHeight="1"/>
    <row r="35" ht="27" customHeight="1"/>
    <row r="36" ht="27" customHeight="1"/>
    <row r="37" ht="27" customHeight="1"/>
    <row r="38" ht="27" customHeight="1"/>
    <row r="39" ht="27" customHeight="1"/>
    <row r="40" ht="27" customHeight="1"/>
    <row r="41" ht="27" customHeight="1"/>
    <row r="42" ht="27" customHeight="1"/>
    <row r="43" ht="27" customHeight="1"/>
    <row r="44" ht="27" customHeight="1"/>
    <row r="45" ht="27" customHeight="1"/>
    <row r="46" ht="27" customHeight="1"/>
    <row r="47" ht="27" customHeight="1"/>
    <row r="48" ht="27" customHeight="1"/>
    <row r="49" ht="27" customHeight="1"/>
    <row r="50" ht="27" customHeight="1"/>
    <row r="51" ht="27" customHeight="1"/>
    <row r="52" ht="27" customHeight="1"/>
    <row r="53" ht="27" customHeight="1"/>
    <row r="54" ht="27" customHeight="1"/>
    <row r="55" ht="27" customHeight="1"/>
    <row r="56" ht="27" customHeight="1"/>
    <row r="57" ht="27" customHeight="1"/>
    <row r="58" ht="27" customHeight="1"/>
    <row r="59" ht="27" customHeight="1"/>
    <row r="60" ht="27" customHeight="1"/>
    <row r="61" ht="27" customHeight="1"/>
    <row r="62" ht="27" customHeight="1"/>
    <row r="63" ht="27" customHeight="1"/>
    <row r="64" ht="27" customHeight="1"/>
    <row r="65" ht="27" customHeight="1"/>
    <row r="66" ht="27" customHeight="1"/>
    <row r="67" ht="27" customHeight="1"/>
    <row r="68" ht="27" customHeight="1"/>
    <row r="69" ht="27" customHeight="1"/>
    <row r="70" ht="27" customHeight="1"/>
    <row r="71" ht="27" customHeight="1"/>
    <row r="72" ht="27" customHeight="1"/>
    <row r="73" ht="27" customHeight="1"/>
    <row r="74" ht="27" customHeight="1"/>
    <row r="75" ht="27" customHeight="1"/>
    <row r="76" ht="27" customHeight="1"/>
    <row r="77" ht="27" customHeight="1"/>
    <row r="78" ht="27" customHeight="1"/>
    <row r="79" ht="27" customHeight="1"/>
    <row r="80" ht="27" customHeight="1"/>
    <row r="81" ht="27" customHeight="1"/>
    <row r="82" ht="27" customHeight="1"/>
    <row r="83" ht="27" customHeight="1"/>
    <row r="84" ht="27" customHeight="1"/>
    <row r="85" ht="27" customHeight="1"/>
    <row r="86" ht="27" customHeight="1"/>
    <row r="87" ht="27" customHeight="1"/>
    <row r="88" ht="27" customHeight="1"/>
    <row r="89" ht="27" customHeight="1"/>
    <row r="90" ht="27" customHeight="1"/>
    <row r="91" ht="27" customHeight="1"/>
    <row r="92" ht="27" customHeight="1"/>
    <row r="93" ht="27" customHeight="1"/>
    <row r="94" ht="27" customHeight="1"/>
    <row r="95" ht="27" customHeight="1"/>
    <row r="96" ht="27" customHeight="1"/>
    <row r="97" ht="27" customHeight="1"/>
    <row r="98" ht="27" customHeight="1"/>
    <row r="99" ht="27" customHeight="1"/>
    <row r="100" ht="27" customHeight="1"/>
    <row r="101" ht="27" customHeight="1"/>
    <row r="102" ht="27" customHeight="1"/>
    <row r="103" ht="27" customHeight="1"/>
    <row r="104" ht="27" customHeight="1"/>
    <row r="105" ht="27" customHeight="1"/>
    <row r="106" ht="27" customHeight="1"/>
    <row r="107" ht="27" customHeight="1"/>
    <row r="108" ht="27" customHeight="1"/>
    <row r="109" ht="27" customHeight="1"/>
    <row r="110" ht="27" customHeight="1"/>
    <row r="111" ht="27" customHeight="1"/>
    <row r="112" ht="27" customHeight="1"/>
    <row r="113" ht="27" customHeight="1"/>
    <row r="114" ht="27" customHeight="1"/>
    <row r="115" ht="27" customHeight="1"/>
    <row r="116" ht="27" customHeight="1"/>
    <row r="117" ht="27" customHeight="1"/>
    <row r="118" ht="27" customHeight="1"/>
    <row r="119" ht="27" customHeight="1"/>
    <row r="120" ht="27" customHeight="1"/>
    <row r="121" ht="27" customHeight="1"/>
    <row r="122" ht="27" customHeight="1"/>
    <row r="123" ht="27" customHeight="1"/>
    <row r="124" ht="27" customHeight="1"/>
    <row r="125" ht="27" customHeight="1"/>
    <row r="126" ht="27" customHeight="1"/>
    <row r="127" ht="27" customHeight="1"/>
    <row r="128" ht="27" customHeight="1"/>
    <row r="129" ht="27" customHeight="1"/>
    <row r="130" ht="27" customHeight="1"/>
    <row r="131" ht="27" customHeight="1"/>
    <row r="132" ht="27" customHeight="1"/>
    <row r="133" ht="27" customHeight="1"/>
    <row r="134" ht="27" customHeight="1"/>
    <row r="135" ht="27" customHeight="1"/>
    <row r="136" ht="27" customHeight="1"/>
    <row r="137" ht="27" customHeight="1"/>
    <row r="138" ht="27" customHeight="1"/>
    <row r="139" ht="27" customHeight="1"/>
    <row r="140" ht="27" customHeight="1"/>
    <row r="141" ht="27" customHeight="1"/>
    <row r="142" ht="27" customHeight="1"/>
    <row r="143" ht="27" customHeight="1"/>
    <row r="144" ht="27" customHeight="1"/>
    <row r="145" ht="27" customHeight="1"/>
    <row r="146" ht="27" customHeight="1"/>
    <row r="147" ht="27" customHeight="1"/>
    <row r="148" ht="27" customHeight="1"/>
    <row r="149" ht="27" customHeight="1"/>
    <row r="150" ht="27" customHeight="1"/>
    <row r="151" ht="27" customHeight="1"/>
    <row r="152" ht="27" customHeight="1"/>
    <row r="153" ht="27" customHeight="1"/>
    <row r="154" ht="27" customHeight="1"/>
    <row r="155" ht="27" customHeight="1"/>
    <row r="156" ht="27" customHeight="1"/>
    <row r="157" ht="27" customHeight="1"/>
    <row r="158" ht="27" customHeight="1"/>
    <row r="159" ht="27" customHeight="1"/>
    <row r="160" ht="27" customHeight="1"/>
    <row r="161" ht="27" customHeight="1"/>
    <row r="162" ht="27" customHeight="1"/>
    <row r="163" ht="27" customHeight="1"/>
    <row r="164" ht="27" customHeight="1"/>
    <row r="165" ht="27" customHeight="1"/>
    <row r="166" ht="27" customHeight="1"/>
    <row r="167" ht="27" customHeight="1"/>
    <row r="168" ht="27" customHeight="1"/>
    <row r="169" ht="27" customHeight="1"/>
    <row r="170" ht="27" customHeight="1"/>
    <row r="171" ht="27" customHeight="1"/>
    <row r="172" ht="27" customHeight="1"/>
    <row r="173" ht="27" customHeight="1"/>
    <row r="174" ht="27" customHeight="1"/>
    <row r="175" ht="27" customHeight="1"/>
    <row r="176" ht="27" customHeight="1"/>
    <row r="177" ht="27" customHeight="1"/>
    <row r="178" ht="27" customHeight="1"/>
    <row r="179" ht="27" customHeight="1"/>
    <row r="180" ht="27" customHeight="1"/>
    <row r="181" ht="27" customHeight="1"/>
    <row r="182" ht="27" customHeight="1"/>
    <row r="183" ht="27" customHeight="1"/>
    <row r="184" ht="27" customHeight="1"/>
    <row r="185" ht="27" customHeight="1"/>
    <row r="186" ht="27" customHeight="1"/>
    <row r="187" ht="27" customHeight="1"/>
    <row r="188" ht="27" customHeight="1"/>
    <row r="189" ht="27" customHeight="1"/>
    <row r="190" ht="27" customHeight="1"/>
    <row r="191" ht="27" customHeight="1"/>
    <row r="192" ht="27" customHeight="1"/>
    <row r="193" ht="27" customHeight="1"/>
    <row r="194" ht="27" customHeight="1"/>
    <row r="195" ht="27" customHeight="1"/>
    <row r="196" ht="27" customHeight="1"/>
    <row r="197" ht="27" customHeight="1"/>
    <row r="198" ht="27" customHeight="1"/>
    <row r="199" ht="27" customHeight="1"/>
    <row r="200" ht="27" customHeight="1"/>
    <row r="201" ht="27" customHeight="1"/>
    <row r="202" ht="27" customHeight="1"/>
    <row r="203" ht="27" customHeight="1"/>
    <row r="204" ht="27" customHeight="1"/>
    <row r="205" ht="27" customHeight="1"/>
    <row r="206" ht="27" customHeight="1"/>
    <row r="207" ht="27" customHeight="1"/>
    <row r="208" ht="27" customHeight="1"/>
    <row r="209" ht="27" customHeight="1"/>
    <row r="210" ht="27" customHeight="1"/>
    <row r="211" ht="27" customHeight="1"/>
    <row r="212" ht="27" customHeight="1"/>
    <row r="213" ht="27" customHeight="1"/>
    <row r="214" ht="27" customHeight="1"/>
    <row r="215" ht="27" customHeight="1"/>
    <row r="216" ht="27" customHeight="1"/>
    <row r="217" ht="27" customHeight="1"/>
    <row r="218" ht="27" customHeight="1"/>
    <row r="219" ht="27" customHeight="1"/>
    <row r="220" ht="27" customHeight="1"/>
    <row r="221" ht="27" customHeight="1"/>
    <row r="222" ht="27" customHeight="1"/>
    <row r="223" ht="27" customHeight="1"/>
    <row r="224" ht="27" customHeight="1"/>
    <row r="225" ht="27" customHeight="1"/>
    <row r="226" ht="27" customHeight="1"/>
    <row r="227" ht="27" customHeight="1"/>
    <row r="228" ht="27" customHeight="1"/>
    <row r="229" ht="27" customHeight="1"/>
    <row r="230" ht="27" customHeight="1"/>
    <row r="231" ht="27" customHeight="1"/>
    <row r="232" ht="27" customHeight="1"/>
    <row r="233" ht="27" customHeight="1"/>
    <row r="234" ht="27" customHeight="1"/>
    <row r="235" ht="27" customHeight="1"/>
    <row r="236" ht="27" customHeight="1"/>
    <row r="237" ht="27" customHeight="1"/>
    <row r="238" ht="27" customHeight="1"/>
    <row r="239" ht="27" customHeight="1"/>
    <row r="240" ht="27" customHeight="1"/>
    <row r="241" ht="27" customHeight="1"/>
    <row r="242" ht="27" customHeight="1"/>
    <row r="243" ht="27" customHeight="1"/>
    <row r="244" ht="27" customHeight="1"/>
    <row r="245" ht="27" customHeight="1"/>
    <row r="246" ht="27" customHeight="1"/>
    <row r="247" ht="27" customHeight="1"/>
    <row r="248" ht="27" customHeight="1"/>
    <row r="249" ht="27" customHeight="1"/>
    <row r="250" ht="27" customHeight="1"/>
    <row r="251" ht="27" customHeight="1"/>
    <row r="252" ht="27" customHeight="1"/>
    <row r="253" ht="27" customHeight="1"/>
    <row r="254" ht="27" customHeight="1"/>
    <row r="255" ht="27" customHeight="1"/>
    <row r="256" ht="27" customHeight="1"/>
    <row r="257" ht="27" customHeight="1"/>
    <row r="258" ht="27" customHeight="1"/>
    <row r="259" ht="27" customHeight="1"/>
    <row r="260" ht="27" customHeight="1"/>
    <row r="261" ht="27" customHeight="1"/>
    <row r="262" ht="27" customHeight="1"/>
    <row r="263" ht="27" customHeight="1"/>
    <row r="264" ht="27" customHeight="1"/>
    <row r="265" ht="27" customHeight="1"/>
    <row r="266" ht="27" customHeight="1"/>
    <row r="267" ht="27" customHeight="1"/>
    <row r="268" ht="27" customHeight="1"/>
    <row r="269" ht="27" customHeight="1"/>
    <row r="270" ht="27" customHeight="1"/>
    <row r="271" ht="27" customHeight="1"/>
    <row r="272" ht="27" customHeight="1"/>
    <row r="273" ht="27" customHeight="1"/>
    <row r="274" ht="27" customHeight="1"/>
    <row r="275" ht="27" customHeight="1"/>
    <row r="276" ht="27" customHeight="1"/>
    <row r="277" ht="27" customHeight="1"/>
    <row r="278" ht="27" customHeight="1"/>
    <row r="279" ht="27" customHeight="1"/>
    <row r="280" ht="27" customHeight="1"/>
    <row r="281" ht="27" customHeight="1"/>
    <row r="282" ht="27" customHeight="1"/>
    <row r="283" ht="27" customHeight="1"/>
    <row r="284" ht="27" customHeight="1"/>
    <row r="285" ht="27" customHeight="1"/>
    <row r="286" ht="27" customHeight="1"/>
    <row r="287" ht="27" customHeight="1"/>
    <row r="288" ht="27" customHeight="1"/>
    <row r="289" ht="27" customHeight="1"/>
    <row r="290" ht="27" customHeight="1"/>
    <row r="291" ht="27" customHeight="1"/>
    <row r="292" ht="27" customHeight="1"/>
    <row r="293" ht="27" customHeight="1"/>
    <row r="294" ht="27" customHeight="1"/>
    <row r="295" ht="27" customHeight="1"/>
    <row r="296" ht="27" customHeight="1"/>
    <row r="297" ht="27" customHeight="1"/>
    <row r="298" ht="27" customHeight="1"/>
    <row r="299" ht="27" customHeight="1"/>
    <row r="300" ht="27" customHeight="1"/>
    <row r="301" ht="27" customHeight="1"/>
    <row r="302" ht="27" customHeight="1"/>
    <row r="303" ht="27" customHeight="1"/>
    <row r="304" ht="27" customHeight="1"/>
    <row r="305" ht="27" customHeight="1"/>
    <row r="306" ht="27" customHeight="1"/>
    <row r="307" ht="27" customHeight="1"/>
    <row r="308" ht="27" customHeight="1"/>
    <row r="309" ht="27" customHeight="1"/>
    <row r="310" ht="27" customHeight="1"/>
    <row r="311" ht="27" customHeight="1"/>
    <row r="312" ht="27" customHeight="1"/>
    <row r="313" ht="27" customHeight="1"/>
    <row r="314" ht="27" customHeight="1"/>
    <row r="315" ht="27" customHeight="1"/>
    <row r="316" ht="27" customHeight="1"/>
    <row r="317" ht="27" customHeight="1"/>
    <row r="318" ht="27" customHeight="1"/>
    <row r="319" ht="27" customHeight="1"/>
    <row r="320" ht="27" customHeight="1"/>
    <row r="321" ht="27" customHeight="1"/>
    <row r="322" ht="27" customHeight="1"/>
    <row r="323" ht="27" customHeight="1"/>
    <row r="324" ht="27" customHeight="1"/>
    <row r="325" ht="27" customHeight="1"/>
    <row r="326" ht="27" customHeight="1"/>
    <row r="327" ht="27" customHeight="1"/>
    <row r="328" ht="27" customHeight="1"/>
    <row r="329" ht="27" customHeight="1"/>
    <row r="330" ht="27" customHeight="1"/>
    <row r="331" ht="27" customHeight="1"/>
    <row r="332" ht="27" customHeight="1"/>
    <row r="333" ht="27" customHeight="1"/>
    <row r="334" ht="27" customHeight="1"/>
    <row r="335" ht="27" customHeight="1"/>
    <row r="336" ht="27" customHeight="1"/>
    <row r="337" ht="27" customHeight="1"/>
    <row r="338" ht="27" customHeight="1"/>
    <row r="339" ht="27" customHeight="1"/>
    <row r="340" ht="27" customHeight="1"/>
    <row r="341" ht="27" customHeight="1"/>
    <row r="342" ht="27" customHeight="1"/>
    <row r="343" ht="27" customHeight="1"/>
    <row r="344" ht="27" customHeight="1"/>
    <row r="345" ht="27" customHeight="1"/>
    <row r="346" ht="27" customHeight="1"/>
    <row r="347" ht="27" customHeight="1"/>
    <row r="348" ht="27" customHeight="1"/>
    <row r="349" ht="27" customHeight="1"/>
    <row r="350" ht="27" customHeight="1"/>
    <row r="351" ht="27" customHeight="1"/>
    <row r="352" ht="27" customHeight="1"/>
    <row r="353" ht="27" customHeight="1"/>
    <row r="354" ht="27" customHeight="1"/>
    <row r="355" ht="27" customHeight="1"/>
    <row r="356" ht="27" customHeight="1"/>
    <row r="357" ht="27" customHeight="1"/>
    <row r="358" ht="27" customHeight="1"/>
    <row r="359" ht="27" customHeight="1"/>
    <row r="360" ht="27" customHeight="1"/>
    <row r="361" ht="27" customHeight="1"/>
    <row r="362" ht="27" customHeight="1"/>
    <row r="363" ht="27" customHeight="1"/>
    <row r="364" ht="27" customHeight="1"/>
    <row r="365" ht="27" customHeight="1"/>
    <row r="366" ht="27" customHeight="1"/>
    <row r="367" ht="27" customHeight="1"/>
    <row r="368" ht="27" customHeight="1"/>
    <row r="369" ht="27" customHeight="1"/>
    <row r="370" ht="27" customHeight="1"/>
    <row r="371" ht="27" customHeight="1"/>
    <row r="372" ht="27" customHeight="1"/>
    <row r="373" ht="27" customHeight="1"/>
    <row r="374" ht="27" customHeight="1"/>
    <row r="375" ht="27" customHeight="1"/>
    <row r="376" ht="27" customHeight="1"/>
    <row r="377" ht="27" customHeight="1"/>
    <row r="378" ht="27" customHeight="1"/>
    <row r="379" ht="27" customHeight="1"/>
    <row r="380" ht="27" customHeight="1"/>
    <row r="381" ht="27" customHeight="1"/>
    <row r="382" ht="27" customHeight="1"/>
    <row r="383" ht="27" customHeight="1"/>
    <row r="384" ht="27" customHeight="1"/>
    <row r="385" ht="27" customHeight="1"/>
    <row r="386" ht="27" customHeight="1"/>
    <row r="387" ht="27" customHeight="1"/>
    <row r="388" ht="27" customHeight="1"/>
    <row r="389" ht="27" customHeight="1"/>
    <row r="390" ht="27" customHeight="1"/>
    <row r="391" ht="27" customHeight="1"/>
    <row r="392" ht="27" customHeight="1"/>
    <row r="393" ht="27" customHeight="1"/>
    <row r="394" ht="27" customHeight="1"/>
    <row r="395" ht="27" customHeight="1"/>
    <row r="396" ht="27" customHeight="1"/>
    <row r="397" ht="27" customHeight="1"/>
    <row r="398" ht="27" customHeight="1"/>
    <row r="399" ht="27" customHeight="1"/>
    <row r="400" ht="27" customHeight="1"/>
    <row r="401" ht="27" customHeight="1"/>
    <row r="402" ht="27" customHeight="1"/>
    <row r="403" ht="27" customHeight="1"/>
    <row r="404" ht="27" customHeight="1"/>
    <row r="405" ht="27" customHeight="1"/>
  </sheetData>
  <mergeCells count="3">
    <mergeCell ref="F4:I4"/>
    <mergeCell ref="A4:E4"/>
    <mergeCell ref="A1:J1"/>
  </mergeCells>
  <dataValidations count="7">
    <dataValidation type="list" allowBlank="1" showInputMessage="1" showErrorMessage="1" promptTitle="SAISIE BCINET" prompt="Pour valider la vente du produit, merci d'inscrire un &quot;X&quot; dans ce champ." sqref="F6:F8">
      <formula1>"x,X"</formula1>
    </dataValidation>
    <dataValidation type="list" allowBlank="1" showInputMessage="1" showErrorMessage="1" promptTitle="SAISIE SERENITY" prompt="Pour valider la vente du produit, merci d'inscrire un &quot;X&quot; dans ce champ." sqref="G6:G8">
      <formula1>"x,X"</formula1>
    </dataValidation>
    <dataValidation type="list" allowBlank="1" showInputMessage="1" showErrorMessage="1" promptTitle="SAISIE DPE" prompt="Pour valider la vente du produit, merci d'inscrire un &quot;X&quot; dans ce champ." sqref="H6:H8">
      <formula1>"x,X"</formula1>
    </dataValidation>
    <dataValidation allowBlank="1" showInputMessage="1" showErrorMessage="1" promptTitle="SAISIE OVP" prompt="Pour valider votre OVP, merci d'inscrire le montant mis en place. (exemple : 5000)" sqref="I6:I8"/>
    <dataValidation type="list" allowBlank="1" showInputMessage="1" showErrorMessage="1" promptTitle="SAISIE CLIC" prompt="Pour valider la vente du produit, merci d'inscrire un &quot;X&quot; dans ce champ" sqref="J6:J8">
      <formula1>"x,X"</formula1>
    </dataValidation>
    <dataValidation allowBlank="1" showInputMessage="1" showErrorMessage="1" promptTitle="DATE AUTOMATIQUE" prompt="La date se met automatiquement en date du jour." sqref="A6:A8"/>
    <dataValidation type="textLength" allowBlank="1" showInputMessage="1" showErrorMessage="1" sqref="D6:D8">
      <formula1>0</formula1>
      <formula2>6</formula2>
    </dataValidation>
  </dataValidations>
  <pageMargins left="0.70866141732283472" right="0.70866141732283472" top="0.74803149606299213" bottom="0.74803149606299213" header="0.31496062992125984" footer="0.31496062992125984"/>
  <pageSetup paperSize="9" scale="42" fitToHeight="6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locked="0" defaultSize="0" print="0" autoFill="0" autoPict="0" macro="[0]!voirfeuille">
                <anchor moveWithCells="1" sizeWithCells="1">
                  <from>
                    <xdr:col>2</xdr:col>
                    <xdr:colOff>127000</xdr:colOff>
                    <xdr:row>0</xdr:row>
                    <xdr:rowOff>254000</xdr:rowOff>
                  </from>
                  <to>
                    <xdr:col>2</xdr:col>
                    <xdr:colOff>1244600</xdr:colOff>
                    <xdr:row>0</xdr:row>
                    <xdr:rowOff>520700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'LISTING CONSEILLER'!$F$7:$F$14</xm:f>
          </x14:formula1>
          <xm:sqref>B9:B1048576 B1:B2 B4</xm:sqref>
        </x14:dataValidation>
        <x14:dataValidation type="list" allowBlank="1" showInputMessage="1" showErrorMessage="1" errorTitle="ATTENTION" error="Merci d'utiliser le menu déroulant pour choisir le conseiller." promptTitle="CHOIX CONSEILLER" prompt="Pour choisir le conseiller, merci de sélectionner le menu déroulant.">
          <x14:formula1>
            <xm:f>'LISTING CONSEILLER'!$F$7:$F$14</xm:f>
          </x14:formula1>
          <xm:sqref>B6:B8</xm:sqref>
        </x14:dataValidation>
        <x14:dataValidation type="list" allowBlank="1" showInputMessage="1" showErrorMessage="1">
          <x14:formula1>
            <xm:f>'LISTING CONSEILLER'!$H$7:$H$15</xm:f>
          </x14:formula1>
          <xm:sqref>C1:C2 C4 C9:C1048576</xm:sqref>
        </x14:dataValidation>
        <x14:dataValidation type="list" allowBlank="1" showInputMessage="1" showErrorMessage="1" promptTitle="CHOIX VENDEUR" prompt="Pour choisir le vendeur, merci de sélectionner le menu déroulant.">
          <x14:formula1>
            <xm:f>'LISTING CONSEILLER'!$H$7:$H$15</xm:f>
          </x14:formula1>
          <xm:sqref>C6:C8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6"/>
  </sheetPr>
  <dimension ref="B1:P18"/>
  <sheetViews>
    <sheetView zoomScale="85" zoomScaleNormal="85" zoomScalePageLayoutView="85" workbookViewId="0">
      <selection activeCell="I16" sqref="I16"/>
    </sheetView>
  </sheetViews>
  <sheetFormatPr baseColWidth="10" defaultRowHeight="13" x14ac:dyDescent="0"/>
  <cols>
    <col min="1" max="2" width="10.83203125" style="12"/>
    <col min="3" max="3" width="17.33203125" style="12" customWidth="1"/>
    <col min="4" max="4" width="10.83203125" style="12"/>
    <col min="5" max="5" width="14.5" style="12" bestFit="1" customWidth="1"/>
    <col min="6" max="6" width="11.5" style="12" customWidth="1"/>
    <col min="7" max="7" width="10.5" style="12" customWidth="1"/>
    <col min="8" max="8" width="14" style="12" customWidth="1"/>
    <col min="9" max="9" width="14.5" style="12" customWidth="1"/>
    <col min="10" max="10" width="10.83203125" style="12"/>
    <col min="11" max="12" width="11.5" style="12" customWidth="1"/>
    <col min="13" max="13" width="12.5" style="12" customWidth="1"/>
    <col min="14" max="15" width="10.83203125" style="12"/>
    <col min="16" max="16" width="23.83203125" style="12" customWidth="1"/>
    <col min="17" max="16384" width="10.83203125" style="12"/>
  </cols>
  <sheetData>
    <row r="1" spans="2:16" ht="155" customHeight="1" thickBot="1">
      <c r="B1" s="56" t="s">
        <v>40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</row>
    <row r="2" spans="2:16" ht="30" customHeight="1">
      <c r="F2" s="58" t="s">
        <v>26</v>
      </c>
      <c r="G2" s="59"/>
      <c r="H2" s="59"/>
      <c r="I2" s="59"/>
      <c r="J2" s="59"/>
      <c r="K2" s="60"/>
      <c r="M2" s="34"/>
      <c r="N2" s="35"/>
      <c r="O2" s="35"/>
      <c r="P2" s="34"/>
    </row>
    <row r="3" spans="2:16" ht="30" customHeight="1" thickBot="1">
      <c r="F3" s="61">
        <f>COUNTIF('TABLEAU DE SUIVI'!F6:J10001,"x")+N9</f>
        <v>10</v>
      </c>
      <c r="G3" s="62"/>
      <c r="H3" s="62"/>
      <c r="I3" s="62"/>
      <c r="J3" s="62"/>
      <c r="K3" s="63"/>
      <c r="L3" s="13"/>
      <c r="M3" s="36"/>
      <c r="N3" s="37"/>
      <c r="O3" s="37"/>
      <c r="P3" s="36"/>
    </row>
    <row r="4" spans="2:16" ht="53.25" customHeight="1" thickBot="1">
      <c r="L4" s="13"/>
      <c r="M4" s="22"/>
      <c r="N4" s="51"/>
      <c r="O4" s="51"/>
      <c r="P4" s="22"/>
    </row>
    <row r="5" spans="2:16" ht="30" customHeight="1" thickBot="1">
      <c r="B5" s="52" t="s">
        <v>35</v>
      </c>
      <c r="C5" s="53"/>
      <c r="D5" s="53"/>
      <c r="E5" s="54"/>
      <c r="G5" s="52" t="s">
        <v>41</v>
      </c>
      <c r="H5" s="53"/>
      <c r="I5" s="53"/>
      <c r="J5" s="54"/>
      <c r="L5" s="52" t="s">
        <v>13</v>
      </c>
      <c r="M5" s="53"/>
      <c r="N5" s="53"/>
      <c r="O5" s="54"/>
      <c r="P5" s="14"/>
    </row>
    <row r="6" spans="2:16" ht="30" customHeight="1" thickBot="1">
      <c r="B6" s="49" t="str">
        <f>'LISTING CONSEILLER'!H7</f>
        <v>Aurélia</v>
      </c>
      <c r="C6" s="49"/>
      <c r="D6" s="50">
        <f>SUMPRODUCT(('TABLEAU DE SUIVI'!$F$6:$J$10001="x")*('TABLEAU DE SUIVI'!$C$6:$C$10001=B6))</f>
        <v>2</v>
      </c>
      <c r="E6" s="50"/>
      <c r="G6" s="49" t="str">
        <f>'LISTING CONSEILLER'!F7</f>
        <v>Asesione</v>
      </c>
      <c r="H6" s="49"/>
      <c r="I6" s="50">
        <f>SUMPRODUCT(('TABLEAU DE SUIVI'!$F$6:$J$10001="x")*('TABLEAU DE SUIVI'!$B$6:$B$10001=G6))</f>
        <v>4</v>
      </c>
      <c r="J6" s="50"/>
      <c r="L6" s="49" t="s">
        <v>11</v>
      </c>
      <c r="M6" s="49"/>
      <c r="N6" s="55">
        <f>COUNTIF('TABLEAU DE SUIVI'!$F$6:$F$10001,"x")</f>
        <v>3</v>
      </c>
      <c r="O6" s="55"/>
      <c r="P6" s="14"/>
    </row>
    <row r="7" spans="2:16" ht="30" customHeight="1" thickBot="1">
      <c r="B7" s="49" t="str">
        <f>'LISTING CONSEILLER'!H8</f>
        <v>Delphine</v>
      </c>
      <c r="C7" s="49"/>
      <c r="D7" s="50">
        <f>SUMPRODUCT(('TABLEAU DE SUIVI'!$F$6:$J$10001="x")*('TABLEAU DE SUIVI'!$C$6:$C$10001=B7))</f>
        <v>4</v>
      </c>
      <c r="E7" s="50"/>
      <c r="G7" s="49" t="str">
        <f>'LISTING CONSEILLER'!F8</f>
        <v>Aurélie</v>
      </c>
      <c r="H7" s="49"/>
      <c r="I7" s="50">
        <f>SUMPRODUCT(('TABLEAU DE SUIVI'!$F$6:$J$10001="x")*('TABLEAU DE SUIVI'!$B$6:$B$10001=G7))</f>
        <v>4</v>
      </c>
      <c r="J7" s="50"/>
      <c r="L7" s="49" t="s">
        <v>36</v>
      </c>
      <c r="M7" s="49"/>
      <c r="N7" s="55">
        <f>COUNTIF('TABLEAU DE SUIVI'!$G$6:$G$10001,"x")</f>
        <v>2</v>
      </c>
      <c r="O7" s="55"/>
      <c r="P7" s="14"/>
    </row>
    <row r="8" spans="2:16" ht="30" customHeight="1" thickBot="1">
      <c r="B8" s="49" t="str">
        <f>'LISTING CONSEILLER'!H9</f>
        <v>Erwan</v>
      </c>
      <c r="C8" s="49"/>
      <c r="D8" s="50">
        <f>SUMPRODUCT(('TABLEAU DE SUIVI'!$F$6:$J$10001="x")*('TABLEAU DE SUIVI'!$C$6:$C$10001=B8))</f>
        <v>0</v>
      </c>
      <c r="E8" s="50"/>
      <c r="G8" s="49" t="str">
        <f>'LISTING CONSEILLER'!F9</f>
        <v>Caroline</v>
      </c>
      <c r="H8" s="49"/>
      <c r="I8" s="50">
        <f>SUMPRODUCT(('TABLEAU DE SUIVI'!$F$6:$J$10001="x")*('TABLEAU DE SUIVI'!$B$6:$B$10001=G8))</f>
        <v>0</v>
      </c>
      <c r="J8" s="50"/>
      <c r="L8" s="49" t="s">
        <v>10</v>
      </c>
      <c r="M8" s="49"/>
      <c r="N8" s="55">
        <f>COUNTIF('TABLEAU DE SUIVI'!$H$6:$H$10001,"x")</f>
        <v>2</v>
      </c>
      <c r="O8" s="55"/>
      <c r="P8" s="14"/>
    </row>
    <row r="9" spans="2:16" ht="30" customHeight="1" thickBot="1">
      <c r="B9" s="49" t="str">
        <f>'LISTING CONSEILLER'!H10</f>
        <v>Fiona</v>
      </c>
      <c r="C9" s="49"/>
      <c r="D9" s="50">
        <f>SUMPRODUCT(('TABLEAU DE SUIVI'!$F$6:$J$10001="x")*('TABLEAU DE SUIVI'!$C$6:$C$10001=B9))</f>
        <v>2</v>
      </c>
      <c r="E9" s="50"/>
      <c r="G9" s="49" t="str">
        <f>'LISTING CONSEILLER'!F10</f>
        <v>Clément</v>
      </c>
      <c r="H9" s="49"/>
      <c r="I9" s="50">
        <f>SUMPRODUCT(('TABLEAU DE SUIVI'!$F$6:$J$10001="x")*('TABLEAU DE SUIVI'!$B$6:$B$10001=G9))</f>
        <v>0</v>
      </c>
      <c r="J9" s="50"/>
      <c r="L9" s="49" t="s">
        <v>37</v>
      </c>
      <c r="M9" s="49"/>
      <c r="N9" s="55">
        <f>COUNTIF('TABLEAU DE SUIVI'!I1:I9999,"&gt;="&amp;"1000")</f>
        <v>2</v>
      </c>
      <c r="O9" s="55"/>
      <c r="P9" s="14"/>
    </row>
    <row r="10" spans="2:16" ht="30" customHeight="1" thickBot="1">
      <c r="B10" s="49" t="str">
        <f>'LISTING CONSEILLER'!H11</f>
        <v>Lenka</v>
      </c>
      <c r="C10" s="49"/>
      <c r="D10" s="50">
        <f>SUMPRODUCT(('TABLEAU DE SUIVI'!$F$6:$J$10001="x")*('TABLEAU DE SUIVI'!$C$6:$C$10001=B10))</f>
        <v>0</v>
      </c>
      <c r="E10" s="50"/>
      <c r="G10" s="49" t="str">
        <f>'LISTING CONSEILLER'!F11</f>
        <v>Erika</v>
      </c>
      <c r="H10" s="49"/>
      <c r="I10" s="50">
        <f>SUMPRODUCT(('TABLEAU DE SUIVI'!$F$6:$J$10001="x")*('TABLEAU DE SUIVI'!$B$6:$B$10001=G10))</f>
        <v>0</v>
      </c>
      <c r="J10" s="50"/>
      <c r="L10" s="49" t="s">
        <v>38</v>
      </c>
      <c r="M10" s="49"/>
      <c r="N10" s="55">
        <f>SUM('TABLEAU DE SUIVI'!I6:I10001)</f>
        <v>15000</v>
      </c>
      <c r="O10" s="55"/>
      <c r="P10" s="14"/>
    </row>
    <row r="11" spans="2:16" ht="30" customHeight="1" thickBot="1">
      <c r="B11" s="49" t="str">
        <f>'LISTING CONSEILLER'!H12</f>
        <v>Livia</v>
      </c>
      <c r="C11" s="49"/>
      <c r="D11" s="50">
        <f>SUMPRODUCT(('TABLEAU DE SUIVI'!$F$6:$J$10001="x")*('TABLEAU DE SUIVI'!$C$6:$C$10001=B11))</f>
        <v>0</v>
      </c>
      <c r="E11" s="50"/>
      <c r="G11" s="49" t="str">
        <f>'LISTING CONSEILLER'!F12</f>
        <v>Jérôme</v>
      </c>
      <c r="H11" s="49"/>
      <c r="I11" s="50">
        <f>SUMPRODUCT(('TABLEAU DE SUIVI'!$F$6:$J$10001="x")*('TABLEAU DE SUIVI'!$B$6:$B$10001=G11))</f>
        <v>0</v>
      </c>
      <c r="J11" s="50"/>
    </row>
    <row r="12" spans="2:16" ht="30" customHeight="1" thickBot="1">
      <c r="B12" s="49" t="str">
        <f>'LISTING CONSEILLER'!H13</f>
        <v>Marguerite</v>
      </c>
      <c r="C12" s="49"/>
      <c r="D12" s="50">
        <f>SUMPRODUCT(('TABLEAU DE SUIVI'!$F$6:$J$10001="x")*('TABLEAU DE SUIVI'!$C$6:$C$10001=B12))</f>
        <v>0</v>
      </c>
      <c r="E12" s="50"/>
      <c r="G12" s="49" t="str">
        <f>'LISTING CONSEILLER'!F13</f>
        <v>Kelly</v>
      </c>
      <c r="H12" s="49"/>
      <c r="I12" s="50">
        <f>SUMPRODUCT(('TABLEAU DE SUIVI'!$F$6:$J$10001="x")*('TABLEAU DE SUIVI'!$B$6:$B$10001=G12))</f>
        <v>0</v>
      </c>
      <c r="J12" s="50"/>
      <c r="L12" s="52" t="s">
        <v>42</v>
      </c>
      <c r="M12" s="53"/>
      <c r="N12" s="53"/>
      <c r="O12" s="54"/>
    </row>
    <row r="13" spans="2:16" ht="30" customHeight="1" thickBot="1">
      <c r="B13" s="49" t="str">
        <f>'LISTING CONSEILLER'!H14</f>
        <v>Marie</v>
      </c>
      <c r="C13" s="49"/>
      <c r="D13" s="50">
        <f>SUMPRODUCT(('TABLEAU DE SUIVI'!$F$6:$J$10001="x")*('TABLEAU DE SUIVI'!$C$6:$C$10001=B13))</f>
        <v>0</v>
      </c>
      <c r="E13" s="50"/>
      <c r="G13" s="49" t="str">
        <f>'LISTING CONSEILLER'!F14</f>
        <v>Stéphane</v>
      </c>
      <c r="H13" s="49"/>
      <c r="I13" s="50">
        <f>SUMPRODUCT(('TABLEAU DE SUIVI'!$F$6:$J$10001="x")*('TABLEAU DE SUIVI'!$B$6:$B$10001=G13))</f>
        <v>0</v>
      </c>
      <c r="J13" s="50"/>
      <c r="L13" s="68" t="str">
        <f>L6</f>
        <v>Bcinet Plus</v>
      </c>
      <c r="M13" s="68"/>
      <c r="N13" s="66">
        <f>(N6*1170)*12</f>
        <v>42120</v>
      </c>
      <c r="O13" s="67"/>
    </row>
    <row r="14" spans="2:16" ht="30" customHeight="1" thickBot="1">
      <c r="B14" s="49" t="str">
        <f>'LISTING CONSEILLER'!H15</f>
        <v>Marjorie</v>
      </c>
      <c r="C14" s="49"/>
      <c r="D14" s="50">
        <f>SUMPRODUCT(('TABLEAU DE SUIVI'!$F$6:$J$10001="x")*('TABLEAU DE SUIVI'!$C$6:$C$10001=B14))</f>
        <v>0</v>
      </c>
      <c r="E14" s="50"/>
      <c r="L14" s="68" t="str">
        <f>L7</f>
        <v>Serenity</v>
      </c>
      <c r="M14" s="68"/>
      <c r="N14" s="69">
        <f>N7*2800</f>
        <v>5600</v>
      </c>
      <c r="O14" s="69"/>
    </row>
    <row r="15" spans="2:16" ht="30" customHeight="1" thickBot="1">
      <c r="E15" s="21"/>
      <c r="L15" s="68" t="str">
        <f>L8</f>
        <v>Duo</v>
      </c>
      <c r="M15" s="68"/>
      <c r="N15" s="69">
        <f>N8*2800</f>
        <v>5600</v>
      </c>
      <c r="O15" s="69"/>
    </row>
    <row r="16" spans="2:16" ht="30" customHeight="1" thickBot="1">
      <c r="E16" s="21"/>
      <c r="L16" s="64" t="s">
        <v>20</v>
      </c>
      <c r="M16" s="65"/>
      <c r="N16" s="66">
        <f>N10*12</f>
        <v>180000</v>
      </c>
      <c r="O16" s="67"/>
    </row>
    <row r="17" ht="15" customHeight="1"/>
    <row r="18" ht="16.5" customHeight="1"/>
  </sheetData>
  <sheetProtection insertHyperlinks="0" selectLockedCells="1"/>
  <sortState ref="H33:I39">
    <sortCondition ref="H33"/>
  </sortState>
  <mergeCells count="60">
    <mergeCell ref="F2:K2"/>
    <mergeCell ref="F3:K3"/>
    <mergeCell ref="L16:M16"/>
    <mergeCell ref="N16:O16"/>
    <mergeCell ref="L10:M10"/>
    <mergeCell ref="N10:O10"/>
    <mergeCell ref="L15:M15"/>
    <mergeCell ref="N15:O15"/>
    <mergeCell ref="L14:M14"/>
    <mergeCell ref="N14:O14"/>
    <mergeCell ref="L8:M8"/>
    <mergeCell ref="N8:O8"/>
    <mergeCell ref="L7:M7"/>
    <mergeCell ref="L13:M13"/>
    <mergeCell ref="N13:O13"/>
    <mergeCell ref="L9:M9"/>
    <mergeCell ref="G10:H10"/>
    <mergeCell ref="I10:J10"/>
    <mergeCell ref="G5:J5"/>
    <mergeCell ref="G6:H6"/>
    <mergeCell ref="I6:J6"/>
    <mergeCell ref="G7:H7"/>
    <mergeCell ref="I7:J7"/>
    <mergeCell ref="G8:H8"/>
    <mergeCell ref="I8:J8"/>
    <mergeCell ref="G9:H9"/>
    <mergeCell ref="I9:J9"/>
    <mergeCell ref="N9:O9"/>
    <mergeCell ref="D14:E14"/>
    <mergeCell ref="B14:C14"/>
    <mergeCell ref="G11:H11"/>
    <mergeCell ref="I11:J11"/>
    <mergeCell ref="B1:P1"/>
    <mergeCell ref="B5:E5"/>
    <mergeCell ref="B12:C12"/>
    <mergeCell ref="B8:C8"/>
    <mergeCell ref="B10:C10"/>
    <mergeCell ref="B11:C11"/>
    <mergeCell ref="B7:C7"/>
    <mergeCell ref="D10:E10"/>
    <mergeCell ref="D11:E11"/>
    <mergeCell ref="D12:E12"/>
    <mergeCell ref="B6:C6"/>
    <mergeCell ref="D6:E6"/>
    <mergeCell ref="B13:C13"/>
    <mergeCell ref="D13:E13"/>
    <mergeCell ref="N4:O4"/>
    <mergeCell ref="L5:O5"/>
    <mergeCell ref="L12:O12"/>
    <mergeCell ref="L6:M6"/>
    <mergeCell ref="N6:O6"/>
    <mergeCell ref="N7:O7"/>
    <mergeCell ref="G13:H13"/>
    <mergeCell ref="I13:J13"/>
    <mergeCell ref="G12:H12"/>
    <mergeCell ref="I12:J12"/>
    <mergeCell ref="D7:E7"/>
    <mergeCell ref="D8:E8"/>
    <mergeCell ref="B9:C9"/>
    <mergeCell ref="D9:E9"/>
  </mergeCells>
  <phoneticPr fontId="20" type="noConversion"/>
  <conditionalFormatting sqref="D6:E14">
    <cfRule type="dataBar" priority="13">
      <dataBar>
        <cfvo type="min"/>
        <cfvo type="max"/>
        <color rgb="FF8FE2FF"/>
      </dataBar>
      <extLst>
        <ext xmlns:x14="http://schemas.microsoft.com/office/spreadsheetml/2009/9/main" uri="{B025F937-C7B1-47D3-B67F-A62EFF666E3E}">
          <x14:id>{ECF0C618-6BA6-4C0B-A29B-8B91C9A1FFB9}</x14:id>
        </ext>
      </extLst>
    </cfRule>
  </conditionalFormatting>
  <conditionalFormatting sqref="I6:J13">
    <cfRule type="dataBar" priority="3">
      <dataBar>
        <cfvo type="min"/>
        <cfvo type="max"/>
        <color rgb="FF8FE2FF"/>
      </dataBar>
      <extLst>
        <ext xmlns:x14="http://schemas.microsoft.com/office/spreadsheetml/2009/9/main" uri="{B025F937-C7B1-47D3-B67F-A62EFF666E3E}">
          <x14:id>{E7C8C9BB-4582-0447-B1AC-3FCB6CD636CC}</x14:id>
        </ext>
      </extLst>
    </cfRule>
  </conditionalFormatting>
  <conditionalFormatting sqref="N6:O9">
    <cfRule type="dataBar" priority="1">
      <dataBar>
        <cfvo type="min"/>
        <cfvo type="max"/>
        <color rgb="FF8FE2FF"/>
      </dataBar>
      <extLst>
        <ext xmlns:x14="http://schemas.microsoft.com/office/spreadsheetml/2009/9/main" uri="{B025F937-C7B1-47D3-B67F-A62EFF666E3E}">
          <x14:id>{1DCA8217-1C13-C244-AA34-1455AA5BB03B}</x14:id>
        </ext>
      </extLst>
    </cfRule>
  </conditionalFormatting>
  <conditionalFormatting sqref="N13:O15">
    <cfRule type="dataBar" priority="2">
      <dataBar>
        <cfvo type="min"/>
        <cfvo type="max"/>
        <color rgb="FF8FE2FF"/>
      </dataBar>
      <extLst>
        <ext xmlns:x14="http://schemas.microsoft.com/office/spreadsheetml/2009/9/main" uri="{B025F937-C7B1-47D3-B67F-A62EFF666E3E}">
          <x14:id>{D95C2BB0-63D6-3C47-B00D-9F57470E0241}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56" fitToWidth="0" fitToHeight="0" orientation="landscape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CF0C618-6BA6-4C0B-A29B-8B91C9A1FFB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D6:E14</xm:sqref>
        </x14:conditionalFormatting>
        <x14:conditionalFormatting xmlns:xm="http://schemas.microsoft.com/office/excel/2006/main">
          <x14:cfRule type="dataBar" id="{E7C8C9BB-4582-0447-B1AC-3FCB6CD636C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I6:J13</xm:sqref>
        </x14:conditionalFormatting>
        <x14:conditionalFormatting xmlns:xm="http://schemas.microsoft.com/office/excel/2006/main">
          <x14:cfRule type="dataBar" id="{1DCA8217-1C13-C244-AA34-1455AA5BB0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N6:O9</xm:sqref>
        </x14:conditionalFormatting>
        <x14:conditionalFormatting xmlns:xm="http://schemas.microsoft.com/office/excel/2006/main">
          <x14:cfRule type="dataBar" id="{D95C2BB0-63D6-3C47-B00D-9F57470E024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N13:O15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0" tint="-0.499984740745262"/>
  </sheetPr>
  <dimension ref="F5:H15"/>
  <sheetViews>
    <sheetView workbookViewId="0">
      <selection activeCell="F7" sqref="F7"/>
    </sheetView>
  </sheetViews>
  <sheetFormatPr baseColWidth="10" defaultRowHeight="14" x14ac:dyDescent="0"/>
  <cols>
    <col min="1" max="1" width="19.5" style="1" customWidth="1"/>
    <col min="2" max="5" width="10.83203125" style="1"/>
    <col min="6" max="6" width="34.5" style="1" customWidth="1"/>
    <col min="7" max="7" width="10.83203125" style="1"/>
    <col min="8" max="8" width="34.33203125" style="1" customWidth="1"/>
    <col min="9" max="16384" width="10.83203125" style="1"/>
  </cols>
  <sheetData>
    <row r="5" spans="6:8" ht="15" thickBot="1"/>
    <row r="6" spans="6:8" ht="21" thickBot="1">
      <c r="F6" s="29" t="s">
        <v>12</v>
      </c>
      <c r="H6" s="29" t="s">
        <v>24</v>
      </c>
    </row>
    <row r="7" spans="6:8">
      <c r="F7" s="30" t="s">
        <v>5</v>
      </c>
      <c r="H7" s="30" t="s">
        <v>25</v>
      </c>
    </row>
    <row r="8" spans="6:8">
      <c r="F8" s="30" t="s">
        <v>8</v>
      </c>
      <c r="H8" s="30" t="s">
        <v>27</v>
      </c>
    </row>
    <row r="9" spans="6:8">
      <c r="F9" s="30" t="s">
        <v>14</v>
      </c>
      <c r="H9" s="30" t="s">
        <v>28</v>
      </c>
    </row>
    <row r="10" spans="6:8">
      <c r="F10" s="30" t="s">
        <v>15</v>
      </c>
      <c r="H10" s="30" t="s">
        <v>29</v>
      </c>
    </row>
    <row r="11" spans="6:8">
      <c r="F11" s="30" t="s">
        <v>9</v>
      </c>
      <c r="H11" s="30" t="s">
        <v>30</v>
      </c>
    </row>
    <row r="12" spans="6:8">
      <c r="F12" s="30" t="s">
        <v>6</v>
      </c>
      <c r="H12" s="30" t="s">
        <v>31</v>
      </c>
    </row>
    <row r="13" spans="6:8">
      <c r="F13" s="31" t="s">
        <v>16</v>
      </c>
      <c r="H13" s="31" t="s">
        <v>32</v>
      </c>
    </row>
    <row r="14" spans="6:8" ht="15" thickBot="1">
      <c r="F14" s="32" t="s">
        <v>7</v>
      </c>
      <c r="H14" s="30" t="s">
        <v>33</v>
      </c>
    </row>
    <row r="15" spans="6:8" ht="15" thickBot="1">
      <c r="H15" s="33" t="s">
        <v>34</v>
      </c>
    </row>
  </sheetData>
  <sheetProtection selectLockedCells="1" selectUnlockedCells="1"/>
  <sortState ref="F7:F14">
    <sortCondition ref="F7"/>
  </sortState>
  <pageMargins left="0.7" right="0.7" top="0.75" bottom="0.75" header="0.3" footer="0.3"/>
  <pageSetup paperSize="9" orientation="portrait" horizontalDpi="4294967293" verticalDpi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0070C0"/>
  </sheetPr>
  <dimension ref="A1"/>
  <sheetViews>
    <sheetView topLeftCell="B1" workbookViewId="0">
      <selection activeCell="M38" sqref="M38"/>
    </sheetView>
  </sheetViews>
  <sheetFormatPr baseColWidth="10" defaultRowHeight="14" x14ac:dyDescent="0"/>
  <cols>
    <col min="1" max="16384" width="10.83203125" style="19"/>
  </cols>
  <sheetData/>
  <sheetProtection selectLockedCells="1" selectUnlockedCells="1"/>
  <phoneticPr fontId="20" type="noConversion"/>
  <pageMargins left="0.7" right="0.7" top="0.75" bottom="0.75" header="0.3" footer="0.3"/>
  <pageSetup paperSize="9" orientation="landscape" horizontalDpi="4294967293" verticalDpi="429496729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SUIVI</vt:lpstr>
      <vt:lpstr>LISTING CONSEILLER</vt:lpstr>
    </vt:vector>
  </TitlesOfParts>
  <Company>B.C.I.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MINNITI</dc:creator>
  <cp:lastModifiedBy>Xavier Minniti</cp:lastModifiedBy>
  <cp:lastPrinted>2014-10-09T09:43:26Z</cp:lastPrinted>
  <dcterms:created xsi:type="dcterms:W3CDTF">2013-11-04T21:38:01Z</dcterms:created>
  <dcterms:modified xsi:type="dcterms:W3CDTF">2014-10-09T11:20:29Z</dcterms:modified>
</cp:coreProperties>
</file>