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7126"/>
  <workbookPr/>
  <mc:AlternateContent xmlns:mc="http://schemas.openxmlformats.org/markup-compatibility/2006">
    <mc:Choice Requires="x15">
      <x15ac:absPath xmlns:x15ac="http://schemas.microsoft.com/office/spreadsheetml/2010/11/ac" url="D:\ginou\Documents\Nicolas\"/>
    </mc:Choice>
  </mc:AlternateContent>
  <xr:revisionPtr revIDLastSave="0" documentId="8_{1388F85C-9793-4FDC-9B24-A11D070810C1}" xr6:coauthVersionLast="47" xr6:coauthVersionMax="47" xr10:uidLastSave="{00000000-0000-0000-0000-000000000000}"/>
  <bookViews>
    <workbookView xWindow="1530" yWindow="105" windowWidth="18150" windowHeight="15090" tabRatio="846" activeTab="2" xr2:uid="{00000000-000D-0000-FFFF-FFFF00000000}"/>
  </bookViews>
  <sheets>
    <sheet name="Calendrier 2024" sheetId="7" r:id="rId1"/>
    <sheet name="Paramètre Alimentation" sheetId="10" r:id="rId2"/>
    <sheet name="Calendrier Alimentation" sheetId="8" r:id="rId3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D1" i="8" l="1"/>
  <c r="J242" i="8"/>
  <c r="F16" i="10"/>
  <c r="E16" i="10"/>
  <c r="D16" i="10"/>
  <c r="C16" i="10"/>
  <c r="C6" i="10"/>
  <c r="C10" i="10" s="1"/>
  <c r="I242" i="8"/>
  <c r="K242" i="8"/>
  <c r="F10" i="10" l="1"/>
  <c r="E10" i="10"/>
  <c r="C11" i="10"/>
  <c r="G4" i="8" s="1"/>
  <c r="D10" i="10"/>
  <c r="F4" i="8"/>
  <c r="E6" i="8"/>
  <c r="D6" i="8" s="1"/>
  <c r="C12" i="10"/>
  <c r="C6" i="8"/>
  <c r="D11" i="10" l="1"/>
  <c r="F11" i="10" s="1"/>
  <c r="E11" i="10"/>
  <c r="E12" i="10"/>
  <c r="C14" i="10"/>
  <c r="J4" i="8" s="1"/>
  <c r="C13" i="10"/>
  <c r="I4" i="8" s="1"/>
  <c r="H4" i="8"/>
  <c r="E7" i="8"/>
  <c r="D7" i="8" s="1"/>
  <c r="D12" i="10"/>
  <c r="F12" i="10" s="1"/>
  <c r="C15" i="10"/>
  <c r="K4" i="8" s="1"/>
  <c r="E14" i="10"/>
  <c r="D14" i="10"/>
  <c r="F14" i="10" s="1"/>
  <c r="E13" i="10"/>
  <c r="D13" i="10"/>
  <c r="F13" i="10" s="1"/>
  <c r="E8" i="8" l="1"/>
  <c r="D8" i="8" s="1"/>
  <c r="C7" i="8"/>
  <c r="E15" i="10"/>
  <c r="D15" i="10"/>
  <c r="F15" i="10" s="1"/>
  <c r="C8" i="8" l="1"/>
  <c r="E9" i="8"/>
  <c r="D9" i="8" s="1"/>
  <c r="E10" i="8" l="1"/>
  <c r="D10" i="8" s="1"/>
  <c r="C9" i="8"/>
  <c r="E11" i="8" l="1"/>
  <c r="D11" i="8" s="1"/>
  <c r="C10" i="8"/>
  <c r="E12" i="8" l="1"/>
  <c r="D12" i="8" s="1"/>
  <c r="C11" i="8"/>
  <c r="C12" i="8" l="1"/>
  <c r="E13" i="8"/>
  <c r="D13" i="8" s="1"/>
  <c r="E14" i="8" l="1"/>
  <c r="D14" i="8" s="1"/>
  <c r="C13" i="8"/>
  <c r="C14" i="8" l="1"/>
  <c r="E15" i="8"/>
  <c r="D15" i="8" s="1"/>
  <c r="E16" i="8" l="1"/>
  <c r="D16" i="8" s="1"/>
  <c r="C15" i="8"/>
  <c r="E17" i="8" l="1"/>
  <c r="D17" i="8" s="1"/>
  <c r="C16" i="8"/>
  <c r="E18" i="8" l="1"/>
  <c r="D18" i="8" s="1"/>
  <c r="C17" i="8"/>
  <c r="C18" i="8" l="1"/>
  <c r="E19" i="8"/>
  <c r="D19" i="8" s="1"/>
  <c r="C19" i="8" l="1"/>
  <c r="E20" i="8"/>
  <c r="D20" i="8" s="1"/>
  <c r="C20" i="8" l="1"/>
  <c r="E21" i="8"/>
  <c r="D21" i="8" s="1"/>
  <c r="E22" i="8" l="1"/>
  <c r="D22" i="8" s="1"/>
  <c r="C21" i="8"/>
  <c r="E23" i="8" l="1"/>
  <c r="D23" i="8" s="1"/>
  <c r="C22" i="8"/>
  <c r="C23" i="8" l="1"/>
  <c r="E24" i="8"/>
  <c r="D24" i="8" s="1"/>
  <c r="E25" i="8" l="1"/>
  <c r="D25" i="8" s="1"/>
  <c r="C24" i="8"/>
  <c r="C25" i="8" l="1"/>
  <c r="E26" i="8"/>
  <c r="D26" i="8" s="1"/>
  <c r="E27" i="8" l="1"/>
  <c r="D27" i="8" s="1"/>
  <c r="C26" i="8"/>
  <c r="E28" i="8" l="1"/>
  <c r="D28" i="8" s="1"/>
  <c r="C27" i="8"/>
  <c r="E29" i="8" l="1"/>
  <c r="D29" i="8" s="1"/>
  <c r="C28" i="8"/>
  <c r="E30" i="8" l="1"/>
  <c r="D30" i="8" s="1"/>
  <c r="C29" i="8"/>
  <c r="C30" i="8" l="1"/>
  <c r="E31" i="8"/>
  <c r="D31" i="8" s="1"/>
  <c r="C31" i="8" l="1"/>
  <c r="E32" i="8"/>
  <c r="D32" i="8" s="1"/>
  <c r="C32" i="8" l="1"/>
  <c r="E33" i="8"/>
  <c r="D33" i="8" s="1"/>
  <c r="C33" i="8" l="1"/>
  <c r="E34" i="8"/>
  <c r="D34" i="8" s="1"/>
  <c r="E35" i="8" l="1"/>
  <c r="D35" i="8" s="1"/>
  <c r="C34" i="8"/>
  <c r="C35" i="8" l="1"/>
  <c r="E36" i="8"/>
  <c r="D36" i="8" s="1"/>
  <c r="E37" i="8" l="1"/>
  <c r="D37" i="8" s="1"/>
  <c r="C36" i="8"/>
  <c r="C37" i="8" l="1"/>
  <c r="E38" i="8"/>
  <c r="D38" i="8" s="1"/>
  <c r="E39" i="8" l="1"/>
  <c r="D39" i="8" s="1"/>
  <c r="C38" i="8"/>
  <c r="C39" i="8" l="1"/>
  <c r="E40" i="8"/>
  <c r="D40" i="8" s="1"/>
  <c r="E41" i="8" l="1"/>
  <c r="D41" i="8" s="1"/>
  <c r="C40" i="8"/>
  <c r="C41" i="8" l="1"/>
  <c r="E42" i="8"/>
  <c r="D42" i="8" s="1"/>
  <c r="E43" i="8" l="1"/>
  <c r="D43" i="8" s="1"/>
  <c r="C42" i="8"/>
  <c r="C43" i="8" l="1"/>
  <c r="E44" i="8"/>
  <c r="D44" i="8" s="1"/>
  <c r="E45" i="8" l="1"/>
  <c r="D45" i="8" s="1"/>
  <c r="C44" i="8"/>
  <c r="E46" i="8" l="1"/>
  <c r="D46" i="8" s="1"/>
  <c r="C45" i="8"/>
  <c r="E47" i="8" l="1"/>
  <c r="D47" i="8" s="1"/>
  <c r="C46" i="8"/>
  <c r="C47" i="8" l="1"/>
  <c r="E48" i="8"/>
  <c r="D48" i="8" s="1"/>
  <c r="E49" i="8" l="1"/>
  <c r="D49" i="8" s="1"/>
  <c r="C48" i="8"/>
  <c r="E50" i="8" l="1"/>
  <c r="D50" i="8" s="1"/>
  <c r="C49" i="8"/>
  <c r="C50" i="8" l="1"/>
  <c r="E51" i="8"/>
  <c r="D51" i="8" s="1"/>
  <c r="E52" i="8" l="1"/>
  <c r="D52" i="8" s="1"/>
  <c r="C51" i="8"/>
  <c r="C52" i="8" l="1"/>
  <c r="E53" i="8"/>
  <c r="D53" i="8" s="1"/>
  <c r="E54" i="8" l="1"/>
  <c r="D54" i="8" s="1"/>
  <c r="C53" i="8"/>
  <c r="C54" i="8" l="1"/>
  <c r="E55" i="8"/>
  <c r="D55" i="8" s="1"/>
  <c r="C55" i="8" l="1"/>
  <c r="E56" i="8"/>
  <c r="D56" i="8" s="1"/>
  <c r="C56" i="8" l="1"/>
  <c r="E57" i="8"/>
  <c r="D57" i="8" s="1"/>
  <c r="E58" i="8" l="1"/>
  <c r="D58" i="8" s="1"/>
  <c r="C57" i="8"/>
  <c r="C58" i="8" l="1"/>
  <c r="E59" i="8"/>
  <c r="D59" i="8" s="1"/>
  <c r="C59" i="8" l="1"/>
  <c r="E60" i="8"/>
  <c r="D60" i="8" s="1"/>
  <c r="C60" i="8" l="1"/>
  <c r="E61" i="8"/>
  <c r="D61" i="8" s="1"/>
  <c r="C61" i="8" l="1"/>
  <c r="E62" i="8"/>
  <c r="D62" i="8" s="1"/>
  <c r="C62" i="8" l="1"/>
  <c r="E63" i="8"/>
  <c r="D63" i="8" s="1"/>
  <c r="C63" i="8" l="1"/>
  <c r="E64" i="8"/>
  <c r="D64" i="8" s="1"/>
  <c r="C64" i="8" l="1"/>
  <c r="E65" i="8"/>
  <c r="D65" i="8" s="1"/>
  <c r="C65" i="8" l="1"/>
  <c r="E66" i="8"/>
  <c r="D66" i="8" s="1"/>
  <c r="E67" i="8" l="1"/>
  <c r="D67" i="8" s="1"/>
  <c r="C66" i="8"/>
  <c r="C67" i="8" l="1"/>
  <c r="E68" i="8"/>
  <c r="D68" i="8" s="1"/>
  <c r="E69" i="8" l="1"/>
  <c r="D69" i="8" s="1"/>
  <c r="C68" i="8"/>
  <c r="C69" i="8" l="1"/>
  <c r="E70" i="8"/>
  <c r="D70" i="8" s="1"/>
  <c r="E71" i="8" l="1"/>
  <c r="D71" i="8" s="1"/>
  <c r="C70" i="8"/>
  <c r="E72" i="8" l="1"/>
  <c r="D72" i="8" s="1"/>
  <c r="C71" i="8"/>
  <c r="E73" i="8" l="1"/>
  <c r="D73" i="8" s="1"/>
  <c r="C72" i="8"/>
  <c r="C73" i="8" l="1"/>
  <c r="E74" i="8"/>
  <c r="D74" i="8" s="1"/>
  <c r="C74" i="8" l="1"/>
  <c r="E75" i="8"/>
  <c r="D75" i="8" s="1"/>
  <c r="E76" i="8" l="1"/>
  <c r="D76" i="8" s="1"/>
  <c r="C75" i="8"/>
  <c r="E77" i="8" l="1"/>
  <c r="D77" i="8" s="1"/>
  <c r="C76" i="8"/>
  <c r="E78" i="8" l="1"/>
  <c r="D78" i="8" s="1"/>
  <c r="C77" i="8"/>
  <c r="E79" i="8" l="1"/>
  <c r="D79" i="8" s="1"/>
  <c r="C78" i="8"/>
  <c r="C79" i="8" l="1"/>
  <c r="E80" i="8"/>
  <c r="D80" i="8" s="1"/>
  <c r="E81" i="8" l="1"/>
  <c r="D81" i="8" s="1"/>
  <c r="C80" i="8"/>
  <c r="E82" i="8" l="1"/>
  <c r="D82" i="8" s="1"/>
  <c r="C81" i="8"/>
  <c r="E83" i="8" l="1"/>
  <c r="D83" i="8" s="1"/>
  <c r="C82" i="8"/>
  <c r="E84" i="8" l="1"/>
  <c r="D84" i="8" s="1"/>
  <c r="C83" i="8"/>
  <c r="E85" i="8" l="1"/>
  <c r="D85" i="8" s="1"/>
  <c r="C84" i="8"/>
  <c r="C85" i="8" l="1"/>
  <c r="E86" i="8"/>
  <c r="D86" i="8" s="1"/>
  <c r="C86" i="8" l="1"/>
  <c r="E87" i="8"/>
  <c r="D87" i="8" s="1"/>
  <c r="E88" i="8" l="1"/>
  <c r="D88" i="8" s="1"/>
  <c r="C87" i="8"/>
  <c r="C88" i="8" l="1"/>
  <c r="E89" i="8"/>
  <c r="D89" i="8" s="1"/>
  <c r="C89" i="8" l="1"/>
  <c r="E90" i="8"/>
  <c r="D90" i="8" s="1"/>
  <c r="E91" i="8" l="1"/>
  <c r="D91" i="8" s="1"/>
  <c r="C90" i="8"/>
  <c r="E92" i="8" l="1"/>
  <c r="D92" i="8" s="1"/>
  <c r="C91" i="8"/>
  <c r="E93" i="8" l="1"/>
  <c r="D93" i="8" s="1"/>
  <c r="C92" i="8"/>
  <c r="C93" i="8" l="1"/>
  <c r="E94" i="8"/>
  <c r="D94" i="8" s="1"/>
  <c r="C94" i="8" l="1"/>
  <c r="E95" i="8"/>
  <c r="D95" i="8" s="1"/>
  <c r="C95" i="8" l="1"/>
  <c r="E96" i="8"/>
  <c r="D96" i="8" s="1"/>
  <c r="C96" i="8" l="1"/>
  <c r="E97" i="8"/>
  <c r="D97" i="8" s="1"/>
  <c r="E98" i="8" l="1"/>
  <c r="D98" i="8" s="1"/>
  <c r="C97" i="8"/>
  <c r="C98" i="8" l="1"/>
  <c r="E99" i="8"/>
  <c r="D99" i="8" s="1"/>
  <c r="E100" i="8" l="1"/>
  <c r="D100" i="8" s="1"/>
  <c r="C99" i="8"/>
  <c r="C100" i="8" l="1"/>
  <c r="E101" i="8"/>
  <c r="D101" i="8" s="1"/>
  <c r="E102" i="8" l="1"/>
  <c r="D102" i="8" s="1"/>
  <c r="C101" i="8"/>
  <c r="C102" i="8" l="1"/>
  <c r="E103" i="8"/>
  <c r="D103" i="8" s="1"/>
  <c r="C103" i="8" l="1"/>
  <c r="E104" i="8"/>
  <c r="D104" i="8" s="1"/>
  <c r="C104" i="8" l="1"/>
  <c r="E105" i="8"/>
  <c r="D105" i="8" s="1"/>
  <c r="E106" i="8" l="1"/>
  <c r="D106" i="8" s="1"/>
  <c r="C105" i="8"/>
  <c r="C106" i="8" l="1"/>
  <c r="E107" i="8"/>
  <c r="D107" i="8" s="1"/>
  <c r="E108" i="8" l="1"/>
  <c r="D108" i="8" s="1"/>
  <c r="C107" i="8"/>
  <c r="E109" i="8" l="1"/>
  <c r="D109" i="8" s="1"/>
  <c r="C108" i="8"/>
  <c r="C109" i="8" l="1"/>
  <c r="E110" i="8"/>
  <c r="D110" i="8" s="1"/>
  <c r="E111" i="8" l="1"/>
  <c r="D111" i="8" s="1"/>
  <c r="C110" i="8"/>
  <c r="C111" i="8" l="1"/>
  <c r="E112" i="8"/>
  <c r="D112" i="8" s="1"/>
  <c r="E113" i="8" l="1"/>
  <c r="D113" i="8" s="1"/>
  <c r="C112" i="8"/>
  <c r="E114" i="8" l="1"/>
  <c r="D114" i="8" s="1"/>
  <c r="C113" i="8"/>
  <c r="E115" i="8" l="1"/>
  <c r="D115" i="8" s="1"/>
  <c r="C114" i="8"/>
  <c r="E116" i="8" l="1"/>
  <c r="D116" i="8" s="1"/>
  <c r="C115" i="8"/>
  <c r="C116" i="8" l="1"/>
  <c r="E117" i="8"/>
  <c r="D117" i="8" s="1"/>
  <c r="C117" i="8" l="1"/>
  <c r="E118" i="8"/>
  <c r="D118" i="8" s="1"/>
  <c r="E119" i="8" l="1"/>
  <c r="D119" i="8" s="1"/>
  <c r="C118" i="8"/>
  <c r="E120" i="8" l="1"/>
  <c r="D120" i="8" s="1"/>
  <c r="C119" i="8"/>
  <c r="E121" i="8" l="1"/>
  <c r="D121" i="8" s="1"/>
  <c r="C120" i="8"/>
  <c r="E122" i="8" l="1"/>
  <c r="D122" i="8" s="1"/>
  <c r="C121" i="8"/>
  <c r="E123" i="8" l="1"/>
  <c r="D123" i="8" s="1"/>
  <c r="C122" i="8"/>
  <c r="C123" i="8" l="1"/>
  <c r="E124" i="8"/>
  <c r="D124" i="8" s="1"/>
  <c r="C124" i="8" l="1"/>
  <c r="E125" i="8"/>
  <c r="D125" i="8" s="1"/>
  <c r="E126" i="8" l="1"/>
  <c r="D126" i="8" s="1"/>
  <c r="C125" i="8"/>
  <c r="C126" i="8" l="1"/>
  <c r="E127" i="8"/>
  <c r="D127" i="8" s="1"/>
  <c r="E128" i="8" l="1"/>
  <c r="D128" i="8" s="1"/>
  <c r="C127" i="8"/>
  <c r="E129" i="8" l="1"/>
  <c r="D129" i="8" s="1"/>
  <c r="C128" i="8"/>
  <c r="C129" i="8" l="1"/>
  <c r="E130" i="8"/>
  <c r="D130" i="8" s="1"/>
  <c r="E131" i="8" l="1"/>
  <c r="D131" i="8" s="1"/>
  <c r="C130" i="8"/>
  <c r="C131" i="8" l="1"/>
  <c r="E132" i="8"/>
  <c r="D132" i="8" s="1"/>
  <c r="C132" i="8" l="1"/>
  <c r="E133" i="8"/>
  <c r="D133" i="8" s="1"/>
  <c r="C133" i="8" l="1"/>
  <c r="E134" i="8"/>
  <c r="D134" i="8" s="1"/>
  <c r="E135" i="8" l="1"/>
  <c r="D135" i="8" s="1"/>
  <c r="C134" i="8"/>
  <c r="E136" i="8" l="1"/>
  <c r="D136" i="8" s="1"/>
  <c r="C135" i="8"/>
  <c r="E137" i="8" l="1"/>
  <c r="D137" i="8" s="1"/>
  <c r="C136" i="8"/>
  <c r="E138" i="8" l="1"/>
  <c r="D138" i="8" s="1"/>
  <c r="C137" i="8"/>
  <c r="C138" i="8" l="1"/>
  <c r="E139" i="8"/>
  <c r="D139" i="8" s="1"/>
  <c r="E140" i="8" l="1"/>
  <c r="D140" i="8" s="1"/>
  <c r="C139" i="8"/>
  <c r="C140" i="8" l="1"/>
  <c r="E141" i="8"/>
  <c r="D141" i="8" s="1"/>
  <c r="C141" i="8" l="1"/>
  <c r="E142" i="8"/>
  <c r="D142" i="8" s="1"/>
  <c r="C142" i="8" l="1"/>
  <c r="E143" i="8"/>
  <c r="D143" i="8" s="1"/>
  <c r="C143" i="8" l="1"/>
  <c r="E144" i="8"/>
  <c r="D144" i="8" s="1"/>
  <c r="C144" i="8" l="1"/>
  <c r="E145" i="8"/>
  <c r="D145" i="8" s="1"/>
  <c r="C145" i="8" l="1"/>
  <c r="E146" i="8"/>
  <c r="D146" i="8" s="1"/>
  <c r="E147" i="8" l="1"/>
  <c r="D147" i="8" s="1"/>
  <c r="C146" i="8"/>
  <c r="E148" i="8" l="1"/>
  <c r="D148" i="8" s="1"/>
  <c r="C147" i="8"/>
  <c r="C148" i="8" l="1"/>
  <c r="E149" i="8"/>
  <c r="D149" i="8" s="1"/>
  <c r="C149" i="8" l="1"/>
  <c r="E150" i="8"/>
  <c r="D150" i="8" s="1"/>
  <c r="C150" i="8" l="1"/>
  <c r="E151" i="8"/>
  <c r="D151" i="8" s="1"/>
  <c r="E152" i="8" l="1"/>
  <c r="D152" i="8" s="1"/>
  <c r="C151" i="8"/>
  <c r="E153" i="8" l="1"/>
  <c r="D153" i="8" s="1"/>
  <c r="C152" i="8"/>
  <c r="C153" i="8" l="1"/>
  <c r="E154" i="8"/>
  <c r="D154" i="8" s="1"/>
  <c r="E155" i="8" l="1"/>
  <c r="D155" i="8" s="1"/>
  <c r="C154" i="8"/>
  <c r="C155" i="8" l="1"/>
  <c r="E156" i="8"/>
  <c r="D156" i="8" s="1"/>
  <c r="C156" i="8" l="1"/>
  <c r="E157" i="8"/>
  <c r="D157" i="8" s="1"/>
  <c r="E158" i="8" l="1"/>
  <c r="D158" i="8" s="1"/>
  <c r="C157" i="8"/>
  <c r="C158" i="8" l="1"/>
  <c r="E159" i="8"/>
  <c r="D159" i="8" s="1"/>
  <c r="E160" i="8" l="1"/>
  <c r="D160" i="8" s="1"/>
  <c r="C159" i="8"/>
  <c r="E161" i="8" l="1"/>
  <c r="D161" i="8" s="1"/>
  <c r="C160" i="8"/>
  <c r="C161" i="8" l="1"/>
  <c r="E162" i="8"/>
  <c r="D162" i="8" s="1"/>
  <c r="E163" i="8" l="1"/>
  <c r="D163" i="8" s="1"/>
  <c r="C162" i="8"/>
  <c r="C163" i="8" l="1"/>
  <c r="E164" i="8"/>
  <c r="D164" i="8" s="1"/>
  <c r="E165" i="8" l="1"/>
  <c r="D165" i="8" s="1"/>
  <c r="C164" i="8"/>
  <c r="C165" i="8" l="1"/>
  <c r="E166" i="8"/>
  <c r="D166" i="8" s="1"/>
  <c r="E167" i="8" l="1"/>
  <c r="D167" i="8" s="1"/>
  <c r="C166" i="8"/>
  <c r="E168" i="8" l="1"/>
  <c r="D168" i="8" s="1"/>
  <c r="C167" i="8"/>
  <c r="E169" i="8" l="1"/>
  <c r="D169" i="8" s="1"/>
  <c r="C168" i="8"/>
  <c r="E170" i="8" l="1"/>
  <c r="D170" i="8" s="1"/>
  <c r="C169" i="8"/>
  <c r="C170" i="8" l="1"/>
  <c r="E171" i="8"/>
  <c r="D171" i="8" s="1"/>
  <c r="E172" i="8" l="1"/>
  <c r="D172" i="8" s="1"/>
  <c r="C171" i="8"/>
  <c r="C172" i="8" l="1"/>
  <c r="E173" i="8"/>
  <c r="D173" i="8" s="1"/>
  <c r="E174" i="8" l="1"/>
  <c r="D174" i="8" s="1"/>
  <c r="C173" i="8"/>
  <c r="C174" i="8" l="1"/>
  <c r="E175" i="8"/>
  <c r="D175" i="8" s="1"/>
  <c r="E176" i="8" l="1"/>
  <c r="D176" i="8" s="1"/>
  <c r="C175" i="8"/>
  <c r="E177" i="8" l="1"/>
  <c r="D177" i="8" s="1"/>
  <c r="C176" i="8"/>
  <c r="C177" i="8" l="1"/>
  <c r="E178" i="8"/>
  <c r="D178" i="8" s="1"/>
  <c r="C178" i="8" l="1"/>
  <c r="E179" i="8"/>
  <c r="D179" i="8" s="1"/>
  <c r="E180" i="8" l="1"/>
  <c r="D180" i="8" s="1"/>
  <c r="C179" i="8"/>
  <c r="C180" i="8" l="1"/>
  <c r="E181" i="8"/>
  <c r="D181" i="8" s="1"/>
  <c r="E182" i="8" l="1"/>
  <c r="D182" i="8" s="1"/>
  <c r="C181" i="8"/>
  <c r="C182" i="8" l="1"/>
  <c r="E183" i="8"/>
  <c r="D183" i="8" s="1"/>
  <c r="E184" i="8" l="1"/>
  <c r="D184" i="8" s="1"/>
  <c r="C183" i="8"/>
  <c r="E185" i="8" l="1"/>
  <c r="D185" i="8" s="1"/>
  <c r="C184" i="8"/>
  <c r="E186" i="8" l="1"/>
  <c r="D186" i="8" s="1"/>
  <c r="C185" i="8"/>
  <c r="C186" i="8" l="1"/>
  <c r="E187" i="8"/>
  <c r="D187" i="8" s="1"/>
  <c r="C187" i="8" l="1"/>
  <c r="E188" i="8"/>
  <c r="D188" i="8" s="1"/>
  <c r="C188" i="8" l="1"/>
  <c r="E189" i="8"/>
  <c r="D189" i="8" s="1"/>
  <c r="E190" i="8" l="1"/>
  <c r="D190" i="8" s="1"/>
  <c r="C189" i="8"/>
  <c r="C190" i="8" l="1"/>
  <c r="E191" i="8"/>
  <c r="D191" i="8" s="1"/>
  <c r="C191" i="8" l="1"/>
  <c r="E192" i="8"/>
  <c r="D192" i="8" s="1"/>
  <c r="E193" i="8" l="1"/>
  <c r="D193" i="8" s="1"/>
  <c r="C192" i="8"/>
  <c r="C193" i="8" l="1"/>
  <c r="E194" i="8"/>
  <c r="D194" i="8" s="1"/>
  <c r="E195" i="8" l="1"/>
  <c r="D195" i="8" s="1"/>
  <c r="C194" i="8"/>
  <c r="C195" i="8" l="1"/>
  <c r="E196" i="8"/>
  <c r="D196" i="8" s="1"/>
  <c r="C196" i="8" l="1"/>
  <c r="E197" i="8"/>
  <c r="D197" i="8" s="1"/>
  <c r="E198" i="8" l="1"/>
  <c r="D198" i="8" s="1"/>
  <c r="C197" i="8"/>
  <c r="C198" i="8" l="1"/>
  <c r="E199" i="8"/>
  <c r="D199" i="8" s="1"/>
  <c r="E200" i="8" l="1"/>
  <c r="D200" i="8" s="1"/>
  <c r="C199" i="8"/>
  <c r="E201" i="8" l="1"/>
  <c r="D201" i="8" s="1"/>
  <c r="C200" i="8"/>
  <c r="E202" i="8" l="1"/>
  <c r="D202" i="8" s="1"/>
  <c r="C201" i="8"/>
  <c r="E203" i="8" l="1"/>
  <c r="D203" i="8" s="1"/>
  <c r="C202" i="8"/>
  <c r="C203" i="8" l="1"/>
  <c r="E204" i="8"/>
  <c r="D204" i="8" s="1"/>
  <c r="E205" i="8" l="1"/>
  <c r="D205" i="8" s="1"/>
  <c r="C204" i="8"/>
  <c r="E206" i="8" l="1"/>
  <c r="D206" i="8" s="1"/>
  <c r="C205" i="8"/>
  <c r="C206" i="8" l="1"/>
  <c r="E207" i="8"/>
  <c r="D207" i="8" s="1"/>
  <c r="E208" i="8" l="1"/>
  <c r="D208" i="8" s="1"/>
  <c r="C207" i="8"/>
  <c r="E209" i="8" l="1"/>
  <c r="D209" i="8" s="1"/>
  <c r="C208" i="8"/>
  <c r="E210" i="8" l="1"/>
  <c r="D210" i="8" s="1"/>
  <c r="C209" i="8"/>
  <c r="E211" i="8" l="1"/>
  <c r="D211" i="8" s="1"/>
  <c r="C210" i="8"/>
  <c r="C211" i="8" l="1"/>
  <c r="E212" i="8"/>
  <c r="D212" i="8" s="1"/>
  <c r="E213" i="8" l="1"/>
  <c r="D213" i="8" s="1"/>
  <c r="C212" i="8"/>
  <c r="E214" i="8" l="1"/>
  <c r="D214" i="8" s="1"/>
  <c r="C213" i="8"/>
  <c r="C214" i="8" l="1"/>
  <c r="E215" i="8"/>
  <c r="D215" i="8" s="1"/>
  <c r="E216" i="8" l="1"/>
  <c r="D216" i="8" s="1"/>
  <c r="C215" i="8"/>
  <c r="E217" i="8" l="1"/>
  <c r="D217" i="8" s="1"/>
  <c r="C216" i="8"/>
  <c r="C217" i="8" l="1"/>
  <c r="E218" i="8"/>
  <c r="D218" i="8" s="1"/>
  <c r="C218" i="8" l="1"/>
  <c r="E219" i="8"/>
  <c r="D219" i="8" s="1"/>
  <c r="C219" i="8" l="1"/>
  <c r="E220" i="8"/>
  <c r="D220" i="8" s="1"/>
  <c r="C220" i="8" l="1"/>
  <c r="E221" i="8"/>
  <c r="D221" i="8" s="1"/>
  <c r="E222" i="8" l="1"/>
  <c r="D222" i="8" s="1"/>
  <c r="C221" i="8"/>
  <c r="E223" i="8" l="1"/>
  <c r="D223" i="8" s="1"/>
  <c r="C222" i="8"/>
  <c r="E224" i="8" l="1"/>
  <c r="D224" i="8" s="1"/>
  <c r="C223" i="8"/>
  <c r="E225" i="8" l="1"/>
  <c r="D225" i="8" s="1"/>
  <c r="C224" i="8"/>
  <c r="E226" i="8" l="1"/>
  <c r="D226" i="8" s="1"/>
  <c r="C225" i="8"/>
  <c r="C226" i="8" l="1"/>
  <c r="E227" i="8"/>
  <c r="D227" i="8" s="1"/>
  <c r="C227" i="8" l="1"/>
  <c r="E228" i="8"/>
  <c r="D228" i="8" s="1"/>
  <c r="E229" i="8" l="1"/>
  <c r="D229" i="8" s="1"/>
  <c r="C228" i="8"/>
  <c r="E230" i="8" l="1"/>
  <c r="D230" i="8" s="1"/>
  <c r="C229" i="8"/>
  <c r="E231" i="8" l="1"/>
  <c r="D231" i="8" s="1"/>
  <c r="C230" i="8"/>
  <c r="E232" i="8" l="1"/>
  <c r="D232" i="8" s="1"/>
  <c r="C231" i="8"/>
  <c r="E233" i="8" l="1"/>
  <c r="D233" i="8" s="1"/>
  <c r="C232" i="8"/>
  <c r="E234" i="8" l="1"/>
  <c r="D234" i="8" s="1"/>
  <c r="C233" i="8"/>
  <c r="E235" i="8" l="1"/>
  <c r="D235" i="8" s="1"/>
  <c r="C234" i="8"/>
  <c r="C235" i="8" l="1"/>
  <c r="E236" i="8"/>
  <c r="D236" i="8" s="1"/>
  <c r="C236" i="8" l="1"/>
  <c r="E237" i="8"/>
  <c r="D237" i="8" s="1"/>
  <c r="E238" i="8" l="1"/>
  <c r="D238" i="8" s="1"/>
  <c r="C237" i="8"/>
  <c r="C238" i="8" l="1"/>
  <c r="E239" i="8"/>
  <c r="D239" i="8" s="1"/>
  <c r="E240" i="8" l="1"/>
  <c r="D240" i="8" s="1"/>
  <c r="C239" i="8"/>
  <c r="C240" i="8" l="1"/>
  <c r="E241" i="8"/>
  <c r="D241" i="8" s="1"/>
  <c r="C241" i="8" l="1"/>
</calcChain>
</file>

<file path=xl/sharedStrings.xml><?xml version="1.0" encoding="utf-8"?>
<sst xmlns="http://schemas.openxmlformats.org/spreadsheetml/2006/main" count="490" uniqueCount="301">
  <si>
    <t>Paramètres début de repro</t>
  </si>
  <si>
    <t>Valeurs</t>
  </si>
  <si>
    <t>Année</t>
  </si>
  <si>
    <t>Jour de la semaine</t>
  </si>
  <si>
    <t>Lun</t>
  </si>
  <si>
    <t>Mar</t>
  </si>
  <si>
    <t>Mer</t>
  </si>
  <si>
    <t>Jeu</t>
  </si>
  <si>
    <t>Ven</t>
  </si>
  <si>
    <t>Sam</t>
  </si>
  <si>
    <t>Dim</t>
  </si>
  <si>
    <t>Semaine</t>
  </si>
  <si>
    <t>Jour</t>
  </si>
  <si>
    <t>Date</t>
  </si>
  <si>
    <t>Parc 1</t>
  </si>
  <si>
    <t>Parc 2</t>
  </si>
  <si>
    <t>Parc 3</t>
  </si>
  <si>
    <t>Parc 4</t>
  </si>
  <si>
    <t>Parc 5</t>
  </si>
  <si>
    <t>Parc 6</t>
  </si>
  <si>
    <t>Janvier 2024</t>
  </si>
  <si>
    <t>Février 2024</t>
  </si>
  <si>
    <t>Mars 2024</t>
  </si>
  <si>
    <t>Avril 2024</t>
  </si>
  <si>
    <t>Mai 2024</t>
  </si>
  <si>
    <t>Juin 2024</t>
  </si>
  <si>
    <t>Juillet 2024</t>
  </si>
  <si>
    <t>Août 2024</t>
  </si>
  <si>
    <t>Septembre 2024</t>
  </si>
  <si>
    <t>Octobre 2024</t>
  </si>
  <si>
    <t>Novembre 2024</t>
  </si>
  <si>
    <t>Décembre 2024</t>
  </si>
  <si>
    <t>L  1</t>
  </si>
  <si>
    <t>Jour de l’An</t>
  </si>
  <si>
    <t>1 </t>
  </si>
  <si>
    <t>J  1</t>
  </si>
  <si>
    <t>V  1</t>
  </si>
  <si>
    <t>Lundi de Pâques</t>
  </si>
  <si>
    <t>14 </t>
  </si>
  <si>
    <t>M  1</t>
  </si>
  <si>
    <t>Fête du Travail</t>
  </si>
  <si>
    <t>S  1</t>
  </si>
  <si>
    <t>27 </t>
  </si>
  <si>
    <t>D  1</t>
  </si>
  <si>
    <t>Toussaint</t>
  </si>
  <si>
    <t>M  2</t>
  </si>
  <si>
    <t>V  2</t>
  </si>
  <si>
    <t>S  2</t>
  </si>
  <si>
    <t>J  2</t>
  </si>
  <si>
    <t>D  2</t>
  </si>
  <si>
    <t>L  2</t>
  </si>
  <si>
    <t>36 </t>
  </si>
  <si>
    <t>49 </t>
  </si>
  <si>
    <t>M  3</t>
  </si>
  <si>
    <t>S  3</t>
  </si>
  <si>
    <t>D  3</t>
  </si>
  <si>
    <t>V  3</t>
  </si>
  <si>
    <t>L  3</t>
  </si>
  <si>
    <t>23 </t>
  </si>
  <si>
    <t>J  3</t>
  </si>
  <si>
    <t>J  4</t>
  </si>
  <si>
    <t>D  4</t>
  </si>
  <si>
    <t>L  4</t>
  </si>
  <si>
    <t>10 </t>
  </si>
  <si>
    <t>S  4</t>
  </si>
  <si>
    <t>M  4</t>
  </si>
  <si>
    <t>V  4</t>
  </si>
  <si>
    <t>45 </t>
  </si>
  <si>
    <t>V  5</t>
  </si>
  <si>
    <t>L  5</t>
  </si>
  <si>
    <t>6 </t>
  </si>
  <si>
    <t>M  5</t>
  </si>
  <si>
    <t>D  5</t>
  </si>
  <si>
    <t>32 </t>
  </si>
  <si>
    <t>J  5</t>
  </si>
  <si>
    <t>S  5</t>
  </si>
  <si>
    <t>S  6</t>
  </si>
  <si>
    <t>M  6</t>
  </si>
  <si>
    <t>L  6</t>
  </si>
  <si>
    <t>19 </t>
  </si>
  <si>
    <t>J  6</t>
  </si>
  <si>
    <t>V  6</t>
  </si>
  <si>
    <t>D  6</t>
  </si>
  <si>
    <t>D  7</t>
  </si>
  <si>
    <t>M  7</t>
  </si>
  <si>
    <t>J  7</t>
  </si>
  <si>
    <t>V  7</t>
  </si>
  <si>
    <t>S  7</t>
  </si>
  <si>
    <t>L  7</t>
  </si>
  <si>
    <t>41 </t>
  </si>
  <si>
    <t>L  8</t>
  </si>
  <si>
    <t>2 </t>
  </si>
  <si>
    <t>J  8</t>
  </si>
  <si>
    <t>V  8</t>
  </si>
  <si>
    <t>15 </t>
  </si>
  <si>
    <t>M  8</t>
  </si>
  <si>
    <t>Victoire 1945</t>
  </si>
  <si>
    <t>S  8</t>
  </si>
  <si>
    <t>28 </t>
  </si>
  <si>
    <t>D  8</t>
  </si>
  <si>
    <t>M  9</t>
  </si>
  <si>
    <t>V  9</t>
  </si>
  <si>
    <t>S  9</t>
  </si>
  <si>
    <t>J  9</t>
  </si>
  <si>
    <t>Ascension</t>
  </si>
  <si>
    <t>D  9</t>
  </si>
  <si>
    <t>L  9</t>
  </si>
  <si>
    <t>37 </t>
  </si>
  <si>
    <t>50 </t>
  </si>
  <si>
    <t>M 10</t>
  </si>
  <si>
    <t>S 10</t>
  </si>
  <si>
    <t>D 10</t>
  </si>
  <si>
    <t>V 10</t>
  </si>
  <si>
    <t>L 10</t>
  </si>
  <si>
    <t>24 </t>
  </si>
  <si>
    <t>J 10</t>
  </si>
  <si>
    <t>J 11</t>
  </si>
  <si>
    <t>D 11</t>
  </si>
  <si>
    <t>L 11</t>
  </si>
  <si>
    <t>11 </t>
  </si>
  <si>
    <t>S 11</t>
  </si>
  <si>
    <t>M 11</t>
  </si>
  <si>
    <t>V 11</t>
  </si>
  <si>
    <t>Armistice 1918</t>
  </si>
  <si>
    <t>46 </t>
  </si>
  <si>
    <t>V 12</t>
  </si>
  <si>
    <t>L 12</t>
  </si>
  <si>
    <t>7 </t>
  </si>
  <si>
    <t>M 12</t>
  </si>
  <si>
    <t>D 12</t>
  </si>
  <si>
    <t>33 </t>
  </si>
  <si>
    <t>J 12</t>
  </si>
  <si>
    <t>S 12</t>
  </si>
  <si>
    <t>S 13</t>
  </si>
  <si>
    <t>M 13</t>
  </si>
  <si>
    <t>L 13</t>
  </si>
  <si>
    <t>20 </t>
  </si>
  <si>
    <t>J 13</t>
  </si>
  <si>
    <t>V 13</t>
  </si>
  <si>
    <t>D 13</t>
  </si>
  <si>
    <t>D 14</t>
  </si>
  <si>
    <t>M 14</t>
  </si>
  <si>
    <t>J 14</t>
  </si>
  <si>
    <t>V 14</t>
  </si>
  <si>
    <t>La Fête nationale</t>
  </si>
  <si>
    <t>S 14</t>
  </si>
  <si>
    <t>L 14</t>
  </si>
  <si>
    <t>42 </t>
  </si>
  <si>
    <t>L 15</t>
  </si>
  <si>
    <t>3 </t>
  </si>
  <si>
    <t>J 15</t>
  </si>
  <si>
    <t>V 15</t>
  </si>
  <si>
    <t>16 </t>
  </si>
  <si>
    <t>M 15</t>
  </si>
  <si>
    <t>S 15</t>
  </si>
  <si>
    <t>29 </t>
  </si>
  <si>
    <t>Assomption</t>
  </si>
  <si>
    <t>D 15</t>
  </si>
  <si>
    <t>M 16</t>
  </si>
  <si>
    <t>V 16</t>
  </si>
  <si>
    <t>S 16</t>
  </si>
  <si>
    <t>J 16</t>
  </si>
  <si>
    <t>D 16</t>
  </si>
  <si>
    <t>L 16</t>
  </si>
  <si>
    <t>38 </t>
  </si>
  <si>
    <t>51 </t>
  </si>
  <si>
    <t>M 17</t>
  </si>
  <si>
    <t>S 17</t>
  </si>
  <si>
    <t>D 17</t>
  </si>
  <si>
    <t>V 17</t>
  </si>
  <si>
    <t>L 17</t>
  </si>
  <si>
    <t>25 </t>
  </si>
  <si>
    <t>J 17</t>
  </si>
  <si>
    <t>J 18</t>
  </si>
  <si>
    <t>D 18</t>
  </si>
  <si>
    <t>L 18</t>
  </si>
  <si>
    <t>12 </t>
  </si>
  <si>
    <t>S 18</t>
  </si>
  <si>
    <t>M 18</t>
  </si>
  <si>
    <t>V 18</t>
  </si>
  <si>
    <t>47 </t>
  </si>
  <si>
    <t>V 19</t>
  </si>
  <si>
    <t>L 19</t>
  </si>
  <si>
    <t>8 </t>
  </si>
  <si>
    <t>M 19</t>
  </si>
  <si>
    <t>D 19</t>
  </si>
  <si>
    <t>34 </t>
  </si>
  <si>
    <t>J 19</t>
  </si>
  <si>
    <t>S 19</t>
  </si>
  <si>
    <t>S 20</t>
  </si>
  <si>
    <t>M 20</t>
  </si>
  <si>
    <t>L 20</t>
  </si>
  <si>
    <t>Lundi de Pentecôte</t>
  </si>
  <si>
    <t>21 </t>
  </si>
  <si>
    <t>J 20</t>
  </si>
  <si>
    <t>V 20</t>
  </si>
  <si>
    <t>D 20</t>
  </si>
  <si>
    <t>D 21</t>
  </si>
  <si>
    <t>M 21</t>
  </si>
  <si>
    <t>J 21</t>
  </si>
  <si>
    <t>V 21</t>
  </si>
  <si>
    <t>S 21</t>
  </si>
  <si>
    <t>L 21</t>
  </si>
  <si>
    <t>43 </t>
  </si>
  <si>
    <t>L 22</t>
  </si>
  <si>
    <t>4 </t>
  </si>
  <si>
    <t>J 22</t>
  </si>
  <si>
    <t>V 22</t>
  </si>
  <si>
    <t>17 </t>
  </si>
  <si>
    <t>M 22</t>
  </si>
  <si>
    <t>S 22</t>
  </si>
  <si>
    <t>30 </t>
  </si>
  <si>
    <t>D 22</t>
  </si>
  <si>
    <t>M 23</t>
  </si>
  <si>
    <t>V 23</t>
  </si>
  <si>
    <t>S 23</t>
  </si>
  <si>
    <t>J 23</t>
  </si>
  <si>
    <t>D 23</t>
  </si>
  <si>
    <t>L 23</t>
  </si>
  <si>
    <t>39 </t>
  </si>
  <si>
    <t>52 </t>
  </si>
  <si>
    <t>M 24</t>
  </si>
  <si>
    <t>S 24</t>
  </si>
  <si>
    <t>D 24</t>
  </si>
  <si>
    <t>V 24</t>
  </si>
  <si>
    <t>L 24</t>
  </si>
  <si>
    <t>26 </t>
  </si>
  <si>
    <t>J 24</t>
  </si>
  <si>
    <t>J 25</t>
  </si>
  <si>
    <t>D 25</t>
  </si>
  <si>
    <t>L 25</t>
  </si>
  <si>
    <t>13 </t>
  </si>
  <si>
    <t>S 25</t>
  </si>
  <si>
    <t>M 25</t>
  </si>
  <si>
    <t>V 25</t>
  </si>
  <si>
    <t>48 </t>
  </si>
  <si>
    <t>Noël</t>
  </si>
  <si>
    <t>V 26</t>
  </si>
  <si>
    <t>L 26</t>
  </si>
  <si>
    <t>9 </t>
  </si>
  <si>
    <t>M 26</t>
  </si>
  <si>
    <t>D 26</t>
  </si>
  <si>
    <t>35 </t>
  </si>
  <si>
    <t>J 26</t>
  </si>
  <si>
    <t>S 26</t>
  </si>
  <si>
    <t>Saint Etienne</t>
  </si>
  <si>
    <t>S 27</t>
  </si>
  <si>
    <t>M 27</t>
  </si>
  <si>
    <t>L 27</t>
  </si>
  <si>
    <t>22 </t>
  </si>
  <si>
    <t>J 27</t>
  </si>
  <si>
    <t>V 27</t>
  </si>
  <si>
    <t>D 27</t>
  </si>
  <si>
    <t>D 28</t>
  </si>
  <si>
    <t>M 28</t>
  </si>
  <si>
    <t>J 28</t>
  </si>
  <si>
    <t>V 28</t>
  </si>
  <si>
    <t>S 28</t>
  </si>
  <si>
    <t>L 28</t>
  </si>
  <si>
    <t>44 </t>
  </si>
  <si>
    <t>L 29</t>
  </si>
  <si>
    <t>5 </t>
  </si>
  <si>
    <t>J 29</t>
  </si>
  <si>
    <t>V 29</t>
  </si>
  <si>
    <t>Vendredi Saint</t>
  </si>
  <si>
    <t>18 </t>
  </si>
  <si>
    <t>M 29</t>
  </si>
  <si>
    <t>S 29</t>
  </si>
  <si>
    <t>31 </t>
  </si>
  <si>
    <t>D 29</t>
  </si>
  <si>
    <t>M 30</t>
  </si>
  <si>
    <t>Numero de Semaine.fr</t>
  </si>
  <si>
    <t>S 30</t>
  </si>
  <si>
    <t>J 30</t>
  </si>
  <si>
    <t>D 30</t>
  </si>
  <si>
    <t>V 30</t>
  </si>
  <si>
    <t>L 30</t>
  </si>
  <si>
    <t>40 </t>
  </si>
  <si>
    <t>M 31</t>
  </si>
  <si>
    <t>D 31</t>
  </si>
  <si>
    <t>V 31</t>
  </si>
  <si>
    <t>S 31</t>
  </si>
  <si>
    <t>J 31</t>
  </si>
  <si>
    <t>Nombre de jours entre parc 1/2 - 3/4 - 5/6</t>
  </si>
  <si>
    <t>Nombre de jours entre 1/3 - 2/4 - 3/5 - 4/6</t>
  </si>
  <si>
    <t>NE REMPLIR QUE LA CASE VERTE</t>
  </si>
  <si>
    <t>Données de Base</t>
  </si>
  <si>
    <t>1 mois = 4 semaines</t>
  </si>
  <si>
    <t>Alimentation Mois 2 et 3 = 3 Jours / Semaine Lundi Mercredi Vendredi</t>
  </si>
  <si>
    <t>Alimentation Mois 4 = 5 Jours / Sem du Lundi au Vendredi</t>
  </si>
  <si>
    <t>Gestion de l'Alimentation</t>
  </si>
  <si>
    <t>Date Sortie des Petits</t>
  </si>
  <si>
    <t>Quantité  journalière 30 Kg / Parc</t>
  </si>
  <si>
    <t>Alimentation Mois 1 = Rien</t>
  </si>
  <si>
    <t xml:space="preserve">Nombre de pose </t>
  </si>
  <si>
    <t xml:space="preserve">Date de Début </t>
  </si>
  <si>
    <t>Paramètre Début</t>
  </si>
  <si>
    <t xml:space="preserve">Première Date </t>
  </si>
  <si>
    <t>Nb jours pose
 Sans alim</t>
  </si>
  <si>
    <t>Nb jours
 L M V</t>
  </si>
  <si>
    <t>Nb Jours
 L M M J V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</si>
</sst>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0;&quot;&quot;"/>
    <numFmt numFmtId="165" formatCode="[$-40C]d\-mmm;@"/>
    <numFmt numFmtId="166" formatCode="dd/mm/yy;@"/>
  </numFmts>
  <fonts count="16">
    <font>
      <sz val="11"/>
      <color theme="1"/>
      <name val="Calibri"/>
      <charset val="134"/>
      <scheme val="minor"/>
    </font>
    <font>
      <sz val="11"/>
      <color theme="1"/>
      <name val="Calibri"/>
      <family val="2"/>
      <scheme val="minor"/>
    </font>
    <font>
      <b/>
      <sz val="11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9.1"/>
      <color rgb="FF000000"/>
      <name val="Trebuchet MS"/>
      <family val="2"/>
    </font>
    <font>
      <b/>
      <sz val="9"/>
      <color rgb="FF000000"/>
      <name val="Trebuchet MS"/>
      <family val="2"/>
    </font>
    <font>
      <b/>
      <sz val="10"/>
      <color rgb="FF000000"/>
      <name val="Trebuchet MS"/>
      <family val="2"/>
    </font>
    <font>
      <b/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rgb="FFFF0000"/>
      <name val="Calibri"/>
      <family val="2"/>
      <scheme val="minor"/>
    </font>
    <font>
      <sz val="12"/>
      <color rgb="FFFF0000"/>
      <name val="Calibri"/>
      <family val="2"/>
      <scheme val="minor"/>
    </font>
    <font>
      <sz val="12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0" tint="-0.14996795556505021"/>
        <bgColor indexed="64"/>
      </patternFill>
    </fill>
    <fill>
      <patternFill patternType="solid">
        <fgColor theme="8" tint="0.3999450666829432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5" tint="0.79995117038483843"/>
        <bgColor indexed="64"/>
      </patternFill>
    </fill>
    <fill>
      <patternFill patternType="solid">
        <fgColor theme="7" tint="0.79995117038483843"/>
        <bgColor indexed="64"/>
      </patternFill>
    </fill>
    <fill>
      <patternFill patternType="solid">
        <fgColor rgb="FFDDDDDD"/>
        <bgColor rgb="FF000000"/>
      </patternFill>
    </fill>
    <fill>
      <patternFill patternType="solid">
        <fgColor rgb="FF66FF33"/>
        <bgColor indexed="64"/>
      </patternFill>
    </fill>
  </fills>
  <borders count="21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thin">
        <color auto="1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1">
    <xf numFmtId="0" fontId="0" fillId="0" borderId="0" xfId="0"/>
    <xf numFmtId="14" fontId="0" fillId="0" borderId="0" xfId="0" applyNumberFormat="1" applyAlignment="1">
      <alignment horizontal="center" vertical="center"/>
    </xf>
    <xf numFmtId="164" fontId="0" fillId="0" borderId="0" xfId="0" applyNumberFormat="1"/>
    <xf numFmtId="0" fontId="0" fillId="0" borderId="0" xfId="0" applyAlignment="1">
      <alignment horizontal="center" vertical="center"/>
    </xf>
    <xf numFmtId="0" fontId="2" fillId="2" borderId="0" xfId="0" applyFont="1" applyFill="1" applyAlignment="1" applyProtection="1">
      <alignment horizontal="center" vertical="center" wrapText="1"/>
      <protection locked="0"/>
    </xf>
    <xf numFmtId="14" fontId="0" fillId="0" borderId="0" xfId="0" applyNumberFormat="1" applyAlignment="1" applyProtection="1">
      <alignment horizontal="center" vertical="center"/>
      <protection locked="0"/>
    </xf>
    <xf numFmtId="164" fontId="0" fillId="0" borderId="0" xfId="0" applyNumberFormat="1" applyAlignment="1" applyProtection="1">
      <alignment horizontal="center" vertical="center"/>
      <protection locked="0"/>
    </xf>
    <xf numFmtId="0" fontId="0" fillId="0" borderId="0" xfId="0" applyAlignment="1" applyProtection="1">
      <alignment horizontal="center" vertical="center"/>
      <protection locked="0"/>
    </xf>
    <xf numFmtId="0" fontId="3" fillId="0" borderId="1" xfId="0" applyFont="1" applyBorder="1" applyAlignment="1" applyProtection="1">
      <alignment horizontal="center" vertical="center"/>
      <protection locked="0"/>
    </xf>
    <xf numFmtId="14" fontId="3" fillId="0" borderId="2" xfId="0" applyNumberFormat="1" applyFont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/>
      <protection locked="0"/>
    </xf>
    <xf numFmtId="14" fontId="0" fillId="2" borderId="2" xfId="0" applyNumberFormat="1" applyFill="1" applyBorder="1" applyAlignment="1" applyProtection="1">
      <alignment horizontal="center" vertical="center"/>
      <protection locked="0"/>
    </xf>
    <xf numFmtId="0" fontId="0" fillId="0" borderId="1" xfId="0" applyBorder="1" applyAlignment="1">
      <alignment horizontal="center" vertical="center"/>
    </xf>
    <xf numFmtId="165" fontId="0" fillId="0" borderId="2" xfId="0" applyNumberFormat="1" applyBorder="1" applyAlignment="1">
      <alignment horizontal="center" vertical="center"/>
    </xf>
    <xf numFmtId="164" fontId="0" fillId="0" borderId="1" xfId="0" applyNumberFormat="1" applyBorder="1" applyAlignment="1">
      <alignment horizontal="center" vertical="center"/>
    </xf>
    <xf numFmtId="14" fontId="0" fillId="0" borderId="2" xfId="0" applyNumberFormat="1" applyBorder="1" applyAlignment="1">
      <alignment horizontal="center" vertical="center"/>
    </xf>
    <xf numFmtId="164" fontId="0" fillId="0" borderId="6" xfId="0" applyNumberFormat="1" applyBorder="1" applyAlignment="1">
      <alignment horizontal="center" vertical="center"/>
    </xf>
    <xf numFmtId="0" fontId="0" fillId="0" borderId="0" xfId="0" applyAlignment="1">
      <alignment horizontal="left" vertical="center"/>
    </xf>
    <xf numFmtId="0" fontId="0" fillId="8" borderId="8" xfId="0" applyFill="1" applyBorder="1" applyAlignment="1">
      <alignment horizontal="center" vertical="center"/>
    </xf>
    <xf numFmtId="0" fontId="0" fillId="8" borderId="9" xfId="0" applyFill="1" applyBorder="1" applyAlignment="1">
      <alignment horizontal="left" vertical="center"/>
    </xf>
    <xf numFmtId="0" fontId="9" fillId="8" borderId="10" xfId="0" applyFont="1" applyFill="1" applyBorder="1" applyAlignment="1">
      <alignment horizontal="right" vertical="center"/>
    </xf>
    <xf numFmtId="0" fontId="0" fillId="0" borderId="8" xfId="0" applyBorder="1" applyAlignment="1">
      <alignment horizontal="center" vertical="center"/>
    </xf>
    <xf numFmtId="0" fontId="0" fillId="0" borderId="9" xfId="0" applyBorder="1" applyAlignment="1">
      <alignment horizontal="left" vertical="center"/>
    </xf>
    <xf numFmtId="0" fontId="0" fillId="0" borderId="10" xfId="0" applyBorder="1" applyAlignment="1">
      <alignment horizontal="left" vertical="center"/>
    </xf>
    <xf numFmtId="0" fontId="0" fillId="8" borderId="10" xfId="0" applyFill="1" applyBorder="1" applyAlignment="1">
      <alignment horizontal="left" vertical="center"/>
    </xf>
    <xf numFmtId="0" fontId="9" fillId="0" borderId="10" xfId="0" applyFont="1" applyBorder="1" applyAlignment="1">
      <alignment horizontal="right" vertical="center"/>
    </xf>
    <xf numFmtId="166" fontId="2" fillId="0" borderId="0" xfId="0" applyNumberFormat="1" applyFont="1" applyAlignment="1" applyProtection="1">
      <alignment horizontal="center" vertical="center"/>
      <protection locked="0"/>
    </xf>
    <xf numFmtId="0" fontId="5" fillId="5" borderId="13" xfId="0" applyFont="1" applyFill="1" applyBorder="1"/>
    <xf numFmtId="0" fontId="0" fillId="0" borderId="14" xfId="0" applyBorder="1"/>
    <xf numFmtId="0" fontId="0" fillId="0" borderId="15" xfId="0" applyBorder="1"/>
    <xf numFmtId="164" fontId="0" fillId="0" borderId="16" xfId="0" applyNumberFormat="1" applyBorder="1" applyAlignment="1">
      <alignment horizontal="center" vertical="center"/>
    </xf>
    <xf numFmtId="164" fontId="1" fillId="4" borderId="1" xfId="0" applyNumberFormat="1" applyFont="1" applyFill="1" applyBorder="1" applyAlignment="1" applyProtection="1">
      <alignment horizontal="center" vertical="center" wrapText="1"/>
      <protection locked="0"/>
    </xf>
    <xf numFmtId="166" fontId="11" fillId="0" borderId="1" xfId="0" applyNumberFormat="1" applyFont="1" applyBorder="1" applyAlignment="1" applyProtection="1">
      <alignment horizontal="center" vertical="center"/>
      <protection locked="0"/>
    </xf>
    <xf numFmtId="0" fontId="1" fillId="0" borderId="14" xfId="0" applyFont="1" applyBorder="1"/>
    <xf numFmtId="164" fontId="6" fillId="0" borderId="1" xfId="0" applyNumberFormat="1" applyFont="1" applyBorder="1" applyAlignment="1">
      <alignment horizontal="center" vertical="center"/>
    </xf>
    <xf numFmtId="164" fontId="0" fillId="5" borderId="1" xfId="0" applyNumberFormat="1" applyFill="1" applyBorder="1" applyAlignment="1">
      <alignment horizontal="center" vertical="center"/>
    </xf>
    <xf numFmtId="164" fontId="0" fillId="9" borderId="1" xfId="0" applyNumberFormat="1" applyFill="1" applyBorder="1" applyAlignment="1">
      <alignment horizontal="center" vertical="center"/>
    </xf>
    <xf numFmtId="0" fontId="11" fillId="2" borderId="1" xfId="0" applyFont="1" applyFill="1" applyBorder="1" applyAlignment="1">
      <alignment horizontal="center" vertical="center"/>
    </xf>
    <xf numFmtId="0" fontId="12" fillId="2" borderId="1" xfId="0" applyFont="1" applyFill="1" applyBorder="1" applyAlignment="1">
      <alignment horizontal="center" vertical="center"/>
    </xf>
    <xf numFmtId="0" fontId="12" fillId="0" borderId="0" xfId="0" applyFont="1"/>
    <xf numFmtId="0" fontId="11" fillId="0" borderId="1" xfId="0" applyFont="1" applyBorder="1" applyAlignment="1">
      <alignment horizontal="center" vertical="center"/>
    </xf>
    <xf numFmtId="0" fontId="12" fillId="7" borderId="1" xfId="0" applyFont="1" applyFill="1" applyBorder="1" applyAlignment="1" applyProtection="1">
      <alignment horizontal="center" vertical="center"/>
      <protection locked="0"/>
    </xf>
    <xf numFmtId="14" fontId="12" fillId="0" borderId="0" xfId="0" applyNumberFormat="1" applyFont="1"/>
    <xf numFmtId="14" fontId="11" fillId="9" borderId="2" xfId="0" applyNumberFormat="1" applyFont="1" applyFill="1" applyBorder="1" applyAlignment="1" applyProtection="1">
      <alignment horizontal="center" vertical="center"/>
      <protection locked="0"/>
    </xf>
    <xf numFmtId="1" fontId="12" fillId="7" borderId="1" xfId="0" applyNumberFormat="1" applyFont="1" applyFill="1" applyBorder="1" applyAlignment="1" applyProtection="1">
      <alignment horizontal="center" vertical="center"/>
      <protection locked="0"/>
    </xf>
    <xf numFmtId="0" fontId="11" fillId="2" borderId="3" xfId="0" applyFont="1" applyFill="1" applyBorder="1" applyAlignment="1">
      <alignment horizontal="center" vertical="center" wrapText="1"/>
    </xf>
    <xf numFmtId="14" fontId="11" fillId="7" borderId="4" xfId="0" applyNumberFormat="1" applyFont="1" applyFill="1" applyBorder="1" applyAlignment="1" applyProtection="1">
      <alignment horizontal="center" vertical="center" wrapText="1"/>
      <protection locked="0"/>
    </xf>
    <xf numFmtId="0" fontId="11" fillId="6" borderId="4" xfId="0" applyFont="1" applyFill="1" applyBorder="1" applyAlignment="1">
      <alignment horizontal="center" vertical="center" wrapText="1"/>
    </xf>
    <xf numFmtId="0" fontId="13" fillId="2" borderId="5" xfId="0" applyFont="1" applyFill="1" applyBorder="1"/>
    <xf numFmtId="0" fontId="14" fillId="7" borderId="1" xfId="0" applyFont="1" applyFill="1" applyBorder="1" applyProtection="1">
      <protection locked="0"/>
    </xf>
    <xf numFmtId="0" fontId="11" fillId="2" borderId="5" xfId="0" applyFont="1" applyFill="1" applyBorder="1"/>
    <xf numFmtId="0" fontId="12" fillId="7" borderId="1" xfId="0" applyFont="1" applyFill="1" applyBorder="1" applyProtection="1">
      <protection locked="0"/>
    </xf>
    <xf numFmtId="0" fontId="12" fillId="0" borderId="1" xfId="0" applyFont="1" applyBorder="1"/>
    <xf numFmtId="14" fontId="12" fillId="0" borderId="1" xfId="0" applyNumberFormat="1" applyFont="1" applyBorder="1"/>
    <xf numFmtId="0" fontId="11" fillId="2" borderId="7" xfId="0" applyFont="1" applyFill="1" applyBorder="1"/>
    <xf numFmtId="14" fontId="12" fillId="0" borderId="6" xfId="0" applyNumberFormat="1" applyFont="1" applyBorder="1"/>
    <xf numFmtId="0" fontId="15" fillId="0" borderId="0" xfId="0" applyFont="1" applyAlignment="1">
      <alignment horizontal="center" vertical="center"/>
    </xf>
    <xf numFmtId="0" fontId="15" fillId="0" borderId="0" xfId="0" applyFont="1"/>
    <xf numFmtId="0" fontId="12" fillId="0" borderId="0" xfId="0" applyFont="1" applyAlignment="1">
      <alignment horizontal="center"/>
    </xf>
    <xf numFmtId="0" fontId="10" fillId="0" borderId="0" xfId="0" applyFont="1" applyAlignment="1">
      <alignment horizontal="center" vertical="center"/>
    </xf>
    <xf numFmtId="0" fontId="0" fillId="0" borderId="0" xfId="0" applyAlignment="1">
      <alignment horizontal="left" vertical="center"/>
    </xf>
    <xf numFmtId="0" fontId="0" fillId="0" borderId="0" xfId="0" applyAlignment="1">
      <alignment horizontal="center" vertical="center"/>
    </xf>
    <xf numFmtId="0" fontId="9" fillId="0" borderId="0" xfId="0" applyFont="1" applyAlignment="1">
      <alignment horizontal="center" vertical="center"/>
    </xf>
    <xf numFmtId="0" fontId="8" fillId="0" borderId="0" xfId="0" applyFont="1" applyAlignment="1">
      <alignment horizontal="center" vertical="center"/>
    </xf>
    <xf numFmtId="0" fontId="13" fillId="5" borderId="11" xfId="0" applyFont="1" applyFill="1" applyBorder="1" applyAlignment="1">
      <alignment horizontal="center"/>
    </xf>
    <xf numFmtId="0" fontId="13" fillId="5" borderId="12" xfId="0" applyFont="1" applyFill="1" applyBorder="1" applyAlignment="1">
      <alignment horizontal="center"/>
    </xf>
    <xf numFmtId="1" fontId="4" fillId="3" borderId="17" xfId="0" applyNumberFormat="1" applyFont="1" applyFill="1" applyBorder="1" applyAlignment="1" applyProtection="1">
      <alignment horizontal="center" vertical="center"/>
      <protection locked="0"/>
    </xf>
    <xf numFmtId="1" fontId="7" fillId="3" borderId="18" xfId="0" applyNumberFormat="1" applyFont="1" applyFill="1" applyBorder="1" applyAlignment="1" applyProtection="1">
      <alignment horizontal="center" vertical="center"/>
      <protection locked="0"/>
    </xf>
    <xf numFmtId="14" fontId="11" fillId="0" borderId="2" xfId="0" applyNumberFormat="1" applyFont="1" applyBorder="1" applyAlignment="1" applyProtection="1">
      <alignment horizontal="right" vertical="center"/>
      <protection locked="0"/>
    </xf>
    <xf numFmtId="14" fontId="11" fillId="0" borderId="19" xfId="0" applyNumberFormat="1" applyFont="1" applyBorder="1" applyAlignment="1" applyProtection="1">
      <alignment horizontal="right" vertical="center"/>
      <protection locked="0"/>
    </xf>
    <xf numFmtId="14" fontId="11" fillId="0" borderId="20" xfId="0" applyNumberFormat="1" applyFont="1" applyBorder="1" applyAlignment="1" applyProtection="1">
      <alignment horizontal="right" vertical="center"/>
      <protection locked="0"/>
    </xf>
  </cellXfs>
  <cellStyles count="1">
    <cellStyle name="Normal" xfId="0" builtinId="0"/>
  </cellStyles>
  <dxfs count="18">
    <dxf>
      <fill>
        <patternFill patternType="solid">
          <bgColor theme="7" tint="0.79995117038483843"/>
        </patternFill>
      </fill>
    </dxf>
    <dxf>
      <fill>
        <patternFill patternType="solid">
          <bgColor theme="5" tint="0.79995117038483843"/>
        </patternFill>
      </fill>
    </dxf>
    <dxf>
      <fill>
        <patternFill patternType="solid">
          <bgColor theme="7" tint="0.79995117038483843"/>
        </patternFill>
      </fill>
    </dxf>
    <dxf>
      <fill>
        <patternFill patternType="solid">
          <bgColor theme="5" tint="0.79995117038483843"/>
        </patternFill>
      </fill>
    </dxf>
    <dxf>
      <fill>
        <patternFill patternType="solid">
          <bgColor theme="7" tint="0.79995117038483843"/>
        </patternFill>
      </fill>
    </dxf>
    <dxf>
      <fill>
        <patternFill patternType="solid">
          <bgColor theme="5" tint="0.79995117038483843"/>
        </patternFill>
      </fill>
    </dxf>
    <dxf>
      <fill>
        <patternFill patternType="solid">
          <bgColor theme="7" tint="0.79995117038483843"/>
        </patternFill>
      </fill>
    </dxf>
    <dxf>
      <fill>
        <patternFill patternType="solid">
          <bgColor theme="5" tint="0.79995117038483843"/>
        </patternFill>
      </fill>
    </dxf>
    <dxf>
      <fill>
        <patternFill patternType="solid">
          <bgColor theme="7" tint="0.79995117038483843"/>
        </patternFill>
      </fill>
    </dxf>
    <dxf>
      <fill>
        <patternFill patternType="solid">
          <bgColor theme="5" tint="0.79995117038483843"/>
        </patternFill>
      </fill>
    </dxf>
    <dxf>
      <fill>
        <patternFill patternType="solid">
          <bgColor theme="7" tint="0.79995117038483843"/>
        </patternFill>
      </fill>
    </dxf>
    <dxf>
      <fill>
        <patternFill patternType="solid">
          <bgColor theme="5" tint="0.79995117038483843"/>
        </patternFill>
      </fill>
    </dxf>
    <dxf>
      <fill>
        <patternFill patternType="solid">
          <bgColor theme="7" tint="0.79995117038483843"/>
        </patternFill>
      </fill>
    </dxf>
    <dxf>
      <fill>
        <patternFill patternType="solid">
          <bgColor theme="5" tint="0.79995117038483843"/>
        </patternFill>
      </fill>
    </dxf>
    <dxf>
      <fill>
        <patternFill patternType="solid">
          <bgColor theme="7" tint="0.79995117038483843"/>
        </patternFill>
      </fill>
    </dxf>
    <dxf>
      <fill>
        <patternFill patternType="solid">
          <bgColor theme="5" tint="0.79995117038483843"/>
        </patternFill>
      </fill>
    </dxf>
    <dxf>
      <font>
        <color auto="1"/>
      </font>
      <fill>
        <patternFill patternType="solid">
          <bgColor theme="0" tint="-0.14990691854609822"/>
        </patternFill>
      </fill>
    </dxf>
    <dxf>
      <font>
        <color auto="1"/>
      </font>
      <fill>
        <patternFill patternType="solid">
          <bgColor theme="0" tint="-0.14990691854609822"/>
        </patternFill>
      </fill>
    </dxf>
  </dxfs>
  <tableStyles count="0" defaultTableStyle="TableStyleMedium2" defaultPivotStyle="PivotStyleLight16"/>
  <colors>
    <mruColors>
      <color rgb="FF66FF33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numerodesemaine.fr/" TargetMode="External"/><Relationship Id="rId1" Type="http://schemas.openxmlformats.org/officeDocument/2006/relationships/hyperlink" Target="https://numerodesemaine.fr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DC84EED-1168-4BB5-A7E9-BAAB1364EC98}">
  <sheetPr>
    <tabColor rgb="FFFFC000"/>
  </sheetPr>
  <dimension ref="A1:AJ32"/>
  <sheetViews>
    <sheetView workbookViewId="0">
      <selection activeCell="K31" sqref="K31"/>
    </sheetView>
  </sheetViews>
  <sheetFormatPr baseColWidth="10" defaultColWidth="8" defaultRowHeight="15.95" customHeight="1"/>
  <cols>
    <col min="1" max="1" width="5.140625" style="17" customWidth="1"/>
    <col min="2" max="2" width="18" style="17" customWidth="1"/>
    <col min="3" max="3" width="3.42578125" style="17" customWidth="1"/>
    <col min="4" max="4" width="5.140625" style="17" customWidth="1"/>
    <col min="5" max="5" width="18" style="17" customWidth="1"/>
    <col min="6" max="6" width="3.42578125" style="17" customWidth="1"/>
    <col min="7" max="7" width="5.140625" style="17" customWidth="1"/>
    <col min="8" max="8" width="18" style="17" customWidth="1"/>
    <col min="9" max="9" width="3.42578125" style="17" customWidth="1"/>
    <col min="10" max="10" width="5.140625" style="17" customWidth="1"/>
    <col min="11" max="11" width="18" style="17" customWidth="1"/>
    <col min="12" max="12" width="3.42578125" style="17" customWidth="1"/>
    <col min="13" max="13" width="5.140625" style="17" customWidth="1"/>
    <col min="14" max="14" width="18" style="17" customWidth="1"/>
    <col min="15" max="15" width="3.42578125" style="17" customWidth="1"/>
    <col min="16" max="16" width="5.140625" style="17" customWidth="1"/>
    <col min="17" max="17" width="18" style="17" customWidth="1"/>
    <col min="18" max="18" width="3.42578125" style="17" customWidth="1"/>
    <col min="19" max="19" width="5.140625" style="17" customWidth="1"/>
    <col min="20" max="20" width="18" style="17" customWidth="1"/>
    <col min="21" max="21" width="3.42578125" style="17" customWidth="1"/>
    <col min="22" max="22" width="5.140625" style="17" customWidth="1"/>
    <col min="23" max="23" width="18" style="17" customWidth="1"/>
    <col min="24" max="24" width="3.42578125" style="17" customWidth="1"/>
    <col min="25" max="25" width="5.140625" style="17" customWidth="1"/>
    <col min="26" max="26" width="18" style="17" customWidth="1"/>
    <col min="27" max="27" width="3.42578125" style="17" customWidth="1"/>
    <col min="28" max="28" width="5.140625" style="17" customWidth="1"/>
    <col min="29" max="29" width="18" style="17" customWidth="1"/>
    <col min="30" max="30" width="3.42578125" style="17" customWidth="1"/>
    <col min="31" max="31" width="5.140625" style="17" customWidth="1"/>
    <col min="32" max="32" width="18" style="17" customWidth="1"/>
    <col min="33" max="33" width="3.42578125" style="17" customWidth="1"/>
    <col min="34" max="34" width="5.140625" style="17" customWidth="1"/>
    <col min="35" max="35" width="18" style="17" customWidth="1"/>
    <col min="36" max="36" width="3.42578125" style="17" customWidth="1"/>
    <col min="37" max="16384" width="8" style="17"/>
  </cols>
  <sheetData>
    <row r="1" spans="1:36" ht="15">
      <c r="A1" s="63" t="s">
        <v>20</v>
      </c>
      <c r="B1" s="63"/>
      <c r="C1" s="63"/>
      <c r="D1" s="63" t="s">
        <v>21</v>
      </c>
      <c r="E1" s="63"/>
      <c r="F1" s="63"/>
      <c r="G1" s="63" t="s">
        <v>22</v>
      </c>
      <c r="H1" s="63"/>
      <c r="I1" s="63"/>
      <c r="J1" s="63" t="s">
        <v>23</v>
      </c>
      <c r="K1" s="63"/>
      <c r="L1" s="63"/>
      <c r="M1" s="63" t="s">
        <v>24</v>
      </c>
      <c r="N1" s="63"/>
      <c r="O1" s="63"/>
      <c r="P1" s="63" t="s">
        <v>25</v>
      </c>
      <c r="Q1" s="63"/>
      <c r="R1" s="63"/>
      <c r="S1" s="63" t="s">
        <v>26</v>
      </c>
      <c r="T1" s="63"/>
      <c r="U1" s="63"/>
      <c r="V1" s="63" t="s">
        <v>27</v>
      </c>
      <c r="W1" s="63"/>
      <c r="X1" s="63"/>
      <c r="Y1" s="63" t="s">
        <v>28</v>
      </c>
      <c r="Z1" s="63"/>
      <c r="AA1" s="63"/>
      <c r="AB1" s="63" t="s">
        <v>29</v>
      </c>
      <c r="AC1" s="63"/>
      <c r="AD1" s="63"/>
      <c r="AE1" s="63" t="s">
        <v>30</v>
      </c>
      <c r="AF1" s="63"/>
      <c r="AG1" s="63"/>
      <c r="AH1" s="63" t="s">
        <v>31</v>
      </c>
      <c r="AI1" s="63"/>
      <c r="AJ1" s="63"/>
    </row>
    <row r="2" spans="1:36" ht="15">
      <c r="A2" s="18" t="s">
        <v>32</v>
      </c>
      <c r="B2" s="19" t="s">
        <v>33</v>
      </c>
      <c r="C2" s="20" t="s">
        <v>34</v>
      </c>
      <c r="D2" s="21" t="s">
        <v>35</v>
      </c>
      <c r="E2" s="22"/>
      <c r="F2" s="23"/>
      <c r="G2" s="21" t="s">
        <v>36</v>
      </c>
      <c r="H2" s="22"/>
      <c r="I2" s="23"/>
      <c r="J2" s="18" t="s">
        <v>32</v>
      </c>
      <c r="K2" s="19" t="s">
        <v>37</v>
      </c>
      <c r="L2" s="20" t="s">
        <v>38</v>
      </c>
      <c r="M2" s="18" t="s">
        <v>39</v>
      </c>
      <c r="N2" s="19" t="s">
        <v>40</v>
      </c>
      <c r="O2" s="24"/>
      <c r="P2" s="18" t="s">
        <v>41</v>
      </c>
      <c r="Q2" s="22"/>
      <c r="R2" s="23"/>
      <c r="S2" s="21" t="s">
        <v>32</v>
      </c>
      <c r="T2" s="22"/>
      <c r="U2" s="25" t="s">
        <v>42</v>
      </c>
      <c r="V2" s="21" t="s">
        <v>35</v>
      </c>
      <c r="W2" s="22"/>
      <c r="X2" s="23"/>
      <c r="Y2" s="18" t="s">
        <v>43</v>
      </c>
      <c r="Z2" s="19"/>
      <c r="AA2" s="24"/>
      <c r="AB2" s="21" t="s">
        <v>39</v>
      </c>
      <c r="AC2" s="22"/>
      <c r="AD2" s="23"/>
      <c r="AE2" s="18" t="s">
        <v>36</v>
      </c>
      <c r="AF2" s="19" t="s">
        <v>44</v>
      </c>
      <c r="AG2" s="24"/>
      <c r="AH2" s="18" t="s">
        <v>43</v>
      </c>
      <c r="AI2" s="19"/>
      <c r="AJ2" s="24"/>
    </row>
    <row r="3" spans="1:36" ht="15">
      <c r="A3" s="21" t="s">
        <v>45</v>
      </c>
      <c r="B3" s="22"/>
      <c r="C3" s="23"/>
      <c r="D3" s="21" t="s">
        <v>46</v>
      </c>
      <c r="E3" s="22"/>
      <c r="F3" s="23"/>
      <c r="G3" s="18" t="s">
        <v>47</v>
      </c>
      <c r="H3" s="22"/>
      <c r="I3" s="23"/>
      <c r="J3" s="21" t="s">
        <v>45</v>
      </c>
      <c r="K3" s="22"/>
      <c r="L3" s="23"/>
      <c r="M3" s="21" t="s">
        <v>48</v>
      </c>
      <c r="N3" s="22"/>
      <c r="O3" s="23"/>
      <c r="P3" s="18" t="s">
        <v>49</v>
      </c>
      <c r="Q3" s="19"/>
      <c r="R3" s="24"/>
      <c r="S3" s="21" t="s">
        <v>45</v>
      </c>
      <c r="T3" s="22"/>
      <c r="U3" s="23"/>
      <c r="V3" s="21" t="s">
        <v>46</v>
      </c>
      <c r="W3" s="22"/>
      <c r="X3" s="23"/>
      <c r="Y3" s="21" t="s">
        <v>50</v>
      </c>
      <c r="Z3" s="22"/>
      <c r="AA3" s="25" t="s">
        <v>51</v>
      </c>
      <c r="AB3" s="21" t="s">
        <v>45</v>
      </c>
      <c r="AC3" s="22"/>
      <c r="AD3" s="23"/>
      <c r="AE3" s="18" t="s">
        <v>47</v>
      </c>
      <c r="AF3" s="22"/>
      <c r="AG3" s="23"/>
      <c r="AH3" s="21" t="s">
        <v>50</v>
      </c>
      <c r="AI3" s="22"/>
      <c r="AJ3" s="25" t="s">
        <v>52</v>
      </c>
    </row>
    <row r="4" spans="1:36" ht="15">
      <c r="A4" s="21" t="s">
        <v>53</v>
      </c>
      <c r="B4" s="22"/>
      <c r="C4" s="23"/>
      <c r="D4" s="18" t="s">
        <v>54</v>
      </c>
      <c r="E4" s="22"/>
      <c r="F4" s="23"/>
      <c r="G4" s="18" t="s">
        <v>55</v>
      </c>
      <c r="H4" s="19"/>
      <c r="I4" s="24"/>
      <c r="J4" s="21" t="s">
        <v>53</v>
      </c>
      <c r="K4" s="22"/>
      <c r="L4" s="23"/>
      <c r="M4" s="21" t="s">
        <v>56</v>
      </c>
      <c r="N4" s="22"/>
      <c r="O4" s="23"/>
      <c r="P4" s="21" t="s">
        <v>57</v>
      </c>
      <c r="Q4" s="22"/>
      <c r="R4" s="25" t="s">
        <v>58</v>
      </c>
      <c r="S4" s="21" t="s">
        <v>53</v>
      </c>
      <c r="T4" s="22"/>
      <c r="U4" s="23"/>
      <c r="V4" s="18" t="s">
        <v>54</v>
      </c>
      <c r="W4" s="22"/>
      <c r="X4" s="23"/>
      <c r="Y4" s="21" t="s">
        <v>53</v>
      </c>
      <c r="Z4" s="22"/>
      <c r="AA4" s="23"/>
      <c r="AB4" s="21" t="s">
        <v>59</v>
      </c>
      <c r="AC4" s="22"/>
      <c r="AD4" s="23"/>
      <c r="AE4" s="18" t="s">
        <v>55</v>
      </c>
      <c r="AF4" s="19"/>
      <c r="AG4" s="24"/>
      <c r="AH4" s="21" t="s">
        <v>53</v>
      </c>
      <c r="AI4" s="22"/>
      <c r="AJ4" s="23"/>
    </row>
    <row r="5" spans="1:36" ht="15">
      <c r="A5" s="21" t="s">
        <v>60</v>
      </c>
      <c r="B5" s="22"/>
      <c r="C5" s="23"/>
      <c r="D5" s="18" t="s">
        <v>61</v>
      </c>
      <c r="E5" s="19"/>
      <c r="F5" s="24"/>
      <c r="G5" s="21" t="s">
        <v>62</v>
      </c>
      <c r="H5" s="22"/>
      <c r="I5" s="25" t="s">
        <v>63</v>
      </c>
      <c r="J5" s="21" t="s">
        <v>60</v>
      </c>
      <c r="K5" s="22"/>
      <c r="L5" s="23"/>
      <c r="M5" s="18" t="s">
        <v>64</v>
      </c>
      <c r="N5" s="22"/>
      <c r="O5" s="23"/>
      <c r="P5" s="21" t="s">
        <v>65</v>
      </c>
      <c r="Q5" s="22"/>
      <c r="R5" s="23"/>
      <c r="S5" s="21" t="s">
        <v>60</v>
      </c>
      <c r="T5" s="22"/>
      <c r="U5" s="23"/>
      <c r="V5" s="18" t="s">
        <v>61</v>
      </c>
      <c r="W5" s="19"/>
      <c r="X5" s="24"/>
      <c r="Y5" s="21" t="s">
        <v>65</v>
      </c>
      <c r="Z5" s="22"/>
      <c r="AA5" s="23"/>
      <c r="AB5" s="21" t="s">
        <v>66</v>
      </c>
      <c r="AC5" s="22"/>
      <c r="AD5" s="23"/>
      <c r="AE5" s="21" t="s">
        <v>62</v>
      </c>
      <c r="AF5" s="22"/>
      <c r="AG5" s="25" t="s">
        <v>67</v>
      </c>
      <c r="AH5" s="21" t="s">
        <v>65</v>
      </c>
      <c r="AI5" s="22"/>
      <c r="AJ5" s="23"/>
    </row>
    <row r="6" spans="1:36" ht="15">
      <c r="A6" s="21" t="s">
        <v>68</v>
      </c>
      <c r="B6" s="22"/>
      <c r="C6" s="23"/>
      <c r="D6" s="21" t="s">
        <v>69</v>
      </c>
      <c r="E6" s="22"/>
      <c r="F6" s="25" t="s">
        <v>70</v>
      </c>
      <c r="G6" s="21" t="s">
        <v>71</v>
      </c>
      <c r="H6" s="22"/>
      <c r="I6" s="23"/>
      <c r="J6" s="21" t="s">
        <v>68</v>
      </c>
      <c r="K6" s="22"/>
      <c r="L6" s="23"/>
      <c r="M6" s="18" t="s">
        <v>72</v>
      </c>
      <c r="N6" s="19"/>
      <c r="O6" s="24"/>
      <c r="P6" s="21" t="s">
        <v>71</v>
      </c>
      <c r="Q6" s="22"/>
      <c r="R6" s="23"/>
      <c r="S6" s="21" t="s">
        <v>68</v>
      </c>
      <c r="T6" s="22"/>
      <c r="U6" s="23"/>
      <c r="V6" s="21" t="s">
        <v>69</v>
      </c>
      <c r="W6" s="22"/>
      <c r="X6" s="25" t="s">
        <v>73</v>
      </c>
      <c r="Y6" s="21" t="s">
        <v>74</v>
      </c>
      <c r="Z6" s="22"/>
      <c r="AA6" s="23"/>
      <c r="AB6" s="18" t="s">
        <v>75</v>
      </c>
      <c r="AC6" s="22"/>
      <c r="AD6" s="23"/>
      <c r="AE6" s="21" t="s">
        <v>71</v>
      </c>
      <c r="AF6" s="22"/>
      <c r="AG6" s="23"/>
      <c r="AH6" s="21" t="s">
        <v>74</v>
      </c>
      <c r="AI6" s="22"/>
      <c r="AJ6" s="23"/>
    </row>
    <row r="7" spans="1:36" ht="15">
      <c r="A7" s="18" t="s">
        <v>76</v>
      </c>
      <c r="B7" s="22"/>
      <c r="C7" s="23"/>
      <c r="D7" s="21" t="s">
        <v>77</v>
      </c>
      <c r="E7" s="22"/>
      <c r="F7" s="23"/>
      <c r="G7" s="21" t="s">
        <v>77</v>
      </c>
      <c r="H7" s="22"/>
      <c r="I7" s="23"/>
      <c r="J7" s="18" t="s">
        <v>76</v>
      </c>
      <c r="K7" s="22"/>
      <c r="L7" s="23"/>
      <c r="M7" s="21" t="s">
        <v>78</v>
      </c>
      <c r="N7" s="22"/>
      <c r="O7" s="25" t="s">
        <v>79</v>
      </c>
      <c r="P7" s="21" t="s">
        <v>80</v>
      </c>
      <c r="Q7" s="22"/>
      <c r="R7" s="23"/>
      <c r="S7" s="18" t="s">
        <v>76</v>
      </c>
      <c r="T7" s="22"/>
      <c r="U7" s="23"/>
      <c r="V7" s="21" t="s">
        <v>77</v>
      </c>
      <c r="W7" s="22"/>
      <c r="X7" s="23"/>
      <c r="Y7" s="21" t="s">
        <v>81</v>
      </c>
      <c r="Z7" s="22"/>
      <c r="AA7" s="23"/>
      <c r="AB7" s="18" t="s">
        <v>82</v>
      </c>
      <c r="AC7" s="19"/>
      <c r="AD7" s="24"/>
      <c r="AE7" s="21" t="s">
        <v>77</v>
      </c>
      <c r="AF7" s="22"/>
      <c r="AG7" s="23"/>
      <c r="AH7" s="21" t="s">
        <v>81</v>
      </c>
      <c r="AI7" s="22"/>
      <c r="AJ7" s="23"/>
    </row>
    <row r="8" spans="1:36" ht="15">
      <c r="A8" s="18" t="s">
        <v>83</v>
      </c>
      <c r="B8" s="19"/>
      <c r="C8" s="24"/>
      <c r="D8" s="21" t="s">
        <v>84</v>
      </c>
      <c r="E8" s="22"/>
      <c r="F8" s="23"/>
      <c r="G8" s="21" t="s">
        <v>85</v>
      </c>
      <c r="H8" s="22"/>
      <c r="I8" s="23"/>
      <c r="J8" s="18" t="s">
        <v>83</v>
      </c>
      <c r="K8" s="19"/>
      <c r="L8" s="24"/>
      <c r="M8" s="21" t="s">
        <v>84</v>
      </c>
      <c r="N8" s="22"/>
      <c r="O8" s="23"/>
      <c r="P8" s="21" t="s">
        <v>86</v>
      </c>
      <c r="Q8" s="22"/>
      <c r="R8" s="23"/>
      <c r="S8" s="18" t="s">
        <v>83</v>
      </c>
      <c r="T8" s="19"/>
      <c r="U8" s="24"/>
      <c r="V8" s="21" t="s">
        <v>84</v>
      </c>
      <c r="W8" s="22"/>
      <c r="X8" s="23"/>
      <c r="Y8" s="18" t="s">
        <v>87</v>
      </c>
      <c r="Z8" s="22"/>
      <c r="AA8" s="23"/>
      <c r="AB8" s="21" t="s">
        <v>88</v>
      </c>
      <c r="AC8" s="22"/>
      <c r="AD8" s="25" t="s">
        <v>89</v>
      </c>
      <c r="AE8" s="21" t="s">
        <v>85</v>
      </c>
      <c r="AF8" s="22"/>
      <c r="AG8" s="23"/>
      <c r="AH8" s="18" t="s">
        <v>87</v>
      </c>
      <c r="AI8" s="22"/>
      <c r="AJ8" s="23"/>
    </row>
    <row r="9" spans="1:36" ht="15">
      <c r="A9" s="21" t="s">
        <v>90</v>
      </c>
      <c r="B9" s="22"/>
      <c r="C9" s="25" t="s">
        <v>91</v>
      </c>
      <c r="D9" s="21" t="s">
        <v>92</v>
      </c>
      <c r="E9" s="22"/>
      <c r="F9" s="23"/>
      <c r="G9" s="21" t="s">
        <v>93</v>
      </c>
      <c r="H9" s="22"/>
      <c r="I9" s="23"/>
      <c r="J9" s="21" t="s">
        <v>90</v>
      </c>
      <c r="K9" s="22"/>
      <c r="L9" s="25" t="s">
        <v>94</v>
      </c>
      <c r="M9" s="18" t="s">
        <v>95</v>
      </c>
      <c r="N9" s="19" t="s">
        <v>96</v>
      </c>
      <c r="O9" s="24"/>
      <c r="P9" s="18" t="s">
        <v>97</v>
      </c>
      <c r="Q9" s="22"/>
      <c r="R9" s="23"/>
      <c r="S9" s="21" t="s">
        <v>90</v>
      </c>
      <c r="T9" s="22"/>
      <c r="U9" s="25" t="s">
        <v>98</v>
      </c>
      <c r="V9" s="21" t="s">
        <v>92</v>
      </c>
      <c r="W9" s="22"/>
      <c r="X9" s="23"/>
      <c r="Y9" s="18" t="s">
        <v>99</v>
      </c>
      <c r="Z9" s="19"/>
      <c r="AA9" s="24"/>
      <c r="AB9" s="21" t="s">
        <v>95</v>
      </c>
      <c r="AC9" s="22"/>
      <c r="AD9" s="23"/>
      <c r="AE9" s="21" t="s">
        <v>93</v>
      </c>
      <c r="AF9" s="22"/>
      <c r="AG9" s="23"/>
      <c r="AH9" s="18" t="s">
        <v>99</v>
      </c>
      <c r="AI9" s="19"/>
      <c r="AJ9" s="24"/>
    </row>
    <row r="10" spans="1:36" ht="15">
      <c r="A10" s="21" t="s">
        <v>100</v>
      </c>
      <c r="B10" s="22"/>
      <c r="C10" s="23"/>
      <c r="D10" s="21" t="s">
        <v>101</v>
      </c>
      <c r="E10" s="22"/>
      <c r="F10" s="23"/>
      <c r="G10" s="18" t="s">
        <v>102</v>
      </c>
      <c r="H10" s="22"/>
      <c r="I10" s="23"/>
      <c r="J10" s="21" t="s">
        <v>100</v>
      </c>
      <c r="K10" s="22"/>
      <c r="L10" s="23"/>
      <c r="M10" s="18" t="s">
        <v>103</v>
      </c>
      <c r="N10" s="19" t="s">
        <v>104</v>
      </c>
      <c r="O10" s="24"/>
      <c r="P10" s="18" t="s">
        <v>105</v>
      </c>
      <c r="Q10" s="19"/>
      <c r="R10" s="24"/>
      <c r="S10" s="21" t="s">
        <v>100</v>
      </c>
      <c r="T10" s="22"/>
      <c r="U10" s="23"/>
      <c r="V10" s="21" t="s">
        <v>101</v>
      </c>
      <c r="W10" s="22"/>
      <c r="X10" s="23"/>
      <c r="Y10" s="21" t="s">
        <v>106</v>
      </c>
      <c r="Z10" s="22"/>
      <c r="AA10" s="25" t="s">
        <v>107</v>
      </c>
      <c r="AB10" s="21" t="s">
        <v>100</v>
      </c>
      <c r="AC10" s="22"/>
      <c r="AD10" s="23"/>
      <c r="AE10" s="18" t="s">
        <v>102</v>
      </c>
      <c r="AF10" s="22"/>
      <c r="AG10" s="23"/>
      <c r="AH10" s="21" t="s">
        <v>106</v>
      </c>
      <c r="AI10" s="22"/>
      <c r="AJ10" s="25" t="s">
        <v>108</v>
      </c>
    </row>
    <row r="11" spans="1:36" ht="15">
      <c r="A11" s="21" t="s">
        <v>109</v>
      </c>
      <c r="B11" s="22"/>
      <c r="C11" s="23"/>
      <c r="D11" s="18" t="s">
        <v>110</v>
      </c>
      <c r="E11" s="22"/>
      <c r="F11" s="23"/>
      <c r="G11" s="18" t="s">
        <v>111</v>
      </c>
      <c r="H11" s="19"/>
      <c r="I11" s="24"/>
      <c r="J11" s="21" t="s">
        <v>109</v>
      </c>
      <c r="K11" s="22"/>
      <c r="L11" s="23"/>
      <c r="M11" s="21" t="s">
        <v>112</v>
      </c>
      <c r="N11" s="22"/>
      <c r="O11" s="23"/>
      <c r="P11" s="21" t="s">
        <v>113</v>
      </c>
      <c r="Q11" s="22"/>
      <c r="R11" s="25" t="s">
        <v>114</v>
      </c>
      <c r="S11" s="21" t="s">
        <v>109</v>
      </c>
      <c r="T11" s="22"/>
      <c r="U11" s="23"/>
      <c r="V11" s="18" t="s">
        <v>110</v>
      </c>
      <c r="W11" s="22"/>
      <c r="X11" s="23"/>
      <c r="Y11" s="21" t="s">
        <v>109</v>
      </c>
      <c r="Z11" s="22"/>
      <c r="AA11" s="23"/>
      <c r="AB11" s="21" t="s">
        <v>115</v>
      </c>
      <c r="AC11" s="22"/>
      <c r="AD11" s="23"/>
      <c r="AE11" s="18" t="s">
        <v>111</v>
      </c>
      <c r="AF11" s="19"/>
      <c r="AG11" s="24"/>
      <c r="AH11" s="21" t="s">
        <v>109</v>
      </c>
      <c r="AI11" s="22"/>
      <c r="AJ11" s="23"/>
    </row>
    <row r="12" spans="1:36" ht="15">
      <c r="A12" s="21" t="s">
        <v>116</v>
      </c>
      <c r="B12" s="22"/>
      <c r="C12" s="23"/>
      <c r="D12" s="18" t="s">
        <v>117</v>
      </c>
      <c r="E12" s="19"/>
      <c r="F12" s="24"/>
      <c r="G12" s="21" t="s">
        <v>118</v>
      </c>
      <c r="H12" s="22"/>
      <c r="I12" s="25" t="s">
        <v>119</v>
      </c>
      <c r="J12" s="21" t="s">
        <v>116</v>
      </c>
      <c r="K12" s="22"/>
      <c r="L12" s="23"/>
      <c r="M12" s="18" t="s">
        <v>120</v>
      </c>
      <c r="N12" s="22"/>
      <c r="O12" s="23"/>
      <c r="P12" s="21" t="s">
        <v>121</v>
      </c>
      <c r="Q12" s="22"/>
      <c r="R12" s="23"/>
      <c r="S12" s="21" t="s">
        <v>116</v>
      </c>
      <c r="T12" s="22"/>
      <c r="U12" s="23"/>
      <c r="V12" s="18" t="s">
        <v>117</v>
      </c>
      <c r="W12" s="19"/>
      <c r="X12" s="24"/>
      <c r="Y12" s="21" t="s">
        <v>121</v>
      </c>
      <c r="Z12" s="22"/>
      <c r="AA12" s="23"/>
      <c r="AB12" s="21" t="s">
        <v>122</v>
      </c>
      <c r="AC12" s="22"/>
      <c r="AD12" s="23"/>
      <c r="AE12" s="18" t="s">
        <v>118</v>
      </c>
      <c r="AF12" s="19" t="s">
        <v>123</v>
      </c>
      <c r="AG12" s="20" t="s">
        <v>124</v>
      </c>
      <c r="AH12" s="21" t="s">
        <v>121</v>
      </c>
      <c r="AI12" s="22"/>
      <c r="AJ12" s="23"/>
    </row>
    <row r="13" spans="1:36" ht="15">
      <c r="A13" s="21" t="s">
        <v>125</v>
      </c>
      <c r="B13" s="22"/>
      <c r="C13" s="23"/>
      <c r="D13" s="21" t="s">
        <v>126</v>
      </c>
      <c r="E13" s="22"/>
      <c r="F13" s="25" t="s">
        <v>127</v>
      </c>
      <c r="G13" s="21" t="s">
        <v>128</v>
      </c>
      <c r="H13" s="22"/>
      <c r="I13" s="23"/>
      <c r="J13" s="21" t="s">
        <v>125</v>
      </c>
      <c r="K13" s="22"/>
      <c r="L13" s="23"/>
      <c r="M13" s="18" t="s">
        <v>129</v>
      </c>
      <c r="N13" s="19"/>
      <c r="O13" s="24"/>
      <c r="P13" s="21" t="s">
        <v>128</v>
      </c>
      <c r="Q13" s="22"/>
      <c r="R13" s="23"/>
      <c r="S13" s="21" t="s">
        <v>125</v>
      </c>
      <c r="T13" s="22"/>
      <c r="U13" s="23"/>
      <c r="V13" s="21" t="s">
        <v>126</v>
      </c>
      <c r="W13" s="22"/>
      <c r="X13" s="25" t="s">
        <v>130</v>
      </c>
      <c r="Y13" s="21" t="s">
        <v>131</v>
      </c>
      <c r="Z13" s="22"/>
      <c r="AA13" s="23"/>
      <c r="AB13" s="18" t="s">
        <v>132</v>
      </c>
      <c r="AC13" s="22"/>
      <c r="AD13" s="23"/>
      <c r="AE13" s="21" t="s">
        <v>128</v>
      </c>
      <c r="AF13" s="22"/>
      <c r="AG13" s="23"/>
      <c r="AH13" s="21" t="s">
        <v>131</v>
      </c>
      <c r="AI13" s="22"/>
      <c r="AJ13" s="23"/>
    </row>
    <row r="14" spans="1:36" ht="15">
      <c r="A14" s="18" t="s">
        <v>133</v>
      </c>
      <c r="B14" s="22"/>
      <c r="C14" s="23"/>
      <c r="D14" s="21" t="s">
        <v>134</v>
      </c>
      <c r="E14" s="22"/>
      <c r="F14" s="23"/>
      <c r="G14" s="21" t="s">
        <v>134</v>
      </c>
      <c r="H14" s="22"/>
      <c r="I14" s="23"/>
      <c r="J14" s="18" t="s">
        <v>133</v>
      </c>
      <c r="K14" s="22"/>
      <c r="L14" s="23"/>
      <c r="M14" s="21" t="s">
        <v>135</v>
      </c>
      <c r="N14" s="22"/>
      <c r="O14" s="25" t="s">
        <v>136</v>
      </c>
      <c r="P14" s="21" t="s">
        <v>137</v>
      </c>
      <c r="Q14" s="22"/>
      <c r="R14" s="23"/>
      <c r="S14" s="18" t="s">
        <v>133</v>
      </c>
      <c r="T14" s="22"/>
      <c r="U14" s="23"/>
      <c r="V14" s="21" t="s">
        <v>134</v>
      </c>
      <c r="W14" s="22"/>
      <c r="X14" s="23"/>
      <c r="Y14" s="21" t="s">
        <v>138</v>
      </c>
      <c r="Z14" s="22"/>
      <c r="AA14" s="23"/>
      <c r="AB14" s="18" t="s">
        <v>139</v>
      </c>
      <c r="AC14" s="19"/>
      <c r="AD14" s="24"/>
      <c r="AE14" s="21" t="s">
        <v>134</v>
      </c>
      <c r="AF14" s="22"/>
      <c r="AG14" s="23"/>
      <c r="AH14" s="21" t="s">
        <v>138</v>
      </c>
      <c r="AI14" s="22"/>
      <c r="AJ14" s="23"/>
    </row>
    <row r="15" spans="1:36" ht="15">
      <c r="A15" s="18" t="s">
        <v>140</v>
      </c>
      <c r="B15" s="19"/>
      <c r="C15" s="24"/>
      <c r="D15" s="21" t="s">
        <v>141</v>
      </c>
      <c r="E15" s="22"/>
      <c r="F15" s="23"/>
      <c r="G15" s="21" t="s">
        <v>142</v>
      </c>
      <c r="H15" s="22"/>
      <c r="I15" s="23"/>
      <c r="J15" s="18" t="s">
        <v>140</v>
      </c>
      <c r="K15" s="19"/>
      <c r="L15" s="24"/>
      <c r="M15" s="21" t="s">
        <v>141</v>
      </c>
      <c r="N15" s="22"/>
      <c r="O15" s="23"/>
      <c r="P15" s="21" t="s">
        <v>143</v>
      </c>
      <c r="Q15" s="22"/>
      <c r="R15" s="23"/>
      <c r="S15" s="18" t="s">
        <v>140</v>
      </c>
      <c r="T15" s="19" t="s">
        <v>144</v>
      </c>
      <c r="U15" s="24"/>
      <c r="V15" s="21" t="s">
        <v>141</v>
      </c>
      <c r="W15" s="22"/>
      <c r="X15" s="23"/>
      <c r="Y15" s="18" t="s">
        <v>145</v>
      </c>
      <c r="Z15" s="22"/>
      <c r="AA15" s="23"/>
      <c r="AB15" s="21" t="s">
        <v>146</v>
      </c>
      <c r="AC15" s="22"/>
      <c r="AD15" s="25" t="s">
        <v>147</v>
      </c>
      <c r="AE15" s="21" t="s">
        <v>142</v>
      </c>
      <c r="AF15" s="22"/>
      <c r="AG15" s="23"/>
      <c r="AH15" s="18" t="s">
        <v>145</v>
      </c>
      <c r="AI15" s="22"/>
      <c r="AJ15" s="23"/>
    </row>
    <row r="16" spans="1:36" ht="15">
      <c r="A16" s="21" t="s">
        <v>148</v>
      </c>
      <c r="B16" s="22"/>
      <c r="C16" s="25" t="s">
        <v>149</v>
      </c>
      <c r="D16" s="21" t="s">
        <v>150</v>
      </c>
      <c r="E16" s="22"/>
      <c r="F16" s="23"/>
      <c r="G16" s="21" t="s">
        <v>151</v>
      </c>
      <c r="H16" s="22"/>
      <c r="I16" s="23"/>
      <c r="J16" s="21" t="s">
        <v>148</v>
      </c>
      <c r="K16" s="22"/>
      <c r="L16" s="25" t="s">
        <v>152</v>
      </c>
      <c r="M16" s="21" t="s">
        <v>153</v>
      </c>
      <c r="N16" s="22"/>
      <c r="O16" s="23"/>
      <c r="P16" s="18" t="s">
        <v>154</v>
      </c>
      <c r="Q16" s="22"/>
      <c r="R16" s="23"/>
      <c r="S16" s="21" t="s">
        <v>148</v>
      </c>
      <c r="T16" s="22"/>
      <c r="U16" s="25" t="s">
        <v>155</v>
      </c>
      <c r="V16" s="18" t="s">
        <v>150</v>
      </c>
      <c r="W16" s="19" t="s">
        <v>156</v>
      </c>
      <c r="X16" s="24"/>
      <c r="Y16" s="18" t="s">
        <v>157</v>
      </c>
      <c r="Z16" s="19"/>
      <c r="AA16" s="24"/>
      <c r="AB16" s="21" t="s">
        <v>153</v>
      </c>
      <c r="AC16" s="22"/>
      <c r="AD16" s="23"/>
      <c r="AE16" s="21" t="s">
        <v>151</v>
      </c>
      <c r="AF16" s="22"/>
      <c r="AG16" s="23"/>
      <c r="AH16" s="18" t="s">
        <v>157</v>
      </c>
      <c r="AI16" s="19"/>
      <c r="AJ16" s="24"/>
    </row>
    <row r="17" spans="1:36" ht="15">
      <c r="A17" s="21" t="s">
        <v>158</v>
      </c>
      <c r="B17" s="22"/>
      <c r="C17" s="23"/>
      <c r="D17" s="21" t="s">
        <v>159</v>
      </c>
      <c r="E17" s="22"/>
      <c r="F17" s="23"/>
      <c r="G17" s="18" t="s">
        <v>160</v>
      </c>
      <c r="H17" s="22"/>
      <c r="I17" s="23"/>
      <c r="J17" s="21" t="s">
        <v>158</v>
      </c>
      <c r="K17" s="22"/>
      <c r="L17" s="23"/>
      <c r="M17" s="21" t="s">
        <v>161</v>
      </c>
      <c r="N17" s="22"/>
      <c r="O17" s="23"/>
      <c r="P17" s="18" t="s">
        <v>162</v>
      </c>
      <c r="Q17" s="19"/>
      <c r="R17" s="24"/>
      <c r="S17" s="21" t="s">
        <v>158</v>
      </c>
      <c r="T17" s="22"/>
      <c r="U17" s="23"/>
      <c r="V17" s="21" t="s">
        <v>159</v>
      </c>
      <c r="W17" s="22"/>
      <c r="X17" s="23"/>
      <c r="Y17" s="21" t="s">
        <v>163</v>
      </c>
      <c r="Z17" s="22"/>
      <c r="AA17" s="25" t="s">
        <v>164</v>
      </c>
      <c r="AB17" s="21" t="s">
        <v>158</v>
      </c>
      <c r="AC17" s="22"/>
      <c r="AD17" s="23"/>
      <c r="AE17" s="18" t="s">
        <v>160</v>
      </c>
      <c r="AF17" s="22"/>
      <c r="AG17" s="23"/>
      <c r="AH17" s="21" t="s">
        <v>163</v>
      </c>
      <c r="AI17" s="22"/>
      <c r="AJ17" s="25" t="s">
        <v>165</v>
      </c>
    </row>
    <row r="18" spans="1:36" ht="15">
      <c r="A18" s="21" t="s">
        <v>166</v>
      </c>
      <c r="B18" s="22"/>
      <c r="C18" s="23"/>
      <c r="D18" s="18" t="s">
        <v>167</v>
      </c>
      <c r="E18" s="22"/>
      <c r="F18" s="23"/>
      <c r="G18" s="18" t="s">
        <v>168</v>
      </c>
      <c r="H18" s="19"/>
      <c r="I18" s="24"/>
      <c r="J18" s="21" t="s">
        <v>166</v>
      </c>
      <c r="K18" s="22"/>
      <c r="L18" s="23"/>
      <c r="M18" s="21" t="s">
        <v>169</v>
      </c>
      <c r="N18" s="22"/>
      <c r="O18" s="23"/>
      <c r="P18" s="21" t="s">
        <v>170</v>
      </c>
      <c r="Q18" s="22"/>
      <c r="R18" s="25" t="s">
        <v>171</v>
      </c>
      <c r="S18" s="21" t="s">
        <v>166</v>
      </c>
      <c r="T18" s="22"/>
      <c r="U18" s="23"/>
      <c r="V18" s="18" t="s">
        <v>167</v>
      </c>
      <c r="W18" s="22"/>
      <c r="X18" s="23"/>
      <c r="Y18" s="21" t="s">
        <v>166</v>
      </c>
      <c r="Z18" s="22"/>
      <c r="AA18" s="23"/>
      <c r="AB18" s="21" t="s">
        <v>172</v>
      </c>
      <c r="AC18" s="22"/>
      <c r="AD18" s="23"/>
      <c r="AE18" s="18" t="s">
        <v>168</v>
      </c>
      <c r="AF18" s="19"/>
      <c r="AG18" s="24"/>
      <c r="AH18" s="21" t="s">
        <v>166</v>
      </c>
      <c r="AI18" s="22"/>
      <c r="AJ18" s="23"/>
    </row>
    <row r="19" spans="1:36" ht="15">
      <c r="A19" s="21" t="s">
        <v>173</v>
      </c>
      <c r="B19" s="22"/>
      <c r="C19" s="23"/>
      <c r="D19" s="18" t="s">
        <v>174</v>
      </c>
      <c r="E19" s="19"/>
      <c r="F19" s="24"/>
      <c r="G19" s="21" t="s">
        <v>175</v>
      </c>
      <c r="H19" s="22"/>
      <c r="I19" s="25" t="s">
        <v>176</v>
      </c>
      <c r="J19" s="21" t="s">
        <v>173</v>
      </c>
      <c r="K19" s="22"/>
      <c r="L19" s="23"/>
      <c r="M19" s="18" t="s">
        <v>177</v>
      </c>
      <c r="N19" s="22"/>
      <c r="O19" s="23"/>
      <c r="P19" s="21" t="s">
        <v>178</v>
      </c>
      <c r="Q19" s="22"/>
      <c r="R19" s="23"/>
      <c r="S19" s="21" t="s">
        <v>173</v>
      </c>
      <c r="T19" s="22"/>
      <c r="U19" s="23"/>
      <c r="V19" s="18" t="s">
        <v>174</v>
      </c>
      <c r="W19" s="19"/>
      <c r="X19" s="24"/>
      <c r="Y19" s="21" t="s">
        <v>178</v>
      </c>
      <c r="Z19" s="22"/>
      <c r="AA19" s="23"/>
      <c r="AB19" s="21" t="s">
        <v>179</v>
      </c>
      <c r="AC19" s="22"/>
      <c r="AD19" s="23"/>
      <c r="AE19" s="21" t="s">
        <v>175</v>
      </c>
      <c r="AF19" s="22"/>
      <c r="AG19" s="25" t="s">
        <v>180</v>
      </c>
      <c r="AH19" s="21" t="s">
        <v>178</v>
      </c>
      <c r="AI19" s="22"/>
      <c r="AJ19" s="23"/>
    </row>
    <row r="20" spans="1:36" ht="15">
      <c r="A20" s="21" t="s">
        <v>181</v>
      </c>
      <c r="B20" s="22"/>
      <c r="C20" s="23"/>
      <c r="D20" s="21" t="s">
        <v>182</v>
      </c>
      <c r="E20" s="22"/>
      <c r="F20" s="25" t="s">
        <v>183</v>
      </c>
      <c r="G20" s="21" t="s">
        <v>184</v>
      </c>
      <c r="H20" s="22"/>
      <c r="I20" s="23"/>
      <c r="J20" s="21" t="s">
        <v>181</v>
      </c>
      <c r="K20" s="22"/>
      <c r="L20" s="23"/>
      <c r="M20" s="18" t="s">
        <v>185</v>
      </c>
      <c r="N20" s="19"/>
      <c r="O20" s="24"/>
      <c r="P20" s="21" t="s">
        <v>184</v>
      </c>
      <c r="Q20" s="22"/>
      <c r="R20" s="23"/>
      <c r="S20" s="21" t="s">
        <v>181</v>
      </c>
      <c r="T20" s="22"/>
      <c r="U20" s="23"/>
      <c r="V20" s="21" t="s">
        <v>182</v>
      </c>
      <c r="W20" s="22"/>
      <c r="X20" s="25" t="s">
        <v>186</v>
      </c>
      <c r="Y20" s="21" t="s">
        <v>187</v>
      </c>
      <c r="Z20" s="22"/>
      <c r="AA20" s="23"/>
      <c r="AB20" s="18" t="s">
        <v>188</v>
      </c>
      <c r="AC20" s="22"/>
      <c r="AD20" s="23"/>
      <c r="AE20" s="21" t="s">
        <v>184</v>
      </c>
      <c r="AF20" s="22"/>
      <c r="AG20" s="23"/>
      <c r="AH20" s="21" t="s">
        <v>187</v>
      </c>
      <c r="AI20" s="22"/>
      <c r="AJ20" s="23"/>
    </row>
    <row r="21" spans="1:36" ht="15">
      <c r="A21" s="18" t="s">
        <v>189</v>
      </c>
      <c r="B21" s="22"/>
      <c r="C21" s="23"/>
      <c r="D21" s="21" t="s">
        <v>190</v>
      </c>
      <c r="E21" s="22"/>
      <c r="F21" s="23"/>
      <c r="G21" s="21" t="s">
        <v>190</v>
      </c>
      <c r="H21" s="22"/>
      <c r="I21" s="23"/>
      <c r="J21" s="18" t="s">
        <v>189</v>
      </c>
      <c r="K21" s="22"/>
      <c r="L21" s="23"/>
      <c r="M21" s="18" t="s">
        <v>191</v>
      </c>
      <c r="N21" s="19" t="s">
        <v>192</v>
      </c>
      <c r="O21" s="20" t="s">
        <v>193</v>
      </c>
      <c r="P21" s="21" t="s">
        <v>194</v>
      </c>
      <c r="Q21" s="22"/>
      <c r="R21" s="23"/>
      <c r="S21" s="18" t="s">
        <v>189</v>
      </c>
      <c r="T21" s="22"/>
      <c r="U21" s="23"/>
      <c r="V21" s="21" t="s">
        <v>190</v>
      </c>
      <c r="W21" s="22"/>
      <c r="X21" s="23"/>
      <c r="Y21" s="21" t="s">
        <v>195</v>
      </c>
      <c r="Z21" s="22"/>
      <c r="AA21" s="23"/>
      <c r="AB21" s="18" t="s">
        <v>196</v>
      </c>
      <c r="AC21" s="19"/>
      <c r="AD21" s="24"/>
      <c r="AE21" s="21" t="s">
        <v>190</v>
      </c>
      <c r="AF21" s="22"/>
      <c r="AG21" s="23"/>
      <c r="AH21" s="21" t="s">
        <v>195</v>
      </c>
      <c r="AI21" s="22"/>
      <c r="AJ21" s="23"/>
    </row>
    <row r="22" spans="1:36" ht="15">
      <c r="A22" s="18" t="s">
        <v>197</v>
      </c>
      <c r="B22" s="19"/>
      <c r="C22" s="24"/>
      <c r="D22" s="21" t="s">
        <v>198</v>
      </c>
      <c r="E22" s="22"/>
      <c r="F22" s="23"/>
      <c r="G22" s="21" t="s">
        <v>199</v>
      </c>
      <c r="H22" s="22"/>
      <c r="I22" s="23"/>
      <c r="J22" s="18" t="s">
        <v>197</v>
      </c>
      <c r="K22" s="19"/>
      <c r="L22" s="24"/>
      <c r="M22" s="21" t="s">
        <v>198</v>
      </c>
      <c r="N22" s="22"/>
      <c r="O22" s="23"/>
      <c r="P22" s="21" t="s">
        <v>200</v>
      </c>
      <c r="Q22" s="22"/>
      <c r="R22" s="23"/>
      <c r="S22" s="18" t="s">
        <v>197</v>
      </c>
      <c r="T22" s="19"/>
      <c r="U22" s="24"/>
      <c r="V22" s="21" t="s">
        <v>198</v>
      </c>
      <c r="W22" s="22"/>
      <c r="X22" s="23"/>
      <c r="Y22" s="18" t="s">
        <v>201</v>
      </c>
      <c r="Z22" s="22"/>
      <c r="AA22" s="23"/>
      <c r="AB22" s="21" t="s">
        <v>202</v>
      </c>
      <c r="AC22" s="22"/>
      <c r="AD22" s="25" t="s">
        <v>203</v>
      </c>
      <c r="AE22" s="21" t="s">
        <v>199</v>
      </c>
      <c r="AF22" s="22"/>
      <c r="AG22" s="23"/>
      <c r="AH22" s="18" t="s">
        <v>201</v>
      </c>
      <c r="AI22" s="22"/>
      <c r="AJ22" s="23"/>
    </row>
    <row r="23" spans="1:36" ht="15">
      <c r="A23" s="21" t="s">
        <v>204</v>
      </c>
      <c r="B23" s="22"/>
      <c r="C23" s="25" t="s">
        <v>205</v>
      </c>
      <c r="D23" s="21" t="s">
        <v>206</v>
      </c>
      <c r="E23" s="22"/>
      <c r="F23" s="23"/>
      <c r="G23" s="21" t="s">
        <v>207</v>
      </c>
      <c r="H23" s="22"/>
      <c r="I23" s="23"/>
      <c r="J23" s="21" t="s">
        <v>204</v>
      </c>
      <c r="K23" s="22"/>
      <c r="L23" s="25" t="s">
        <v>208</v>
      </c>
      <c r="M23" s="21" t="s">
        <v>209</v>
      </c>
      <c r="N23" s="22"/>
      <c r="O23" s="23"/>
      <c r="P23" s="18" t="s">
        <v>210</v>
      </c>
      <c r="Q23" s="22"/>
      <c r="R23" s="23"/>
      <c r="S23" s="21" t="s">
        <v>204</v>
      </c>
      <c r="T23" s="22"/>
      <c r="U23" s="25" t="s">
        <v>211</v>
      </c>
      <c r="V23" s="21" t="s">
        <v>206</v>
      </c>
      <c r="W23" s="22"/>
      <c r="X23" s="23"/>
      <c r="Y23" s="18" t="s">
        <v>212</v>
      </c>
      <c r="Z23" s="19"/>
      <c r="AA23" s="24"/>
      <c r="AB23" s="21" t="s">
        <v>209</v>
      </c>
      <c r="AC23" s="22"/>
      <c r="AD23" s="23"/>
      <c r="AE23" s="21" t="s">
        <v>207</v>
      </c>
      <c r="AF23" s="22"/>
      <c r="AG23" s="23"/>
      <c r="AH23" s="18" t="s">
        <v>212</v>
      </c>
      <c r="AI23" s="19"/>
      <c r="AJ23" s="24"/>
    </row>
    <row r="24" spans="1:36" ht="15">
      <c r="A24" s="21" t="s">
        <v>213</v>
      </c>
      <c r="B24" s="22"/>
      <c r="C24" s="23"/>
      <c r="D24" s="21" t="s">
        <v>214</v>
      </c>
      <c r="E24" s="22"/>
      <c r="F24" s="23"/>
      <c r="G24" s="18" t="s">
        <v>215</v>
      </c>
      <c r="H24" s="22"/>
      <c r="I24" s="23"/>
      <c r="J24" s="21" t="s">
        <v>213</v>
      </c>
      <c r="K24" s="22"/>
      <c r="L24" s="23"/>
      <c r="M24" s="21" t="s">
        <v>216</v>
      </c>
      <c r="N24" s="22"/>
      <c r="O24" s="23"/>
      <c r="P24" s="18" t="s">
        <v>217</v>
      </c>
      <c r="Q24" s="19"/>
      <c r="R24" s="24"/>
      <c r="S24" s="21" t="s">
        <v>213</v>
      </c>
      <c r="T24" s="22"/>
      <c r="U24" s="23"/>
      <c r="V24" s="21" t="s">
        <v>214</v>
      </c>
      <c r="W24" s="22"/>
      <c r="X24" s="23"/>
      <c r="Y24" s="21" t="s">
        <v>218</v>
      </c>
      <c r="Z24" s="22"/>
      <c r="AA24" s="25" t="s">
        <v>219</v>
      </c>
      <c r="AB24" s="21" t="s">
        <v>213</v>
      </c>
      <c r="AC24" s="22"/>
      <c r="AD24" s="23"/>
      <c r="AE24" s="18" t="s">
        <v>215</v>
      </c>
      <c r="AF24" s="22"/>
      <c r="AG24" s="23"/>
      <c r="AH24" s="21" t="s">
        <v>218</v>
      </c>
      <c r="AI24" s="22"/>
      <c r="AJ24" s="25" t="s">
        <v>220</v>
      </c>
    </row>
    <row r="25" spans="1:36" ht="15">
      <c r="A25" s="21" t="s">
        <v>221</v>
      </c>
      <c r="B25" s="22"/>
      <c r="C25" s="23"/>
      <c r="D25" s="18" t="s">
        <v>222</v>
      </c>
      <c r="E25" s="22"/>
      <c r="F25" s="23"/>
      <c r="G25" s="18" t="s">
        <v>223</v>
      </c>
      <c r="H25" s="19"/>
      <c r="I25" s="24"/>
      <c r="J25" s="21" t="s">
        <v>221</v>
      </c>
      <c r="K25" s="22"/>
      <c r="L25" s="23"/>
      <c r="M25" s="21" t="s">
        <v>224</v>
      </c>
      <c r="N25" s="22"/>
      <c r="O25" s="23"/>
      <c r="P25" s="21" t="s">
        <v>225</v>
      </c>
      <c r="Q25" s="22"/>
      <c r="R25" s="25" t="s">
        <v>226</v>
      </c>
      <c r="S25" s="21" t="s">
        <v>221</v>
      </c>
      <c r="T25" s="22"/>
      <c r="U25" s="23"/>
      <c r="V25" s="18" t="s">
        <v>222</v>
      </c>
      <c r="W25" s="22"/>
      <c r="X25" s="23"/>
      <c r="Y25" s="21" t="s">
        <v>221</v>
      </c>
      <c r="Z25" s="22"/>
      <c r="AA25" s="23"/>
      <c r="AB25" s="21" t="s">
        <v>227</v>
      </c>
      <c r="AC25" s="22"/>
      <c r="AD25" s="23"/>
      <c r="AE25" s="18" t="s">
        <v>223</v>
      </c>
      <c r="AF25" s="19"/>
      <c r="AG25" s="24"/>
      <c r="AH25" s="21" t="s">
        <v>221</v>
      </c>
      <c r="AI25" s="22"/>
      <c r="AJ25" s="23"/>
    </row>
    <row r="26" spans="1:36" ht="15">
      <c r="A26" s="21" t="s">
        <v>228</v>
      </c>
      <c r="B26" s="22"/>
      <c r="C26" s="23"/>
      <c r="D26" s="18" t="s">
        <v>229</v>
      </c>
      <c r="E26" s="19"/>
      <c r="F26" s="24"/>
      <c r="G26" s="21" t="s">
        <v>230</v>
      </c>
      <c r="H26" s="22"/>
      <c r="I26" s="25" t="s">
        <v>231</v>
      </c>
      <c r="J26" s="21" t="s">
        <v>228</v>
      </c>
      <c r="K26" s="22"/>
      <c r="L26" s="23"/>
      <c r="M26" s="18" t="s">
        <v>232</v>
      </c>
      <c r="N26" s="22"/>
      <c r="O26" s="23"/>
      <c r="P26" s="21" t="s">
        <v>233</v>
      </c>
      <c r="Q26" s="22"/>
      <c r="R26" s="23"/>
      <c r="S26" s="21" t="s">
        <v>228</v>
      </c>
      <c r="T26" s="22"/>
      <c r="U26" s="23"/>
      <c r="V26" s="18" t="s">
        <v>229</v>
      </c>
      <c r="W26" s="19"/>
      <c r="X26" s="24"/>
      <c r="Y26" s="21" t="s">
        <v>233</v>
      </c>
      <c r="Z26" s="22"/>
      <c r="AA26" s="23"/>
      <c r="AB26" s="21" t="s">
        <v>234</v>
      </c>
      <c r="AC26" s="22"/>
      <c r="AD26" s="23"/>
      <c r="AE26" s="21" t="s">
        <v>230</v>
      </c>
      <c r="AF26" s="22"/>
      <c r="AG26" s="25" t="s">
        <v>235</v>
      </c>
      <c r="AH26" s="18" t="s">
        <v>233</v>
      </c>
      <c r="AI26" s="19" t="s">
        <v>236</v>
      </c>
      <c r="AJ26" s="24"/>
    </row>
    <row r="27" spans="1:36" ht="15">
      <c r="A27" s="21" t="s">
        <v>237</v>
      </c>
      <c r="B27" s="22"/>
      <c r="C27" s="23"/>
      <c r="D27" s="21" t="s">
        <v>238</v>
      </c>
      <c r="E27" s="22"/>
      <c r="F27" s="25" t="s">
        <v>239</v>
      </c>
      <c r="G27" s="21" t="s">
        <v>240</v>
      </c>
      <c r="H27" s="22"/>
      <c r="I27" s="23"/>
      <c r="J27" s="21" t="s">
        <v>237</v>
      </c>
      <c r="K27" s="22"/>
      <c r="L27" s="23"/>
      <c r="M27" s="18" t="s">
        <v>241</v>
      </c>
      <c r="N27" s="19"/>
      <c r="O27" s="24"/>
      <c r="P27" s="21" t="s">
        <v>240</v>
      </c>
      <c r="Q27" s="22"/>
      <c r="R27" s="23"/>
      <c r="S27" s="21" t="s">
        <v>237</v>
      </c>
      <c r="T27" s="22"/>
      <c r="U27" s="23"/>
      <c r="V27" s="21" t="s">
        <v>238</v>
      </c>
      <c r="W27" s="22"/>
      <c r="X27" s="25" t="s">
        <v>242</v>
      </c>
      <c r="Y27" s="21" t="s">
        <v>243</v>
      </c>
      <c r="Z27" s="22"/>
      <c r="AA27" s="23"/>
      <c r="AB27" s="18" t="s">
        <v>244</v>
      </c>
      <c r="AC27" s="22"/>
      <c r="AD27" s="23"/>
      <c r="AE27" s="21" t="s">
        <v>240</v>
      </c>
      <c r="AF27" s="22"/>
      <c r="AG27" s="23"/>
      <c r="AH27" s="21" t="s">
        <v>243</v>
      </c>
      <c r="AI27" s="22" t="s">
        <v>245</v>
      </c>
      <c r="AJ27" s="23"/>
    </row>
    <row r="28" spans="1:36" ht="15">
      <c r="A28" s="18" t="s">
        <v>246</v>
      </c>
      <c r="B28" s="22"/>
      <c r="C28" s="23"/>
      <c r="D28" s="21" t="s">
        <v>247</v>
      </c>
      <c r="E28" s="22"/>
      <c r="F28" s="23"/>
      <c r="G28" s="21" t="s">
        <v>247</v>
      </c>
      <c r="H28" s="22"/>
      <c r="I28" s="23"/>
      <c r="J28" s="18" t="s">
        <v>246</v>
      </c>
      <c r="K28" s="22"/>
      <c r="L28" s="23"/>
      <c r="M28" s="21" t="s">
        <v>248</v>
      </c>
      <c r="N28" s="22"/>
      <c r="O28" s="25" t="s">
        <v>249</v>
      </c>
      <c r="P28" s="21" t="s">
        <v>250</v>
      </c>
      <c r="Q28" s="22"/>
      <c r="R28" s="23"/>
      <c r="S28" s="18" t="s">
        <v>246</v>
      </c>
      <c r="T28" s="22"/>
      <c r="U28" s="23"/>
      <c r="V28" s="21" t="s">
        <v>247</v>
      </c>
      <c r="W28" s="22"/>
      <c r="X28" s="23"/>
      <c r="Y28" s="21" t="s">
        <v>251</v>
      </c>
      <c r="Z28" s="22"/>
      <c r="AA28" s="23"/>
      <c r="AB28" s="18" t="s">
        <v>252</v>
      </c>
      <c r="AC28" s="19"/>
      <c r="AD28" s="24"/>
      <c r="AE28" s="21" t="s">
        <v>247</v>
      </c>
      <c r="AF28" s="22"/>
      <c r="AG28" s="23"/>
      <c r="AH28" s="21" t="s">
        <v>251</v>
      </c>
      <c r="AI28" s="22"/>
      <c r="AJ28" s="23"/>
    </row>
    <row r="29" spans="1:36" ht="15">
      <c r="A29" s="18" t="s">
        <v>253</v>
      </c>
      <c r="B29" s="19"/>
      <c r="C29" s="24"/>
      <c r="D29" s="21" t="s">
        <v>254</v>
      </c>
      <c r="E29" s="22"/>
      <c r="F29" s="23"/>
      <c r="G29" s="21" t="s">
        <v>255</v>
      </c>
      <c r="H29" s="22"/>
      <c r="I29" s="23"/>
      <c r="J29" s="18" t="s">
        <v>253</v>
      </c>
      <c r="K29" s="19"/>
      <c r="L29" s="24"/>
      <c r="M29" s="21" t="s">
        <v>254</v>
      </c>
      <c r="N29" s="22"/>
      <c r="O29" s="23"/>
      <c r="P29" s="21" t="s">
        <v>256</v>
      </c>
      <c r="Q29" s="22"/>
      <c r="R29" s="23"/>
      <c r="S29" s="18" t="s">
        <v>253</v>
      </c>
      <c r="T29" s="19"/>
      <c r="U29" s="24"/>
      <c r="V29" s="21" t="s">
        <v>254</v>
      </c>
      <c r="W29" s="22"/>
      <c r="X29" s="23"/>
      <c r="Y29" s="18" t="s">
        <v>257</v>
      </c>
      <c r="Z29" s="22"/>
      <c r="AA29" s="23"/>
      <c r="AB29" s="21" t="s">
        <v>258</v>
      </c>
      <c r="AC29" s="22"/>
      <c r="AD29" s="25" t="s">
        <v>259</v>
      </c>
      <c r="AE29" s="21" t="s">
        <v>255</v>
      </c>
      <c r="AF29" s="22"/>
      <c r="AG29" s="23"/>
      <c r="AH29" s="18" t="s">
        <v>257</v>
      </c>
      <c r="AI29" s="22"/>
      <c r="AJ29" s="23"/>
    </row>
    <row r="30" spans="1:36" ht="15">
      <c r="A30" s="21" t="s">
        <v>260</v>
      </c>
      <c r="B30" s="22"/>
      <c r="C30" s="25" t="s">
        <v>261</v>
      </c>
      <c r="D30" s="21" t="s">
        <v>262</v>
      </c>
      <c r="E30" s="22"/>
      <c r="F30" s="23"/>
      <c r="G30" s="21" t="s">
        <v>263</v>
      </c>
      <c r="H30" s="22" t="s">
        <v>264</v>
      </c>
      <c r="I30" s="23"/>
      <c r="J30" s="21" t="s">
        <v>260</v>
      </c>
      <c r="K30" s="22"/>
      <c r="L30" s="25" t="s">
        <v>265</v>
      </c>
      <c r="M30" s="21" t="s">
        <v>266</v>
      </c>
      <c r="N30" s="22"/>
      <c r="O30" s="23"/>
      <c r="P30" s="18" t="s">
        <v>267</v>
      </c>
      <c r="Q30" s="22"/>
      <c r="R30" s="23"/>
      <c r="S30" s="21" t="s">
        <v>260</v>
      </c>
      <c r="T30" s="22"/>
      <c r="U30" s="25" t="s">
        <v>268</v>
      </c>
      <c r="V30" s="21" t="s">
        <v>262</v>
      </c>
      <c r="W30" s="22"/>
      <c r="X30" s="23"/>
      <c r="Y30" s="18" t="s">
        <v>269</v>
      </c>
      <c r="Z30" s="19"/>
      <c r="AA30" s="24"/>
      <c r="AB30" s="21" t="s">
        <v>266</v>
      </c>
      <c r="AC30" s="22"/>
      <c r="AD30" s="23"/>
      <c r="AE30" s="21" t="s">
        <v>263</v>
      </c>
      <c r="AF30" s="22"/>
      <c r="AG30" s="23"/>
      <c r="AH30" s="18" t="s">
        <v>269</v>
      </c>
      <c r="AI30" s="19"/>
      <c r="AJ30" s="24"/>
    </row>
    <row r="31" spans="1:36" ht="15">
      <c r="A31" s="21" t="s">
        <v>270</v>
      </c>
      <c r="B31" s="22"/>
      <c r="C31" s="23"/>
      <c r="D31" s="59" t="s">
        <v>271</v>
      </c>
      <c r="E31" s="60"/>
      <c r="F31" s="60"/>
      <c r="G31" s="18" t="s">
        <v>272</v>
      </c>
      <c r="H31" s="22"/>
      <c r="I31" s="23"/>
      <c r="J31" s="21" t="s">
        <v>270</v>
      </c>
      <c r="K31" s="22"/>
      <c r="L31" s="23"/>
      <c r="M31" s="21" t="s">
        <v>273</v>
      </c>
      <c r="N31" s="22"/>
      <c r="O31" s="23"/>
      <c r="P31" s="18" t="s">
        <v>274</v>
      </c>
      <c r="Q31" s="19"/>
      <c r="R31" s="24"/>
      <c r="S31" s="21" t="s">
        <v>270</v>
      </c>
      <c r="T31" s="22"/>
      <c r="U31" s="23"/>
      <c r="V31" s="21" t="s">
        <v>275</v>
      </c>
      <c r="W31" s="22"/>
      <c r="X31" s="23"/>
      <c r="Y31" s="21" t="s">
        <v>276</v>
      </c>
      <c r="Z31" s="22"/>
      <c r="AA31" s="25" t="s">
        <v>277</v>
      </c>
      <c r="AB31" s="21" t="s">
        <v>270</v>
      </c>
      <c r="AC31" s="22"/>
      <c r="AD31" s="23"/>
      <c r="AE31" s="18" t="s">
        <v>272</v>
      </c>
      <c r="AF31" s="22"/>
      <c r="AG31" s="23"/>
      <c r="AH31" s="21" t="s">
        <v>276</v>
      </c>
      <c r="AI31" s="22"/>
      <c r="AJ31" s="25" t="s">
        <v>34</v>
      </c>
    </row>
    <row r="32" spans="1:36" ht="15">
      <c r="A32" s="21" t="s">
        <v>278</v>
      </c>
      <c r="B32" s="22"/>
      <c r="C32" s="23"/>
      <c r="D32" s="61"/>
      <c r="E32" s="60"/>
      <c r="F32" s="60"/>
      <c r="G32" s="18" t="s">
        <v>279</v>
      </c>
      <c r="H32" s="19"/>
      <c r="I32" s="24"/>
      <c r="J32" s="3"/>
      <c r="M32" s="21" t="s">
        <v>280</v>
      </c>
      <c r="N32" s="22"/>
      <c r="O32" s="23"/>
      <c r="P32" s="3"/>
      <c r="S32" s="21" t="s">
        <v>278</v>
      </c>
      <c r="T32" s="22"/>
      <c r="U32" s="23"/>
      <c r="V32" s="18" t="s">
        <v>281</v>
      </c>
      <c r="W32" s="22"/>
      <c r="X32" s="23"/>
      <c r="Y32" s="3"/>
      <c r="AB32" s="21" t="s">
        <v>282</v>
      </c>
      <c r="AC32" s="22"/>
      <c r="AD32" s="23"/>
      <c r="AE32" s="62" t="s">
        <v>271</v>
      </c>
      <c r="AF32" s="60"/>
      <c r="AG32" s="60"/>
      <c r="AH32" s="21" t="s">
        <v>278</v>
      </c>
      <c r="AI32" s="22"/>
      <c r="AJ32" s="23"/>
    </row>
  </sheetData>
  <mergeCells count="14">
    <mergeCell ref="AH1:AJ1"/>
    <mergeCell ref="A1:C1"/>
    <mergeCell ref="D1:F1"/>
    <mergeCell ref="G1:I1"/>
    <mergeCell ref="J1:L1"/>
    <mergeCell ref="M1:O1"/>
    <mergeCell ref="P1:R1"/>
    <mergeCell ref="D31:F32"/>
    <mergeCell ref="AE32:AG32"/>
    <mergeCell ref="S1:U1"/>
    <mergeCell ref="V1:X1"/>
    <mergeCell ref="Y1:AA1"/>
    <mergeCell ref="AB1:AD1"/>
    <mergeCell ref="AE1:AG1"/>
  </mergeCells>
  <hyperlinks>
    <hyperlink ref="D31" r:id="rId1" xr:uid="{5B254174-EC5E-443D-98AD-B8BD49097254}"/>
    <hyperlink ref="AE32" r:id="rId2" xr:uid="{FCBC8C53-2543-476B-9A4F-75692CBB4E0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21DB2F9-C71B-443C-9549-E4444ADA4C85}">
  <sheetPr>
    <tabColor rgb="FF92D050"/>
  </sheetPr>
  <dimension ref="B1:G27"/>
  <sheetViews>
    <sheetView zoomScale="80" zoomScaleNormal="80" workbookViewId="0">
      <selection activeCell="H19" sqref="H19"/>
    </sheetView>
  </sheetViews>
  <sheetFormatPr baseColWidth="10" defaultColWidth="11" defaultRowHeight="15.75"/>
  <cols>
    <col min="1" max="1" width="11" style="39"/>
    <col min="2" max="2" width="44.5703125" style="39" bestFit="1" customWidth="1"/>
    <col min="3" max="3" width="13.42578125" style="39" bestFit="1" customWidth="1"/>
    <col min="4" max="4" width="20.28515625" style="39" customWidth="1"/>
    <col min="5" max="8" width="16.7109375" style="39" customWidth="1"/>
    <col min="9" max="16384" width="11" style="39"/>
  </cols>
  <sheetData>
    <row r="1" spans="2:7">
      <c r="B1" s="37" t="s">
        <v>0</v>
      </c>
      <c r="C1" s="38" t="s">
        <v>1</v>
      </c>
    </row>
    <row r="2" spans="2:7" ht="16.5" thickBot="1">
      <c r="B2" s="40" t="s">
        <v>2</v>
      </c>
      <c r="C2" s="41">
        <v>2024</v>
      </c>
      <c r="E2" s="42"/>
      <c r="F2" s="42"/>
      <c r="G2" s="42"/>
    </row>
    <row r="3" spans="2:7" ht="16.5" thickBot="1">
      <c r="B3" s="40" t="s">
        <v>297</v>
      </c>
      <c r="C3" s="43">
        <v>45383</v>
      </c>
      <c r="D3" s="64" t="s">
        <v>285</v>
      </c>
      <c r="E3" s="65"/>
    </row>
    <row r="4" spans="2:7">
      <c r="B4" s="40"/>
      <c r="C4" s="44"/>
    </row>
    <row r="5" spans="2:7" ht="16.5" thickBot="1">
      <c r="C5" s="42"/>
    </row>
    <row r="6" spans="2:7" ht="31.5">
      <c r="B6" s="45" t="s">
        <v>296</v>
      </c>
      <c r="C6" s="46">
        <f>+C3</f>
        <v>45383</v>
      </c>
      <c r="D6" s="47" t="s">
        <v>298</v>
      </c>
      <c r="E6" s="47" t="s">
        <v>299</v>
      </c>
      <c r="F6" s="47" t="s">
        <v>300</v>
      </c>
    </row>
    <row r="7" spans="2:7">
      <c r="B7" s="48" t="s">
        <v>294</v>
      </c>
      <c r="C7" s="49">
        <v>6</v>
      </c>
      <c r="D7" s="49">
        <v>27</v>
      </c>
      <c r="E7" s="49">
        <v>56</v>
      </c>
      <c r="F7" s="49">
        <v>28</v>
      </c>
    </row>
    <row r="8" spans="2:7">
      <c r="B8" s="50" t="s">
        <v>283</v>
      </c>
      <c r="C8" s="51">
        <v>7</v>
      </c>
      <c r="D8" s="52"/>
      <c r="E8" s="52"/>
      <c r="F8" s="52"/>
    </row>
    <row r="9" spans="2:7">
      <c r="B9" s="50" t="s">
        <v>284</v>
      </c>
      <c r="C9" s="51">
        <v>15</v>
      </c>
      <c r="D9" s="52"/>
      <c r="E9" s="52"/>
      <c r="F9" s="52"/>
    </row>
    <row r="10" spans="2:7">
      <c r="B10" s="50" t="s">
        <v>14</v>
      </c>
      <c r="C10" s="53">
        <f>C6</f>
        <v>45383</v>
      </c>
      <c r="D10" s="53">
        <f>IF(1&lt;$C$7,C10+$D$7,"")</f>
        <v>45410</v>
      </c>
      <c r="E10" s="53">
        <f>IF(1&lt;$C$7,C10+$D$7+$E$7,"")</f>
        <v>45466</v>
      </c>
      <c r="F10" s="53">
        <f>IF(1&lt;$C$7,C10+$D$7+$E$7+$F$7,"")</f>
        <v>45494</v>
      </c>
    </row>
    <row r="11" spans="2:7">
      <c r="B11" s="50" t="s">
        <v>15</v>
      </c>
      <c r="C11" s="53">
        <f>IF(1&lt;$C$7,C10+$C$8,"")</f>
        <v>45390</v>
      </c>
      <c r="D11" s="53">
        <f t="shared" ref="D11:D15" si="0">IF(1&lt;$C$7,C11+$D$7,"")</f>
        <v>45417</v>
      </c>
      <c r="E11" s="53">
        <f t="shared" ref="E11:F15" si="1">IF(1&lt;$C$7,C11+$D$7+$E$7,"")</f>
        <v>45473</v>
      </c>
      <c r="F11" s="53">
        <f t="shared" si="1"/>
        <v>45500</v>
      </c>
    </row>
    <row r="12" spans="2:7">
      <c r="B12" s="50" t="s">
        <v>16</v>
      </c>
      <c r="C12" s="53">
        <f>IF(2&lt;$C$7,C10+$C$9,"")</f>
        <v>45398</v>
      </c>
      <c r="D12" s="53">
        <f t="shared" si="0"/>
        <v>45425</v>
      </c>
      <c r="E12" s="53">
        <f t="shared" si="1"/>
        <v>45481</v>
      </c>
      <c r="F12" s="53">
        <f t="shared" si="1"/>
        <v>45508</v>
      </c>
    </row>
    <row r="13" spans="2:7">
      <c r="B13" s="50" t="s">
        <v>17</v>
      </c>
      <c r="C13" s="53">
        <f>IF(3&lt;$C$7,C12+$C$8,"")</f>
        <v>45405</v>
      </c>
      <c r="D13" s="53">
        <f t="shared" si="0"/>
        <v>45432</v>
      </c>
      <c r="E13" s="53">
        <f t="shared" si="1"/>
        <v>45488</v>
      </c>
      <c r="F13" s="53">
        <f t="shared" si="1"/>
        <v>45515</v>
      </c>
    </row>
    <row r="14" spans="2:7">
      <c r="B14" s="50" t="s">
        <v>18</v>
      </c>
      <c r="C14" s="53">
        <f>IF(4&lt;$C$7,C12+$C$9,"")</f>
        <v>45413</v>
      </c>
      <c r="D14" s="53">
        <f t="shared" si="0"/>
        <v>45440</v>
      </c>
      <c r="E14" s="53">
        <f t="shared" si="1"/>
        <v>45496</v>
      </c>
      <c r="F14" s="53">
        <f t="shared" si="1"/>
        <v>45523</v>
      </c>
    </row>
    <row r="15" spans="2:7">
      <c r="B15" s="50" t="s">
        <v>19</v>
      </c>
      <c r="C15" s="53">
        <f>IF(5&lt;$C$7,C14+$C$8,"")</f>
        <v>45420</v>
      </c>
      <c r="D15" s="53">
        <f t="shared" si="0"/>
        <v>45447</v>
      </c>
      <c r="E15" s="53">
        <f t="shared" si="1"/>
        <v>45503</v>
      </c>
      <c r="F15" s="53">
        <f t="shared" si="1"/>
        <v>45530</v>
      </c>
    </row>
    <row r="16" spans="2:7" ht="16.5" thickBot="1">
      <c r="B16" s="54"/>
      <c r="C16" s="55" t="str">
        <f>IF(6&lt;$C$7,C15+$C$8,"")</f>
        <v/>
      </c>
      <c r="D16" s="53" t="str">
        <f>IF(6&lt;$C$7,C16+$D$7,"")</f>
        <v/>
      </c>
      <c r="E16" s="53" t="str">
        <f>IF(6&lt;$C$7,C16+$E$7,"")</f>
        <v/>
      </c>
      <c r="F16" s="53" t="str">
        <f>IF(6&lt;$C$7,C16+$F$7,"")</f>
        <v/>
      </c>
    </row>
    <row r="19" spans="2:6">
      <c r="B19" s="56" t="s">
        <v>3</v>
      </c>
      <c r="C19" s="56"/>
    </row>
    <row r="20" spans="2:6">
      <c r="B20" s="56">
        <v>1</v>
      </c>
      <c r="C20" s="56" t="s">
        <v>4</v>
      </c>
      <c r="E20" s="58">
        <v>1</v>
      </c>
      <c r="F20" s="58">
        <v>1</v>
      </c>
    </row>
    <row r="21" spans="2:6">
      <c r="B21" s="56">
        <v>2</v>
      </c>
      <c r="C21" s="56" t="s">
        <v>5</v>
      </c>
      <c r="E21" s="58">
        <v>3</v>
      </c>
      <c r="F21" s="58">
        <v>2</v>
      </c>
    </row>
    <row r="22" spans="2:6">
      <c r="B22" s="56">
        <v>3</v>
      </c>
      <c r="C22" s="56" t="s">
        <v>6</v>
      </c>
      <c r="E22" s="58">
        <v>5</v>
      </c>
      <c r="F22" s="58">
        <v>3</v>
      </c>
    </row>
    <row r="23" spans="2:6">
      <c r="B23" s="56">
        <v>4</v>
      </c>
      <c r="C23" s="56" t="s">
        <v>7</v>
      </c>
      <c r="E23" s="58"/>
      <c r="F23" s="58">
        <v>4</v>
      </c>
    </row>
    <row r="24" spans="2:6">
      <c r="B24" s="56">
        <v>5</v>
      </c>
      <c r="C24" s="56" t="s">
        <v>8</v>
      </c>
      <c r="E24" s="58"/>
      <c r="F24" s="58">
        <v>5</v>
      </c>
    </row>
    <row r="25" spans="2:6">
      <c r="B25" s="56">
        <v>6</v>
      </c>
      <c r="C25" s="56" t="s">
        <v>9</v>
      </c>
      <c r="E25" s="58"/>
      <c r="F25" s="58"/>
    </row>
    <row r="26" spans="2:6">
      <c r="B26" s="56">
        <v>7</v>
      </c>
      <c r="C26" s="56" t="s">
        <v>10</v>
      </c>
    </row>
    <row r="27" spans="2:6">
      <c r="B27" s="57"/>
      <c r="C27" s="57"/>
    </row>
  </sheetData>
  <sheetProtection selectLockedCells="1"/>
  <mergeCells count="1">
    <mergeCell ref="D3:E3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5C77ECA-0964-4420-AA95-E64688C7C1F4}">
  <dimension ref="A1:L242"/>
  <sheetViews>
    <sheetView tabSelected="1" zoomScale="75" zoomScaleNormal="75" workbookViewId="0">
      <selection activeCell="L14" sqref="L14"/>
    </sheetView>
  </sheetViews>
  <sheetFormatPr baseColWidth="10" defaultRowHeight="15"/>
  <cols>
    <col min="1" max="1" width="6.7109375" style="3" customWidth="1"/>
    <col min="2" max="2" width="4" bestFit="1" customWidth="1"/>
    <col min="3" max="3" width="15.7109375" bestFit="1" customWidth="1"/>
    <col min="4" max="4" width="11" bestFit="1" customWidth="1"/>
    <col min="5" max="5" width="11.7109375" style="1" bestFit="1" customWidth="1"/>
    <col min="6" max="11" width="19.140625" style="2" customWidth="1"/>
    <col min="12" max="12" width="63.7109375" bestFit="1" customWidth="1"/>
    <col min="13" max="13" width="36.5703125" customWidth="1"/>
  </cols>
  <sheetData>
    <row r="1" spans="1:12">
      <c r="C1" s="4" t="s">
        <v>295</v>
      </c>
      <c r="D1" s="26">
        <f>+'Paramètre Alimentation'!C3</f>
        <v>45383</v>
      </c>
      <c r="E1" s="5"/>
      <c r="F1" s="6"/>
      <c r="G1" s="6"/>
      <c r="H1" s="6"/>
      <c r="I1" s="6"/>
      <c r="J1" s="6"/>
      <c r="K1" s="6"/>
      <c r="L1" s="27" t="s">
        <v>286</v>
      </c>
    </row>
    <row r="2" spans="1:12">
      <c r="C2" s="7"/>
      <c r="D2" s="5"/>
      <c r="E2" s="5"/>
      <c r="F2" s="6"/>
      <c r="G2" s="6"/>
      <c r="H2" s="6"/>
      <c r="I2" s="6"/>
      <c r="J2" s="6"/>
      <c r="K2" s="6"/>
      <c r="L2" s="28" t="s">
        <v>287</v>
      </c>
    </row>
    <row r="3" spans="1:12" ht="21">
      <c r="C3" s="8"/>
      <c r="D3" s="8"/>
      <c r="E3" s="9"/>
      <c r="F3" s="66" t="s">
        <v>290</v>
      </c>
      <c r="G3" s="67"/>
      <c r="H3" s="67"/>
      <c r="I3" s="67"/>
      <c r="J3" s="67"/>
      <c r="K3" s="67"/>
      <c r="L3" s="33" t="s">
        <v>292</v>
      </c>
    </row>
    <row r="4" spans="1:12" ht="15.75">
      <c r="C4" s="68" t="s">
        <v>291</v>
      </c>
      <c r="D4" s="69"/>
      <c r="E4" s="70"/>
      <c r="F4" s="32">
        <f>+'Paramètre Alimentation'!C10</f>
        <v>45383</v>
      </c>
      <c r="G4" s="32">
        <f>'Paramètre Alimentation'!C11</f>
        <v>45390</v>
      </c>
      <c r="H4" s="32">
        <f>'Paramètre Alimentation'!C12</f>
        <v>45398</v>
      </c>
      <c r="I4" s="32">
        <f>'Paramètre Alimentation'!C13</f>
        <v>45405</v>
      </c>
      <c r="J4" s="32">
        <f>'Paramètre Alimentation'!C14</f>
        <v>45413</v>
      </c>
      <c r="K4" s="32">
        <f>'Paramètre Alimentation'!C15</f>
        <v>45420</v>
      </c>
      <c r="L4" s="33" t="s">
        <v>293</v>
      </c>
    </row>
    <row r="5" spans="1:12">
      <c r="C5" s="10" t="s">
        <v>11</v>
      </c>
      <c r="D5" s="10" t="s">
        <v>12</v>
      </c>
      <c r="E5" s="11" t="s">
        <v>13</v>
      </c>
      <c r="F5" s="31" t="s">
        <v>14</v>
      </c>
      <c r="G5" s="31" t="s">
        <v>15</v>
      </c>
      <c r="H5" s="31" t="s">
        <v>16</v>
      </c>
      <c r="I5" s="31" t="s">
        <v>17</v>
      </c>
      <c r="J5" s="31" t="s">
        <v>18</v>
      </c>
      <c r="K5" s="31" t="s">
        <v>19</v>
      </c>
      <c r="L5" s="28" t="s">
        <v>288</v>
      </c>
    </row>
    <row r="6" spans="1:12" ht="15.75" thickBot="1">
      <c r="A6" s="3">
        <v>1</v>
      </c>
      <c r="B6">
        <v>1</v>
      </c>
      <c r="C6" s="12">
        <f t="shared" ref="C6:C70" si="0">WEEKNUM(E6,2)</f>
        <v>14</v>
      </c>
      <c r="D6" s="12" t="str">
        <f>_xlfn.XLOOKUP(WEEKDAY(E6,2),'Paramètre Alimentation'!$B$20:$B$26,'Paramètre Alimentation'!$C$20:$C$26)</f>
        <v>Lun</v>
      </c>
      <c r="E6" s="13">
        <f>+D1</f>
        <v>45383</v>
      </c>
      <c r="F6" s="34"/>
      <c r="G6" s="14"/>
      <c r="H6" s="14"/>
      <c r="I6" s="14"/>
      <c r="J6" s="14"/>
      <c r="K6" s="14"/>
      <c r="L6" s="29" t="s">
        <v>289</v>
      </c>
    </row>
    <row r="7" spans="1:12">
      <c r="A7" s="3">
        <v>2</v>
      </c>
      <c r="B7">
        <v>2</v>
      </c>
      <c r="C7" s="12">
        <f t="shared" si="0"/>
        <v>14</v>
      </c>
      <c r="D7" s="12" t="str">
        <f>_xlfn.XLOOKUP(WEEKDAY(E7,2),'Paramètre Alimentation'!$B$20:$B$26,'Paramètre Alimentation'!$C$20:$C$26)</f>
        <v>Mar</v>
      </c>
      <c r="E7" s="13">
        <f>E6+1</f>
        <v>45384</v>
      </c>
      <c r="F7" s="14"/>
      <c r="G7" s="14"/>
      <c r="H7" s="14"/>
      <c r="I7" s="14"/>
      <c r="J7" s="14"/>
      <c r="K7" s="14"/>
    </row>
    <row r="8" spans="1:12">
      <c r="A8" s="3">
        <v>3</v>
      </c>
      <c r="B8">
        <v>3</v>
      </c>
      <c r="C8" s="12">
        <f t="shared" si="0"/>
        <v>14</v>
      </c>
      <c r="D8" s="12" t="str">
        <f>_xlfn.XLOOKUP(WEEKDAY(E8,2),'Paramètre Alimentation'!$B$20:$B$26,'Paramètre Alimentation'!$C$20:$C$26)</f>
        <v>Mer</v>
      </c>
      <c r="E8" s="13">
        <f t="shared" ref="E8:E71" si="1">E7+1</f>
        <v>45385</v>
      </c>
      <c r="F8" s="14"/>
      <c r="G8" s="14"/>
      <c r="H8" s="14"/>
      <c r="I8" s="14"/>
      <c r="J8" s="14"/>
      <c r="K8" s="14"/>
    </row>
    <row r="9" spans="1:12">
      <c r="A9" s="3">
        <v>4</v>
      </c>
      <c r="B9">
        <v>4</v>
      </c>
      <c r="C9" s="12">
        <f t="shared" si="0"/>
        <v>14</v>
      </c>
      <c r="D9" s="12" t="str">
        <f>_xlfn.XLOOKUP(WEEKDAY(E9,2),'Paramètre Alimentation'!$B$20:$B$26,'Paramètre Alimentation'!$C$20:$C$26)</f>
        <v>Jeu</v>
      </c>
      <c r="E9" s="13">
        <f t="shared" si="1"/>
        <v>45386</v>
      </c>
      <c r="F9" s="14"/>
      <c r="G9" s="14"/>
      <c r="H9" s="14"/>
      <c r="I9" s="14"/>
      <c r="J9" s="14"/>
      <c r="K9" s="14"/>
    </row>
    <row r="10" spans="1:12">
      <c r="A10" s="3">
        <v>5</v>
      </c>
      <c r="B10">
        <v>5</v>
      </c>
      <c r="C10" s="12">
        <f t="shared" si="0"/>
        <v>14</v>
      </c>
      <c r="D10" s="12" t="str">
        <f>_xlfn.XLOOKUP(WEEKDAY(E10,2),'Paramètre Alimentation'!$B$20:$B$26,'Paramètre Alimentation'!$C$20:$C$26)</f>
        <v>Ven</v>
      </c>
      <c r="E10" s="13">
        <f t="shared" si="1"/>
        <v>45387</v>
      </c>
      <c r="F10" s="14"/>
      <c r="G10" s="14"/>
      <c r="H10" s="14"/>
      <c r="I10" s="14"/>
      <c r="J10" s="14"/>
      <c r="K10" s="14"/>
    </row>
    <row r="11" spans="1:12">
      <c r="A11" s="3">
        <v>6</v>
      </c>
      <c r="B11">
        <v>6</v>
      </c>
      <c r="C11" s="12">
        <f t="shared" si="0"/>
        <v>14</v>
      </c>
      <c r="D11" s="12" t="str">
        <f>_xlfn.XLOOKUP(WEEKDAY(E11,2),'Paramètre Alimentation'!$B$20:$B$26,'Paramètre Alimentation'!$C$20:$C$26)</f>
        <v>Sam</v>
      </c>
      <c r="E11" s="13">
        <f t="shared" si="1"/>
        <v>45388</v>
      </c>
      <c r="F11" s="14"/>
      <c r="G11" s="14"/>
      <c r="H11" s="14"/>
      <c r="I11" s="14"/>
      <c r="J11" s="14"/>
      <c r="K11" s="14"/>
    </row>
    <row r="12" spans="1:12">
      <c r="A12" s="3">
        <v>7</v>
      </c>
      <c r="B12">
        <v>7</v>
      </c>
      <c r="C12" s="12">
        <f t="shared" si="0"/>
        <v>14</v>
      </c>
      <c r="D12" s="12" t="str">
        <f>_xlfn.XLOOKUP(WEEKDAY(E12,2),'Paramètre Alimentation'!$B$20:$B$26,'Paramètre Alimentation'!$C$20:$C$26)</f>
        <v>Dim</v>
      </c>
      <c r="E12" s="13">
        <f t="shared" si="1"/>
        <v>45389</v>
      </c>
      <c r="F12" s="14"/>
      <c r="G12" s="14"/>
      <c r="H12" s="14"/>
      <c r="I12" s="14"/>
      <c r="J12" s="14"/>
      <c r="K12" s="14"/>
    </row>
    <row r="13" spans="1:12">
      <c r="A13" s="3">
        <v>8</v>
      </c>
      <c r="B13">
        <v>8</v>
      </c>
      <c r="C13" s="12">
        <f t="shared" si="0"/>
        <v>15</v>
      </c>
      <c r="D13" s="12" t="str">
        <f>_xlfn.XLOOKUP(WEEKDAY(E13,2),'Paramètre Alimentation'!$B$20:$B$26,'Paramètre Alimentation'!$C$20:$C$26)</f>
        <v>Lun</v>
      </c>
      <c r="E13" s="13">
        <f t="shared" si="1"/>
        <v>45390</v>
      </c>
      <c r="F13" s="14"/>
      <c r="G13" s="14"/>
      <c r="H13" s="14"/>
      <c r="I13" s="14"/>
      <c r="J13" s="14"/>
      <c r="K13" s="14"/>
    </row>
    <row r="14" spans="1:12">
      <c r="A14" s="3">
        <v>9</v>
      </c>
      <c r="B14">
        <v>9</v>
      </c>
      <c r="C14" s="12">
        <f t="shared" si="0"/>
        <v>15</v>
      </c>
      <c r="D14" s="12" t="str">
        <f>_xlfn.XLOOKUP(WEEKDAY(E14,2),'Paramètre Alimentation'!$B$20:$B$26,'Paramètre Alimentation'!$C$20:$C$26)</f>
        <v>Mar</v>
      </c>
      <c r="E14" s="13">
        <f t="shared" si="1"/>
        <v>45391</v>
      </c>
      <c r="F14" s="14"/>
      <c r="G14" s="14"/>
      <c r="H14" s="14"/>
      <c r="I14" s="14"/>
      <c r="J14" s="14"/>
      <c r="K14" s="14"/>
    </row>
    <row r="15" spans="1:12">
      <c r="A15" s="3">
        <v>10</v>
      </c>
      <c r="B15">
        <v>10</v>
      </c>
      <c r="C15" s="12">
        <f t="shared" si="0"/>
        <v>15</v>
      </c>
      <c r="D15" s="12" t="str">
        <f>_xlfn.XLOOKUP(WEEKDAY(E15,2),'Paramètre Alimentation'!$B$20:$B$26,'Paramètre Alimentation'!$C$20:$C$26)</f>
        <v>Mer</v>
      </c>
      <c r="E15" s="13">
        <f t="shared" si="1"/>
        <v>45392</v>
      </c>
      <c r="F15" s="14"/>
      <c r="G15" s="14"/>
      <c r="H15" s="14"/>
      <c r="I15" s="14"/>
      <c r="J15" s="14"/>
      <c r="K15" s="14"/>
    </row>
    <row r="16" spans="1:12">
      <c r="A16" s="3">
        <v>11</v>
      </c>
      <c r="B16">
        <v>11</v>
      </c>
      <c r="C16" s="12">
        <f t="shared" si="0"/>
        <v>15</v>
      </c>
      <c r="D16" s="12" t="str">
        <f>_xlfn.XLOOKUP(WEEKDAY(E16,2),'Paramètre Alimentation'!$B$20:$B$26,'Paramètre Alimentation'!$C$20:$C$26)</f>
        <v>Jeu</v>
      </c>
      <c r="E16" s="13">
        <f t="shared" si="1"/>
        <v>45393</v>
      </c>
      <c r="F16" s="14"/>
      <c r="G16" s="14"/>
      <c r="H16" s="14"/>
      <c r="I16" s="14"/>
      <c r="J16" s="14"/>
      <c r="K16" s="14"/>
    </row>
    <row r="17" spans="1:11">
      <c r="A17" s="3">
        <v>12</v>
      </c>
      <c r="B17">
        <v>12</v>
      </c>
      <c r="C17" s="12">
        <f t="shared" si="0"/>
        <v>15</v>
      </c>
      <c r="D17" s="12" t="str">
        <f>_xlfn.XLOOKUP(WEEKDAY(E17,2),'Paramètre Alimentation'!$B$20:$B$26,'Paramètre Alimentation'!$C$20:$C$26)</f>
        <v>Ven</v>
      </c>
      <c r="E17" s="13">
        <f t="shared" si="1"/>
        <v>45394</v>
      </c>
      <c r="F17" s="14"/>
      <c r="G17" s="14"/>
      <c r="H17" s="14"/>
      <c r="I17" s="14"/>
      <c r="J17" s="14"/>
      <c r="K17" s="14"/>
    </row>
    <row r="18" spans="1:11">
      <c r="A18" s="3">
        <v>13</v>
      </c>
      <c r="B18">
        <v>13</v>
      </c>
      <c r="C18" s="12">
        <f t="shared" si="0"/>
        <v>15</v>
      </c>
      <c r="D18" s="12" t="str">
        <f>_xlfn.XLOOKUP(WEEKDAY(E18,2),'Paramètre Alimentation'!$B$20:$B$26,'Paramètre Alimentation'!$C$20:$C$26)</f>
        <v>Sam</v>
      </c>
      <c r="E18" s="13">
        <f t="shared" si="1"/>
        <v>45395</v>
      </c>
      <c r="F18" s="14"/>
      <c r="G18" s="14"/>
      <c r="H18" s="14"/>
      <c r="I18" s="14"/>
      <c r="J18" s="14"/>
      <c r="K18" s="14"/>
    </row>
    <row r="19" spans="1:11">
      <c r="A19" s="3">
        <v>14</v>
      </c>
      <c r="B19">
        <v>14</v>
      </c>
      <c r="C19" s="12">
        <f t="shared" si="0"/>
        <v>15</v>
      </c>
      <c r="D19" s="12" t="str">
        <f>_xlfn.XLOOKUP(WEEKDAY(E19,2),'Paramètre Alimentation'!$B$20:$B$26,'Paramètre Alimentation'!$C$20:$C$26)</f>
        <v>Dim</v>
      </c>
      <c r="E19" s="13">
        <f t="shared" si="1"/>
        <v>45396</v>
      </c>
      <c r="F19" s="14"/>
      <c r="G19" s="14"/>
      <c r="H19" s="14"/>
      <c r="I19" s="14"/>
      <c r="J19" s="14"/>
      <c r="K19" s="14"/>
    </row>
    <row r="20" spans="1:11">
      <c r="A20" s="3">
        <v>15</v>
      </c>
      <c r="B20">
        <v>15</v>
      </c>
      <c r="C20" s="12">
        <f t="shared" si="0"/>
        <v>16</v>
      </c>
      <c r="D20" s="12" t="str">
        <f>_xlfn.XLOOKUP(WEEKDAY(E20,2),'Paramètre Alimentation'!$B$20:$B$26,'Paramètre Alimentation'!$C$20:$C$26)</f>
        <v>Lun</v>
      </c>
      <c r="E20" s="13">
        <f t="shared" si="1"/>
        <v>45397</v>
      </c>
      <c r="F20" s="14"/>
      <c r="G20" s="14"/>
      <c r="H20" s="14"/>
      <c r="I20" s="14"/>
      <c r="J20" s="14"/>
      <c r="K20" s="14"/>
    </row>
    <row r="21" spans="1:11">
      <c r="A21" s="3">
        <v>16</v>
      </c>
      <c r="B21">
        <v>16</v>
      </c>
      <c r="C21" s="12">
        <f t="shared" si="0"/>
        <v>16</v>
      </c>
      <c r="D21" s="12" t="str">
        <f>_xlfn.XLOOKUP(WEEKDAY(E21,2),'Paramètre Alimentation'!$B$20:$B$26,'Paramètre Alimentation'!$C$20:$C$26)</f>
        <v>Mar</v>
      </c>
      <c r="E21" s="13">
        <f t="shared" si="1"/>
        <v>45398</v>
      </c>
      <c r="F21" s="14"/>
      <c r="G21" s="14"/>
      <c r="H21" s="14"/>
      <c r="I21" s="14"/>
      <c r="J21" s="14"/>
      <c r="K21" s="14"/>
    </row>
    <row r="22" spans="1:11">
      <c r="A22" s="3">
        <v>17</v>
      </c>
      <c r="B22">
        <v>17</v>
      </c>
      <c r="C22" s="12">
        <f t="shared" si="0"/>
        <v>16</v>
      </c>
      <c r="D22" s="12" t="str">
        <f>_xlfn.XLOOKUP(WEEKDAY(E22,2),'Paramètre Alimentation'!$B$20:$B$26,'Paramètre Alimentation'!$C$20:$C$26)</f>
        <v>Mer</v>
      </c>
      <c r="E22" s="13">
        <f t="shared" si="1"/>
        <v>45399</v>
      </c>
      <c r="F22" s="14"/>
      <c r="G22" s="14"/>
      <c r="H22" s="14"/>
      <c r="I22" s="14"/>
      <c r="J22" s="14"/>
      <c r="K22" s="14"/>
    </row>
    <row r="23" spans="1:11">
      <c r="A23" s="3">
        <v>18</v>
      </c>
      <c r="B23">
        <v>18</v>
      </c>
      <c r="C23" s="12">
        <f t="shared" si="0"/>
        <v>16</v>
      </c>
      <c r="D23" s="12" t="str">
        <f>_xlfn.XLOOKUP(WEEKDAY(E23,2),'Paramètre Alimentation'!$B$20:$B$26,'Paramètre Alimentation'!$C$20:$C$26)</f>
        <v>Jeu</v>
      </c>
      <c r="E23" s="13">
        <f t="shared" si="1"/>
        <v>45400</v>
      </c>
      <c r="F23" s="14"/>
      <c r="G23" s="14"/>
      <c r="H23" s="14"/>
      <c r="I23" s="14"/>
      <c r="J23" s="14"/>
      <c r="K23" s="14"/>
    </row>
    <row r="24" spans="1:11">
      <c r="A24" s="3">
        <v>19</v>
      </c>
      <c r="B24">
        <v>19</v>
      </c>
      <c r="C24" s="12">
        <f t="shared" si="0"/>
        <v>16</v>
      </c>
      <c r="D24" s="12" t="str">
        <f>_xlfn.XLOOKUP(WEEKDAY(E24,2),'Paramètre Alimentation'!$B$20:$B$26,'Paramètre Alimentation'!$C$20:$C$26)</f>
        <v>Ven</v>
      </c>
      <c r="E24" s="13">
        <f t="shared" si="1"/>
        <v>45401</v>
      </c>
      <c r="F24" s="14"/>
      <c r="G24" s="14"/>
      <c r="H24" s="14"/>
      <c r="I24" s="14"/>
      <c r="J24" s="14"/>
      <c r="K24" s="14"/>
    </row>
    <row r="25" spans="1:11">
      <c r="A25" s="3">
        <v>20</v>
      </c>
      <c r="B25">
        <v>20</v>
      </c>
      <c r="C25" s="12">
        <f t="shared" si="0"/>
        <v>16</v>
      </c>
      <c r="D25" s="12" t="str">
        <f>_xlfn.XLOOKUP(WEEKDAY(E25,2),'Paramètre Alimentation'!$B$20:$B$26,'Paramètre Alimentation'!$C$20:$C$26)</f>
        <v>Sam</v>
      </c>
      <c r="E25" s="13">
        <f t="shared" si="1"/>
        <v>45402</v>
      </c>
      <c r="F25" s="14"/>
      <c r="G25" s="14"/>
      <c r="H25" s="14"/>
      <c r="I25" s="14"/>
      <c r="J25" s="14"/>
      <c r="K25" s="14"/>
    </row>
    <row r="26" spans="1:11">
      <c r="A26" s="3">
        <v>21</v>
      </c>
      <c r="B26">
        <v>21</v>
      </c>
      <c r="C26" s="12">
        <f t="shared" si="0"/>
        <v>16</v>
      </c>
      <c r="D26" s="12" t="str">
        <f>_xlfn.XLOOKUP(WEEKDAY(E26,2),'Paramètre Alimentation'!$B$20:$B$26,'Paramètre Alimentation'!$C$20:$C$26)</f>
        <v>Dim</v>
      </c>
      <c r="E26" s="13">
        <f t="shared" si="1"/>
        <v>45403</v>
      </c>
      <c r="F26" s="14"/>
      <c r="G26" s="14"/>
      <c r="H26" s="14"/>
      <c r="I26" s="14"/>
      <c r="J26" s="14"/>
      <c r="K26" s="14"/>
    </row>
    <row r="27" spans="1:11">
      <c r="A27" s="3">
        <v>22</v>
      </c>
      <c r="B27">
        <v>22</v>
      </c>
      <c r="C27" s="12">
        <f t="shared" si="0"/>
        <v>17</v>
      </c>
      <c r="D27" s="12" t="str">
        <f>_xlfn.XLOOKUP(WEEKDAY(E27,2),'Paramètre Alimentation'!$B$20:$B$26,'Paramètre Alimentation'!$C$20:$C$26)</f>
        <v>Lun</v>
      </c>
      <c r="E27" s="13">
        <f t="shared" si="1"/>
        <v>45404</v>
      </c>
      <c r="F27" s="14"/>
      <c r="G27" s="14"/>
      <c r="H27" s="14"/>
      <c r="I27" s="14"/>
      <c r="J27" s="14"/>
      <c r="K27" s="14"/>
    </row>
    <row r="28" spans="1:11">
      <c r="A28" s="3">
        <v>23</v>
      </c>
      <c r="B28">
        <v>23</v>
      </c>
      <c r="C28" s="12">
        <f t="shared" si="0"/>
        <v>17</v>
      </c>
      <c r="D28" s="12" t="str">
        <f>_xlfn.XLOOKUP(WEEKDAY(E28,2),'Paramètre Alimentation'!$B$20:$B$26,'Paramètre Alimentation'!$C$20:$C$26)</f>
        <v>Mar</v>
      </c>
      <c r="E28" s="13">
        <f t="shared" si="1"/>
        <v>45405</v>
      </c>
      <c r="F28" s="14"/>
      <c r="G28" s="14"/>
      <c r="H28" s="14"/>
      <c r="I28" s="14"/>
      <c r="J28" s="14"/>
      <c r="K28" s="14"/>
    </row>
    <row r="29" spans="1:11">
      <c r="A29" s="3">
        <v>24</v>
      </c>
      <c r="B29">
        <v>24</v>
      </c>
      <c r="C29" s="12">
        <f t="shared" si="0"/>
        <v>17</v>
      </c>
      <c r="D29" s="12" t="str">
        <f>_xlfn.XLOOKUP(WEEKDAY(E29,2),'Paramètre Alimentation'!$B$20:$B$26,'Paramètre Alimentation'!$C$20:$C$26)</f>
        <v>Mer</v>
      </c>
      <c r="E29" s="13">
        <f t="shared" si="1"/>
        <v>45406</v>
      </c>
      <c r="F29" s="14"/>
      <c r="G29" s="14"/>
      <c r="H29" s="14"/>
      <c r="I29" s="14"/>
      <c r="J29" s="14"/>
      <c r="K29" s="14"/>
    </row>
    <row r="30" spans="1:11">
      <c r="A30" s="3">
        <v>25</v>
      </c>
      <c r="B30">
        <v>25</v>
      </c>
      <c r="C30" s="12">
        <f t="shared" si="0"/>
        <v>17</v>
      </c>
      <c r="D30" s="12" t="str">
        <f>_xlfn.XLOOKUP(WEEKDAY(E30,2),'Paramètre Alimentation'!$B$20:$B$26,'Paramètre Alimentation'!$C$20:$C$26)</f>
        <v>Jeu</v>
      </c>
      <c r="E30" s="13">
        <f t="shared" si="1"/>
        <v>45407</v>
      </c>
      <c r="F30" s="14"/>
      <c r="G30" s="14"/>
      <c r="H30" s="14"/>
      <c r="I30" s="14"/>
      <c r="J30" s="14"/>
      <c r="K30" s="14"/>
    </row>
    <row r="31" spans="1:11">
      <c r="A31" s="3">
        <v>26</v>
      </c>
      <c r="B31">
        <v>26</v>
      </c>
      <c r="C31" s="12">
        <f t="shared" si="0"/>
        <v>17</v>
      </c>
      <c r="D31" s="12" t="str">
        <f>_xlfn.XLOOKUP(WEEKDAY(E31,2),'Paramètre Alimentation'!$B$20:$B$26,'Paramètre Alimentation'!$C$20:$C$26)</f>
        <v>Ven</v>
      </c>
      <c r="E31" s="13">
        <f t="shared" si="1"/>
        <v>45408</v>
      </c>
      <c r="F31" s="14"/>
      <c r="G31" s="14"/>
      <c r="H31" s="14"/>
      <c r="I31" s="14"/>
      <c r="J31" s="14"/>
      <c r="K31" s="14"/>
    </row>
    <row r="32" spans="1:11">
      <c r="A32" s="3">
        <v>27</v>
      </c>
      <c r="B32">
        <v>27</v>
      </c>
      <c r="C32" s="12">
        <f t="shared" si="0"/>
        <v>17</v>
      </c>
      <c r="D32" s="12" t="str">
        <f>_xlfn.XLOOKUP(WEEKDAY(E32,2),'Paramètre Alimentation'!$B$20:$B$26,'Paramètre Alimentation'!$C$20:$C$26)</f>
        <v>Sam</v>
      </c>
      <c r="E32" s="13">
        <f t="shared" si="1"/>
        <v>45409</v>
      </c>
      <c r="F32" s="14"/>
      <c r="G32" s="14"/>
      <c r="H32" s="14"/>
      <c r="I32" s="14"/>
      <c r="J32" s="14"/>
      <c r="K32" s="14"/>
    </row>
    <row r="33" spans="1:11">
      <c r="A33" s="3">
        <v>28</v>
      </c>
      <c r="B33">
        <v>28</v>
      </c>
      <c r="C33" s="12">
        <f t="shared" si="0"/>
        <v>17</v>
      </c>
      <c r="D33" s="12" t="str">
        <f>_xlfn.XLOOKUP(WEEKDAY(E33,2),'Paramètre Alimentation'!$B$20:$B$26,'Paramètre Alimentation'!$C$20:$C$26)</f>
        <v>Dim</v>
      </c>
      <c r="E33" s="13">
        <f t="shared" si="1"/>
        <v>45410</v>
      </c>
      <c r="F33" s="14"/>
      <c r="G33" s="14"/>
      <c r="H33" s="14"/>
      <c r="I33" s="14"/>
      <c r="J33" s="14"/>
      <c r="K33" s="14"/>
    </row>
    <row r="34" spans="1:11">
      <c r="A34" s="3">
        <v>1</v>
      </c>
      <c r="B34">
        <v>29</v>
      </c>
      <c r="C34" s="12">
        <f t="shared" si="0"/>
        <v>18</v>
      </c>
      <c r="D34" s="12" t="str">
        <f>_xlfn.XLOOKUP(WEEKDAY(E34,2),'Paramètre Alimentation'!$B$20:$B$26,'Paramètre Alimentation'!$C$20:$C$26)</f>
        <v>Lun</v>
      </c>
      <c r="E34" s="13">
        <f t="shared" si="1"/>
        <v>45411</v>
      </c>
      <c r="F34" s="35">
        <v>30</v>
      </c>
      <c r="G34" s="14"/>
      <c r="H34" s="14"/>
      <c r="I34" s="14"/>
      <c r="J34" s="14"/>
      <c r="K34" s="14"/>
    </row>
    <row r="35" spans="1:11">
      <c r="A35" s="3">
        <v>2</v>
      </c>
      <c r="B35">
        <v>30</v>
      </c>
      <c r="C35" s="12">
        <f t="shared" si="0"/>
        <v>18</v>
      </c>
      <c r="D35" s="12" t="str">
        <f>_xlfn.XLOOKUP(WEEKDAY(E35,2),'Paramètre Alimentation'!$B$20:$B$26,'Paramètre Alimentation'!$C$20:$C$26)</f>
        <v>Mar</v>
      </c>
      <c r="E35" s="13">
        <f t="shared" si="1"/>
        <v>45412</v>
      </c>
      <c r="F35" s="14"/>
      <c r="G35" s="14"/>
      <c r="H35" s="14"/>
      <c r="I35" s="14"/>
      <c r="J35" s="14"/>
      <c r="K35" s="14"/>
    </row>
    <row r="36" spans="1:11">
      <c r="A36" s="3">
        <v>3</v>
      </c>
      <c r="B36">
        <v>31</v>
      </c>
      <c r="C36" s="12">
        <f t="shared" si="0"/>
        <v>18</v>
      </c>
      <c r="D36" s="12" t="str">
        <f>_xlfn.XLOOKUP(WEEKDAY(E36,2),'Paramètre Alimentation'!$B$20:$B$26,'Paramètre Alimentation'!$C$20:$C$26)</f>
        <v>Mer</v>
      </c>
      <c r="E36" s="13">
        <f t="shared" si="1"/>
        <v>45413</v>
      </c>
      <c r="F36" s="35">
        <v>30</v>
      </c>
      <c r="G36" s="14"/>
      <c r="H36" s="14"/>
      <c r="I36" s="14"/>
      <c r="J36" s="14"/>
      <c r="K36" s="14"/>
    </row>
    <row r="37" spans="1:11">
      <c r="A37" s="3">
        <v>4</v>
      </c>
      <c r="B37">
        <v>32</v>
      </c>
      <c r="C37" s="12">
        <f t="shared" si="0"/>
        <v>18</v>
      </c>
      <c r="D37" s="12" t="str">
        <f>_xlfn.XLOOKUP(WEEKDAY(E37,2),'Paramètre Alimentation'!$B$20:$B$26,'Paramètre Alimentation'!$C$20:$C$26)</f>
        <v>Jeu</v>
      </c>
      <c r="E37" s="13">
        <f t="shared" si="1"/>
        <v>45414</v>
      </c>
      <c r="F37" s="14"/>
      <c r="G37" s="14"/>
      <c r="H37" s="14"/>
      <c r="I37" s="14"/>
      <c r="J37" s="14"/>
      <c r="K37" s="14"/>
    </row>
    <row r="38" spans="1:11">
      <c r="A38" s="3">
        <v>5</v>
      </c>
      <c r="B38">
        <v>33</v>
      </c>
      <c r="C38" s="12">
        <f t="shared" si="0"/>
        <v>18</v>
      </c>
      <c r="D38" s="12" t="str">
        <f>_xlfn.XLOOKUP(WEEKDAY(E38,2),'Paramètre Alimentation'!$B$20:$B$26,'Paramètre Alimentation'!$C$20:$C$26)</f>
        <v>Ven</v>
      </c>
      <c r="E38" s="13">
        <f t="shared" si="1"/>
        <v>45415</v>
      </c>
      <c r="F38" s="35">
        <v>30</v>
      </c>
      <c r="G38" s="14"/>
      <c r="H38" s="14"/>
      <c r="I38" s="14"/>
      <c r="J38" s="14"/>
      <c r="K38" s="14"/>
    </row>
    <row r="39" spans="1:11">
      <c r="A39" s="3">
        <v>6</v>
      </c>
      <c r="B39">
        <v>34</v>
      </c>
      <c r="C39" s="12">
        <f t="shared" si="0"/>
        <v>18</v>
      </c>
      <c r="D39" s="12" t="str">
        <f>_xlfn.XLOOKUP(WEEKDAY(E39,2),'Paramètre Alimentation'!$B$20:$B$26,'Paramètre Alimentation'!$C$20:$C$26)</f>
        <v>Sam</v>
      </c>
      <c r="E39" s="13">
        <f t="shared" si="1"/>
        <v>45416</v>
      </c>
      <c r="F39" s="14"/>
      <c r="G39" s="14"/>
      <c r="H39" s="14"/>
      <c r="I39" s="14"/>
      <c r="J39" s="14"/>
      <c r="K39" s="14"/>
    </row>
    <row r="40" spans="1:11">
      <c r="A40" s="3">
        <v>7</v>
      </c>
      <c r="B40">
        <v>35</v>
      </c>
      <c r="C40" s="12">
        <f t="shared" si="0"/>
        <v>18</v>
      </c>
      <c r="D40" s="12" t="str">
        <f>_xlfn.XLOOKUP(WEEKDAY(E40,2),'Paramètre Alimentation'!$B$20:$B$26,'Paramètre Alimentation'!$C$20:$C$26)</f>
        <v>Dim</v>
      </c>
      <c r="E40" s="13">
        <f t="shared" si="1"/>
        <v>45417</v>
      </c>
      <c r="F40" s="14"/>
      <c r="G40" s="14"/>
      <c r="H40" s="14"/>
      <c r="I40" s="14"/>
      <c r="J40" s="14"/>
      <c r="K40" s="14"/>
    </row>
    <row r="41" spans="1:11">
      <c r="A41" s="3">
        <v>8</v>
      </c>
      <c r="B41">
        <v>36</v>
      </c>
      <c r="C41" s="12">
        <f t="shared" si="0"/>
        <v>19</v>
      </c>
      <c r="D41" s="12" t="str">
        <f>_xlfn.XLOOKUP(WEEKDAY(E41,2),'Paramètre Alimentation'!$B$20:$B$26,'Paramètre Alimentation'!$C$20:$C$26)</f>
        <v>Lun</v>
      </c>
      <c r="E41" s="13">
        <f t="shared" si="1"/>
        <v>45418</v>
      </c>
      <c r="F41" s="35">
        <v>30</v>
      </c>
      <c r="G41" s="35">
        <v>30</v>
      </c>
      <c r="H41" s="14"/>
      <c r="I41" s="14"/>
      <c r="J41" s="14"/>
      <c r="K41" s="14"/>
    </row>
    <row r="42" spans="1:11">
      <c r="A42" s="3">
        <v>9</v>
      </c>
      <c r="B42">
        <v>37</v>
      </c>
      <c r="C42" s="12">
        <f t="shared" si="0"/>
        <v>19</v>
      </c>
      <c r="D42" s="12" t="str">
        <f>_xlfn.XLOOKUP(WEEKDAY(E42,2),'Paramètre Alimentation'!$B$20:$B$26,'Paramètre Alimentation'!$C$20:$C$26)</f>
        <v>Mar</v>
      </c>
      <c r="E42" s="13">
        <f t="shared" si="1"/>
        <v>45419</v>
      </c>
      <c r="F42" s="14"/>
      <c r="G42" s="14"/>
      <c r="H42" s="14"/>
      <c r="I42" s="14"/>
      <c r="J42" s="14"/>
      <c r="K42" s="14"/>
    </row>
    <row r="43" spans="1:11">
      <c r="A43" s="3">
        <v>10</v>
      </c>
      <c r="B43">
        <v>38</v>
      </c>
      <c r="C43" s="12">
        <f t="shared" si="0"/>
        <v>19</v>
      </c>
      <c r="D43" s="12" t="str">
        <f>_xlfn.XLOOKUP(WEEKDAY(E43,2),'Paramètre Alimentation'!$B$20:$B$26,'Paramètre Alimentation'!$C$20:$C$26)</f>
        <v>Mer</v>
      </c>
      <c r="E43" s="13">
        <f t="shared" si="1"/>
        <v>45420</v>
      </c>
      <c r="F43" s="35">
        <v>30</v>
      </c>
      <c r="G43" s="35">
        <v>30</v>
      </c>
      <c r="H43" s="14"/>
      <c r="I43" s="14"/>
      <c r="J43" s="14"/>
      <c r="K43" s="14"/>
    </row>
    <row r="44" spans="1:11">
      <c r="A44" s="3">
        <v>11</v>
      </c>
      <c r="B44">
        <v>39</v>
      </c>
      <c r="C44" s="12">
        <f t="shared" si="0"/>
        <v>19</v>
      </c>
      <c r="D44" s="12" t="str">
        <f>_xlfn.XLOOKUP(WEEKDAY(E44,2),'Paramètre Alimentation'!$B$20:$B$26,'Paramètre Alimentation'!$C$20:$C$26)</f>
        <v>Jeu</v>
      </c>
      <c r="E44" s="13">
        <f t="shared" si="1"/>
        <v>45421</v>
      </c>
      <c r="F44" s="14"/>
      <c r="G44" s="14"/>
      <c r="H44" s="14"/>
      <c r="I44" s="14"/>
      <c r="J44" s="14"/>
      <c r="K44" s="14"/>
    </row>
    <row r="45" spans="1:11">
      <c r="A45" s="3">
        <v>12</v>
      </c>
      <c r="B45">
        <v>40</v>
      </c>
      <c r="C45" s="12">
        <f t="shared" si="0"/>
        <v>19</v>
      </c>
      <c r="D45" s="12" t="str">
        <f>_xlfn.XLOOKUP(WEEKDAY(E45,2),'Paramètre Alimentation'!$B$20:$B$26,'Paramètre Alimentation'!$C$20:$C$26)</f>
        <v>Ven</v>
      </c>
      <c r="E45" s="13">
        <f t="shared" si="1"/>
        <v>45422</v>
      </c>
      <c r="F45" s="35">
        <v>30</v>
      </c>
      <c r="G45" s="35">
        <v>30</v>
      </c>
      <c r="H45" s="14"/>
      <c r="I45" s="14"/>
      <c r="J45" s="14"/>
      <c r="K45" s="14"/>
    </row>
    <row r="46" spans="1:11">
      <c r="A46" s="3">
        <v>13</v>
      </c>
      <c r="B46">
        <v>41</v>
      </c>
      <c r="C46" s="12">
        <f t="shared" si="0"/>
        <v>19</v>
      </c>
      <c r="D46" s="12" t="str">
        <f>_xlfn.XLOOKUP(WEEKDAY(E46,2),'Paramètre Alimentation'!$B$20:$B$26,'Paramètre Alimentation'!$C$20:$C$26)</f>
        <v>Sam</v>
      </c>
      <c r="E46" s="13">
        <f t="shared" si="1"/>
        <v>45423</v>
      </c>
      <c r="F46" s="14"/>
      <c r="G46" s="14"/>
      <c r="H46" s="14"/>
      <c r="I46" s="14"/>
      <c r="J46" s="14"/>
      <c r="K46" s="14"/>
    </row>
    <row r="47" spans="1:11">
      <c r="A47" s="3">
        <v>14</v>
      </c>
      <c r="B47">
        <v>42</v>
      </c>
      <c r="C47" s="12">
        <f t="shared" si="0"/>
        <v>19</v>
      </c>
      <c r="D47" s="12" t="str">
        <f>_xlfn.XLOOKUP(WEEKDAY(E47,2),'Paramètre Alimentation'!$B$20:$B$26,'Paramètre Alimentation'!$C$20:$C$26)</f>
        <v>Dim</v>
      </c>
      <c r="E47" s="13">
        <f t="shared" si="1"/>
        <v>45424</v>
      </c>
      <c r="F47" s="14"/>
      <c r="G47" s="14"/>
      <c r="H47" s="14"/>
      <c r="I47" s="14"/>
      <c r="J47" s="14"/>
      <c r="K47" s="14"/>
    </row>
    <row r="48" spans="1:11">
      <c r="A48" s="3">
        <v>15</v>
      </c>
      <c r="B48">
        <v>43</v>
      </c>
      <c r="C48" s="12">
        <f t="shared" si="0"/>
        <v>20</v>
      </c>
      <c r="D48" s="12" t="str">
        <f>_xlfn.XLOOKUP(WEEKDAY(E48,2),'Paramètre Alimentation'!$B$20:$B$26,'Paramètre Alimentation'!$C$20:$C$26)</f>
        <v>Lun</v>
      </c>
      <c r="E48" s="13">
        <f t="shared" si="1"/>
        <v>45425</v>
      </c>
      <c r="F48" s="35">
        <v>30</v>
      </c>
      <c r="G48" s="35">
        <v>30</v>
      </c>
      <c r="H48" s="35">
        <v>30</v>
      </c>
      <c r="I48" s="14"/>
      <c r="J48" s="14"/>
      <c r="K48" s="14"/>
    </row>
    <row r="49" spans="1:11">
      <c r="A49" s="3">
        <v>16</v>
      </c>
      <c r="B49">
        <v>44</v>
      </c>
      <c r="C49" s="12">
        <f t="shared" si="0"/>
        <v>20</v>
      </c>
      <c r="D49" s="12" t="str">
        <f>_xlfn.XLOOKUP(WEEKDAY(E49,2),'Paramètre Alimentation'!$B$20:$B$26,'Paramètre Alimentation'!$C$20:$C$26)</f>
        <v>Mar</v>
      </c>
      <c r="E49" s="13">
        <f t="shared" si="1"/>
        <v>45426</v>
      </c>
      <c r="F49" s="14"/>
      <c r="G49" s="14"/>
      <c r="H49" s="14"/>
      <c r="I49" s="14"/>
      <c r="J49" s="14"/>
      <c r="K49" s="14"/>
    </row>
    <row r="50" spans="1:11">
      <c r="A50" s="3">
        <v>17</v>
      </c>
      <c r="B50">
        <v>45</v>
      </c>
      <c r="C50" s="12">
        <f t="shared" si="0"/>
        <v>20</v>
      </c>
      <c r="D50" s="12" t="str">
        <f>_xlfn.XLOOKUP(WEEKDAY(E50,2),'Paramètre Alimentation'!$B$20:$B$26,'Paramètre Alimentation'!$C$20:$C$26)</f>
        <v>Mer</v>
      </c>
      <c r="E50" s="13">
        <f t="shared" si="1"/>
        <v>45427</v>
      </c>
      <c r="F50" s="35">
        <v>30</v>
      </c>
      <c r="G50" s="35">
        <v>30</v>
      </c>
      <c r="H50" s="35">
        <v>30</v>
      </c>
      <c r="I50" s="14"/>
      <c r="J50" s="14"/>
      <c r="K50" s="14"/>
    </row>
    <row r="51" spans="1:11">
      <c r="A51" s="3">
        <v>18</v>
      </c>
      <c r="B51">
        <v>46</v>
      </c>
      <c r="C51" s="12">
        <f t="shared" si="0"/>
        <v>20</v>
      </c>
      <c r="D51" s="12" t="str">
        <f>_xlfn.XLOOKUP(WEEKDAY(E51,2),'Paramètre Alimentation'!$B$20:$B$26,'Paramètre Alimentation'!$C$20:$C$26)</f>
        <v>Jeu</v>
      </c>
      <c r="E51" s="13">
        <f t="shared" si="1"/>
        <v>45428</v>
      </c>
      <c r="F51" s="14"/>
      <c r="G51" s="14"/>
      <c r="H51" s="14"/>
      <c r="I51" s="14"/>
      <c r="J51" s="14"/>
      <c r="K51" s="14"/>
    </row>
    <row r="52" spans="1:11">
      <c r="A52" s="3">
        <v>19</v>
      </c>
      <c r="B52">
        <v>47</v>
      </c>
      <c r="C52" s="12">
        <f t="shared" si="0"/>
        <v>20</v>
      </c>
      <c r="D52" s="12" t="str">
        <f>_xlfn.XLOOKUP(WEEKDAY(E52,2),'Paramètre Alimentation'!$B$20:$B$26,'Paramètre Alimentation'!$C$20:$C$26)</f>
        <v>Ven</v>
      </c>
      <c r="E52" s="13">
        <f t="shared" si="1"/>
        <v>45429</v>
      </c>
      <c r="F52" s="35">
        <v>30</v>
      </c>
      <c r="G52" s="35">
        <v>30</v>
      </c>
      <c r="H52" s="35">
        <v>30</v>
      </c>
      <c r="I52" s="14"/>
      <c r="J52" s="14"/>
      <c r="K52" s="14"/>
    </row>
    <row r="53" spans="1:11">
      <c r="A53" s="3">
        <v>20</v>
      </c>
      <c r="B53">
        <v>48</v>
      </c>
      <c r="C53" s="12">
        <f t="shared" si="0"/>
        <v>20</v>
      </c>
      <c r="D53" s="12" t="str">
        <f>_xlfn.XLOOKUP(WEEKDAY(E53,2),'Paramètre Alimentation'!$B$20:$B$26,'Paramètre Alimentation'!$C$20:$C$26)</f>
        <v>Sam</v>
      </c>
      <c r="E53" s="13">
        <f t="shared" si="1"/>
        <v>45430</v>
      </c>
      <c r="F53" s="14"/>
      <c r="G53" s="14"/>
      <c r="H53" s="14"/>
      <c r="I53" s="14"/>
      <c r="J53" s="14"/>
      <c r="K53" s="14"/>
    </row>
    <row r="54" spans="1:11">
      <c r="A54" s="3">
        <v>21</v>
      </c>
      <c r="B54">
        <v>49</v>
      </c>
      <c r="C54" s="12">
        <f t="shared" si="0"/>
        <v>20</v>
      </c>
      <c r="D54" s="12" t="str">
        <f>_xlfn.XLOOKUP(WEEKDAY(E54,2),'Paramètre Alimentation'!$B$20:$B$26,'Paramètre Alimentation'!$C$20:$C$26)</f>
        <v>Dim</v>
      </c>
      <c r="E54" s="13">
        <f t="shared" si="1"/>
        <v>45431</v>
      </c>
      <c r="F54" s="14"/>
      <c r="G54" s="14"/>
      <c r="H54" s="14"/>
      <c r="I54" s="14"/>
      <c r="J54" s="14"/>
      <c r="K54" s="14"/>
    </row>
    <row r="55" spans="1:11">
      <c r="A55" s="3">
        <v>22</v>
      </c>
      <c r="B55">
        <v>50</v>
      </c>
      <c r="C55" s="12">
        <f t="shared" si="0"/>
        <v>21</v>
      </c>
      <c r="D55" s="12" t="str">
        <f>_xlfn.XLOOKUP(WEEKDAY(E55,2),'Paramètre Alimentation'!$B$20:$B$26,'Paramètre Alimentation'!$C$20:$C$26)</f>
        <v>Lun</v>
      </c>
      <c r="E55" s="13">
        <f t="shared" si="1"/>
        <v>45432</v>
      </c>
      <c r="F55" s="35">
        <v>30</v>
      </c>
      <c r="G55" s="35">
        <v>30</v>
      </c>
      <c r="H55" s="35">
        <v>30</v>
      </c>
      <c r="I55" s="35">
        <v>30</v>
      </c>
      <c r="J55" s="14"/>
      <c r="K55" s="14"/>
    </row>
    <row r="56" spans="1:11">
      <c r="A56" s="3">
        <v>23</v>
      </c>
      <c r="B56">
        <v>51</v>
      </c>
      <c r="C56" s="12">
        <f t="shared" si="0"/>
        <v>21</v>
      </c>
      <c r="D56" s="12" t="str">
        <f>_xlfn.XLOOKUP(WEEKDAY(E56,2),'Paramètre Alimentation'!$B$20:$B$26,'Paramètre Alimentation'!$C$20:$C$26)</f>
        <v>Mar</v>
      </c>
      <c r="E56" s="13">
        <f t="shared" si="1"/>
        <v>45433</v>
      </c>
      <c r="F56" s="14"/>
      <c r="G56" s="14"/>
      <c r="H56" s="14"/>
      <c r="I56" s="14"/>
      <c r="J56" s="14"/>
      <c r="K56" s="14"/>
    </row>
    <row r="57" spans="1:11">
      <c r="A57" s="3">
        <v>24</v>
      </c>
      <c r="B57">
        <v>52</v>
      </c>
      <c r="C57" s="12">
        <f t="shared" si="0"/>
        <v>21</v>
      </c>
      <c r="D57" s="12" t="str">
        <f>_xlfn.XLOOKUP(WEEKDAY(E57,2),'Paramètre Alimentation'!$B$20:$B$26,'Paramètre Alimentation'!$C$20:$C$26)</f>
        <v>Mer</v>
      </c>
      <c r="E57" s="13">
        <f t="shared" si="1"/>
        <v>45434</v>
      </c>
      <c r="F57" s="35">
        <v>30</v>
      </c>
      <c r="G57" s="35">
        <v>30</v>
      </c>
      <c r="H57" s="35">
        <v>30</v>
      </c>
      <c r="I57" s="35">
        <v>30</v>
      </c>
      <c r="J57" s="14"/>
      <c r="K57" s="14"/>
    </row>
    <row r="58" spans="1:11">
      <c r="A58" s="3">
        <v>25</v>
      </c>
      <c r="B58">
        <v>53</v>
      </c>
      <c r="C58" s="12">
        <f t="shared" si="0"/>
        <v>21</v>
      </c>
      <c r="D58" s="12" t="str">
        <f>_xlfn.XLOOKUP(WEEKDAY(E58,2),'Paramètre Alimentation'!$B$20:$B$26,'Paramètre Alimentation'!$C$20:$C$26)</f>
        <v>Jeu</v>
      </c>
      <c r="E58" s="13">
        <f t="shared" si="1"/>
        <v>45435</v>
      </c>
      <c r="F58" s="14"/>
      <c r="G58" s="14"/>
      <c r="H58" s="14"/>
      <c r="I58" s="14"/>
      <c r="J58" s="14"/>
      <c r="K58" s="14"/>
    </row>
    <row r="59" spans="1:11">
      <c r="A59" s="3">
        <v>26</v>
      </c>
      <c r="B59">
        <v>54</v>
      </c>
      <c r="C59" s="12">
        <f t="shared" si="0"/>
        <v>21</v>
      </c>
      <c r="D59" s="12" t="str">
        <f>_xlfn.XLOOKUP(WEEKDAY(E59,2),'Paramètre Alimentation'!$B$20:$B$26,'Paramètre Alimentation'!$C$20:$C$26)</f>
        <v>Ven</v>
      </c>
      <c r="E59" s="13">
        <f t="shared" si="1"/>
        <v>45436</v>
      </c>
      <c r="F59" s="35">
        <v>30</v>
      </c>
      <c r="G59" s="35">
        <v>30</v>
      </c>
      <c r="H59" s="35">
        <v>30</v>
      </c>
      <c r="I59" s="35">
        <v>30</v>
      </c>
      <c r="J59" s="14"/>
      <c r="K59" s="14"/>
    </row>
    <row r="60" spans="1:11">
      <c r="A60" s="3">
        <v>27</v>
      </c>
      <c r="B60">
        <v>55</v>
      </c>
      <c r="C60" s="12">
        <f t="shared" si="0"/>
        <v>21</v>
      </c>
      <c r="D60" s="12" t="str">
        <f>_xlfn.XLOOKUP(WEEKDAY(E60,2),'Paramètre Alimentation'!$B$20:$B$26,'Paramètre Alimentation'!$C$20:$C$26)</f>
        <v>Sam</v>
      </c>
      <c r="E60" s="13">
        <f t="shared" si="1"/>
        <v>45437</v>
      </c>
      <c r="F60" s="14"/>
      <c r="G60" s="14"/>
      <c r="H60" s="14"/>
      <c r="I60" s="14"/>
      <c r="J60" s="14"/>
      <c r="K60" s="14"/>
    </row>
    <row r="61" spans="1:11">
      <c r="A61" s="3">
        <v>28</v>
      </c>
      <c r="B61">
        <v>56</v>
      </c>
      <c r="C61" s="12">
        <f t="shared" si="0"/>
        <v>21</v>
      </c>
      <c r="D61" s="12" t="str">
        <f>_xlfn.XLOOKUP(WEEKDAY(E61,2),'Paramètre Alimentation'!$B$20:$B$26,'Paramètre Alimentation'!$C$20:$C$26)</f>
        <v>Dim</v>
      </c>
      <c r="E61" s="13">
        <f t="shared" si="1"/>
        <v>45438</v>
      </c>
      <c r="F61" s="14"/>
      <c r="G61" s="14"/>
      <c r="H61" s="14"/>
      <c r="I61" s="14"/>
      <c r="J61" s="14"/>
      <c r="K61" s="14"/>
    </row>
    <row r="62" spans="1:11">
      <c r="A62" s="3">
        <v>29</v>
      </c>
      <c r="B62">
        <v>57</v>
      </c>
      <c r="C62" s="12">
        <f t="shared" si="0"/>
        <v>22</v>
      </c>
      <c r="D62" s="12" t="str">
        <f>_xlfn.XLOOKUP(WEEKDAY(E62,2),'Paramètre Alimentation'!$B$20:$B$26,'Paramètre Alimentation'!$C$20:$C$26)</f>
        <v>Lun</v>
      </c>
      <c r="E62" s="13">
        <f t="shared" si="1"/>
        <v>45439</v>
      </c>
      <c r="F62" s="35">
        <v>30</v>
      </c>
      <c r="G62" s="35">
        <v>30</v>
      </c>
      <c r="H62" s="35">
        <v>30</v>
      </c>
      <c r="I62" s="35">
        <v>30</v>
      </c>
      <c r="J62" s="35">
        <v>30</v>
      </c>
      <c r="K62" s="14"/>
    </row>
    <row r="63" spans="1:11">
      <c r="A63" s="3">
        <v>30</v>
      </c>
      <c r="B63">
        <v>58</v>
      </c>
      <c r="C63" s="12">
        <f t="shared" si="0"/>
        <v>22</v>
      </c>
      <c r="D63" s="12" t="str">
        <f>_xlfn.XLOOKUP(WEEKDAY(E63,2),'Paramètre Alimentation'!$B$20:$B$26,'Paramètre Alimentation'!$C$20:$C$26)</f>
        <v>Mar</v>
      </c>
      <c r="E63" s="13">
        <f t="shared" si="1"/>
        <v>45440</v>
      </c>
      <c r="F63" s="14"/>
      <c r="G63" s="14"/>
      <c r="H63" s="14"/>
      <c r="I63" s="14"/>
      <c r="J63" s="14"/>
      <c r="K63" s="14"/>
    </row>
    <row r="64" spans="1:11">
      <c r="A64" s="3">
        <v>31</v>
      </c>
      <c r="B64">
        <v>59</v>
      </c>
      <c r="C64" s="12">
        <f t="shared" si="0"/>
        <v>22</v>
      </c>
      <c r="D64" s="12" t="str">
        <f>_xlfn.XLOOKUP(WEEKDAY(E64,2),'Paramètre Alimentation'!$B$20:$B$26,'Paramètre Alimentation'!$C$20:$C$26)</f>
        <v>Mer</v>
      </c>
      <c r="E64" s="13">
        <f t="shared" si="1"/>
        <v>45441</v>
      </c>
      <c r="F64" s="35">
        <v>30</v>
      </c>
      <c r="G64" s="35">
        <v>30</v>
      </c>
      <c r="H64" s="35">
        <v>30</v>
      </c>
      <c r="I64" s="35">
        <v>30</v>
      </c>
      <c r="J64" s="35">
        <v>30</v>
      </c>
      <c r="K64" s="14"/>
    </row>
    <row r="65" spans="1:11">
      <c r="A65" s="3">
        <v>32</v>
      </c>
      <c r="B65">
        <v>60</v>
      </c>
      <c r="C65" s="12">
        <f t="shared" si="0"/>
        <v>22</v>
      </c>
      <c r="D65" s="12" t="str">
        <f>_xlfn.XLOOKUP(WEEKDAY(E65,2),'Paramètre Alimentation'!$B$20:$B$26,'Paramètre Alimentation'!$C$20:$C$26)</f>
        <v>Jeu</v>
      </c>
      <c r="E65" s="13">
        <f t="shared" si="1"/>
        <v>45442</v>
      </c>
      <c r="F65" s="14"/>
      <c r="G65" s="14"/>
      <c r="H65" s="14"/>
      <c r="I65" s="14"/>
      <c r="J65" s="14"/>
      <c r="K65" s="14"/>
    </row>
    <row r="66" spans="1:11">
      <c r="A66" s="3">
        <v>33</v>
      </c>
      <c r="B66">
        <v>61</v>
      </c>
      <c r="C66" s="12">
        <f t="shared" si="0"/>
        <v>22</v>
      </c>
      <c r="D66" s="12" t="str">
        <f>_xlfn.XLOOKUP(WEEKDAY(E66,2),'Paramètre Alimentation'!$B$20:$B$26,'Paramètre Alimentation'!$C$20:$C$26)</f>
        <v>Ven</v>
      </c>
      <c r="E66" s="13">
        <f t="shared" si="1"/>
        <v>45443</v>
      </c>
      <c r="F66" s="35">
        <v>30</v>
      </c>
      <c r="G66" s="35">
        <v>30</v>
      </c>
      <c r="H66" s="35">
        <v>30</v>
      </c>
      <c r="I66" s="35">
        <v>30</v>
      </c>
      <c r="J66" s="35">
        <v>30</v>
      </c>
      <c r="K66" s="14"/>
    </row>
    <row r="67" spans="1:11">
      <c r="A67" s="3">
        <v>34</v>
      </c>
      <c r="B67">
        <v>62</v>
      </c>
      <c r="C67" s="12">
        <f t="shared" si="0"/>
        <v>22</v>
      </c>
      <c r="D67" s="12" t="str">
        <f>_xlfn.XLOOKUP(WEEKDAY(E67,2),'Paramètre Alimentation'!$B$20:$B$26,'Paramètre Alimentation'!$C$20:$C$26)</f>
        <v>Sam</v>
      </c>
      <c r="E67" s="13">
        <f t="shared" si="1"/>
        <v>45444</v>
      </c>
      <c r="F67" s="14"/>
      <c r="G67" s="14"/>
      <c r="H67" s="14"/>
      <c r="I67" s="14"/>
      <c r="J67" s="14"/>
      <c r="K67" s="14"/>
    </row>
    <row r="68" spans="1:11">
      <c r="A68" s="3">
        <v>35</v>
      </c>
      <c r="B68">
        <v>63</v>
      </c>
      <c r="C68" s="12">
        <f t="shared" si="0"/>
        <v>22</v>
      </c>
      <c r="D68" s="12" t="str">
        <f>_xlfn.XLOOKUP(WEEKDAY(E68,2),'Paramètre Alimentation'!$B$20:$B$26,'Paramètre Alimentation'!$C$20:$C$26)</f>
        <v>Dim</v>
      </c>
      <c r="E68" s="13">
        <f t="shared" si="1"/>
        <v>45445</v>
      </c>
      <c r="F68" s="14"/>
      <c r="G68" s="14"/>
      <c r="H68" s="14"/>
      <c r="I68" s="14"/>
      <c r="J68" s="14"/>
      <c r="K68" s="14"/>
    </row>
    <row r="69" spans="1:11">
      <c r="A69" s="3">
        <v>36</v>
      </c>
      <c r="B69">
        <v>64</v>
      </c>
      <c r="C69" s="12">
        <f t="shared" si="0"/>
        <v>23</v>
      </c>
      <c r="D69" s="12" t="str">
        <f>_xlfn.XLOOKUP(WEEKDAY(E69,2),'Paramètre Alimentation'!$B$20:$B$26,'Paramètre Alimentation'!$C$20:$C$26)</f>
        <v>Lun</v>
      </c>
      <c r="E69" s="13">
        <f t="shared" si="1"/>
        <v>45446</v>
      </c>
      <c r="F69" s="35">
        <v>30</v>
      </c>
      <c r="G69" s="35">
        <v>30</v>
      </c>
      <c r="H69" s="35">
        <v>30</v>
      </c>
      <c r="I69" s="35">
        <v>30</v>
      </c>
      <c r="J69" s="35">
        <v>30</v>
      </c>
      <c r="K69" s="35">
        <v>30</v>
      </c>
    </row>
    <row r="70" spans="1:11">
      <c r="A70" s="3">
        <v>37</v>
      </c>
      <c r="B70">
        <v>65</v>
      </c>
      <c r="C70" s="12">
        <f t="shared" si="0"/>
        <v>23</v>
      </c>
      <c r="D70" s="12" t="str">
        <f>_xlfn.XLOOKUP(WEEKDAY(E70,2),'Paramètre Alimentation'!$B$20:$B$26,'Paramètre Alimentation'!$C$20:$C$26)</f>
        <v>Mar</v>
      </c>
      <c r="E70" s="13">
        <f t="shared" si="1"/>
        <v>45447</v>
      </c>
      <c r="F70" s="14"/>
      <c r="G70" s="14"/>
      <c r="H70" s="14"/>
      <c r="I70" s="14"/>
      <c r="J70" s="14"/>
      <c r="K70" s="14"/>
    </row>
    <row r="71" spans="1:11">
      <c r="A71" s="3">
        <v>38</v>
      </c>
      <c r="B71">
        <v>66</v>
      </c>
      <c r="C71" s="12">
        <f t="shared" ref="C71:C134" si="2">WEEKNUM(E71,2)</f>
        <v>23</v>
      </c>
      <c r="D71" s="12" t="str">
        <f>_xlfn.XLOOKUP(WEEKDAY(E71,2),'Paramètre Alimentation'!$B$20:$B$26,'Paramètre Alimentation'!$C$20:$C$26)</f>
        <v>Mer</v>
      </c>
      <c r="E71" s="13">
        <f t="shared" si="1"/>
        <v>45448</v>
      </c>
      <c r="F71" s="35">
        <v>30</v>
      </c>
      <c r="G71" s="35">
        <v>30</v>
      </c>
      <c r="H71" s="35">
        <v>30</v>
      </c>
      <c r="I71" s="35">
        <v>30</v>
      </c>
      <c r="J71" s="35">
        <v>30</v>
      </c>
      <c r="K71" s="35">
        <v>30</v>
      </c>
    </row>
    <row r="72" spans="1:11">
      <c r="A72" s="3">
        <v>39</v>
      </c>
      <c r="B72">
        <v>67</v>
      </c>
      <c r="C72" s="12">
        <f t="shared" si="2"/>
        <v>23</v>
      </c>
      <c r="D72" s="12" t="str">
        <f>_xlfn.XLOOKUP(WEEKDAY(E72,2),'Paramètre Alimentation'!$B$20:$B$26,'Paramètre Alimentation'!$C$20:$C$26)</f>
        <v>Jeu</v>
      </c>
      <c r="E72" s="13">
        <f t="shared" ref="E72:E135" si="3">E71+1</f>
        <v>45449</v>
      </c>
      <c r="F72" s="14"/>
      <c r="G72" s="14"/>
      <c r="H72" s="14"/>
      <c r="I72" s="14"/>
      <c r="J72" s="14"/>
      <c r="K72" s="14"/>
    </row>
    <row r="73" spans="1:11">
      <c r="A73" s="3">
        <v>40</v>
      </c>
      <c r="B73">
        <v>68</v>
      </c>
      <c r="C73" s="12">
        <f t="shared" si="2"/>
        <v>23</v>
      </c>
      <c r="D73" s="12" t="str">
        <f>_xlfn.XLOOKUP(WEEKDAY(E73,2),'Paramètre Alimentation'!$B$20:$B$26,'Paramètre Alimentation'!$C$20:$C$26)</f>
        <v>Ven</v>
      </c>
      <c r="E73" s="13">
        <f t="shared" si="3"/>
        <v>45450</v>
      </c>
      <c r="F73" s="35">
        <v>30</v>
      </c>
      <c r="G73" s="35">
        <v>30</v>
      </c>
      <c r="H73" s="35">
        <v>30</v>
      </c>
      <c r="I73" s="35">
        <v>30</v>
      </c>
      <c r="J73" s="35">
        <v>30</v>
      </c>
      <c r="K73" s="35">
        <v>30</v>
      </c>
    </row>
    <row r="74" spans="1:11">
      <c r="A74" s="3">
        <v>41</v>
      </c>
      <c r="B74">
        <v>69</v>
      </c>
      <c r="C74" s="12">
        <f t="shared" si="2"/>
        <v>23</v>
      </c>
      <c r="D74" s="12" t="str">
        <f>_xlfn.XLOOKUP(WEEKDAY(E74,2),'Paramètre Alimentation'!$B$20:$B$26,'Paramètre Alimentation'!$C$20:$C$26)</f>
        <v>Sam</v>
      </c>
      <c r="E74" s="13">
        <f t="shared" si="3"/>
        <v>45451</v>
      </c>
      <c r="F74" s="14"/>
      <c r="G74" s="14"/>
      <c r="H74" s="14"/>
      <c r="I74" s="14"/>
      <c r="J74" s="14"/>
      <c r="K74" s="14"/>
    </row>
    <row r="75" spans="1:11">
      <c r="A75" s="3">
        <v>42</v>
      </c>
      <c r="B75">
        <v>70</v>
      </c>
      <c r="C75" s="12">
        <f t="shared" si="2"/>
        <v>23</v>
      </c>
      <c r="D75" s="12" t="str">
        <f>_xlfn.XLOOKUP(WEEKDAY(E75,2),'Paramètre Alimentation'!$B$20:$B$26,'Paramètre Alimentation'!$C$20:$C$26)</f>
        <v>Dim</v>
      </c>
      <c r="E75" s="13">
        <f t="shared" si="3"/>
        <v>45452</v>
      </c>
      <c r="F75" s="14"/>
      <c r="G75" s="14"/>
      <c r="H75" s="14"/>
      <c r="I75" s="14"/>
      <c r="J75" s="14"/>
      <c r="K75" s="14"/>
    </row>
    <row r="76" spans="1:11">
      <c r="A76" s="3">
        <v>43</v>
      </c>
      <c r="B76">
        <v>71</v>
      </c>
      <c r="C76" s="12">
        <f t="shared" si="2"/>
        <v>24</v>
      </c>
      <c r="D76" s="12" t="str">
        <f>_xlfn.XLOOKUP(WEEKDAY(E76,2),'Paramètre Alimentation'!$B$20:$B$26,'Paramètre Alimentation'!$C$20:$C$26)</f>
        <v>Lun</v>
      </c>
      <c r="E76" s="13">
        <f t="shared" si="3"/>
        <v>45453</v>
      </c>
      <c r="F76" s="35">
        <v>30</v>
      </c>
      <c r="G76" s="35">
        <v>30</v>
      </c>
      <c r="H76" s="35">
        <v>30</v>
      </c>
      <c r="I76" s="35">
        <v>30</v>
      </c>
      <c r="J76" s="35">
        <v>30</v>
      </c>
      <c r="K76" s="35">
        <v>30</v>
      </c>
    </row>
    <row r="77" spans="1:11">
      <c r="A77" s="3">
        <v>44</v>
      </c>
      <c r="B77">
        <v>72</v>
      </c>
      <c r="C77" s="12">
        <f t="shared" si="2"/>
        <v>24</v>
      </c>
      <c r="D77" s="12" t="str">
        <f>_xlfn.XLOOKUP(WEEKDAY(E77,2),'Paramètre Alimentation'!$B$20:$B$26,'Paramètre Alimentation'!$C$20:$C$26)</f>
        <v>Mar</v>
      </c>
      <c r="E77" s="13">
        <f t="shared" si="3"/>
        <v>45454</v>
      </c>
      <c r="F77" s="14"/>
      <c r="G77" s="14"/>
      <c r="H77" s="14"/>
      <c r="I77" s="14"/>
      <c r="J77" s="14"/>
      <c r="K77" s="14"/>
    </row>
    <row r="78" spans="1:11">
      <c r="A78" s="3">
        <v>45</v>
      </c>
      <c r="B78">
        <v>73</v>
      </c>
      <c r="C78" s="12">
        <f t="shared" si="2"/>
        <v>24</v>
      </c>
      <c r="D78" s="12" t="str">
        <f>_xlfn.XLOOKUP(WEEKDAY(E78,2),'Paramètre Alimentation'!$B$20:$B$26,'Paramètre Alimentation'!$C$20:$C$26)</f>
        <v>Mer</v>
      </c>
      <c r="E78" s="13">
        <f t="shared" si="3"/>
        <v>45455</v>
      </c>
      <c r="F78" s="35">
        <v>30</v>
      </c>
      <c r="G78" s="35">
        <v>30</v>
      </c>
      <c r="H78" s="35">
        <v>30</v>
      </c>
      <c r="I78" s="35">
        <v>30</v>
      </c>
      <c r="J78" s="35">
        <v>30</v>
      </c>
      <c r="K78" s="35">
        <v>30</v>
      </c>
    </row>
    <row r="79" spans="1:11">
      <c r="A79" s="3">
        <v>46</v>
      </c>
      <c r="B79">
        <v>74</v>
      </c>
      <c r="C79" s="12">
        <f t="shared" si="2"/>
        <v>24</v>
      </c>
      <c r="D79" s="12" t="str">
        <f>_xlfn.XLOOKUP(WEEKDAY(E79,2),'Paramètre Alimentation'!$B$20:$B$26,'Paramètre Alimentation'!$C$20:$C$26)</f>
        <v>Jeu</v>
      </c>
      <c r="E79" s="13">
        <f t="shared" si="3"/>
        <v>45456</v>
      </c>
      <c r="F79" s="14"/>
      <c r="G79" s="14"/>
      <c r="H79" s="14"/>
      <c r="I79" s="14"/>
      <c r="J79" s="14"/>
      <c r="K79" s="14"/>
    </row>
    <row r="80" spans="1:11">
      <c r="A80" s="3">
        <v>47</v>
      </c>
      <c r="B80">
        <v>75</v>
      </c>
      <c r="C80" s="12">
        <f t="shared" si="2"/>
        <v>24</v>
      </c>
      <c r="D80" s="12" t="str">
        <f>_xlfn.XLOOKUP(WEEKDAY(E80,2),'Paramètre Alimentation'!$B$20:$B$26,'Paramètre Alimentation'!$C$20:$C$26)</f>
        <v>Ven</v>
      </c>
      <c r="E80" s="13">
        <f t="shared" si="3"/>
        <v>45457</v>
      </c>
      <c r="F80" s="35">
        <v>30</v>
      </c>
      <c r="G80" s="35">
        <v>30</v>
      </c>
      <c r="H80" s="35">
        <v>30</v>
      </c>
      <c r="I80" s="35">
        <v>30</v>
      </c>
      <c r="J80" s="35">
        <v>30</v>
      </c>
      <c r="K80" s="35">
        <v>30</v>
      </c>
    </row>
    <row r="81" spans="1:11">
      <c r="A81" s="3">
        <v>48</v>
      </c>
      <c r="B81">
        <v>76</v>
      </c>
      <c r="C81" s="12">
        <f t="shared" si="2"/>
        <v>24</v>
      </c>
      <c r="D81" s="12" t="str">
        <f>_xlfn.XLOOKUP(WEEKDAY(E81,2),'Paramètre Alimentation'!$B$20:$B$26,'Paramètre Alimentation'!$C$20:$C$26)</f>
        <v>Sam</v>
      </c>
      <c r="E81" s="13">
        <f t="shared" si="3"/>
        <v>45458</v>
      </c>
      <c r="F81" s="14"/>
      <c r="G81" s="14"/>
      <c r="H81" s="14"/>
      <c r="I81" s="14"/>
      <c r="J81" s="14"/>
      <c r="K81" s="14"/>
    </row>
    <row r="82" spans="1:11">
      <c r="A82" s="3">
        <v>49</v>
      </c>
      <c r="B82">
        <v>77</v>
      </c>
      <c r="C82" s="12">
        <f t="shared" si="2"/>
        <v>24</v>
      </c>
      <c r="D82" s="12" t="str">
        <f>_xlfn.XLOOKUP(WEEKDAY(E82,2),'Paramètre Alimentation'!$B$20:$B$26,'Paramètre Alimentation'!$C$20:$C$26)</f>
        <v>Dim</v>
      </c>
      <c r="E82" s="13">
        <f t="shared" si="3"/>
        <v>45459</v>
      </c>
      <c r="F82" s="14"/>
      <c r="G82" s="14"/>
      <c r="H82" s="14"/>
      <c r="I82" s="14"/>
      <c r="J82" s="14"/>
      <c r="K82" s="14"/>
    </row>
    <row r="83" spans="1:11">
      <c r="A83" s="3">
        <v>50</v>
      </c>
      <c r="B83">
        <v>78</v>
      </c>
      <c r="C83" s="12">
        <f t="shared" si="2"/>
        <v>25</v>
      </c>
      <c r="D83" s="12" t="str">
        <f>_xlfn.XLOOKUP(WEEKDAY(E83,2),'Paramètre Alimentation'!$B$20:$B$26,'Paramètre Alimentation'!$C$20:$C$26)</f>
        <v>Lun</v>
      </c>
      <c r="E83" s="13">
        <f t="shared" si="3"/>
        <v>45460</v>
      </c>
      <c r="F83" s="35">
        <v>30</v>
      </c>
      <c r="G83" s="35">
        <v>30</v>
      </c>
      <c r="H83" s="35">
        <v>30</v>
      </c>
      <c r="I83" s="35">
        <v>30</v>
      </c>
      <c r="J83" s="35">
        <v>30</v>
      </c>
      <c r="K83" s="35">
        <v>30</v>
      </c>
    </row>
    <row r="84" spans="1:11">
      <c r="A84" s="3">
        <v>51</v>
      </c>
      <c r="B84">
        <v>79</v>
      </c>
      <c r="C84" s="12">
        <f t="shared" si="2"/>
        <v>25</v>
      </c>
      <c r="D84" s="12" t="str">
        <f>_xlfn.XLOOKUP(WEEKDAY(E84,2),'Paramètre Alimentation'!$B$20:$B$26,'Paramètre Alimentation'!$C$20:$C$26)</f>
        <v>Mar</v>
      </c>
      <c r="E84" s="13">
        <f t="shared" si="3"/>
        <v>45461</v>
      </c>
      <c r="F84" s="14"/>
      <c r="G84" s="14"/>
      <c r="H84" s="14"/>
      <c r="I84" s="14"/>
      <c r="J84" s="14"/>
      <c r="K84" s="14"/>
    </row>
    <row r="85" spans="1:11">
      <c r="A85" s="3">
        <v>52</v>
      </c>
      <c r="B85">
        <v>80</v>
      </c>
      <c r="C85" s="12">
        <f t="shared" si="2"/>
        <v>25</v>
      </c>
      <c r="D85" s="12" t="str">
        <f>_xlfn.XLOOKUP(WEEKDAY(E85,2),'Paramètre Alimentation'!$B$20:$B$26,'Paramètre Alimentation'!$C$20:$C$26)</f>
        <v>Mer</v>
      </c>
      <c r="E85" s="13">
        <f t="shared" si="3"/>
        <v>45462</v>
      </c>
      <c r="F85" s="35">
        <v>30</v>
      </c>
      <c r="G85" s="35">
        <v>30</v>
      </c>
      <c r="H85" s="35">
        <v>30</v>
      </c>
      <c r="I85" s="35">
        <v>30</v>
      </c>
      <c r="J85" s="35">
        <v>30</v>
      </c>
      <c r="K85" s="35">
        <v>30</v>
      </c>
    </row>
    <row r="86" spans="1:11">
      <c r="A86" s="3">
        <v>53</v>
      </c>
      <c r="B86">
        <v>81</v>
      </c>
      <c r="C86" s="12">
        <f t="shared" si="2"/>
        <v>25</v>
      </c>
      <c r="D86" s="12" t="str">
        <f>_xlfn.XLOOKUP(WEEKDAY(E86,2),'Paramètre Alimentation'!$B$20:$B$26,'Paramètre Alimentation'!$C$20:$C$26)</f>
        <v>Jeu</v>
      </c>
      <c r="E86" s="13">
        <f t="shared" si="3"/>
        <v>45463</v>
      </c>
      <c r="F86" s="14"/>
      <c r="G86" s="14"/>
      <c r="H86" s="14"/>
      <c r="I86" s="14"/>
      <c r="J86" s="14"/>
      <c r="K86" s="14"/>
    </row>
    <row r="87" spans="1:11">
      <c r="A87" s="3">
        <v>54</v>
      </c>
      <c r="B87">
        <v>82</v>
      </c>
      <c r="C87" s="12">
        <f t="shared" si="2"/>
        <v>25</v>
      </c>
      <c r="D87" s="12" t="str">
        <f>_xlfn.XLOOKUP(WEEKDAY(E87,2),'Paramètre Alimentation'!$B$20:$B$26,'Paramètre Alimentation'!$C$20:$C$26)</f>
        <v>Ven</v>
      </c>
      <c r="E87" s="13">
        <f t="shared" si="3"/>
        <v>45464</v>
      </c>
      <c r="F87" s="35">
        <v>30</v>
      </c>
      <c r="G87" s="35">
        <v>30</v>
      </c>
      <c r="H87" s="35">
        <v>30</v>
      </c>
      <c r="I87" s="35">
        <v>30</v>
      </c>
      <c r="J87" s="35">
        <v>30</v>
      </c>
      <c r="K87" s="35">
        <v>30</v>
      </c>
    </row>
    <row r="88" spans="1:11">
      <c r="A88" s="3">
        <v>55</v>
      </c>
      <c r="B88">
        <v>83</v>
      </c>
      <c r="C88" s="12">
        <f t="shared" si="2"/>
        <v>25</v>
      </c>
      <c r="D88" s="12" t="str">
        <f>_xlfn.XLOOKUP(WEEKDAY(E88,2),'Paramètre Alimentation'!$B$20:$B$26,'Paramètre Alimentation'!$C$20:$C$26)</f>
        <v>Sam</v>
      </c>
      <c r="E88" s="13">
        <f t="shared" si="3"/>
        <v>45465</v>
      </c>
      <c r="F88" s="14"/>
      <c r="G88" s="14"/>
      <c r="H88" s="14"/>
      <c r="I88" s="14"/>
      <c r="J88" s="14"/>
      <c r="K88" s="14"/>
    </row>
    <row r="89" spans="1:11">
      <c r="A89" s="3">
        <v>56</v>
      </c>
      <c r="B89">
        <v>84</v>
      </c>
      <c r="C89" s="12">
        <f t="shared" si="2"/>
        <v>25</v>
      </c>
      <c r="D89" s="12" t="str">
        <f>_xlfn.XLOOKUP(WEEKDAY(E89,2),'Paramètre Alimentation'!$B$20:$B$26,'Paramètre Alimentation'!$C$20:$C$26)</f>
        <v>Dim</v>
      </c>
      <c r="E89" s="13">
        <f t="shared" si="3"/>
        <v>45466</v>
      </c>
      <c r="F89" s="14"/>
      <c r="G89" s="14"/>
      <c r="H89" s="14"/>
      <c r="I89" s="14"/>
      <c r="J89" s="14"/>
      <c r="K89" s="14"/>
    </row>
    <row r="90" spans="1:11">
      <c r="A90" s="3">
        <v>1</v>
      </c>
      <c r="B90">
        <v>85</v>
      </c>
      <c r="C90" s="12">
        <f t="shared" si="2"/>
        <v>26</v>
      </c>
      <c r="D90" s="12" t="str">
        <f>_xlfn.XLOOKUP(WEEKDAY(E90,2),'Paramètre Alimentation'!$B$20:$B$26,'Paramètre Alimentation'!$C$20:$C$26)</f>
        <v>Lun</v>
      </c>
      <c r="E90" s="13">
        <f t="shared" si="3"/>
        <v>45467</v>
      </c>
      <c r="F90" s="36">
        <v>30</v>
      </c>
      <c r="G90" s="35">
        <v>30</v>
      </c>
      <c r="H90" s="35">
        <v>30</v>
      </c>
      <c r="I90" s="35">
        <v>30</v>
      </c>
      <c r="J90" s="35">
        <v>30</v>
      </c>
      <c r="K90" s="35">
        <v>30</v>
      </c>
    </row>
    <row r="91" spans="1:11">
      <c r="A91" s="3">
        <v>2</v>
      </c>
      <c r="B91">
        <v>86</v>
      </c>
      <c r="C91" s="12">
        <f t="shared" si="2"/>
        <v>26</v>
      </c>
      <c r="D91" s="12" t="str">
        <f>_xlfn.XLOOKUP(WEEKDAY(E91,2),'Paramètre Alimentation'!$B$20:$B$26,'Paramètre Alimentation'!$C$20:$C$26)</f>
        <v>Mar</v>
      </c>
      <c r="E91" s="13">
        <f t="shared" si="3"/>
        <v>45468</v>
      </c>
      <c r="F91" s="36">
        <v>30</v>
      </c>
      <c r="G91" s="14"/>
      <c r="H91" s="14"/>
      <c r="I91" s="14"/>
      <c r="J91" s="14"/>
      <c r="K91" s="14"/>
    </row>
    <row r="92" spans="1:11">
      <c r="A92" s="3">
        <v>3</v>
      </c>
      <c r="B92">
        <v>87</v>
      </c>
      <c r="C92" s="12">
        <f t="shared" si="2"/>
        <v>26</v>
      </c>
      <c r="D92" s="12" t="str">
        <f>_xlfn.XLOOKUP(WEEKDAY(E92,2),'Paramètre Alimentation'!$B$20:$B$26,'Paramètre Alimentation'!$C$20:$C$26)</f>
        <v>Mer</v>
      </c>
      <c r="E92" s="13">
        <f t="shared" si="3"/>
        <v>45469</v>
      </c>
      <c r="F92" s="36">
        <v>30</v>
      </c>
      <c r="G92" s="35">
        <v>30</v>
      </c>
      <c r="H92" s="35">
        <v>30</v>
      </c>
      <c r="I92" s="35">
        <v>30</v>
      </c>
      <c r="J92" s="35">
        <v>30</v>
      </c>
      <c r="K92" s="35">
        <v>30</v>
      </c>
    </row>
    <row r="93" spans="1:11">
      <c r="A93" s="3">
        <v>4</v>
      </c>
      <c r="B93">
        <v>88</v>
      </c>
      <c r="C93" s="12">
        <f t="shared" si="2"/>
        <v>26</v>
      </c>
      <c r="D93" s="12" t="str">
        <f>_xlfn.XLOOKUP(WEEKDAY(E93,2),'Paramètre Alimentation'!$B$20:$B$26,'Paramètre Alimentation'!$C$20:$C$26)</f>
        <v>Jeu</v>
      </c>
      <c r="E93" s="13">
        <f t="shared" si="3"/>
        <v>45470</v>
      </c>
      <c r="F93" s="36">
        <v>30</v>
      </c>
      <c r="G93" s="14"/>
      <c r="H93" s="14"/>
      <c r="I93" s="14"/>
      <c r="J93" s="14"/>
      <c r="K93" s="14"/>
    </row>
    <row r="94" spans="1:11">
      <c r="A94" s="3">
        <v>5</v>
      </c>
      <c r="B94">
        <v>89</v>
      </c>
      <c r="C94" s="12">
        <f t="shared" si="2"/>
        <v>26</v>
      </c>
      <c r="D94" s="12" t="str">
        <f>_xlfn.XLOOKUP(WEEKDAY(E94,2),'Paramètre Alimentation'!$B$20:$B$26,'Paramètre Alimentation'!$C$20:$C$26)</f>
        <v>Ven</v>
      </c>
      <c r="E94" s="13">
        <f t="shared" si="3"/>
        <v>45471</v>
      </c>
      <c r="F94" s="36">
        <v>30</v>
      </c>
      <c r="G94" s="35">
        <v>30</v>
      </c>
      <c r="H94" s="35">
        <v>30</v>
      </c>
      <c r="I94" s="35">
        <v>30</v>
      </c>
      <c r="J94" s="35">
        <v>30</v>
      </c>
      <c r="K94" s="35">
        <v>30</v>
      </c>
    </row>
    <row r="95" spans="1:11">
      <c r="A95" s="3">
        <v>6</v>
      </c>
      <c r="B95">
        <v>90</v>
      </c>
      <c r="C95" s="12">
        <f t="shared" si="2"/>
        <v>26</v>
      </c>
      <c r="D95" s="12" t="str">
        <f>_xlfn.XLOOKUP(WEEKDAY(E95,2),'Paramètre Alimentation'!$B$20:$B$26,'Paramètre Alimentation'!$C$20:$C$26)</f>
        <v>Sam</v>
      </c>
      <c r="E95" s="13">
        <f t="shared" si="3"/>
        <v>45472</v>
      </c>
      <c r="F95" s="14"/>
      <c r="G95" s="14"/>
      <c r="H95" s="14"/>
      <c r="I95" s="14"/>
      <c r="J95" s="14"/>
      <c r="K95" s="14"/>
    </row>
    <row r="96" spans="1:11">
      <c r="A96" s="3">
        <v>7</v>
      </c>
      <c r="B96">
        <v>91</v>
      </c>
      <c r="C96" s="12">
        <f t="shared" si="2"/>
        <v>26</v>
      </c>
      <c r="D96" s="12" t="str">
        <f>_xlfn.XLOOKUP(WEEKDAY(E96,2),'Paramètre Alimentation'!$B$20:$B$26,'Paramètre Alimentation'!$C$20:$C$26)</f>
        <v>Dim</v>
      </c>
      <c r="E96" s="13">
        <f t="shared" si="3"/>
        <v>45473</v>
      </c>
      <c r="F96" s="14"/>
      <c r="G96" s="14"/>
      <c r="H96" s="14"/>
      <c r="I96" s="14"/>
      <c r="J96" s="14"/>
      <c r="K96" s="14"/>
    </row>
    <row r="97" spans="1:11">
      <c r="A97" s="3">
        <v>8</v>
      </c>
      <c r="B97">
        <v>92</v>
      </c>
      <c r="C97" s="12">
        <f t="shared" si="2"/>
        <v>27</v>
      </c>
      <c r="D97" s="12" t="str">
        <f>_xlfn.XLOOKUP(WEEKDAY(E97,2),'Paramètre Alimentation'!$B$20:$B$26,'Paramètre Alimentation'!$C$20:$C$26)</f>
        <v>Lun</v>
      </c>
      <c r="E97" s="13">
        <f t="shared" si="3"/>
        <v>45474</v>
      </c>
      <c r="F97" s="36">
        <v>30</v>
      </c>
      <c r="G97" s="36">
        <v>30</v>
      </c>
      <c r="H97" s="35">
        <v>30</v>
      </c>
      <c r="I97" s="35">
        <v>30</v>
      </c>
      <c r="J97" s="35">
        <v>30</v>
      </c>
      <c r="K97" s="35">
        <v>30</v>
      </c>
    </row>
    <row r="98" spans="1:11">
      <c r="A98" s="3">
        <v>9</v>
      </c>
      <c r="B98">
        <v>93</v>
      </c>
      <c r="C98" s="12">
        <f t="shared" si="2"/>
        <v>27</v>
      </c>
      <c r="D98" s="12" t="str">
        <f>_xlfn.XLOOKUP(WEEKDAY(E98,2),'Paramètre Alimentation'!$B$20:$B$26,'Paramètre Alimentation'!$C$20:$C$26)</f>
        <v>Mar</v>
      </c>
      <c r="E98" s="13">
        <f t="shared" si="3"/>
        <v>45475</v>
      </c>
      <c r="F98" s="36">
        <v>30</v>
      </c>
      <c r="G98" s="36">
        <v>30</v>
      </c>
      <c r="H98" s="14"/>
      <c r="I98" s="14"/>
      <c r="J98" s="14"/>
      <c r="K98" s="14"/>
    </row>
    <row r="99" spans="1:11">
      <c r="A99" s="3">
        <v>10</v>
      </c>
      <c r="B99">
        <v>94</v>
      </c>
      <c r="C99" s="12">
        <f t="shared" si="2"/>
        <v>27</v>
      </c>
      <c r="D99" s="12" t="str">
        <f>_xlfn.XLOOKUP(WEEKDAY(E99,2),'Paramètre Alimentation'!$B$20:$B$26,'Paramètre Alimentation'!$C$20:$C$26)</f>
        <v>Mer</v>
      </c>
      <c r="E99" s="13">
        <f t="shared" si="3"/>
        <v>45476</v>
      </c>
      <c r="F99" s="36">
        <v>30</v>
      </c>
      <c r="G99" s="36">
        <v>30</v>
      </c>
      <c r="H99" s="35">
        <v>30</v>
      </c>
      <c r="I99" s="35">
        <v>30</v>
      </c>
      <c r="J99" s="35">
        <v>30</v>
      </c>
      <c r="K99" s="35">
        <v>30</v>
      </c>
    </row>
    <row r="100" spans="1:11">
      <c r="A100" s="3">
        <v>11</v>
      </c>
      <c r="B100">
        <v>95</v>
      </c>
      <c r="C100" s="12">
        <f t="shared" si="2"/>
        <v>27</v>
      </c>
      <c r="D100" s="12" t="str">
        <f>_xlfn.XLOOKUP(WEEKDAY(E100,2),'Paramètre Alimentation'!$B$20:$B$26,'Paramètre Alimentation'!$C$20:$C$26)</f>
        <v>Jeu</v>
      </c>
      <c r="E100" s="13">
        <f t="shared" si="3"/>
        <v>45477</v>
      </c>
      <c r="F100" s="36">
        <v>30</v>
      </c>
      <c r="G100" s="36">
        <v>30</v>
      </c>
      <c r="H100" s="14"/>
      <c r="I100" s="14"/>
      <c r="J100" s="14"/>
      <c r="K100" s="14"/>
    </row>
    <row r="101" spans="1:11">
      <c r="A101" s="3">
        <v>12</v>
      </c>
      <c r="B101">
        <v>96</v>
      </c>
      <c r="C101" s="12">
        <f t="shared" si="2"/>
        <v>27</v>
      </c>
      <c r="D101" s="12" t="str">
        <f>_xlfn.XLOOKUP(WEEKDAY(E101,2),'Paramètre Alimentation'!$B$20:$B$26,'Paramètre Alimentation'!$C$20:$C$26)</f>
        <v>Ven</v>
      </c>
      <c r="E101" s="13">
        <f t="shared" si="3"/>
        <v>45478</v>
      </c>
      <c r="F101" s="36">
        <v>30</v>
      </c>
      <c r="G101" s="36">
        <v>30</v>
      </c>
      <c r="H101" s="35">
        <v>30</v>
      </c>
      <c r="I101" s="35">
        <v>30</v>
      </c>
      <c r="J101" s="35">
        <v>30</v>
      </c>
      <c r="K101" s="35">
        <v>30</v>
      </c>
    </row>
    <row r="102" spans="1:11">
      <c r="A102" s="3">
        <v>13</v>
      </c>
      <c r="B102">
        <v>97</v>
      </c>
      <c r="C102" s="12">
        <f t="shared" si="2"/>
        <v>27</v>
      </c>
      <c r="D102" s="12" t="str">
        <f>_xlfn.XLOOKUP(WEEKDAY(E102,2),'Paramètre Alimentation'!$B$20:$B$26,'Paramètre Alimentation'!$C$20:$C$26)</f>
        <v>Sam</v>
      </c>
      <c r="E102" s="13">
        <f t="shared" si="3"/>
        <v>45479</v>
      </c>
      <c r="F102" s="14"/>
      <c r="G102" s="14"/>
      <c r="H102" s="14"/>
      <c r="I102" s="14"/>
      <c r="J102" s="14"/>
      <c r="K102" s="14"/>
    </row>
    <row r="103" spans="1:11">
      <c r="A103" s="3">
        <v>14</v>
      </c>
      <c r="B103">
        <v>98</v>
      </c>
      <c r="C103" s="12">
        <f t="shared" si="2"/>
        <v>27</v>
      </c>
      <c r="D103" s="12" t="str">
        <f>_xlfn.XLOOKUP(WEEKDAY(E103,2),'Paramètre Alimentation'!$B$20:$B$26,'Paramètre Alimentation'!$C$20:$C$26)</f>
        <v>Dim</v>
      </c>
      <c r="E103" s="13">
        <f t="shared" si="3"/>
        <v>45480</v>
      </c>
      <c r="F103" s="14"/>
      <c r="G103" s="14"/>
      <c r="H103" s="14"/>
      <c r="I103" s="14"/>
      <c r="J103" s="14"/>
      <c r="K103" s="14"/>
    </row>
    <row r="104" spans="1:11">
      <c r="A104" s="3">
        <v>15</v>
      </c>
      <c r="B104">
        <v>99</v>
      </c>
      <c r="C104" s="12">
        <f t="shared" si="2"/>
        <v>28</v>
      </c>
      <c r="D104" s="12" t="str">
        <f>_xlfn.XLOOKUP(WEEKDAY(E104,2),'Paramètre Alimentation'!$B$20:$B$26,'Paramètre Alimentation'!$C$20:$C$26)</f>
        <v>Lun</v>
      </c>
      <c r="E104" s="13">
        <f t="shared" si="3"/>
        <v>45481</v>
      </c>
      <c r="F104" s="36">
        <v>30</v>
      </c>
      <c r="G104" s="36">
        <v>30</v>
      </c>
      <c r="H104" s="36">
        <v>30</v>
      </c>
      <c r="I104" s="35">
        <v>30</v>
      </c>
      <c r="J104" s="35">
        <v>30</v>
      </c>
      <c r="K104" s="35">
        <v>30</v>
      </c>
    </row>
    <row r="105" spans="1:11">
      <c r="A105" s="3">
        <v>16</v>
      </c>
      <c r="B105">
        <v>100</v>
      </c>
      <c r="C105" s="12">
        <f t="shared" si="2"/>
        <v>28</v>
      </c>
      <c r="D105" s="12" t="str">
        <f>_xlfn.XLOOKUP(WEEKDAY(E105,2),'Paramètre Alimentation'!$B$20:$B$26,'Paramètre Alimentation'!$C$20:$C$26)</f>
        <v>Mar</v>
      </c>
      <c r="E105" s="13">
        <f t="shared" si="3"/>
        <v>45482</v>
      </c>
      <c r="F105" s="36">
        <v>30</v>
      </c>
      <c r="G105" s="36">
        <v>30</v>
      </c>
      <c r="H105" s="36">
        <v>30</v>
      </c>
      <c r="I105" s="14"/>
      <c r="J105" s="14"/>
      <c r="K105" s="14"/>
    </row>
    <row r="106" spans="1:11">
      <c r="A106" s="3">
        <v>17</v>
      </c>
      <c r="B106">
        <v>101</v>
      </c>
      <c r="C106" s="12">
        <f t="shared" si="2"/>
        <v>28</v>
      </c>
      <c r="D106" s="12" t="str">
        <f>_xlfn.XLOOKUP(WEEKDAY(E106,2),'Paramètre Alimentation'!$B$20:$B$26,'Paramètre Alimentation'!$C$20:$C$26)</f>
        <v>Mer</v>
      </c>
      <c r="E106" s="13">
        <f t="shared" si="3"/>
        <v>45483</v>
      </c>
      <c r="F106" s="36">
        <v>30</v>
      </c>
      <c r="G106" s="36">
        <v>30</v>
      </c>
      <c r="H106" s="36">
        <v>30</v>
      </c>
      <c r="I106" s="35">
        <v>30</v>
      </c>
      <c r="J106" s="35">
        <v>30</v>
      </c>
      <c r="K106" s="35">
        <v>30</v>
      </c>
    </row>
    <row r="107" spans="1:11">
      <c r="A107" s="3">
        <v>18</v>
      </c>
      <c r="B107">
        <v>102</v>
      </c>
      <c r="C107" s="12">
        <f t="shared" si="2"/>
        <v>28</v>
      </c>
      <c r="D107" s="12" t="str">
        <f>_xlfn.XLOOKUP(WEEKDAY(E107,2),'Paramètre Alimentation'!$B$20:$B$26,'Paramètre Alimentation'!$C$20:$C$26)</f>
        <v>Jeu</v>
      </c>
      <c r="E107" s="13">
        <f t="shared" si="3"/>
        <v>45484</v>
      </c>
      <c r="F107" s="36">
        <v>30</v>
      </c>
      <c r="G107" s="36">
        <v>30</v>
      </c>
      <c r="H107" s="36">
        <v>30</v>
      </c>
      <c r="I107" s="14"/>
      <c r="J107" s="14"/>
      <c r="K107" s="14"/>
    </row>
    <row r="108" spans="1:11">
      <c r="A108" s="3">
        <v>19</v>
      </c>
      <c r="B108">
        <v>103</v>
      </c>
      <c r="C108" s="12">
        <f t="shared" si="2"/>
        <v>28</v>
      </c>
      <c r="D108" s="12" t="str">
        <f>_xlfn.XLOOKUP(WEEKDAY(E108,2),'Paramètre Alimentation'!$B$20:$B$26,'Paramètre Alimentation'!$C$20:$C$26)</f>
        <v>Ven</v>
      </c>
      <c r="E108" s="13">
        <f t="shared" si="3"/>
        <v>45485</v>
      </c>
      <c r="F108" s="36">
        <v>30</v>
      </c>
      <c r="G108" s="36">
        <v>30</v>
      </c>
      <c r="H108" s="36">
        <v>30</v>
      </c>
      <c r="I108" s="35">
        <v>30</v>
      </c>
      <c r="J108" s="35">
        <v>30</v>
      </c>
      <c r="K108" s="35">
        <v>30</v>
      </c>
    </row>
    <row r="109" spans="1:11">
      <c r="A109" s="3">
        <v>20</v>
      </c>
      <c r="B109">
        <v>104</v>
      </c>
      <c r="C109" s="12">
        <f t="shared" si="2"/>
        <v>28</v>
      </c>
      <c r="D109" s="12" t="str">
        <f>_xlfn.XLOOKUP(WEEKDAY(E109,2),'Paramètre Alimentation'!$B$20:$B$26,'Paramètre Alimentation'!$C$20:$C$26)</f>
        <v>Sam</v>
      </c>
      <c r="E109" s="13">
        <f t="shared" si="3"/>
        <v>45486</v>
      </c>
      <c r="F109" s="14"/>
      <c r="G109" s="14"/>
      <c r="H109" s="14"/>
      <c r="I109" s="14"/>
      <c r="J109" s="14"/>
      <c r="K109" s="14"/>
    </row>
    <row r="110" spans="1:11">
      <c r="A110" s="3">
        <v>21</v>
      </c>
      <c r="B110">
        <v>105</v>
      </c>
      <c r="C110" s="12">
        <f t="shared" si="2"/>
        <v>28</v>
      </c>
      <c r="D110" s="12" t="str">
        <f>_xlfn.XLOOKUP(WEEKDAY(E110,2),'Paramètre Alimentation'!$B$20:$B$26,'Paramètre Alimentation'!$C$20:$C$26)</f>
        <v>Dim</v>
      </c>
      <c r="E110" s="13">
        <f t="shared" si="3"/>
        <v>45487</v>
      </c>
      <c r="F110" s="14"/>
      <c r="G110" s="14"/>
      <c r="H110" s="14"/>
      <c r="I110" s="14"/>
      <c r="J110" s="14"/>
      <c r="K110" s="14"/>
    </row>
    <row r="111" spans="1:11">
      <c r="A111" s="3">
        <v>22</v>
      </c>
      <c r="B111">
        <v>106</v>
      </c>
      <c r="C111" s="12">
        <f t="shared" si="2"/>
        <v>29</v>
      </c>
      <c r="D111" s="12" t="str">
        <f>_xlfn.XLOOKUP(WEEKDAY(E111,2),'Paramètre Alimentation'!$B$20:$B$26,'Paramètre Alimentation'!$C$20:$C$26)</f>
        <v>Lun</v>
      </c>
      <c r="E111" s="13">
        <f t="shared" si="3"/>
        <v>45488</v>
      </c>
      <c r="F111" s="36">
        <v>30</v>
      </c>
      <c r="G111" s="36">
        <v>30</v>
      </c>
      <c r="H111" s="36">
        <v>30</v>
      </c>
      <c r="I111" s="36">
        <v>30</v>
      </c>
      <c r="J111" s="35">
        <v>30</v>
      </c>
      <c r="K111" s="35">
        <v>30</v>
      </c>
    </row>
    <row r="112" spans="1:11">
      <c r="A112" s="3">
        <v>23</v>
      </c>
      <c r="B112">
        <v>107</v>
      </c>
      <c r="C112" s="12">
        <f t="shared" si="2"/>
        <v>29</v>
      </c>
      <c r="D112" s="12" t="str">
        <f>_xlfn.XLOOKUP(WEEKDAY(E112,2),'Paramètre Alimentation'!$B$20:$B$26,'Paramètre Alimentation'!$C$20:$C$26)</f>
        <v>Mar</v>
      </c>
      <c r="E112" s="13">
        <f t="shared" si="3"/>
        <v>45489</v>
      </c>
      <c r="F112" s="36">
        <v>30</v>
      </c>
      <c r="G112" s="36">
        <v>30</v>
      </c>
      <c r="H112" s="36">
        <v>30</v>
      </c>
      <c r="I112" s="36">
        <v>30</v>
      </c>
      <c r="J112" s="14"/>
      <c r="K112" s="14"/>
    </row>
    <row r="113" spans="1:11">
      <c r="A113" s="3">
        <v>24</v>
      </c>
      <c r="B113">
        <v>108</v>
      </c>
      <c r="C113" s="12">
        <f t="shared" si="2"/>
        <v>29</v>
      </c>
      <c r="D113" s="12" t="str">
        <f>_xlfn.XLOOKUP(WEEKDAY(E113,2),'Paramètre Alimentation'!$B$20:$B$26,'Paramètre Alimentation'!$C$20:$C$26)</f>
        <v>Mer</v>
      </c>
      <c r="E113" s="13">
        <f t="shared" si="3"/>
        <v>45490</v>
      </c>
      <c r="F113" s="36">
        <v>30</v>
      </c>
      <c r="G113" s="36">
        <v>30</v>
      </c>
      <c r="H113" s="36">
        <v>30</v>
      </c>
      <c r="I113" s="36">
        <v>30</v>
      </c>
      <c r="J113" s="35">
        <v>30</v>
      </c>
      <c r="K113" s="35">
        <v>30</v>
      </c>
    </row>
    <row r="114" spans="1:11">
      <c r="A114" s="3">
        <v>25</v>
      </c>
      <c r="B114">
        <v>109</v>
      </c>
      <c r="C114" s="12">
        <f t="shared" si="2"/>
        <v>29</v>
      </c>
      <c r="D114" s="12" t="str">
        <f>_xlfn.XLOOKUP(WEEKDAY(E114,2),'Paramètre Alimentation'!$B$20:$B$26,'Paramètre Alimentation'!$C$20:$C$26)</f>
        <v>Jeu</v>
      </c>
      <c r="E114" s="13">
        <f t="shared" si="3"/>
        <v>45491</v>
      </c>
      <c r="F114" s="36">
        <v>30</v>
      </c>
      <c r="G114" s="36">
        <v>30</v>
      </c>
      <c r="H114" s="36">
        <v>30</v>
      </c>
      <c r="I114" s="36">
        <v>30</v>
      </c>
      <c r="J114" s="14"/>
      <c r="K114" s="14"/>
    </row>
    <row r="115" spans="1:11">
      <c r="A115" s="3">
        <v>26</v>
      </c>
      <c r="B115">
        <v>110</v>
      </c>
      <c r="C115" s="12">
        <f t="shared" si="2"/>
        <v>29</v>
      </c>
      <c r="D115" s="12" t="str">
        <f>_xlfn.XLOOKUP(WEEKDAY(E115,2),'Paramètre Alimentation'!$B$20:$B$26,'Paramètre Alimentation'!$C$20:$C$26)</f>
        <v>Ven</v>
      </c>
      <c r="E115" s="13">
        <f t="shared" si="3"/>
        <v>45492</v>
      </c>
      <c r="F115" s="36">
        <v>30</v>
      </c>
      <c r="G115" s="36">
        <v>30</v>
      </c>
      <c r="H115" s="36">
        <v>30</v>
      </c>
      <c r="I115" s="36">
        <v>30</v>
      </c>
      <c r="J115" s="35">
        <v>30</v>
      </c>
      <c r="K115" s="35">
        <v>30</v>
      </c>
    </row>
    <row r="116" spans="1:11">
      <c r="A116" s="3">
        <v>27</v>
      </c>
      <c r="B116">
        <v>111</v>
      </c>
      <c r="C116" s="12">
        <f t="shared" si="2"/>
        <v>29</v>
      </c>
      <c r="D116" s="12" t="str">
        <f>_xlfn.XLOOKUP(WEEKDAY(E116,2),'Paramètre Alimentation'!$B$20:$B$26,'Paramètre Alimentation'!$C$20:$C$26)</f>
        <v>Sam</v>
      </c>
      <c r="E116" s="13">
        <f t="shared" si="3"/>
        <v>45493</v>
      </c>
      <c r="F116" s="14"/>
      <c r="G116" s="14"/>
      <c r="H116" s="14"/>
      <c r="I116" s="14"/>
      <c r="J116" s="14"/>
      <c r="K116" s="14"/>
    </row>
    <row r="117" spans="1:11">
      <c r="A117" s="3">
        <v>28</v>
      </c>
      <c r="B117">
        <v>112</v>
      </c>
      <c r="C117" s="12">
        <f t="shared" si="2"/>
        <v>29</v>
      </c>
      <c r="D117" s="12" t="str">
        <f>_xlfn.XLOOKUP(WEEKDAY(E117,2),'Paramètre Alimentation'!$B$20:$B$26,'Paramètre Alimentation'!$C$20:$C$26)</f>
        <v>Dim</v>
      </c>
      <c r="E117" s="13">
        <f t="shared" si="3"/>
        <v>45494</v>
      </c>
      <c r="F117" s="14"/>
      <c r="G117" s="14"/>
      <c r="H117" s="14"/>
      <c r="I117" s="14"/>
      <c r="J117" s="14"/>
      <c r="K117" s="14"/>
    </row>
    <row r="118" spans="1:11">
      <c r="B118">
        <v>113</v>
      </c>
      <c r="C118" s="12">
        <f t="shared" si="2"/>
        <v>30</v>
      </c>
      <c r="D118" s="12" t="str">
        <f>_xlfn.XLOOKUP(WEEKDAY(E118,2),'Paramètre Alimentation'!$B$20:$B$26,'Paramètre Alimentation'!$C$20:$C$26)</f>
        <v>Lun</v>
      </c>
      <c r="E118" s="13">
        <f t="shared" si="3"/>
        <v>45495</v>
      </c>
      <c r="F118" s="14"/>
      <c r="G118" s="36">
        <v>30</v>
      </c>
      <c r="H118" s="36">
        <v>30</v>
      </c>
      <c r="I118" s="36">
        <v>30</v>
      </c>
      <c r="J118" s="36">
        <v>30</v>
      </c>
      <c r="K118" s="35">
        <v>30</v>
      </c>
    </row>
    <row r="119" spans="1:11">
      <c r="B119">
        <v>114</v>
      </c>
      <c r="C119" s="12">
        <f t="shared" si="2"/>
        <v>30</v>
      </c>
      <c r="D119" s="12" t="str">
        <f>_xlfn.XLOOKUP(WEEKDAY(E119,2),'Paramètre Alimentation'!$B$20:$B$26,'Paramètre Alimentation'!$C$20:$C$26)</f>
        <v>Mar</v>
      </c>
      <c r="E119" s="13">
        <f t="shared" si="3"/>
        <v>45496</v>
      </c>
      <c r="F119" s="14"/>
      <c r="G119" s="36">
        <v>30</v>
      </c>
      <c r="H119" s="36">
        <v>30</v>
      </c>
      <c r="I119" s="36">
        <v>30</v>
      </c>
      <c r="J119" s="36">
        <v>30</v>
      </c>
      <c r="K119" s="14"/>
    </row>
    <row r="120" spans="1:11">
      <c r="B120">
        <v>115</v>
      </c>
      <c r="C120" s="12">
        <f t="shared" si="2"/>
        <v>30</v>
      </c>
      <c r="D120" s="12" t="str">
        <f>_xlfn.XLOOKUP(WEEKDAY(E120,2),'Paramètre Alimentation'!$B$20:$B$26,'Paramètre Alimentation'!$C$20:$C$26)</f>
        <v>Mer</v>
      </c>
      <c r="E120" s="13">
        <f t="shared" si="3"/>
        <v>45497</v>
      </c>
      <c r="F120" s="14"/>
      <c r="G120" s="36">
        <v>30</v>
      </c>
      <c r="H120" s="36">
        <v>30</v>
      </c>
      <c r="I120" s="36">
        <v>30</v>
      </c>
      <c r="J120" s="36">
        <v>30</v>
      </c>
      <c r="K120" s="35">
        <v>30</v>
      </c>
    </row>
    <row r="121" spans="1:11">
      <c r="B121">
        <v>116</v>
      </c>
      <c r="C121" s="12">
        <f t="shared" si="2"/>
        <v>30</v>
      </c>
      <c r="D121" s="12" t="str">
        <f>_xlfn.XLOOKUP(WEEKDAY(E121,2),'Paramètre Alimentation'!$B$20:$B$26,'Paramètre Alimentation'!$C$20:$C$26)</f>
        <v>Jeu</v>
      </c>
      <c r="E121" s="13">
        <f t="shared" si="3"/>
        <v>45498</v>
      </c>
      <c r="F121" s="14"/>
      <c r="G121" s="36">
        <v>30</v>
      </c>
      <c r="H121" s="36">
        <v>30</v>
      </c>
      <c r="I121" s="36">
        <v>30</v>
      </c>
      <c r="J121" s="36">
        <v>30</v>
      </c>
      <c r="K121" s="14"/>
    </row>
    <row r="122" spans="1:11">
      <c r="B122">
        <v>117</v>
      </c>
      <c r="C122" s="12">
        <f t="shared" si="2"/>
        <v>30</v>
      </c>
      <c r="D122" s="12" t="str">
        <f>_xlfn.XLOOKUP(WEEKDAY(E122,2),'Paramètre Alimentation'!$B$20:$B$26,'Paramètre Alimentation'!$C$20:$C$26)</f>
        <v>Ven</v>
      </c>
      <c r="E122" s="13">
        <f t="shared" si="3"/>
        <v>45499</v>
      </c>
      <c r="F122" s="14"/>
      <c r="G122" s="36">
        <v>30</v>
      </c>
      <c r="H122" s="36">
        <v>30</v>
      </c>
      <c r="I122" s="36">
        <v>30</v>
      </c>
      <c r="J122" s="36">
        <v>30</v>
      </c>
      <c r="K122" s="35">
        <v>30</v>
      </c>
    </row>
    <row r="123" spans="1:11">
      <c r="B123">
        <v>118</v>
      </c>
      <c r="C123" s="12">
        <f t="shared" si="2"/>
        <v>30</v>
      </c>
      <c r="D123" s="12" t="str">
        <f>_xlfn.XLOOKUP(WEEKDAY(E123,2),'Paramètre Alimentation'!$B$20:$B$26,'Paramètre Alimentation'!$C$20:$C$26)</f>
        <v>Sam</v>
      </c>
      <c r="E123" s="13">
        <f t="shared" si="3"/>
        <v>45500</v>
      </c>
      <c r="F123" s="14"/>
      <c r="G123" s="14"/>
      <c r="H123" s="14"/>
      <c r="I123" s="14"/>
      <c r="J123" s="14"/>
      <c r="K123" s="14"/>
    </row>
    <row r="124" spans="1:11">
      <c r="B124">
        <v>119</v>
      </c>
      <c r="C124" s="12">
        <f t="shared" si="2"/>
        <v>30</v>
      </c>
      <c r="D124" s="12" t="str">
        <f>_xlfn.XLOOKUP(WEEKDAY(E124,2),'Paramètre Alimentation'!$B$20:$B$26,'Paramètre Alimentation'!$C$20:$C$26)</f>
        <v>Dim</v>
      </c>
      <c r="E124" s="13">
        <f t="shared" si="3"/>
        <v>45501</v>
      </c>
      <c r="F124" s="14"/>
      <c r="G124" s="14"/>
      <c r="H124" s="14"/>
      <c r="I124" s="14"/>
      <c r="J124" s="14"/>
      <c r="K124" s="14"/>
    </row>
    <row r="125" spans="1:11">
      <c r="B125">
        <v>120</v>
      </c>
      <c r="C125" s="12">
        <f t="shared" si="2"/>
        <v>31</v>
      </c>
      <c r="D125" s="12" t="str">
        <f>_xlfn.XLOOKUP(WEEKDAY(E125,2),'Paramètre Alimentation'!$B$20:$B$26,'Paramètre Alimentation'!$C$20:$C$26)</f>
        <v>Lun</v>
      </c>
      <c r="E125" s="13">
        <f t="shared" si="3"/>
        <v>45502</v>
      </c>
      <c r="F125" s="14"/>
      <c r="G125" s="14"/>
      <c r="H125" s="36">
        <v>30</v>
      </c>
      <c r="I125" s="36">
        <v>30</v>
      </c>
      <c r="J125" s="36">
        <v>30</v>
      </c>
      <c r="K125" s="36">
        <v>30</v>
      </c>
    </row>
    <row r="126" spans="1:11">
      <c r="B126">
        <v>121</v>
      </c>
      <c r="C126" s="12">
        <f t="shared" si="2"/>
        <v>31</v>
      </c>
      <c r="D126" s="12" t="str">
        <f>_xlfn.XLOOKUP(WEEKDAY(E126,2),'Paramètre Alimentation'!$B$20:$B$26,'Paramètre Alimentation'!$C$20:$C$26)</f>
        <v>Mar</v>
      </c>
      <c r="E126" s="13">
        <f t="shared" si="3"/>
        <v>45503</v>
      </c>
      <c r="F126" s="14"/>
      <c r="G126" s="14"/>
      <c r="H126" s="36">
        <v>30</v>
      </c>
      <c r="I126" s="36">
        <v>30</v>
      </c>
      <c r="J126" s="36">
        <v>30</v>
      </c>
      <c r="K126" s="36">
        <v>30</v>
      </c>
    </row>
    <row r="127" spans="1:11">
      <c r="B127">
        <v>122</v>
      </c>
      <c r="C127" s="12">
        <f t="shared" si="2"/>
        <v>31</v>
      </c>
      <c r="D127" s="12" t="str">
        <f>_xlfn.XLOOKUP(WEEKDAY(E127,2),'Paramètre Alimentation'!$B$20:$B$26,'Paramètre Alimentation'!$C$20:$C$26)</f>
        <v>Mer</v>
      </c>
      <c r="E127" s="13">
        <f t="shared" si="3"/>
        <v>45504</v>
      </c>
      <c r="F127" s="14"/>
      <c r="G127" s="14"/>
      <c r="H127" s="36">
        <v>30</v>
      </c>
      <c r="I127" s="36">
        <v>30</v>
      </c>
      <c r="J127" s="36">
        <v>30</v>
      </c>
      <c r="K127" s="36">
        <v>30</v>
      </c>
    </row>
    <row r="128" spans="1:11">
      <c r="B128">
        <v>123</v>
      </c>
      <c r="C128" s="12">
        <f t="shared" si="2"/>
        <v>31</v>
      </c>
      <c r="D128" s="12" t="str">
        <f>_xlfn.XLOOKUP(WEEKDAY(E128,2),'Paramètre Alimentation'!$B$20:$B$26,'Paramètre Alimentation'!$C$20:$C$26)</f>
        <v>Jeu</v>
      </c>
      <c r="E128" s="13">
        <f t="shared" si="3"/>
        <v>45505</v>
      </c>
      <c r="F128" s="14"/>
      <c r="G128" s="14"/>
      <c r="H128" s="36">
        <v>30</v>
      </c>
      <c r="I128" s="36">
        <v>30</v>
      </c>
      <c r="J128" s="36">
        <v>30</v>
      </c>
      <c r="K128" s="36">
        <v>30</v>
      </c>
    </row>
    <row r="129" spans="2:11">
      <c r="B129">
        <v>124</v>
      </c>
      <c r="C129" s="12">
        <f t="shared" si="2"/>
        <v>31</v>
      </c>
      <c r="D129" s="12" t="str">
        <f>_xlfn.XLOOKUP(WEEKDAY(E129,2),'Paramètre Alimentation'!$B$20:$B$26,'Paramètre Alimentation'!$C$20:$C$26)</f>
        <v>Ven</v>
      </c>
      <c r="E129" s="13">
        <f t="shared" si="3"/>
        <v>45506</v>
      </c>
      <c r="F129" s="14"/>
      <c r="G129" s="14"/>
      <c r="H129" s="36">
        <v>30</v>
      </c>
      <c r="I129" s="36">
        <v>30</v>
      </c>
      <c r="J129" s="36">
        <v>30</v>
      </c>
      <c r="K129" s="36">
        <v>30</v>
      </c>
    </row>
    <row r="130" spans="2:11">
      <c r="B130">
        <v>125</v>
      </c>
      <c r="C130" s="12">
        <f t="shared" si="2"/>
        <v>31</v>
      </c>
      <c r="D130" s="12" t="str">
        <f>_xlfn.XLOOKUP(WEEKDAY(E130,2),'Paramètre Alimentation'!$B$20:$B$26,'Paramètre Alimentation'!$C$20:$C$26)</f>
        <v>Sam</v>
      </c>
      <c r="E130" s="13">
        <f t="shared" si="3"/>
        <v>45507</v>
      </c>
      <c r="F130" s="14"/>
      <c r="G130" s="14"/>
      <c r="H130" s="14"/>
      <c r="I130" s="14"/>
      <c r="J130" s="14"/>
      <c r="K130" s="14"/>
    </row>
    <row r="131" spans="2:11">
      <c r="B131">
        <v>126</v>
      </c>
      <c r="C131" s="12">
        <f t="shared" si="2"/>
        <v>31</v>
      </c>
      <c r="D131" s="12" t="str">
        <f>_xlfn.XLOOKUP(WEEKDAY(E131,2),'Paramètre Alimentation'!$B$20:$B$26,'Paramètre Alimentation'!$C$20:$C$26)</f>
        <v>Dim</v>
      </c>
      <c r="E131" s="13">
        <f t="shared" si="3"/>
        <v>45508</v>
      </c>
      <c r="F131" s="14"/>
      <c r="G131" s="14"/>
      <c r="H131" s="14"/>
      <c r="I131" s="14"/>
      <c r="J131" s="14"/>
      <c r="K131" s="14"/>
    </row>
    <row r="132" spans="2:11">
      <c r="B132">
        <v>127</v>
      </c>
      <c r="C132" s="12">
        <f t="shared" si="2"/>
        <v>32</v>
      </c>
      <c r="D132" s="12" t="str">
        <f>_xlfn.XLOOKUP(WEEKDAY(E132,2),'Paramètre Alimentation'!$B$20:$B$26,'Paramètre Alimentation'!$C$20:$C$26)</f>
        <v>Lun</v>
      </c>
      <c r="E132" s="13">
        <f t="shared" si="3"/>
        <v>45509</v>
      </c>
      <c r="F132" s="14"/>
      <c r="G132" s="14"/>
      <c r="H132" s="14"/>
      <c r="I132" s="36">
        <v>30</v>
      </c>
      <c r="J132" s="36">
        <v>30</v>
      </c>
      <c r="K132" s="36">
        <v>30</v>
      </c>
    </row>
    <row r="133" spans="2:11">
      <c r="B133">
        <v>128</v>
      </c>
      <c r="C133" s="12">
        <f t="shared" si="2"/>
        <v>32</v>
      </c>
      <c r="D133" s="12" t="str">
        <f>_xlfn.XLOOKUP(WEEKDAY(E133,2),'Paramètre Alimentation'!$B$20:$B$26,'Paramètre Alimentation'!$C$20:$C$26)</f>
        <v>Mar</v>
      </c>
      <c r="E133" s="13">
        <f t="shared" si="3"/>
        <v>45510</v>
      </c>
      <c r="F133" s="14"/>
      <c r="G133" s="14"/>
      <c r="H133" s="14"/>
      <c r="I133" s="36">
        <v>30</v>
      </c>
      <c r="J133" s="36">
        <v>30</v>
      </c>
      <c r="K133" s="36">
        <v>30</v>
      </c>
    </row>
    <row r="134" spans="2:11">
      <c r="B134">
        <v>129</v>
      </c>
      <c r="C134" s="12">
        <f t="shared" si="2"/>
        <v>32</v>
      </c>
      <c r="D134" s="12" t="str">
        <f>_xlfn.XLOOKUP(WEEKDAY(E134,2),'Paramètre Alimentation'!$B$20:$B$26,'Paramètre Alimentation'!$C$20:$C$26)</f>
        <v>Mer</v>
      </c>
      <c r="E134" s="13">
        <f t="shared" si="3"/>
        <v>45511</v>
      </c>
      <c r="F134" s="14"/>
      <c r="G134" s="14"/>
      <c r="H134" s="14"/>
      <c r="I134" s="36">
        <v>30</v>
      </c>
      <c r="J134" s="36">
        <v>30</v>
      </c>
      <c r="K134" s="36">
        <v>30</v>
      </c>
    </row>
    <row r="135" spans="2:11">
      <c r="B135">
        <v>130</v>
      </c>
      <c r="C135" s="12">
        <f t="shared" ref="C135:C198" si="4">WEEKNUM(E135,2)</f>
        <v>32</v>
      </c>
      <c r="D135" s="12" t="str">
        <f>_xlfn.XLOOKUP(WEEKDAY(E135,2),'Paramètre Alimentation'!$B$20:$B$26,'Paramètre Alimentation'!$C$20:$C$26)</f>
        <v>Jeu</v>
      </c>
      <c r="E135" s="13">
        <f t="shared" si="3"/>
        <v>45512</v>
      </c>
      <c r="F135" s="14"/>
      <c r="G135" s="14"/>
      <c r="H135" s="14"/>
      <c r="I135" s="36">
        <v>30</v>
      </c>
      <c r="J135" s="36">
        <v>30</v>
      </c>
      <c r="K135" s="36">
        <v>30</v>
      </c>
    </row>
    <row r="136" spans="2:11">
      <c r="B136">
        <v>131</v>
      </c>
      <c r="C136" s="12">
        <f t="shared" si="4"/>
        <v>32</v>
      </c>
      <c r="D136" s="12" t="str">
        <f>_xlfn.XLOOKUP(WEEKDAY(E136,2),'Paramètre Alimentation'!$B$20:$B$26,'Paramètre Alimentation'!$C$20:$C$26)</f>
        <v>Ven</v>
      </c>
      <c r="E136" s="13">
        <f t="shared" ref="E136:E199" si="5">E135+1</f>
        <v>45513</v>
      </c>
      <c r="F136" s="14"/>
      <c r="G136" s="14"/>
      <c r="H136" s="14"/>
      <c r="I136" s="36">
        <v>30</v>
      </c>
      <c r="J136" s="36">
        <v>30</v>
      </c>
      <c r="K136" s="36">
        <v>30</v>
      </c>
    </row>
    <row r="137" spans="2:11">
      <c r="B137">
        <v>132</v>
      </c>
      <c r="C137" s="12">
        <f t="shared" si="4"/>
        <v>32</v>
      </c>
      <c r="D137" s="12" t="str">
        <f>_xlfn.XLOOKUP(WEEKDAY(E137,2),'Paramètre Alimentation'!$B$20:$B$26,'Paramètre Alimentation'!$C$20:$C$26)</f>
        <v>Sam</v>
      </c>
      <c r="E137" s="13">
        <f t="shared" si="5"/>
        <v>45514</v>
      </c>
      <c r="F137" s="14"/>
      <c r="G137" s="14"/>
      <c r="H137" s="14"/>
      <c r="I137" s="14"/>
      <c r="J137" s="14"/>
      <c r="K137" s="14"/>
    </row>
    <row r="138" spans="2:11">
      <c r="B138">
        <v>133</v>
      </c>
      <c r="C138" s="12">
        <f t="shared" si="4"/>
        <v>32</v>
      </c>
      <c r="D138" s="12" t="str">
        <f>_xlfn.XLOOKUP(WEEKDAY(E138,2),'Paramètre Alimentation'!$B$20:$B$26,'Paramètre Alimentation'!$C$20:$C$26)</f>
        <v>Dim</v>
      </c>
      <c r="E138" s="13">
        <f t="shared" si="5"/>
        <v>45515</v>
      </c>
      <c r="F138" s="14"/>
      <c r="G138" s="14"/>
      <c r="H138" s="14"/>
      <c r="I138" s="14"/>
      <c r="J138" s="14"/>
      <c r="K138" s="14"/>
    </row>
    <row r="139" spans="2:11">
      <c r="B139">
        <v>134</v>
      </c>
      <c r="C139" s="12">
        <f t="shared" si="4"/>
        <v>33</v>
      </c>
      <c r="D139" s="12" t="str">
        <f>_xlfn.XLOOKUP(WEEKDAY(E139,2),'Paramètre Alimentation'!$B$20:$B$26,'Paramètre Alimentation'!$C$20:$C$26)</f>
        <v>Lun</v>
      </c>
      <c r="E139" s="13">
        <f t="shared" si="5"/>
        <v>45516</v>
      </c>
      <c r="F139" s="14"/>
      <c r="G139" s="14"/>
      <c r="H139" s="14"/>
      <c r="I139" s="14"/>
      <c r="J139" s="36">
        <v>30</v>
      </c>
      <c r="K139" s="36">
        <v>30</v>
      </c>
    </row>
    <row r="140" spans="2:11">
      <c r="B140">
        <v>135</v>
      </c>
      <c r="C140" s="12">
        <f t="shared" si="4"/>
        <v>33</v>
      </c>
      <c r="D140" s="12" t="str">
        <f>_xlfn.XLOOKUP(WEEKDAY(E140,2),'Paramètre Alimentation'!$B$20:$B$26,'Paramètre Alimentation'!$C$20:$C$26)</f>
        <v>Mar</v>
      </c>
      <c r="E140" s="13">
        <f t="shared" si="5"/>
        <v>45517</v>
      </c>
      <c r="F140" s="14"/>
      <c r="G140" s="14"/>
      <c r="H140" s="14"/>
      <c r="I140" s="14"/>
      <c r="J140" s="36">
        <v>30</v>
      </c>
      <c r="K140" s="36">
        <v>30</v>
      </c>
    </row>
    <row r="141" spans="2:11">
      <c r="B141">
        <v>136</v>
      </c>
      <c r="C141" s="12">
        <f t="shared" si="4"/>
        <v>33</v>
      </c>
      <c r="D141" s="12" t="str">
        <f>_xlfn.XLOOKUP(WEEKDAY(E141,2),'Paramètre Alimentation'!$B$20:$B$26,'Paramètre Alimentation'!$C$20:$C$26)</f>
        <v>Mer</v>
      </c>
      <c r="E141" s="13">
        <f t="shared" si="5"/>
        <v>45518</v>
      </c>
      <c r="F141" s="14"/>
      <c r="G141" s="14"/>
      <c r="H141" s="14"/>
      <c r="I141" s="14"/>
      <c r="J141" s="36">
        <v>30</v>
      </c>
      <c r="K141" s="36">
        <v>30</v>
      </c>
    </row>
    <row r="142" spans="2:11">
      <c r="B142">
        <v>137</v>
      </c>
      <c r="C142" s="12">
        <f t="shared" si="4"/>
        <v>33</v>
      </c>
      <c r="D142" s="12" t="str">
        <f>_xlfn.XLOOKUP(WEEKDAY(E142,2),'Paramètre Alimentation'!$B$20:$B$26,'Paramètre Alimentation'!$C$20:$C$26)</f>
        <v>Jeu</v>
      </c>
      <c r="E142" s="13">
        <f t="shared" si="5"/>
        <v>45519</v>
      </c>
      <c r="F142" s="14"/>
      <c r="G142" s="14"/>
      <c r="H142" s="14"/>
      <c r="I142" s="14"/>
      <c r="J142" s="36">
        <v>30</v>
      </c>
      <c r="K142" s="36">
        <v>30</v>
      </c>
    </row>
    <row r="143" spans="2:11">
      <c r="B143">
        <v>138</v>
      </c>
      <c r="C143" s="12">
        <f t="shared" si="4"/>
        <v>33</v>
      </c>
      <c r="D143" s="12" t="str">
        <f>_xlfn.XLOOKUP(WEEKDAY(E143,2),'Paramètre Alimentation'!$B$20:$B$26,'Paramètre Alimentation'!$C$20:$C$26)</f>
        <v>Ven</v>
      </c>
      <c r="E143" s="13">
        <f t="shared" si="5"/>
        <v>45520</v>
      </c>
      <c r="F143" s="14"/>
      <c r="G143" s="14"/>
      <c r="H143" s="14"/>
      <c r="I143" s="14"/>
      <c r="J143" s="36">
        <v>30</v>
      </c>
      <c r="K143" s="36">
        <v>30</v>
      </c>
    </row>
    <row r="144" spans="2:11">
      <c r="B144">
        <v>139</v>
      </c>
      <c r="C144" s="12">
        <f t="shared" si="4"/>
        <v>33</v>
      </c>
      <c r="D144" s="12" t="str">
        <f>_xlfn.XLOOKUP(WEEKDAY(E144,2),'Paramètre Alimentation'!$B$20:$B$26,'Paramètre Alimentation'!$C$20:$C$26)</f>
        <v>Sam</v>
      </c>
      <c r="E144" s="13">
        <f t="shared" si="5"/>
        <v>45521</v>
      </c>
      <c r="F144" s="14"/>
      <c r="G144" s="14"/>
      <c r="H144" s="14"/>
      <c r="I144" s="14"/>
      <c r="J144" s="14"/>
      <c r="K144" s="14"/>
    </row>
    <row r="145" spans="2:11">
      <c r="B145">
        <v>140</v>
      </c>
      <c r="C145" s="12">
        <f t="shared" si="4"/>
        <v>33</v>
      </c>
      <c r="D145" s="12" t="str">
        <f>_xlfn.XLOOKUP(WEEKDAY(E145,2),'Paramètre Alimentation'!$B$20:$B$26,'Paramètre Alimentation'!$C$20:$C$26)</f>
        <v>Dim</v>
      </c>
      <c r="E145" s="13">
        <f t="shared" si="5"/>
        <v>45522</v>
      </c>
      <c r="F145" s="14"/>
      <c r="G145" s="14"/>
      <c r="H145" s="14"/>
      <c r="I145" s="14"/>
      <c r="J145" s="14"/>
      <c r="K145" s="14"/>
    </row>
    <row r="146" spans="2:11">
      <c r="B146">
        <v>141</v>
      </c>
      <c r="C146" s="12">
        <f t="shared" si="4"/>
        <v>34</v>
      </c>
      <c r="D146" s="12" t="str">
        <f>_xlfn.XLOOKUP(WEEKDAY(E146,2),'Paramètre Alimentation'!$B$20:$B$26,'Paramètre Alimentation'!$C$20:$C$26)</f>
        <v>Lun</v>
      </c>
      <c r="E146" s="13">
        <f t="shared" si="5"/>
        <v>45523</v>
      </c>
      <c r="F146" s="14"/>
      <c r="G146" s="14"/>
      <c r="H146" s="14"/>
      <c r="I146" s="14"/>
      <c r="J146" s="14"/>
      <c r="K146" s="36">
        <v>30</v>
      </c>
    </row>
    <row r="147" spans="2:11">
      <c r="B147">
        <v>142</v>
      </c>
      <c r="C147" s="12">
        <f t="shared" si="4"/>
        <v>34</v>
      </c>
      <c r="D147" s="12" t="str">
        <f>_xlfn.XLOOKUP(WEEKDAY(E147,2),'Paramètre Alimentation'!$B$20:$B$26,'Paramètre Alimentation'!$C$20:$C$26)</f>
        <v>Mar</v>
      </c>
      <c r="E147" s="13">
        <f t="shared" si="5"/>
        <v>45524</v>
      </c>
      <c r="F147" s="14"/>
      <c r="G147" s="14"/>
      <c r="H147" s="14"/>
      <c r="I147" s="14"/>
      <c r="J147" s="14"/>
      <c r="K147" s="36">
        <v>30</v>
      </c>
    </row>
    <row r="148" spans="2:11">
      <c r="B148">
        <v>143</v>
      </c>
      <c r="C148" s="12">
        <f t="shared" si="4"/>
        <v>34</v>
      </c>
      <c r="D148" s="12" t="str">
        <f>_xlfn.XLOOKUP(WEEKDAY(E148,2),'Paramètre Alimentation'!$B$20:$B$26,'Paramètre Alimentation'!$C$20:$C$26)</f>
        <v>Mer</v>
      </c>
      <c r="E148" s="13">
        <f t="shared" si="5"/>
        <v>45525</v>
      </c>
      <c r="F148" s="14"/>
      <c r="G148" s="14"/>
      <c r="H148" s="14"/>
      <c r="I148" s="14"/>
      <c r="J148" s="14"/>
      <c r="K148" s="36">
        <v>30</v>
      </c>
    </row>
    <row r="149" spans="2:11">
      <c r="B149">
        <v>144</v>
      </c>
      <c r="C149" s="12">
        <f t="shared" si="4"/>
        <v>34</v>
      </c>
      <c r="D149" s="12" t="str">
        <f>_xlfn.XLOOKUP(WEEKDAY(E149,2),'Paramètre Alimentation'!$B$20:$B$26,'Paramètre Alimentation'!$C$20:$C$26)</f>
        <v>Jeu</v>
      </c>
      <c r="E149" s="13">
        <f t="shared" si="5"/>
        <v>45526</v>
      </c>
      <c r="F149" s="14"/>
      <c r="G149" s="14"/>
      <c r="H149" s="14"/>
      <c r="I149" s="14"/>
      <c r="J149" s="14"/>
      <c r="K149" s="36">
        <v>30</v>
      </c>
    </row>
    <row r="150" spans="2:11">
      <c r="B150">
        <v>145</v>
      </c>
      <c r="C150" s="12">
        <f t="shared" si="4"/>
        <v>34</v>
      </c>
      <c r="D150" s="12" t="str">
        <f>_xlfn.XLOOKUP(WEEKDAY(E150,2),'Paramètre Alimentation'!$B$20:$B$26,'Paramètre Alimentation'!$C$20:$C$26)</f>
        <v>Ven</v>
      </c>
      <c r="E150" s="13">
        <f t="shared" si="5"/>
        <v>45527</v>
      </c>
      <c r="F150" s="14"/>
      <c r="G150" s="14"/>
      <c r="H150" s="14"/>
      <c r="I150" s="14"/>
      <c r="J150" s="14"/>
      <c r="K150" s="36">
        <v>30</v>
      </c>
    </row>
    <row r="151" spans="2:11">
      <c r="B151">
        <v>146</v>
      </c>
      <c r="C151" s="12">
        <f t="shared" si="4"/>
        <v>34</v>
      </c>
      <c r="D151" s="12" t="str">
        <f>_xlfn.XLOOKUP(WEEKDAY(E151,2),'Paramètre Alimentation'!$B$20:$B$26,'Paramètre Alimentation'!$C$20:$C$26)</f>
        <v>Sam</v>
      </c>
      <c r="E151" s="13">
        <f t="shared" si="5"/>
        <v>45528</v>
      </c>
      <c r="F151" s="14"/>
      <c r="G151" s="14"/>
      <c r="H151" s="14"/>
      <c r="I151" s="14"/>
      <c r="J151" s="14"/>
      <c r="K151" s="14"/>
    </row>
    <row r="152" spans="2:11">
      <c r="B152">
        <v>147</v>
      </c>
      <c r="C152" s="12">
        <f t="shared" si="4"/>
        <v>34</v>
      </c>
      <c r="D152" s="12" t="str">
        <f>_xlfn.XLOOKUP(WEEKDAY(E152,2),'Paramètre Alimentation'!$B$20:$B$26,'Paramètre Alimentation'!$C$20:$C$26)</f>
        <v>Dim</v>
      </c>
      <c r="E152" s="13">
        <f t="shared" si="5"/>
        <v>45529</v>
      </c>
      <c r="F152" s="14"/>
      <c r="G152" s="14"/>
      <c r="H152" s="14"/>
      <c r="I152" s="14"/>
      <c r="J152" s="14"/>
      <c r="K152" s="14"/>
    </row>
    <row r="153" spans="2:11">
      <c r="B153">
        <v>148</v>
      </c>
      <c r="C153" s="12">
        <f t="shared" si="4"/>
        <v>35</v>
      </c>
      <c r="D153" s="12" t="str">
        <f>_xlfn.XLOOKUP(WEEKDAY(E153,2),'Paramètre Alimentation'!$B$20:$B$26,'Paramètre Alimentation'!$C$20:$C$26)</f>
        <v>Lun</v>
      </c>
      <c r="E153" s="13">
        <f t="shared" si="5"/>
        <v>45530</v>
      </c>
      <c r="F153" s="14"/>
      <c r="G153" s="14"/>
      <c r="H153" s="14"/>
      <c r="I153" s="14"/>
      <c r="J153" s="14"/>
      <c r="K153" s="14"/>
    </row>
    <row r="154" spans="2:11">
      <c r="B154">
        <v>149</v>
      </c>
      <c r="C154" s="12">
        <f t="shared" si="4"/>
        <v>35</v>
      </c>
      <c r="D154" s="12" t="str">
        <f>_xlfn.XLOOKUP(WEEKDAY(E154,2),'Paramètre Alimentation'!$B$20:$B$26,'Paramètre Alimentation'!$C$20:$C$26)</f>
        <v>Mar</v>
      </c>
      <c r="E154" s="13">
        <f t="shared" si="5"/>
        <v>45531</v>
      </c>
      <c r="F154" s="14"/>
      <c r="G154" s="14"/>
      <c r="H154" s="14"/>
      <c r="I154" s="14"/>
      <c r="J154" s="14"/>
      <c r="K154" s="14"/>
    </row>
    <row r="155" spans="2:11">
      <c r="B155">
        <v>150</v>
      </c>
      <c r="C155" s="12">
        <f t="shared" si="4"/>
        <v>35</v>
      </c>
      <c r="D155" s="12" t="str">
        <f>_xlfn.XLOOKUP(WEEKDAY(E155,2),'Paramètre Alimentation'!$B$20:$B$26,'Paramètre Alimentation'!$C$20:$C$26)</f>
        <v>Mer</v>
      </c>
      <c r="E155" s="13">
        <f t="shared" si="5"/>
        <v>45532</v>
      </c>
      <c r="F155" s="14"/>
      <c r="G155" s="14"/>
      <c r="H155" s="14"/>
      <c r="I155" s="14"/>
      <c r="J155" s="14"/>
      <c r="K155" s="14"/>
    </row>
    <row r="156" spans="2:11">
      <c r="B156">
        <v>151</v>
      </c>
      <c r="C156" s="12">
        <f t="shared" si="4"/>
        <v>35</v>
      </c>
      <c r="D156" s="12" t="str">
        <f>_xlfn.XLOOKUP(WEEKDAY(E156,2),'Paramètre Alimentation'!$B$20:$B$26,'Paramètre Alimentation'!$C$20:$C$26)</f>
        <v>Jeu</v>
      </c>
      <c r="E156" s="13">
        <f t="shared" si="5"/>
        <v>45533</v>
      </c>
      <c r="F156" s="14"/>
      <c r="G156" s="14"/>
      <c r="H156" s="14"/>
      <c r="I156" s="14"/>
      <c r="J156" s="14"/>
      <c r="K156" s="14"/>
    </row>
    <row r="157" spans="2:11">
      <c r="B157">
        <v>152</v>
      </c>
      <c r="C157" s="12">
        <f t="shared" si="4"/>
        <v>35</v>
      </c>
      <c r="D157" s="12" t="str">
        <f>_xlfn.XLOOKUP(WEEKDAY(E157,2),'Paramètre Alimentation'!$B$20:$B$26,'Paramètre Alimentation'!$C$20:$C$26)</f>
        <v>Ven</v>
      </c>
      <c r="E157" s="13">
        <f t="shared" si="5"/>
        <v>45534</v>
      </c>
      <c r="F157" s="14"/>
      <c r="G157" s="14"/>
      <c r="H157" s="14"/>
      <c r="I157" s="14"/>
      <c r="J157" s="14"/>
      <c r="K157" s="14"/>
    </row>
    <row r="158" spans="2:11">
      <c r="B158">
        <v>153</v>
      </c>
      <c r="C158" s="12">
        <f t="shared" si="4"/>
        <v>35</v>
      </c>
      <c r="D158" s="12" t="str">
        <f>_xlfn.XLOOKUP(WEEKDAY(E158,2),'Paramètre Alimentation'!$B$20:$B$26,'Paramètre Alimentation'!$C$20:$C$26)</f>
        <v>Sam</v>
      </c>
      <c r="E158" s="13">
        <f t="shared" si="5"/>
        <v>45535</v>
      </c>
      <c r="F158" s="14"/>
      <c r="G158" s="14"/>
      <c r="H158" s="14"/>
      <c r="I158" s="14"/>
      <c r="J158" s="14"/>
      <c r="K158" s="14"/>
    </row>
    <row r="159" spans="2:11">
      <c r="B159">
        <v>154</v>
      </c>
      <c r="C159" s="12">
        <f t="shared" si="4"/>
        <v>35</v>
      </c>
      <c r="D159" s="12" t="str">
        <f>_xlfn.XLOOKUP(WEEKDAY(E159,2),'Paramètre Alimentation'!$B$20:$B$26,'Paramètre Alimentation'!$C$20:$C$26)</f>
        <v>Dim</v>
      </c>
      <c r="E159" s="13">
        <f t="shared" si="5"/>
        <v>45536</v>
      </c>
      <c r="F159" s="14"/>
      <c r="G159" s="14"/>
      <c r="H159" s="14"/>
      <c r="I159" s="14"/>
      <c r="J159" s="14"/>
      <c r="K159" s="14"/>
    </row>
    <row r="160" spans="2:11">
      <c r="B160">
        <v>155</v>
      </c>
      <c r="C160" s="12">
        <f t="shared" si="4"/>
        <v>36</v>
      </c>
      <c r="D160" s="12" t="str">
        <f>_xlfn.XLOOKUP(WEEKDAY(E160,2),'Paramètre Alimentation'!$B$20:$B$26,'Paramètre Alimentation'!$C$20:$C$26)</f>
        <v>Lun</v>
      </c>
      <c r="E160" s="13">
        <f t="shared" si="5"/>
        <v>45537</v>
      </c>
      <c r="F160" s="14"/>
      <c r="G160" s="14"/>
      <c r="H160" s="14"/>
      <c r="I160" s="14"/>
      <c r="J160" s="14"/>
      <c r="K160" s="14"/>
    </row>
    <row r="161" spans="2:11">
      <c r="B161">
        <v>156</v>
      </c>
      <c r="C161" s="12">
        <f t="shared" si="4"/>
        <v>36</v>
      </c>
      <c r="D161" s="12" t="str">
        <f>_xlfn.XLOOKUP(WEEKDAY(E161,2),'Paramètre Alimentation'!$B$20:$B$26,'Paramètre Alimentation'!$C$20:$C$26)</f>
        <v>Mar</v>
      </c>
      <c r="E161" s="13">
        <f t="shared" si="5"/>
        <v>45538</v>
      </c>
      <c r="F161" s="14"/>
      <c r="G161" s="14"/>
      <c r="H161" s="14"/>
      <c r="I161" s="14"/>
      <c r="J161" s="14"/>
      <c r="K161" s="14"/>
    </row>
    <row r="162" spans="2:11">
      <c r="B162">
        <v>157</v>
      </c>
      <c r="C162" s="12">
        <f t="shared" si="4"/>
        <v>36</v>
      </c>
      <c r="D162" s="12" t="str">
        <f>_xlfn.XLOOKUP(WEEKDAY(E162,2),'Paramètre Alimentation'!$B$20:$B$26,'Paramètre Alimentation'!$C$20:$C$26)</f>
        <v>Mer</v>
      </c>
      <c r="E162" s="13">
        <f t="shared" si="5"/>
        <v>45539</v>
      </c>
      <c r="F162" s="14"/>
      <c r="G162" s="14"/>
      <c r="H162" s="14"/>
      <c r="I162" s="14"/>
      <c r="J162" s="14"/>
      <c r="K162" s="14"/>
    </row>
    <row r="163" spans="2:11">
      <c r="B163">
        <v>158</v>
      </c>
      <c r="C163" s="12">
        <f t="shared" si="4"/>
        <v>36</v>
      </c>
      <c r="D163" s="12" t="str">
        <f>_xlfn.XLOOKUP(WEEKDAY(E163,2),'Paramètre Alimentation'!$B$20:$B$26,'Paramètre Alimentation'!$C$20:$C$26)</f>
        <v>Jeu</v>
      </c>
      <c r="E163" s="13">
        <f t="shared" si="5"/>
        <v>45540</v>
      </c>
      <c r="F163" s="14"/>
      <c r="G163" s="14"/>
      <c r="H163" s="14"/>
      <c r="I163" s="14"/>
      <c r="J163" s="14"/>
      <c r="K163" s="14"/>
    </row>
    <row r="164" spans="2:11">
      <c r="B164">
        <v>159</v>
      </c>
      <c r="C164" s="12">
        <f t="shared" si="4"/>
        <v>36</v>
      </c>
      <c r="D164" s="12" t="str">
        <f>_xlfn.XLOOKUP(WEEKDAY(E164,2),'Paramètre Alimentation'!$B$20:$B$26,'Paramètre Alimentation'!$C$20:$C$26)</f>
        <v>Ven</v>
      </c>
      <c r="E164" s="13">
        <f t="shared" si="5"/>
        <v>45541</v>
      </c>
      <c r="F164" s="14"/>
      <c r="G164" s="14"/>
      <c r="H164" s="14"/>
      <c r="I164" s="14"/>
      <c r="J164" s="14"/>
      <c r="K164" s="14"/>
    </row>
    <row r="165" spans="2:11">
      <c r="B165">
        <v>160</v>
      </c>
      <c r="C165" s="12">
        <f t="shared" si="4"/>
        <v>36</v>
      </c>
      <c r="D165" s="12" t="str">
        <f>_xlfn.XLOOKUP(WEEKDAY(E165,2),'Paramètre Alimentation'!$B$20:$B$26,'Paramètre Alimentation'!$C$20:$C$26)</f>
        <v>Sam</v>
      </c>
      <c r="E165" s="13">
        <f t="shared" si="5"/>
        <v>45542</v>
      </c>
      <c r="F165" s="14"/>
      <c r="G165" s="14"/>
      <c r="H165" s="14"/>
      <c r="I165" s="14"/>
      <c r="J165" s="14"/>
      <c r="K165" s="14"/>
    </row>
    <row r="166" spans="2:11">
      <c r="B166">
        <v>161</v>
      </c>
      <c r="C166" s="12">
        <f t="shared" si="4"/>
        <v>36</v>
      </c>
      <c r="D166" s="12" t="str">
        <f>_xlfn.XLOOKUP(WEEKDAY(E166,2),'Paramètre Alimentation'!$B$20:$B$26,'Paramètre Alimentation'!$C$20:$C$26)</f>
        <v>Dim</v>
      </c>
      <c r="E166" s="13">
        <f t="shared" si="5"/>
        <v>45543</v>
      </c>
      <c r="F166" s="14"/>
      <c r="G166" s="14"/>
      <c r="H166" s="14"/>
      <c r="I166" s="14"/>
      <c r="J166" s="14"/>
      <c r="K166" s="14"/>
    </row>
    <row r="167" spans="2:11">
      <c r="B167">
        <v>162</v>
      </c>
      <c r="C167" s="12">
        <f t="shared" si="4"/>
        <v>37</v>
      </c>
      <c r="D167" s="12" t="str">
        <f>_xlfn.XLOOKUP(WEEKDAY(E167,2),'Paramètre Alimentation'!$B$20:$B$26,'Paramètre Alimentation'!$C$20:$C$26)</f>
        <v>Lun</v>
      </c>
      <c r="E167" s="13">
        <f t="shared" si="5"/>
        <v>45544</v>
      </c>
      <c r="F167" s="14"/>
      <c r="G167" s="14"/>
      <c r="H167" s="14"/>
      <c r="I167" s="14"/>
      <c r="J167" s="14"/>
      <c r="K167" s="14"/>
    </row>
    <row r="168" spans="2:11">
      <c r="B168">
        <v>163</v>
      </c>
      <c r="C168" s="12">
        <f t="shared" si="4"/>
        <v>37</v>
      </c>
      <c r="D168" s="12" t="str">
        <f>_xlfn.XLOOKUP(WEEKDAY(E168,2),'Paramètre Alimentation'!$B$20:$B$26,'Paramètre Alimentation'!$C$20:$C$26)</f>
        <v>Mar</v>
      </c>
      <c r="E168" s="13">
        <f t="shared" si="5"/>
        <v>45545</v>
      </c>
      <c r="F168" s="14"/>
      <c r="G168" s="14"/>
      <c r="H168" s="14"/>
      <c r="I168" s="14"/>
      <c r="J168" s="14"/>
      <c r="K168" s="14"/>
    </row>
    <row r="169" spans="2:11">
      <c r="B169">
        <v>164</v>
      </c>
      <c r="C169" s="12">
        <f t="shared" si="4"/>
        <v>37</v>
      </c>
      <c r="D169" s="12" t="str">
        <f>_xlfn.XLOOKUP(WEEKDAY(E169,2),'Paramètre Alimentation'!$B$20:$B$26,'Paramètre Alimentation'!$C$20:$C$26)</f>
        <v>Mer</v>
      </c>
      <c r="E169" s="13">
        <f t="shared" si="5"/>
        <v>45546</v>
      </c>
      <c r="F169" s="14"/>
      <c r="G169" s="14"/>
      <c r="H169" s="14"/>
      <c r="I169" s="14"/>
      <c r="J169" s="14"/>
      <c r="K169" s="14"/>
    </row>
    <row r="170" spans="2:11">
      <c r="B170">
        <v>165</v>
      </c>
      <c r="C170" s="12">
        <f t="shared" si="4"/>
        <v>37</v>
      </c>
      <c r="D170" s="12" t="str">
        <f>_xlfn.XLOOKUP(WEEKDAY(E170,2),'Paramètre Alimentation'!$B$20:$B$26,'Paramètre Alimentation'!$C$20:$C$26)</f>
        <v>Jeu</v>
      </c>
      <c r="E170" s="13">
        <f t="shared" si="5"/>
        <v>45547</v>
      </c>
      <c r="F170" s="14"/>
      <c r="G170" s="14"/>
      <c r="H170" s="14"/>
      <c r="I170" s="14"/>
      <c r="J170" s="14"/>
      <c r="K170" s="14"/>
    </row>
    <row r="171" spans="2:11">
      <c r="B171">
        <v>166</v>
      </c>
      <c r="C171" s="12">
        <f t="shared" si="4"/>
        <v>37</v>
      </c>
      <c r="D171" s="12" t="str">
        <f>_xlfn.XLOOKUP(WEEKDAY(E171,2),'Paramètre Alimentation'!$B$20:$B$26,'Paramètre Alimentation'!$C$20:$C$26)</f>
        <v>Ven</v>
      </c>
      <c r="E171" s="13">
        <f t="shared" si="5"/>
        <v>45548</v>
      </c>
      <c r="F171" s="14"/>
      <c r="G171" s="14"/>
      <c r="H171" s="14"/>
      <c r="I171" s="14"/>
      <c r="J171" s="14"/>
      <c r="K171" s="14"/>
    </row>
    <row r="172" spans="2:11">
      <c r="B172">
        <v>167</v>
      </c>
      <c r="C172" s="12">
        <f t="shared" si="4"/>
        <v>37</v>
      </c>
      <c r="D172" s="12" t="str">
        <f>_xlfn.XLOOKUP(WEEKDAY(E172,2),'Paramètre Alimentation'!$B$20:$B$26,'Paramètre Alimentation'!$C$20:$C$26)</f>
        <v>Sam</v>
      </c>
      <c r="E172" s="13">
        <f t="shared" si="5"/>
        <v>45549</v>
      </c>
      <c r="F172" s="14"/>
      <c r="G172" s="14"/>
      <c r="H172" s="14"/>
      <c r="I172" s="14"/>
      <c r="J172" s="14"/>
      <c r="K172" s="14"/>
    </row>
    <row r="173" spans="2:11">
      <c r="B173">
        <v>168</v>
      </c>
      <c r="C173" s="12">
        <f t="shared" si="4"/>
        <v>37</v>
      </c>
      <c r="D173" s="12" t="str">
        <f>_xlfn.XLOOKUP(WEEKDAY(E173,2),'Paramètre Alimentation'!$B$20:$B$26,'Paramètre Alimentation'!$C$20:$C$26)</f>
        <v>Dim</v>
      </c>
      <c r="E173" s="13">
        <f t="shared" si="5"/>
        <v>45550</v>
      </c>
      <c r="F173" s="14"/>
      <c r="G173" s="14"/>
      <c r="H173" s="14"/>
      <c r="I173" s="14"/>
      <c r="J173" s="14"/>
      <c r="K173" s="14"/>
    </row>
    <row r="174" spans="2:11">
      <c r="B174">
        <v>169</v>
      </c>
      <c r="C174" s="12">
        <f t="shared" si="4"/>
        <v>38</v>
      </c>
      <c r="D174" s="12" t="str">
        <f>_xlfn.XLOOKUP(WEEKDAY(E174,2),'Paramètre Alimentation'!$B$20:$B$26,'Paramètre Alimentation'!$C$20:$C$26)</f>
        <v>Lun</v>
      </c>
      <c r="E174" s="13">
        <f t="shared" si="5"/>
        <v>45551</v>
      </c>
      <c r="F174" s="14"/>
      <c r="G174" s="14"/>
      <c r="H174" s="14"/>
      <c r="I174" s="14"/>
      <c r="J174" s="14"/>
      <c r="K174" s="14"/>
    </row>
    <row r="175" spans="2:11">
      <c r="B175">
        <v>170</v>
      </c>
      <c r="C175" s="12">
        <f t="shared" si="4"/>
        <v>38</v>
      </c>
      <c r="D175" s="12" t="str">
        <f>_xlfn.XLOOKUP(WEEKDAY(E175,2),'Paramètre Alimentation'!$B$20:$B$26,'Paramètre Alimentation'!$C$20:$C$26)</f>
        <v>Mar</v>
      </c>
      <c r="E175" s="13">
        <f t="shared" si="5"/>
        <v>45552</v>
      </c>
      <c r="F175" s="14"/>
      <c r="G175" s="14"/>
      <c r="H175" s="14"/>
      <c r="I175" s="14"/>
      <c r="J175" s="14"/>
      <c r="K175" s="14"/>
    </row>
    <row r="176" spans="2:11">
      <c r="B176">
        <v>171</v>
      </c>
      <c r="C176" s="12">
        <f t="shared" si="4"/>
        <v>38</v>
      </c>
      <c r="D176" s="12" t="str">
        <f>_xlfn.XLOOKUP(WEEKDAY(E176,2),'Paramètre Alimentation'!$B$20:$B$26,'Paramètre Alimentation'!$C$20:$C$26)</f>
        <v>Mer</v>
      </c>
      <c r="E176" s="13">
        <f t="shared" si="5"/>
        <v>45553</v>
      </c>
      <c r="F176" s="14"/>
      <c r="G176" s="14"/>
      <c r="H176" s="14"/>
      <c r="I176" s="14"/>
      <c r="J176" s="14"/>
      <c r="K176" s="14"/>
    </row>
    <row r="177" spans="2:11">
      <c r="B177">
        <v>172</v>
      </c>
      <c r="C177" s="12">
        <f t="shared" si="4"/>
        <v>38</v>
      </c>
      <c r="D177" s="12" t="str">
        <f>_xlfn.XLOOKUP(WEEKDAY(E177,2),'Paramètre Alimentation'!$B$20:$B$26,'Paramètre Alimentation'!$C$20:$C$26)</f>
        <v>Jeu</v>
      </c>
      <c r="E177" s="13">
        <f t="shared" si="5"/>
        <v>45554</v>
      </c>
      <c r="F177" s="14"/>
      <c r="G177" s="14"/>
      <c r="H177" s="14"/>
      <c r="I177" s="14"/>
      <c r="J177" s="14"/>
      <c r="K177" s="14"/>
    </row>
    <row r="178" spans="2:11">
      <c r="B178">
        <v>173</v>
      </c>
      <c r="C178" s="12">
        <f t="shared" si="4"/>
        <v>38</v>
      </c>
      <c r="D178" s="12" t="str">
        <f>_xlfn.XLOOKUP(WEEKDAY(E178,2),'Paramètre Alimentation'!$B$20:$B$26,'Paramètre Alimentation'!$C$20:$C$26)</f>
        <v>Ven</v>
      </c>
      <c r="E178" s="13">
        <f t="shared" si="5"/>
        <v>45555</v>
      </c>
      <c r="F178" s="14"/>
      <c r="G178" s="14"/>
      <c r="H178" s="14"/>
      <c r="I178" s="14"/>
      <c r="J178" s="14"/>
      <c r="K178" s="14"/>
    </row>
    <row r="179" spans="2:11">
      <c r="B179">
        <v>174</v>
      </c>
      <c r="C179" s="12">
        <f t="shared" si="4"/>
        <v>38</v>
      </c>
      <c r="D179" s="12" t="str">
        <f>_xlfn.XLOOKUP(WEEKDAY(E179,2),'Paramètre Alimentation'!$B$20:$B$26,'Paramètre Alimentation'!$C$20:$C$26)</f>
        <v>Sam</v>
      </c>
      <c r="E179" s="13">
        <f t="shared" si="5"/>
        <v>45556</v>
      </c>
      <c r="F179" s="14"/>
      <c r="G179" s="14"/>
      <c r="H179" s="14"/>
      <c r="I179" s="14"/>
      <c r="J179" s="14"/>
      <c r="K179" s="14"/>
    </row>
    <row r="180" spans="2:11">
      <c r="B180">
        <v>175</v>
      </c>
      <c r="C180" s="12">
        <f t="shared" si="4"/>
        <v>38</v>
      </c>
      <c r="D180" s="12" t="str">
        <f>_xlfn.XLOOKUP(WEEKDAY(E180,2),'Paramètre Alimentation'!$B$20:$B$26,'Paramètre Alimentation'!$C$20:$C$26)</f>
        <v>Dim</v>
      </c>
      <c r="E180" s="13">
        <f t="shared" si="5"/>
        <v>45557</v>
      </c>
      <c r="F180" s="14"/>
      <c r="G180" s="14"/>
      <c r="H180" s="14"/>
      <c r="I180" s="14"/>
      <c r="J180" s="14"/>
      <c r="K180" s="14"/>
    </row>
    <row r="181" spans="2:11">
      <c r="B181">
        <v>176</v>
      </c>
      <c r="C181" s="12">
        <f t="shared" si="4"/>
        <v>39</v>
      </c>
      <c r="D181" s="12" t="str">
        <f>_xlfn.XLOOKUP(WEEKDAY(E181,2),'Paramètre Alimentation'!$B$20:$B$26,'Paramètre Alimentation'!$C$20:$C$26)</f>
        <v>Lun</v>
      </c>
      <c r="E181" s="13">
        <f t="shared" si="5"/>
        <v>45558</v>
      </c>
      <c r="F181" s="14"/>
      <c r="G181" s="14"/>
      <c r="H181" s="14"/>
      <c r="I181" s="14"/>
      <c r="J181" s="14"/>
      <c r="K181" s="14"/>
    </row>
    <row r="182" spans="2:11">
      <c r="B182">
        <v>177</v>
      </c>
      <c r="C182" s="12">
        <f t="shared" si="4"/>
        <v>39</v>
      </c>
      <c r="D182" s="12" t="str">
        <f>_xlfn.XLOOKUP(WEEKDAY(E182,2),'Paramètre Alimentation'!$B$20:$B$26,'Paramètre Alimentation'!$C$20:$C$26)</f>
        <v>Mar</v>
      </c>
      <c r="E182" s="13">
        <f t="shared" si="5"/>
        <v>45559</v>
      </c>
      <c r="F182" s="14"/>
      <c r="G182" s="14"/>
      <c r="H182" s="14"/>
      <c r="I182" s="14"/>
      <c r="J182" s="14"/>
      <c r="K182" s="14"/>
    </row>
    <row r="183" spans="2:11">
      <c r="B183">
        <v>178</v>
      </c>
      <c r="C183" s="12">
        <f t="shared" si="4"/>
        <v>39</v>
      </c>
      <c r="D183" s="12" t="str">
        <f>_xlfn.XLOOKUP(WEEKDAY(E183,2),'Paramètre Alimentation'!$B$20:$B$26,'Paramètre Alimentation'!$C$20:$C$26)</f>
        <v>Mer</v>
      </c>
      <c r="E183" s="13">
        <f t="shared" si="5"/>
        <v>45560</v>
      </c>
      <c r="F183" s="14"/>
      <c r="G183" s="14"/>
      <c r="H183" s="14"/>
      <c r="I183" s="14"/>
      <c r="J183" s="14"/>
      <c r="K183" s="14"/>
    </row>
    <row r="184" spans="2:11">
      <c r="B184">
        <v>179</v>
      </c>
      <c r="C184" s="12">
        <f t="shared" si="4"/>
        <v>39</v>
      </c>
      <c r="D184" s="12" t="str">
        <f>_xlfn.XLOOKUP(WEEKDAY(E184,2),'Paramètre Alimentation'!$B$20:$B$26,'Paramètre Alimentation'!$C$20:$C$26)</f>
        <v>Jeu</v>
      </c>
      <c r="E184" s="13">
        <f t="shared" si="5"/>
        <v>45561</v>
      </c>
      <c r="F184" s="14"/>
      <c r="G184" s="14"/>
      <c r="H184" s="14"/>
      <c r="I184" s="14"/>
      <c r="J184" s="14"/>
      <c r="K184" s="14"/>
    </row>
    <row r="185" spans="2:11">
      <c r="B185">
        <v>180</v>
      </c>
      <c r="C185" s="12">
        <f t="shared" si="4"/>
        <v>39</v>
      </c>
      <c r="D185" s="12" t="str">
        <f>_xlfn.XLOOKUP(WEEKDAY(E185,2),'Paramètre Alimentation'!$B$20:$B$26,'Paramètre Alimentation'!$C$20:$C$26)</f>
        <v>Ven</v>
      </c>
      <c r="E185" s="13">
        <f t="shared" si="5"/>
        <v>45562</v>
      </c>
      <c r="F185" s="14"/>
      <c r="G185" s="14"/>
      <c r="H185" s="14"/>
      <c r="I185" s="14"/>
      <c r="J185" s="14"/>
      <c r="K185" s="14"/>
    </row>
    <row r="186" spans="2:11">
      <c r="B186">
        <v>181</v>
      </c>
      <c r="C186" s="12">
        <f t="shared" si="4"/>
        <v>39</v>
      </c>
      <c r="D186" s="12" t="str">
        <f>_xlfn.XLOOKUP(WEEKDAY(E186,2),'Paramètre Alimentation'!$B$20:$B$26,'Paramètre Alimentation'!$C$20:$C$26)</f>
        <v>Sam</v>
      </c>
      <c r="E186" s="13">
        <f t="shared" si="5"/>
        <v>45563</v>
      </c>
      <c r="F186" s="14"/>
      <c r="G186" s="14"/>
      <c r="H186" s="14"/>
      <c r="I186" s="14"/>
      <c r="J186" s="14"/>
      <c r="K186" s="14"/>
    </row>
    <row r="187" spans="2:11">
      <c r="B187">
        <v>182</v>
      </c>
      <c r="C187" s="12">
        <f t="shared" si="4"/>
        <v>39</v>
      </c>
      <c r="D187" s="12" t="str">
        <f>_xlfn.XLOOKUP(WEEKDAY(E187,2),'Paramètre Alimentation'!$B$20:$B$26,'Paramètre Alimentation'!$C$20:$C$26)</f>
        <v>Dim</v>
      </c>
      <c r="E187" s="13">
        <f t="shared" si="5"/>
        <v>45564</v>
      </c>
      <c r="F187" s="14"/>
      <c r="G187" s="14"/>
      <c r="H187" s="14"/>
      <c r="I187" s="14"/>
      <c r="J187" s="14"/>
      <c r="K187" s="14"/>
    </row>
    <row r="188" spans="2:11">
      <c r="B188">
        <v>183</v>
      </c>
      <c r="C188" s="12">
        <f t="shared" si="4"/>
        <v>40</v>
      </c>
      <c r="D188" s="12" t="str">
        <f>_xlfn.XLOOKUP(WEEKDAY(E188,2),'Paramètre Alimentation'!$B$20:$B$26,'Paramètre Alimentation'!$C$20:$C$26)</f>
        <v>Lun</v>
      </c>
      <c r="E188" s="13">
        <f t="shared" si="5"/>
        <v>45565</v>
      </c>
      <c r="F188" s="14"/>
      <c r="G188" s="14"/>
      <c r="H188" s="14"/>
      <c r="I188" s="14"/>
      <c r="J188" s="14"/>
      <c r="K188" s="14"/>
    </row>
    <row r="189" spans="2:11">
      <c r="B189">
        <v>184</v>
      </c>
      <c r="C189" s="12">
        <f t="shared" si="4"/>
        <v>40</v>
      </c>
      <c r="D189" s="12" t="str">
        <f>_xlfn.XLOOKUP(WEEKDAY(E189,2),'Paramètre Alimentation'!$B$20:$B$26,'Paramètre Alimentation'!$C$20:$C$26)</f>
        <v>Mar</v>
      </c>
      <c r="E189" s="13">
        <f t="shared" si="5"/>
        <v>45566</v>
      </c>
      <c r="F189" s="14"/>
      <c r="G189" s="14"/>
      <c r="H189" s="14"/>
      <c r="I189" s="14"/>
      <c r="J189" s="14"/>
      <c r="K189" s="14"/>
    </row>
    <row r="190" spans="2:11">
      <c r="B190">
        <v>185</v>
      </c>
      <c r="C190" s="12">
        <f t="shared" si="4"/>
        <v>40</v>
      </c>
      <c r="D190" s="12" t="str">
        <f>_xlfn.XLOOKUP(WEEKDAY(E190,2),'Paramètre Alimentation'!$B$20:$B$26,'Paramètre Alimentation'!$C$20:$C$26)</f>
        <v>Mer</v>
      </c>
      <c r="E190" s="13">
        <f t="shared" si="5"/>
        <v>45567</v>
      </c>
      <c r="F190" s="14"/>
      <c r="G190" s="14"/>
      <c r="H190" s="14"/>
      <c r="I190" s="14"/>
      <c r="J190" s="14"/>
      <c r="K190" s="14"/>
    </row>
    <row r="191" spans="2:11">
      <c r="B191">
        <v>186</v>
      </c>
      <c r="C191" s="12">
        <f t="shared" si="4"/>
        <v>40</v>
      </c>
      <c r="D191" s="12" t="str">
        <f>_xlfn.XLOOKUP(WEEKDAY(E191,2),'Paramètre Alimentation'!$B$20:$B$26,'Paramètre Alimentation'!$C$20:$C$26)</f>
        <v>Jeu</v>
      </c>
      <c r="E191" s="13">
        <f t="shared" si="5"/>
        <v>45568</v>
      </c>
      <c r="F191" s="14"/>
      <c r="G191" s="14"/>
      <c r="H191" s="14"/>
      <c r="I191" s="14"/>
      <c r="J191" s="14"/>
      <c r="K191" s="14"/>
    </row>
    <row r="192" spans="2:11">
      <c r="B192">
        <v>187</v>
      </c>
      <c r="C192" s="12">
        <f t="shared" si="4"/>
        <v>40</v>
      </c>
      <c r="D192" s="12" t="str">
        <f>_xlfn.XLOOKUP(WEEKDAY(E192,2),'Paramètre Alimentation'!$B$20:$B$26,'Paramètre Alimentation'!$C$20:$C$26)</f>
        <v>Ven</v>
      </c>
      <c r="E192" s="13">
        <f t="shared" si="5"/>
        <v>45569</v>
      </c>
      <c r="F192" s="14"/>
      <c r="G192" s="14"/>
      <c r="H192" s="14"/>
      <c r="I192" s="14"/>
      <c r="J192" s="14"/>
      <c r="K192" s="14"/>
    </row>
    <row r="193" spans="2:11">
      <c r="B193">
        <v>188</v>
      </c>
      <c r="C193" s="12">
        <f t="shared" si="4"/>
        <v>40</v>
      </c>
      <c r="D193" s="12" t="str">
        <f>_xlfn.XLOOKUP(WEEKDAY(E193,2),'Paramètre Alimentation'!$B$20:$B$26,'Paramètre Alimentation'!$C$20:$C$26)</f>
        <v>Sam</v>
      </c>
      <c r="E193" s="13">
        <f t="shared" si="5"/>
        <v>45570</v>
      </c>
      <c r="F193" s="14"/>
      <c r="G193" s="14"/>
      <c r="H193" s="14"/>
      <c r="I193" s="14"/>
      <c r="J193" s="14"/>
      <c r="K193" s="14"/>
    </row>
    <row r="194" spans="2:11">
      <c r="B194">
        <v>189</v>
      </c>
      <c r="C194" s="12">
        <f t="shared" si="4"/>
        <v>40</v>
      </c>
      <c r="D194" s="12" t="str">
        <f>_xlfn.XLOOKUP(WEEKDAY(E194,2),'Paramètre Alimentation'!$B$20:$B$26,'Paramètre Alimentation'!$C$20:$C$26)</f>
        <v>Dim</v>
      </c>
      <c r="E194" s="13">
        <f t="shared" si="5"/>
        <v>45571</v>
      </c>
      <c r="F194" s="14"/>
      <c r="G194" s="14"/>
      <c r="H194" s="14"/>
      <c r="I194" s="14"/>
      <c r="J194" s="14"/>
      <c r="K194" s="14"/>
    </row>
    <row r="195" spans="2:11">
      <c r="B195">
        <v>190</v>
      </c>
      <c r="C195" s="12">
        <f t="shared" si="4"/>
        <v>41</v>
      </c>
      <c r="D195" s="12" t="str">
        <f>_xlfn.XLOOKUP(WEEKDAY(E195,2),'Paramètre Alimentation'!$B$20:$B$26,'Paramètre Alimentation'!$C$20:$C$26)</f>
        <v>Lun</v>
      </c>
      <c r="E195" s="13">
        <f t="shared" si="5"/>
        <v>45572</v>
      </c>
      <c r="F195" s="14"/>
      <c r="G195" s="14"/>
      <c r="H195" s="14"/>
      <c r="I195" s="14"/>
      <c r="J195" s="14"/>
      <c r="K195" s="14"/>
    </row>
    <row r="196" spans="2:11">
      <c r="B196">
        <v>191</v>
      </c>
      <c r="C196" s="12">
        <f t="shared" si="4"/>
        <v>41</v>
      </c>
      <c r="D196" s="12" t="str">
        <f>_xlfn.XLOOKUP(WEEKDAY(E196,2),'Paramètre Alimentation'!$B$20:$B$26,'Paramètre Alimentation'!$C$20:$C$26)</f>
        <v>Mar</v>
      </c>
      <c r="E196" s="13">
        <f t="shared" si="5"/>
        <v>45573</v>
      </c>
      <c r="F196" s="14"/>
      <c r="G196" s="14"/>
      <c r="H196" s="14"/>
      <c r="I196" s="14"/>
      <c r="J196" s="14"/>
      <c r="K196" s="14"/>
    </row>
    <row r="197" spans="2:11">
      <c r="B197">
        <v>192</v>
      </c>
      <c r="C197" s="12">
        <f t="shared" si="4"/>
        <v>41</v>
      </c>
      <c r="D197" s="12" t="str">
        <f>_xlfn.XLOOKUP(WEEKDAY(E197,2),'Paramètre Alimentation'!$B$20:$B$26,'Paramètre Alimentation'!$C$20:$C$26)</f>
        <v>Mer</v>
      </c>
      <c r="E197" s="13">
        <f t="shared" si="5"/>
        <v>45574</v>
      </c>
      <c r="F197" s="14"/>
      <c r="G197" s="14"/>
      <c r="H197" s="14"/>
      <c r="I197" s="14"/>
      <c r="J197" s="14"/>
      <c r="K197" s="14"/>
    </row>
    <row r="198" spans="2:11">
      <c r="B198">
        <v>193</v>
      </c>
      <c r="C198" s="12">
        <f t="shared" si="4"/>
        <v>41</v>
      </c>
      <c r="D198" s="12" t="str">
        <f>_xlfn.XLOOKUP(WEEKDAY(E198,2),'Paramètre Alimentation'!$B$20:$B$26,'Paramètre Alimentation'!$C$20:$C$26)</f>
        <v>Jeu</v>
      </c>
      <c r="E198" s="13">
        <f t="shared" si="5"/>
        <v>45575</v>
      </c>
      <c r="F198" s="14"/>
      <c r="G198" s="14"/>
      <c r="H198" s="14"/>
      <c r="I198" s="14"/>
      <c r="J198" s="14"/>
      <c r="K198" s="14"/>
    </row>
    <row r="199" spans="2:11">
      <c r="B199">
        <v>194</v>
      </c>
      <c r="C199" s="12">
        <f t="shared" ref="C199:C241" si="6">WEEKNUM(E199,2)</f>
        <v>41</v>
      </c>
      <c r="D199" s="12" t="str">
        <f>_xlfn.XLOOKUP(WEEKDAY(E199,2),'Paramètre Alimentation'!$B$20:$B$26,'Paramètre Alimentation'!$C$20:$C$26)</f>
        <v>Ven</v>
      </c>
      <c r="E199" s="13">
        <f t="shared" si="5"/>
        <v>45576</v>
      </c>
      <c r="F199" s="14"/>
      <c r="G199" s="14"/>
      <c r="H199" s="14"/>
      <c r="I199" s="14"/>
      <c r="J199" s="14"/>
      <c r="K199" s="14"/>
    </row>
    <row r="200" spans="2:11">
      <c r="B200">
        <v>195</v>
      </c>
      <c r="C200" s="12">
        <f t="shared" si="6"/>
        <v>41</v>
      </c>
      <c r="D200" s="12" t="str">
        <f>_xlfn.XLOOKUP(WEEKDAY(E200,2),'Paramètre Alimentation'!$B$20:$B$26,'Paramètre Alimentation'!$C$20:$C$26)</f>
        <v>Sam</v>
      </c>
      <c r="E200" s="13">
        <f t="shared" ref="E200:E241" si="7">E199+1</f>
        <v>45577</v>
      </c>
      <c r="F200" s="14"/>
      <c r="G200" s="14"/>
      <c r="H200" s="14"/>
      <c r="I200" s="14"/>
      <c r="J200" s="14"/>
      <c r="K200" s="14"/>
    </row>
    <row r="201" spans="2:11">
      <c r="B201">
        <v>196</v>
      </c>
      <c r="C201" s="12">
        <f t="shared" si="6"/>
        <v>41</v>
      </c>
      <c r="D201" s="12" t="str">
        <f>_xlfn.XLOOKUP(WEEKDAY(E201,2),'Paramètre Alimentation'!$B$20:$B$26,'Paramètre Alimentation'!$C$20:$C$26)</f>
        <v>Dim</v>
      </c>
      <c r="E201" s="13">
        <f t="shared" si="7"/>
        <v>45578</v>
      </c>
      <c r="F201" s="14"/>
      <c r="G201" s="14"/>
      <c r="H201" s="14"/>
      <c r="I201" s="14"/>
      <c r="J201" s="14"/>
      <c r="K201" s="14"/>
    </row>
    <row r="202" spans="2:11">
      <c r="B202">
        <v>197</v>
      </c>
      <c r="C202" s="12">
        <f t="shared" si="6"/>
        <v>42</v>
      </c>
      <c r="D202" s="12" t="str">
        <f>_xlfn.XLOOKUP(WEEKDAY(E202,2),'Paramètre Alimentation'!$B$20:$B$26,'Paramètre Alimentation'!$C$20:$C$26)</f>
        <v>Lun</v>
      </c>
      <c r="E202" s="13">
        <f t="shared" si="7"/>
        <v>45579</v>
      </c>
      <c r="F202" s="14"/>
      <c r="G202" s="14"/>
      <c r="H202" s="14"/>
      <c r="I202" s="14"/>
      <c r="J202" s="14"/>
      <c r="K202" s="14"/>
    </row>
    <row r="203" spans="2:11">
      <c r="B203">
        <v>198</v>
      </c>
      <c r="C203" s="12">
        <f t="shared" si="6"/>
        <v>42</v>
      </c>
      <c r="D203" s="12" t="str">
        <f>_xlfn.XLOOKUP(WEEKDAY(E203,2),'Paramètre Alimentation'!$B$20:$B$26,'Paramètre Alimentation'!$C$20:$C$26)</f>
        <v>Mar</v>
      </c>
      <c r="E203" s="13">
        <f t="shared" si="7"/>
        <v>45580</v>
      </c>
      <c r="F203" s="14"/>
      <c r="G203" s="14"/>
      <c r="H203" s="14"/>
      <c r="I203" s="14"/>
      <c r="J203" s="14"/>
      <c r="K203" s="14"/>
    </row>
    <row r="204" spans="2:11">
      <c r="B204">
        <v>199</v>
      </c>
      <c r="C204" s="12">
        <f t="shared" si="6"/>
        <v>42</v>
      </c>
      <c r="D204" s="12" t="str">
        <f>_xlfn.XLOOKUP(WEEKDAY(E204,2),'Paramètre Alimentation'!$B$20:$B$26,'Paramètre Alimentation'!$C$20:$C$26)</f>
        <v>Mer</v>
      </c>
      <c r="E204" s="13">
        <f t="shared" si="7"/>
        <v>45581</v>
      </c>
      <c r="F204" s="14"/>
      <c r="G204" s="14"/>
      <c r="H204" s="14"/>
      <c r="I204" s="14"/>
      <c r="J204" s="14"/>
      <c r="K204" s="14"/>
    </row>
    <row r="205" spans="2:11">
      <c r="B205">
        <v>200</v>
      </c>
      <c r="C205" s="12">
        <f t="shared" si="6"/>
        <v>42</v>
      </c>
      <c r="D205" s="12" t="str">
        <f>_xlfn.XLOOKUP(WEEKDAY(E205,2),'Paramètre Alimentation'!$B$20:$B$26,'Paramètre Alimentation'!$C$20:$C$26)</f>
        <v>Jeu</v>
      </c>
      <c r="E205" s="13">
        <f t="shared" si="7"/>
        <v>45582</v>
      </c>
      <c r="F205" s="14"/>
      <c r="G205" s="14"/>
      <c r="H205" s="14"/>
      <c r="I205" s="14"/>
      <c r="J205" s="14"/>
      <c r="K205" s="14"/>
    </row>
    <row r="206" spans="2:11">
      <c r="B206">
        <v>201</v>
      </c>
      <c r="C206" s="12">
        <f t="shared" si="6"/>
        <v>42</v>
      </c>
      <c r="D206" s="12" t="str">
        <f>_xlfn.XLOOKUP(WEEKDAY(E206,2),'Paramètre Alimentation'!$B$20:$B$26,'Paramètre Alimentation'!$C$20:$C$26)</f>
        <v>Ven</v>
      </c>
      <c r="E206" s="13">
        <f t="shared" si="7"/>
        <v>45583</v>
      </c>
      <c r="F206" s="14"/>
      <c r="G206" s="14"/>
      <c r="H206" s="14"/>
      <c r="I206" s="14"/>
      <c r="J206" s="14"/>
      <c r="K206" s="14"/>
    </row>
    <row r="207" spans="2:11">
      <c r="B207">
        <v>202</v>
      </c>
      <c r="C207" s="12">
        <f t="shared" si="6"/>
        <v>42</v>
      </c>
      <c r="D207" s="12" t="str">
        <f>_xlfn.XLOOKUP(WEEKDAY(E207,2),'Paramètre Alimentation'!$B$20:$B$26,'Paramètre Alimentation'!$C$20:$C$26)</f>
        <v>Sam</v>
      </c>
      <c r="E207" s="13">
        <f t="shared" si="7"/>
        <v>45584</v>
      </c>
      <c r="F207" s="14"/>
      <c r="G207" s="14"/>
      <c r="H207" s="14"/>
      <c r="I207" s="14"/>
      <c r="J207" s="14"/>
      <c r="K207" s="14"/>
    </row>
    <row r="208" spans="2:11">
      <c r="B208">
        <v>203</v>
      </c>
      <c r="C208" s="12">
        <f t="shared" si="6"/>
        <v>42</v>
      </c>
      <c r="D208" s="12" t="str">
        <f>_xlfn.XLOOKUP(WEEKDAY(E208,2),'Paramètre Alimentation'!$B$20:$B$26,'Paramètre Alimentation'!$C$20:$C$26)</f>
        <v>Dim</v>
      </c>
      <c r="E208" s="13">
        <f t="shared" si="7"/>
        <v>45585</v>
      </c>
      <c r="F208" s="14"/>
      <c r="G208" s="14"/>
      <c r="H208" s="14"/>
      <c r="I208" s="14"/>
      <c r="J208" s="14"/>
      <c r="K208" s="14"/>
    </row>
    <row r="209" spans="2:11">
      <c r="B209">
        <v>204</v>
      </c>
      <c r="C209" s="12">
        <f t="shared" si="6"/>
        <v>43</v>
      </c>
      <c r="D209" s="12" t="str">
        <f>_xlfn.XLOOKUP(WEEKDAY(E209,2),'Paramètre Alimentation'!$B$20:$B$26,'Paramètre Alimentation'!$C$20:$C$26)</f>
        <v>Lun</v>
      </c>
      <c r="E209" s="13">
        <f t="shared" si="7"/>
        <v>45586</v>
      </c>
      <c r="F209" s="14"/>
      <c r="G209" s="14"/>
      <c r="H209" s="14"/>
      <c r="I209" s="14"/>
      <c r="J209" s="14"/>
      <c r="K209" s="14"/>
    </row>
    <row r="210" spans="2:11">
      <c r="B210">
        <v>205</v>
      </c>
      <c r="C210" s="12">
        <f t="shared" si="6"/>
        <v>43</v>
      </c>
      <c r="D210" s="12" t="str">
        <f>_xlfn.XLOOKUP(WEEKDAY(E210,2),'Paramètre Alimentation'!$B$20:$B$26,'Paramètre Alimentation'!$C$20:$C$26)</f>
        <v>Mar</v>
      </c>
      <c r="E210" s="13">
        <f t="shared" si="7"/>
        <v>45587</v>
      </c>
      <c r="F210" s="14"/>
      <c r="G210" s="14"/>
      <c r="H210" s="14"/>
      <c r="I210" s="14"/>
      <c r="J210" s="14"/>
      <c r="K210" s="14"/>
    </row>
    <row r="211" spans="2:11">
      <c r="B211">
        <v>206</v>
      </c>
      <c r="C211" s="12">
        <f t="shared" si="6"/>
        <v>43</v>
      </c>
      <c r="D211" s="12" t="str">
        <f>_xlfn.XLOOKUP(WEEKDAY(E211,2),'Paramètre Alimentation'!$B$20:$B$26,'Paramètre Alimentation'!$C$20:$C$26)</f>
        <v>Mer</v>
      </c>
      <c r="E211" s="13">
        <f t="shared" si="7"/>
        <v>45588</v>
      </c>
      <c r="F211" s="14"/>
      <c r="G211" s="14"/>
      <c r="H211" s="14"/>
      <c r="I211" s="14"/>
      <c r="J211" s="14"/>
      <c r="K211" s="14"/>
    </row>
    <row r="212" spans="2:11">
      <c r="B212">
        <v>207</v>
      </c>
      <c r="C212" s="12">
        <f t="shared" si="6"/>
        <v>43</v>
      </c>
      <c r="D212" s="12" t="str">
        <f>_xlfn.XLOOKUP(WEEKDAY(E212,2),'Paramètre Alimentation'!$B$20:$B$26,'Paramètre Alimentation'!$C$20:$C$26)</f>
        <v>Jeu</v>
      </c>
      <c r="E212" s="13">
        <f t="shared" si="7"/>
        <v>45589</v>
      </c>
      <c r="F212" s="14"/>
      <c r="G212" s="14"/>
      <c r="H212" s="14"/>
      <c r="I212" s="14"/>
      <c r="J212" s="14"/>
      <c r="K212" s="14"/>
    </row>
    <row r="213" spans="2:11">
      <c r="B213">
        <v>208</v>
      </c>
      <c r="C213" s="12">
        <f t="shared" si="6"/>
        <v>43</v>
      </c>
      <c r="D213" s="12" t="str">
        <f>_xlfn.XLOOKUP(WEEKDAY(E213,2),'Paramètre Alimentation'!$B$20:$B$26,'Paramètre Alimentation'!$C$20:$C$26)</f>
        <v>Ven</v>
      </c>
      <c r="E213" s="13">
        <f t="shared" si="7"/>
        <v>45590</v>
      </c>
      <c r="F213" s="14"/>
      <c r="G213" s="14"/>
      <c r="H213" s="14"/>
      <c r="I213" s="14"/>
      <c r="J213" s="14"/>
      <c r="K213" s="14"/>
    </row>
    <row r="214" spans="2:11">
      <c r="B214">
        <v>209</v>
      </c>
      <c r="C214" s="12">
        <f t="shared" si="6"/>
        <v>43</v>
      </c>
      <c r="D214" s="12" t="str">
        <f>_xlfn.XLOOKUP(WEEKDAY(E214,2),'Paramètre Alimentation'!$B$20:$B$26,'Paramètre Alimentation'!$C$20:$C$26)</f>
        <v>Sam</v>
      </c>
      <c r="E214" s="13">
        <f t="shared" si="7"/>
        <v>45591</v>
      </c>
      <c r="F214" s="14"/>
      <c r="G214" s="14"/>
      <c r="H214" s="14"/>
      <c r="I214" s="14"/>
      <c r="J214" s="14"/>
      <c r="K214" s="14"/>
    </row>
    <row r="215" spans="2:11">
      <c r="B215">
        <v>210</v>
      </c>
      <c r="C215" s="12">
        <f t="shared" si="6"/>
        <v>43</v>
      </c>
      <c r="D215" s="12" t="str">
        <f>_xlfn.XLOOKUP(WEEKDAY(E215,2),'Paramètre Alimentation'!$B$20:$B$26,'Paramètre Alimentation'!$C$20:$C$26)</f>
        <v>Dim</v>
      </c>
      <c r="E215" s="13">
        <f t="shared" si="7"/>
        <v>45592</v>
      </c>
      <c r="F215" s="14"/>
      <c r="G215" s="14"/>
      <c r="H215" s="14"/>
      <c r="I215" s="14"/>
      <c r="J215" s="14"/>
      <c r="K215" s="14"/>
    </row>
    <row r="216" spans="2:11">
      <c r="B216">
        <v>211</v>
      </c>
      <c r="C216" s="12">
        <f t="shared" si="6"/>
        <v>44</v>
      </c>
      <c r="D216" s="12" t="str">
        <f>_xlfn.XLOOKUP(WEEKDAY(E216,2),'Paramètre Alimentation'!$B$20:$B$26,'Paramètre Alimentation'!$C$20:$C$26)</f>
        <v>Lun</v>
      </c>
      <c r="E216" s="13">
        <f t="shared" si="7"/>
        <v>45593</v>
      </c>
      <c r="F216" s="14"/>
      <c r="G216" s="14"/>
      <c r="H216" s="14"/>
      <c r="I216" s="14"/>
      <c r="J216" s="14"/>
      <c r="K216" s="14"/>
    </row>
    <row r="217" spans="2:11">
      <c r="B217">
        <v>212</v>
      </c>
      <c r="C217" s="12">
        <f t="shared" si="6"/>
        <v>44</v>
      </c>
      <c r="D217" s="12" t="str">
        <f>_xlfn.XLOOKUP(WEEKDAY(E217,2),'Paramètre Alimentation'!$B$20:$B$26,'Paramètre Alimentation'!$C$20:$C$26)</f>
        <v>Mar</v>
      </c>
      <c r="E217" s="13">
        <f t="shared" si="7"/>
        <v>45594</v>
      </c>
      <c r="F217" s="14"/>
      <c r="G217" s="14"/>
      <c r="H217" s="14"/>
      <c r="I217" s="14"/>
      <c r="J217" s="14"/>
      <c r="K217" s="14"/>
    </row>
    <row r="218" spans="2:11">
      <c r="B218">
        <v>213</v>
      </c>
      <c r="C218" s="12">
        <f t="shared" si="6"/>
        <v>44</v>
      </c>
      <c r="D218" s="12" t="str">
        <f>_xlfn.XLOOKUP(WEEKDAY(E218,2),'Paramètre Alimentation'!$B$20:$B$26,'Paramètre Alimentation'!$C$20:$C$26)</f>
        <v>Mer</v>
      </c>
      <c r="E218" s="13">
        <f t="shared" si="7"/>
        <v>45595</v>
      </c>
      <c r="F218" s="14"/>
      <c r="G218" s="14"/>
      <c r="H218" s="14"/>
      <c r="I218" s="14"/>
      <c r="J218" s="14"/>
      <c r="K218" s="14"/>
    </row>
    <row r="219" spans="2:11">
      <c r="B219">
        <v>214</v>
      </c>
      <c r="C219" s="12">
        <f t="shared" si="6"/>
        <v>44</v>
      </c>
      <c r="D219" s="12" t="str">
        <f>_xlfn.XLOOKUP(WEEKDAY(E219,2),'Paramètre Alimentation'!$B$20:$B$26,'Paramètre Alimentation'!$C$20:$C$26)</f>
        <v>Jeu</v>
      </c>
      <c r="E219" s="13">
        <f t="shared" si="7"/>
        <v>45596</v>
      </c>
      <c r="F219" s="14"/>
      <c r="G219" s="14"/>
      <c r="H219" s="14"/>
      <c r="I219" s="14"/>
      <c r="J219" s="14"/>
      <c r="K219" s="14"/>
    </row>
    <row r="220" spans="2:11">
      <c r="B220">
        <v>215</v>
      </c>
      <c r="C220" s="12">
        <f t="shared" si="6"/>
        <v>44</v>
      </c>
      <c r="D220" s="12" t="str">
        <f>_xlfn.XLOOKUP(WEEKDAY(E220,2),'Paramètre Alimentation'!$B$20:$B$26,'Paramètre Alimentation'!$C$20:$C$26)</f>
        <v>Ven</v>
      </c>
      <c r="E220" s="13">
        <f t="shared" si="7"/>
        <v>45597</v>
      </c>
      <c r="F220" s="14"/>
      <c r="G220" s="14"/>
      <c r="H220" s="14"/>
      <c r="I220" s="14"/>
      <c r="J220" s="14"/>
      <c r="K220" s="14"/>
    </row>
    <row r="221" spans="2:11">
      <c r="B221">
        <v>216</v>
      </c>
      <c r="C221" s="12">
        <f t="shared" si="6"/>
        <v>44</v>
      </c>
      <c r="D221" s="12" t="str">
        <f>_xlfn.XLOOKUP(WEEKDAY(E221,2),'Paramètre Alimentation'!$B$20:$B$26,'Paramètre Alimentation'!$C$20:$C$26)</f>
        <v>Sam</v>
      </c>
      <c r="E221" s="13">
        <f t="shared" si="7"/>
        <v>45598</v>
      </c>
      <c r="F221" s="14"/>
      <c r="G221" s="14"/>
      <c r="H221" s="14"/>
      <c r="I221" s="14"/>
      <c r="J221" s="14"/>
      <c r="K221" s="14"/>
    </row>
    <row r="222" spans="2:11">
      <c r="B222">
        <v>217</v>
      </c>
      <c r="C222" s="12">
        <f t="shared" si="6"/>
        <v>44</v>
      </c>
      <c r="D222" s="12" t="str">
        <f>_xlfn.XLOOKUP(WEEKDAY(E222,2),'Paramètre Alimentation'!$B$20:$B$26,'Paramètre Alimentation'!$C$20:$C$26)</f>
        <v>Dim</v>
      </c>
      <c r="E222" s="13">
        <f t="shared" si="7"/>
        <v>45599</v>
      </c>
      <c r="F222" s="14"/>
      <c r="G222" s="14"/>
      <c r="H222" s="14"/>
      <c r="I222" s="14"/>
      <c r="J222" s="14"/>
      <c r="K222" s="14"/>
    </row>
    <row r="223" spans="2:11">
      <c r="B223">
        <v>218</v>
      </c>
      <c r="C223" s="12">
        <f t="shared" si="6"/>
        <v>45</v>
      </c>
      <c r="D223" s="12" t="str">
        <f>_xlfn.XLOOKUP(WEEKDAY(E223,2),'Paramètre Alimentation'!$B$20:$B$26,'Paramètre Alimentation'!$C$20:$C$26)</f>
        <v>Lun</v>
      </c>
      <c r="E223" s="13">
        <f t="shared" si="7"/>
        <v>45600</v>
      </c>
      <c r="F223" s="14"/>
      <c r="G223" s="14"/>
      <c r="H223" s="14"/>
      <c r="I223" s="14"/>
      <c r="J223" s="14"/>
      <c r="K223" s="14"/>
    </row>
    <row r="224" spans="2:11">
      <c r="B224">
        <v>219</v>
      </c>
      <c r="C224" s="12">
        <f t="shared" si="6"/>
        <v>45</v>
      </c>
      <c r="D224" s="12" t="str">
        <f>_xlfn.XLOOKUP(WEEKDAY(E224,2),'Paramètre Alimentation'!$B$20:$B$26,'Paramètre Alimentation'!$C$20:$C$26)</f>
        <v>Mar</v>
      </c>
      <c r="E224" s="13">
        <f t="shared" si="7"/>
        <v>45601</v>
      </c>
      <c r="F224" s="14"/>
      <c r="G224" s="14"/>
      <c r="H224" s="14"/>
      <c r="I224" s="14"/>
      <c r="J224" s="14"/>
      <c r="K224" s="14"/>
    </row>
    <row r="225" spans="2:11">
      <c r="B225">
        <v>220</v>
      </c>
      <c r="C225" s="12">
        <f t="shared" si="6"/>
        <v>45</v>
      </c>
      <c r="D225" s="12" t="str">
        <f>_xlfn.XLOOKUP(WEEKDAY(E225,2),'Paramètre Alimentation'!$B$20:$B$26,'Paramètre Alimentation'!$C$20:$C$26)</f>
        <v>Mer</v>
      </c>
      <c r="E225" s="13">
        <f t="shared" si="7"/>
        <v>45602</v>
      </c>
      <c r="F225" s="14"/>
      <c r="G225" s="14"/>
      <c r="H225" s="14"/>
      <c r="I225" s="14"/>
      <c r="J225" s="14"/>
      <c r="K225" s="14"/>
    </row>
    <row r="226" spans="2:11">
      <c r="B226">
        <v>221</v>
      </c>
      <c r="C226" s="12">
        <f t="shared" si="6"/>
        <v>45</v>
      </c>
      <c r="D226" s="12" t="str">
        <f>_xlfn.XLOOKUP(WEEKDAY(E226,2),'Paramètre Alimentation'!$B$20:$B$26,'Paramètre Alimentation'!$C$20:$C$26)</f>
        <v>Jeu</v>
      </c>
      <c r="E226" s="13">
        <f t="shared" si="7"/>
        <v>45603</v>
      </c>
      <c r="F226" s="14"/>
      <c r="G226" s="14"/>
      <c r="H226" s="14"/>
      <c r="I226" s="14"/>
      <c r="J226" s="14"/>
      <c r="K226" s="14"/>
    </row>
    <row r="227" spans="2:11">
      <c r="B227">
        <v>222</v>
      </c>
      <c r="C227" s="12">
        <f t="shared" si="6"/>
        <v>45</v>
      </c>
      <c r="D227" s="12" t="str">
        <f>_xlfn.XLOOKUP(WEEKDAY(E227,2),'Paramètre Alimentation'!$B$20:$B$26,'Paramètre Alimentation'!$C$20:$C$26)</f>
        <v>Ven</v>
      </c>
      <c r="E227" s="13">
        <f t="shared" si="7"/>
        <v>45604</v>
      </c>
      <c r="F227" s="14"/>
      <c r="G227" s="14"/>
      <c r="H227" s="14"/>
      <c r="I227" s="14"/>
      <c r="J227" s="14"/>
      <c r="K227" s="14"/>
    </row>
    <row r="228" spans="2:11">
      <c r="B228">
        <v>223</v>
      </c>
      <c r="C228" s="12">
        <f t="shared" si="6"/>
        <v>45</v>
      </c>
      <c r="D228" s="12" t="str">
        <f>_xlfn.XLOOKUP(WEEKDAY(E228,2),'Paramètre Alimentation'!$B$20:$B$26,'Paramètre Alimentation'!$C$20:$C$26)</f>
        <v>Sam</v>
      </c>
      <c r="E228" s="13">
        <f t="shared" si="7"/>
        <v>45605</v>
      </c>
      <c r="F228" s="14"/>
      <c r="G228" s="14"/>
      <c r="H228" s="14"/>
      <c r="I228" s="14"/>
      <c r="J228" s="14"/>
      <c r="K228" s="14"/>
    </row>
    <row r="229" spans="2:11">
      <c r="B229">
        <v>224</v>
      </c>
      <c r="C229" s="12">
        <f t="shared" si="6"/>
        <v>45</v>
      </c>
      <c r="D229" s="12" t="str">
        <f>_xlfn.XLOOKUP(WEEKDAY(E229,2),'Paramètre Alimentation'!$B$20:$B$26,'Paramètre Alimentation'!$C$20:$C$26)</f>
        <v>Dim</v>
      </c>
      <c r="E229" s="13">
        <f t="shared" si="7"/>
        <v>45606</v>
      </c>
      <c r="F229" s="14"/>
      <c r="G229" s="14"/>
      <c r="H229" s="14"/>
      <c r="I229" s="14"/>
      <c r="J229" s="14"/>
      <c r="K229" s="14"/>
    </row>
    <row r="230" spans="2:11">
      <c r="B230">
        <v>225</v>
      </c>
      <c r="C230" s="12">
        <f t="shared" si="6"/>
        <v>46</v>
      </c>
      <c r="D230" s="12" t="str">
        <f>_xlfn.XLOOKUP(WEEKDAY(E230,2),'Paramètre Alimentation'!$B$20:$B$26,'Paramètre Alimentation'!$C$20:$C$26)</f>
        <v>Lun</v>
      </c>
      <c r="E230" s="13">
        <f t="shared" si="7"/>
        <v>45607</v>
      </c>
      <c r="F230" s="14"/>
      <c r="G230" s="14"/>
      <c r="H230" s="14"/>
      <c r="I230" s="14"/>
      <c r="J230" s="14"/>
      <c r="K230" s="14"/>
    </row>
    <row r="231" spans="2:11">
      <c r="B231">
        <v>226</v>
      </c>
      <c r="C231" s="12">
        <f t="shared" si="6"/>
        <v>46</v>
      </c>
      <c r="D231" s="12" t="str">
        <f>_xlfn.XLOOKUP(WEEKDAY(E231,2),'Paramètre Alimentation'!$B$20:$B$26,'Paramètre Alimentation'!$C$20:$C$26)</f>
        <v>Mar</v>
      </c>
      <c r="E231" s="13">
        <f t="shared" si="7"/>
        <v>45608</v>
      </c>
      <c r="F231" s="14"/>
      <c r="G231" s="14"/>
      <c r="H231" s="14"/>
      <c r="I231" s="14"/>
      <c r="J231" s="14"/>
      <c r="K231" s="14"/>
    </row>
    <row r="232" spans="2:11">
      <c r="B232">
        <v>227</v>
      </c>
      <c r="C232" s="12">
        <f t="shared" si="6"/>
        <v>46</v>
      </c>
      <c r="D232" s="12" t="str">
        <f>_xlfn.XLOOKUP(WEEKDAY(E232,2),'Paramètre Alimentation'!$B$20:$B$26,'Paramètre Alimentation'!$C$20:$C$26)</f>
        <v>Mer</v>
      </c>
      <c r="E232" s="13">
        <f t="shared" si="7"/>
        <v>45609</v>
      </c>
      <c r="F232" s="14"/>
      <c r="G232" s="14"/>
      <c r="H232" s="14"/>
      <c r="I232" s="14"/>
      <c r="J232" s="14"/>
      <c r="K232" s="14"/>
    </row>
    <row r="233" spans="2:11">
      <c r="B233">
        <v>228</v>
      </c>
      <c r="C233" s="12">
        <f t="shared" si="6"/>
        <v>46</v>
      </c>
      <c r="D233" s="12" t="str">
        <f>_xlfn.XLOOKUP(WEEKDAY(E233,2),'Paramètre Alimentation'!$B$20:$B$26,'Paramètre Alimentation'!$C$20:$C$26)</f>
        <v>Jeu</v>
      </c>
      <c r="E233" s="13">
        <f t="shared" si="7"/>
        <v>45610</v>
      </c>
      <c r="F233" s="14"/>
      <c r="G233" s="14"/>
      <c r="H233" s="14"/>
      <c r="I233" s="14"/>
      <c r="J233" s="14"/>
      <c r="K233" s="14"/>
    </row>
    <row r="234" spans="2:11">
      <c r="B234">
        <v>229</v>
      </c>
      <c r="C234" s="12">
        <f t="shared" si="6"/>
        <v>46</v>
      </c>
      <c r="D234" s="12" t="str">
        <f>_xlfn.XLOOKUP(WEEKDAY(E234,2),'Paramètre Alimentation'!$B$20:$B$26,'Paramètre Alimentation'!$C$20:$C$26)</f>
        <v>Ven</v>
      </c>
      <c r="E234" s="13">
        <f t="shared" si="7"/>
        <v>45611</v>
      </c>
      <c r="F234" s="14"/>
      <c r="G234" s="14"/>
      <c r="H234" s="14"/>
      <c r="I234" s="14"/>
      <c r="J234" s="14"/>
      <c r="K234" s="14"/>
    </row>
    <row r="235" spans="2:11">
      <c r="B235">
        <v>230</v>
      </c>
      <c r="C235" s="12">
        <f t="shared" si="6"/>
        <v>46</v>
      </c>
      <c r="D235" s="12" t="str">
        <f>_xlfn.XLOOKUP(WEEKDAY(E235,2),'Paramètre Alimentation'!$B$20:$B$26,'Paramètre Alimentation'!$C$20:$C$26)</f>
        <v>Sam</v>
      </c>
      <c r="E235" s="13">
        <f t="shared" si="7"/>
        <v>45612</v>
      </c>
      <c r="F235" s="14"/>
      <c r="G235" s="14"/>
      <c r="H235" s="14"/>
      <c r="I235" s="14"/>
      <c r="J235" s="14"/>
      <c r="K235" s="14"/>
    </row>
    <row r="236" spans="2:11">
      <c r="B236">
        <v>231</v>
      </c>
      <c r="C236" s="12">
        <f t="shared" si="6"/>
        <v>46</v>
      </c>
      <c r="D236" s="12" t="str">
        <f>_xlfn.XLOOKUP(WEEKDAY(E236,2),'Paramètre Alimentation'!$B$20:$B$26,'Paramètre Alimentation'!$C$20:$C$26)</f>
        <v>Dim</v>
      </c>
      <c r="E236" s="13">
        <f t="shared" si="7"/>
        <v>45613</v>
      </c>
      <c r="F236" s="14"/>
      <c r="G236" s="14"/>
      <c r="H236" s="14"/>
      <c r="I236" s="14"/>
      <c r="J236" s="14"/>
      <c r="K236" s="14"/>
    </row>
    <row r="237" spans="2:11">
      <c r="B237">
        <v>232</v>
      </c>
      <c r="C237" s="12">
        <f t="shared" si="6"/>
        <v>47</v>
      </c>
      <c r="D237" s="12" t="str">
        <f>_xlfn.XLOOKUP(WEEKDAY(E237,2),'Paramètre Alimentation'!$B$20:$B$26,'Paramètre Alimentation'!$C$20:$C$26)</f>
        <v>Lun</v>
      </c>
      <c r="E237" s="13">
        <f t="shared" si="7"/>
        <v>45614</v>
      </c>
      <c r="F237" s="14"/>
      <c r="G237" s="14"/>
      <c r="H237" s="14"/>
      <c r="I237" s="14"/>
      <c r="J237" s="14"/>
      <c r="K237" s="14"/>
    </row>
    <row r="238" spans="2:11">
      <c r="B238">
        <v>233</v>
      </c>
      <c r="C238" s="12">
        <f t="shared" si="6"/>
        <v>47</v>
      </c>
      <c r="D238" s="12" t="str">
        <f>_xlfn.XLOOKUP(WEEKDAY(E238,2),'Paramètre Alimentation'!$B$20:$B$26,'Paramètre Alimentation'!$C$20:$C$26)</f>
        <v>Mar</v>
      </c>
      <c r="E238" s="13">
        <f t="shared" si="7"/>
        <v>45615</v>
      </c>
      <c r="F238" s="14"/>
      <c r="G238" s="14"/>
      <c r="H238" s="14"/>
      <c r="I238" s="14"/>
      <c r="J238" s="14"/>
      <c r="K238" s="14"/>
    </row>
    <row r="239" spans="2:11">
      <c r="B239">
        <v>234</v>
      </c>
      <c r="C239" s="12">
        <f t="shared" si="6"/>
        <v>47</v>
      </c>
      <c r="D239" s="12" t="str">
        <f>_xlfn.XLOOKUP(WEEKDAY(E239,2),'Paramètre Alimentation'!$B$20:$B$26,'Paramètre Alimentation'!$C$20:$C$26)</f>
        <v>Mer</v>
      </c>
      <c r="E239" s="13">
        <f t="shared" si="7"/>
        <v>45616</v>
      </c>
      <c r="F239" s="14"/>
      <c r="G239" s="14"/>
      <c r="H239" s="14"/>
      <c r="I239" s="14"/>
      <c r="J239" s="14"/>
      <c r="K239" s="14"/>
    </row>
    <row r="240" spans="2:11">
      <c r="B240">
        <v>235</v>
      </c>
      <c r="C240" s="12">
        <f t="shared" si="6"/>
        <v>47</v>
      </c>
      <c r="D240" s="12" t="str">
        <f>_xlfn.XLOOKUP(WEEKDAY(E240,2),'Paramètre Alimentation'!$B$20:$B$26,'Paramètre Alimentation'!$C$20:$C$26)</f>
        <v>Jeu</v>
      </c>
      <c r="E240" s="13">
        <f t="shared" si="7"/>
        <v>45617</v>
      </c>
      <c r="F240" s="14"/>
      <c r="G240" s="14"/>
      <c r="H240" s="14"/>
      <c r="I240" s="14"/>
      <c r="J240" s="14"/>
      <c r="K240" s="14"/>
    </row>
    <row r="241" spans="2:11">
      <c r="B241">
        <v>236</v>
      </c>
      <c r="C241" s="12">
        <f t="shared" si="6"/>
        <v>47</v>
      </c>
      <c r="D241" s="12" t="str">
        <f>_xlfn.XLOOKUP(WEEKDAY(E241,2),'Paramètre Alimentation'!$B$20:$B$26,'Paramètre Alimentation'!$C$20:$C$26)</f>
        <v>Ven</v>
      </c>
      <c r="E241" s="13">
        <f t="shared" si="7"/>
        <v>45618</v>
      </c>
      <c r="F241" s="14"/>
      <c r="G241" s="14"/>
      <c r="H241" s="14"/>
      <c r="I241" s="14"/>
      <c r="J241" s="14"/>
      <c r="K241" s="14"/>
    </row>
    <row r="242" spans="2:11" ht="15.75" thickBot="1">
      <c r="C242" s="12"/>
      <c r="D242" s="12"/>
      <c r="E242" s="15"/>
      <c r="F242" s="16"/>
      <c r="G242" s="16"/>
      <c r="H242" s="30"/>
      <c r="I242" s="14" t="e">
        <f>_xlfn.XLOOKUP(E242,#REF!,#REF!,"")</f>
        <v>#REF!</v>
      </c>
      <c r="J242" s="14" t="e">
        <f>_xlfn.XLOOKUP(F242,#REF!,#REF!,"")</f>
        <v>#REF!</v>
      </c>
      <c r="K242" s="14" t="e">
        <f>_xlfn.XLOOKUP(G242,#REF!,#REF!,"")</f>
        <v>#REF!</v>
      </c>
    </row>
  </sheetData>
  <mergeCells count="2">
    <mergeCell ref="F3:K3"/>
    <mergeCell ref="C4:E4"/>
  </mergeCells>
  <conditionalFormatting sqref="B5:K242">
    <cfRule type="expression" dxfId="17" priority="11">
      <formula>IF(ISNUMBER(SEARCH($D5,#REF!)),TRUE,FALSE)</formula>
    </cfRule>
    <cfRule type="expression" dxfId="16" priority="12">
      <formula>IF(ISNUMBER(SEARCH($D5,#REF!)),TRUE,FALSE)</formula>
    </cfRule>
  </conditionalFormatting>
  <conditionalFormatting sqref="F6:F241">
    <cfRule type="expression" dxfId="15" priority="13">
      <formula>ISODD(_xlfn.TEXTBEFORE(#REF!,"L"))</formula>
    </cfRule>
    <cfRule type="expression" dxfId="14" priority="14">
      <formula>ISEVEN(_xlfn.TEXTBEFORE(#REF!,"L"))</formula>
    </cfRule>
  </conditionalFormatting>
  <conditionalFormatting sqref="G41:G124">
    <cfRule type="expression" dxfId="13" priority="9">
      <formula>ISODD(_xlfn.TEXTBEFORE(#REF!,"L"))</formula>
    </cfRule>
    <cfRule type="expression" dxfId="12" priority="10">
      <formula>ISEVEN(_xlfn.TEXTBEFORE(#REF!,"L"))</formula>
    </cfRule>
  </conditionalFormatting>
  <conditionalFormatting sqref="G6:K241 F242:K242">
    <cfRule type="expression" dxfId="11" priority="31">
      <formula>ISODD(_xlfn.TEXTBEFORE(#REF!,"L"))</formula>
    </cfRule>
    <cfRule type="expression" dxfId="10" priority="32">
      <formula>ISEVEN(_xlfn.TEXTBEFORE(#REF!,"L"))</formula>
    </cfRule>
  </conditionalFormatting>
  <conditionalFormatting sqref="H48:H163">
    <cfRule type="expression" dxfId="9" priority="7">
      <formula>ISODD(_xlfn.TEXTBEFORE(#REF!,"L"))</formula>
    </cfRule>
    <cfRule type="expression" dxfId="8" priority="8">
      <formula>ISEVEN(_xlfn.TEXTBEFORE(#REF!,"L"))</formula>
    </cfRule>
  </conditionalFormatting>
  <conditionalFormatting sqref="I55:I138">
    <cfRule type="expression" dxfId="7" priority="5">
      <formula>ISODD(_xlfn.TEXTBEFORE(#REF!,"L"))</formula>
    </cfRule>
    <cfRule type="expression" dxfId="6" priority="6">
      <formula>ISEVEN(_xlfn.TEXTBEFORE(#REF!,"L"))</formula>
    </cfRule>
  </conditionalFormatting>
  <conditionalFormatting sqref="J62:J177">
    <cfRule type="expression" dxfId="5" priority="3">
      <formula>ISODD(_xlfn.TEXTBEFORE(#REF!,"L"))</formula>
    </cfRule>
    <cfRule type="expression" dxfId="4" priority="4">
      <formula>ISEVEN(_xlfn.TEXTBEFORE(#REF!,"L"))</formula>
    </cfRule>
  </conditionalFormatting>
  <conditionalFormatting sqref="J6:K242">
    <cfRule type="expression" dxfId="3" priority="23">
      <formula>ISODD(_xlfn.TEXTBEFORE(#REF!,"L"))</formula>
    </cfRule>
    <cfRule type="expression" dxfId="2" priority="24">
      <formula>ISEVEN(_xlfn.TEXTBEFORE(#REF!,"L"))</formula>
    </cfRule>
  </conditionalFormatting>
  <conditionalFormatting sqref="K69:K152">
    <cfRule type="expression" dxfId="1" priority="1">
      <formula>ISODD(_xlfn.TEXTBEFORE(#REF!,"L"))</formula>
    </cfRule>
    <cfRule type="expression" dxfId="0" priority="2">
      <formula>ISEVEN(_xlfn.TEXTBEFORE(#REF!,"L"))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Calendrier 2024</vt:lpstr>
      <vt:lpstr>Paramètre Alimentation</vt:lpstr>
      <vt:lpstr>Calendrier Alimentation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Printanias</dc:creator>
  <cp:lastModifiedBy>G L</cp:lastModifiedBy>
  <cp:lastPrinted>2024-01-15T13:59:46Z</cp:lastPrinted>
  <dcterms:created xsi:type="dcterms:W3CDTF">2023-03-31T09:27:00Z</dcterms:created>
  <dcterms:modified xsi:type="dcterms:W3CDTF">2024-01-22T09:11:53Z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E4540BF9B53C48AAA03689DEEDF54453</vt:lpwstr>
  </property>
  <property fmtid="{D5CDD505-2E9C-101B-9397-08002B2CF9AE}" pid="3" name="KSOProductBuildVer">
    <vt:lpwstr>1036-12.2.0.13215</vt:lpwstr>
  </property>
</Properties>
</file>