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17595" windowHeight="8985" activeTab="1"/>
  </bookViews>
  <sheets>
    <sheet name="Synthese" sheetId="7" r:id="rId1"/>
    <sheet name="16" sheetId="1" r:id="rId2"/>
    <sheet name="69 (2)" sheetId="9" r:id="rId3"/>
    <sheet name="69 (3)" sheetId="10" r:id="rId4"/>
    <sheet name="BDD" sheetId="5" r:id="rId5"/>
  </sheets>
  <definedNames>
    <definedName name="année" localSheetId="2">#REF!</definedName>
    <definedName name="année" localSheetId="3">#REF!</definedName>
    <definedName name="année" localSheetId="4">BDD!#REF!</definedName>
    <definedName name="année">#REF!</definedName>
    <definedName name="Année1" localSheetId="2">'69 (2)'!$J$2</definedName>
    <definedName name="Année1" localSheetId="3">'69 (3)'!$J$2</definedName>
    <definedName name="Année1">'16'!$J$2</definedName>
    <definedName name="ANNEE2" localSheetId="2">'69 (2)'!$J$2</definedName>
    <definedName name="ANNEE2" localSheetId="3">'69 (3)'!$J$2</definedName>
    <definedName name="ANNEE2">'16'!$J$2</definedName>
    <definedName name="Année2" localSheetId="2">'69 (2)'!$L$2</definedName>
    <definedName name="Année2" localSheetId="3">'69 (3)'!$L$2</definedName>
    <definedName name="Année2">'16'!$L$2</definedName>
    <definedName name="_xlnm.Print_Area" localSheetId="1">'16'!$A$1:$AK$52</definedName>
    <definedName name="_xlnm.Print_Area" localSheetId="2">'69 (2)'!$A$1:$AK$52</definedName>
    <definedName name="_xlnm.Print_Area" localSheetId="3">'69 (3)'!$A$1:$AK$52</definedName>
  </definedNames>
  <calcPr calcId="145621"/>
</workbook>
</file>

<file path=xl/calcChain.xml><?xml version="1.0" encoding="utf-8"?>
<calcChain xmlns="http://schemas.openxmlformats.org/spreadsheetml/2006/main">
  <c r="AJ41" i="10" l="1"/>
  <c r="AJ42" i="10" s="1"/>
  <c r="AG41" i="10"/>
  <c r="AG42" i="10" s="1"/>
  <c r="AD41" i="10"/>
  <c r="AD42" i="10" s="1"/>
  <c r="AA41" i="10"/>
  <c r="AA42" i="10" s="1"/>
  <c r="X41" i="10"/>
  <c r="X42" i="10" s="1"/>
  <c r="U41" i="10"/>
  <c r="U42" i="10" s="1"/>
  <c r="R41" i="10"/>
  <c r="R42" i="10" s="1"/>
  <c r="O41" i="10"/>
  <c r="O42" i="10" s="1"/>
  <c r="L41" i="10"/>
  <c r="L42" i="10" s="1"/>
  <c r="I41" i="10"/>
  <c r="I42" i="10" s="1"/>
  <c r="F41" i="10"/>
  <c r="F42" i="10" s="1"/>
  <c r="C41" i="10"/>
  <c r="C42" i="10" s="1"/>
  <c r="AH39" i="10"/>
  <c r="S39" i="10"/>
  <c r="M39" i="10"/>
  <c r="D39" i="10"/>
  <c r="T9" i="10"/>
  <c r="V9" i="10" s="1"/>
  <c r="Q9" i="10"/>
  <c r="Q10" i="10" s="1"/>
  <c r="N9" i="10"/>
  <c r="P9" i="10" s="1"/>
  <c r="K9" i="10"/>
  <c r="M9" i="10" s="1"/>
  <c r="H9" i="10"/>
  <c r="J9" i="10" s="1"/>
  <c r="E9" i="10"/>
  <c r="E10" i="10" s="1"/>
  <c r="B9" i="10"/>
  <c r="D9" i="10" s="1"/>
  <c r="T8" i="10"/>
  <c r="Q8" i="10"/>
  <c r="N8" i="10"/>
  <c r="K8" i="10"/>
  <c r="H8" i="10"/>
  <c r="E8" i="10"/>
  <c r="B8" i="10"/>
  <c r="T9" i="9"/>
  <c r="Q9" i="9"/>
  <c r="N9" i="9"/>
  <c r="K9" i="9"/>
  <c r="H9" i="9"/>
  <c r="E9" i="9"/>
  <c r="B9" i="9"/>
  <c r="T8" i="9"/>
  <c r="Q8" i="9"/>
  <c r="N8" i="9"/>
  <c r="K8" i="9"/>
  <c r="H8" i="9"/>
  <c r="G9" i="10" l="1"/>
  <c r="S9" i="10"/>
  <c r="E11" i="10"/>
  <c r="G10" i="10"/>
  <c r="Q11" i="10"/>
  <c r="S10" i="10"/>
  <c r="N10" i="10"/>
  <c r="H10" i="10"/>
  <c r="T10" i="10"/>
  <c r="K10" i="10"/>
  <c r="B10" i="10"/>
  <c r="C43" i="10"/>
  <c r="F43" i="10" s="1"/>
  <c r="I43" i="10" s="1"/>
  <c r="L43" i="10" s="1"/>
  <c r="O43" i="10" s="1"/>
  <c r="R43" i="10" s="1"/>
  <c r="U43" i="10" s="1"/>
  <c r="X43" i="10" s="1"/>
  <c r="AA43" i="10" s="1"/>
  <c r="AD43" i="10" s="1"/>
  <c r="AG43" i="10" s="1"/>
  <c r="AJ43" i="10" s="1"/>
  <c r="F47" i="10" s="1"/>
  <c r="E8" i="9"/>
  <c r="P10" i="10" l="1"/>
  <c r="N11" i="10"/>
  <c r="B11" i="10"/>
  <c r="D10" i="10"/>
  <c r="E12" i="10"/>
  <c r="G11" i="10"/>
  <c r="M10" i="10"/>
  <c r="K11" i="10"/>
  <c r="V10" i="10"/>
  <c r="T11" i="10"/>
  <c r="J10" i="10"/>
  <c r="H11" i="10"/>
  <c r="Q12" i="10"/>
  <c r="S11" i="10"/>
  <c r="B8" i="9"/>
  <c r="AJ41" i="9"/>
  <c r="AJ42" i="9" s="1"/>
  <c r="AG41" i="9"/>
  <c r="AG42" i="9" s="1"/>
  <c r="AD41" i="9"/>
  <c r="AD42" i="9" s="1"/>
  <c r="AA41" i="9"/>
  <c r="AA42" i="9" s="1"/>
  <c r="X41" i="9"/>
  <c r="X42" i="9" s="1"/>
  <c r="U41" i="9"/>
  <c r="U42" i="9" s="1"/>
  <c r="R41" i="9"/>
  <c r="R42" i="9" s="1"/>
  <c r="O41" i="9"/>
  <c r="O42" i="9" s="1"/>
  <c r="L41" i="9"/>
  <c r="L42" i="9" s="1"/>
  <c r="I41" i="9"/>
  <c r="I42" i="9" s="1"/>
  <c r="F41" i="9"/>
  <c r="F42" i="9" s="1"/>
  <c r="C41" i="9"/>
  <c r="C43" i="9" s="1"/>
  <c r="AH39" i="9"/>
  <c r="S39" i="9"/>
  <c r="M39" i="9"/>
  <c r="D39" i="9"/>
  <c r="T10" i="9"/>
  <c r="T11" i="9" s="1"/>
  <c r="T12" i="9" s="1"/>
  <c r="Q10" i="9"/>
  <c r="N10" i="9"/>
  <c r="N11" i="9" s="1"/>
  <c r="N12" i="9" s="1"/>
  <c r="P12" i="9" s="1"/>
  <c r="K10" i="9"/>
  <c r="H10" i="9"/>
  <c r="H11" i="9" s="1"/>
  <c r="H12" i="9" s="1"/>
  <c r="H13" i="9" s="1"/>
  <c r="E10" i="9"/>
  <c r="E11" i="9" s="1"/>
  <c r="B10" i="9"/>
  <c r="B11" i="9" s="1"/>
  <c r="B12" i="9" s="1"/>
  <c r="B13" i="9" s="1"/>
  <c r="M11" i="10" l="1"/>
  <c r="K12" i="10"/>
  <c r="V11" i="10"/>
  <c r="T12" i="10"/>
  <c r="N12" i="10"/>
  <c r="P11" i="10"/>
  <c r="Q13" i="10"/>
  <c r="S12" i="10"/>
  <c r="G12" i="10"/>
  <c r="E13" i="10"/>
  <c r="J11" i="10"/>
  <c r="H12" i="10"/>
  <c r="D11" i="10"/>
  <c r="B12" i="10"/>
  <c r="D9" i="9"/>
  <c r="P9" i="9"/>
  <c r="F43" i="9"/>
  <c r="I43" i="9" s="1"/>
  <c r="L43" i="9" s="1"/>
  <c r="O43" i="9" s="1"/>
  <c r="R43" i="9" s="1"/>
  <c r="U43" i="9" s="1"/>
  <c r="X43" i="9" s="1"/>
  <c r="AA43" i="9" s="1"/>
  <c r="AD43" i="9" s="1"/>
  <c r="AG43" i="9" s="1"/>
  <c r="AJ43" i="9" s="1"/>
  <c r="F47" i="9" s="1"/>
  <c r="S10" i="9"/>
  <c r="Q11" i="9"/>
  <c r="Q12" i="9" s="1"/>
  <c r="Q13" i="9" s="1"/>
  <c r="Q14" i="9" s="1"/>
  <c r="S14" i="9" s="1"/>
  <c r="G9" i="9"/>
  <c r="J9" i="9"/>
  <c r="V9" i="9"/>
  <c r="S9" i="9"/>
  <c r="M9" i="9"/>
  <c r="V10" i="9"/>
  <c r="J11" i="9"/>
  <c r="M10" i="9"/>
  <c r="K11" i="9"/>
  <c r="G11" i="9"/>
  <c r="E12" i="9"/>
  <c r="D13" i="9"/>
  <c r="B14" i="9"/>
  <c r="H14" i="9"/>
  <c r="J13" i="9"/>
  <c r="T13" i="9"/>
  <c r="V12" i="9"/>
  <c r="J12" i="9"/>
  <c r="D10" i="9"/>
  <c r="P11" i="9"/>
  <c r="N13" i="9"/>
  <c r="G10" i="9"/>
  <c r="D11" i="9"/>
  <c r="J10" i="9"/>
  <c r="V11" i="9"/>
  <c r="D12" i="9"/>
  <c r="P10" i="9"/>
  <c r="C42" i="9"/>
  <c r="E14" i="10" l="1"/>
  <c r="G13" i="10"/>
  <c r="M12" i="10"/>
  <c r="K13" i="10"/>
  <c r="Q14" i="10"/>
  <c r="S13" i="10"/>
  <c r="H13" i="10"/>
  <c r="J12" i="10"/>
  <c r="T13" i="10"/>
  <c r="V12" i="10"/>
  <c r="D12" i="10"/>
  <c r="B13" i="10"/>
  <c r="P12" i="10"/>
  <c r="N13" i="10"/>
  <c r="S13" i="9"/>
  <c r="Q15" i="9"/>
  <c r="Q16" i="9" s="1"/>
  <c r="S11" i="9"/>
  <c r="S12" i="9"/>
  <c r="V13" i="9"/>
  <c r="T14" i="9"/>
  <c r="P13" i="9"/>
  <c r="N14" i="9"/>
  <c r="J14" i="9"/>
  <c r="H15" i="9"/>
  <c r="B15" i="9"/>
  <c r="D14" i="9"/>
  <c r="E13" i="9"/>
  <c r="G12" i="9"/>
  <c r="K12" i="9"/>
  <c r="M11" i="9"/>
  <c r="X2" i="7"/>
  <c r="W2" i="7"/>
  <c r="V2" i="7"/>
  <c r="V13" i="10" l="1"/>
  <c r="T14" i="10"/>
  <c r="E15" i="10"/>
  <c r="G14" i="10"/>
  <c r="J13" i="10"/>
  <c r="H14" i="10"/>
  <c r="B14" i="10"/>
  <c r="D13" i="10"/>
  <c r="M13" i="10"/>
  <c r="K14" i="10"/>
  <c r="P13" i="10"/>
  <c r="N14" i="10"/>
  <c r="Q15" i="10"/>
  <c r="S14" i="10"/>
  <c r="S15" i="9"/>
  <c r="D15" i="9"/>
  <c r="B16" i="9"/>
  <c r="H16" i="9"/>
  <c r="J15" i="9"/>
  <c r="M12" i="9"/>
  <c r="K13" i="9"/>
  <c r="E14" i="9"/>
  <c r="G13" i="9"/>
  <c r="Q17" i="9"/>
  <c r="S16" i="9"/>
  <c r="P14" i="9"/>
  <c r="N15" i="9"/>
  <c r="V14" i="9"/>
  <c r="T15" i="9"/>
  <c r="S39" i="1"/>
  <c r="M39" i="1"/>
  <c r="D39" i="1"/>
  <c r="AH39" i="1"/>
  <c r="E16" i="10" l="1"/>
  <c r="G15" i="10"/>
  <c r="M14" i="10"/>
  <c r="K15" i="10"/>
  <c r="V14" i="10"/>
  <c r="T15" i="10"/>
  <c r="D14" i="10"/>
  <c r="B15" i="10"/>
  <c r="J14" i="10"/>
  <c r="H15" i="10"/>
  <c r="Q16" i="10"/>
  <c r="S15" i="10"/>
  <c r="P14" i="10"/>
  <c r="N15" i="10"/>
  <c r="V15" i="9"/>
  <c r="T16" i="9"/>
  <c r="K14" i="9"/>
  <c r="M13" i="9"/>
  <c r="P15" i="9"/>
  <c r="N16" i="9"/>
  <c r="D16" i="9"/>
  <c r="B17" i="9"/>
  <c r="E15" i="9"/>
  <c r="G14" i="9"/>
  <c r="Q18" i="9"/>
  <c r="S17" i="9"/>
  <c r="H17" i="9"/>
  <c r="J16" i="9"/>
  <c r="Q17" i="10" l="1"/>
  <c r="S16" i="10"/>
  <c r="J15" i="10"/>
  <c r="H16" i="10"/>
  <c r="E17" i="10"/>
  <c r="G16" i="10"/>
  <c r="D15" i="10"/>
  <c r="B16" i="10"/>
  <c r="P15" i="10"/>
  <c r="N16" i="10"/>
  <c r="V15" i="10"/>
  <c r="T16" i="10"/>
  <c r="K16" i="10"/>
  <c r="M15" i="10"/>
  <c r="H18" i="9"/>
  <c r="J17" i="9"/>
  <c r="E16" i="9"/>
  <c r="G15" i="9"/>
  <c r="D17" i="9"/>
  <c r="B18" i="9"/>
  <c r="M14" i="9"/>
  <c r="K15" i="9"/>
  <c r="Q19" i="9"/>
  <c r="S18" i="9"/>
  <c r="P16" i="9"/>
  <c r="N17" i="9"/>
  <c r="V16" i="9"/>
  <c r="T17" i="9"/>
  <c r="I41" i="1"/>
  <c r="C41" i="1"/>
  <c r="L41" i="1"/>
  <c r="F41" i="1"/>
  <c r="O41" i="1"/>
  <c r="N17" i="10" l="1"/>
  <c r="P16" i="10"/>
  <c r="Q18" i="10"/>
  <c r="S17" i="10"/>
  <c r="D16" i="10"/>
  <c r="B17" i="10"/>
  <c r="K17" i="10"/>
  <c r="M16" i="10"/>
  <c r="E18" i="10"/>
  <c r="G17" i="10"/>
  <c r="V16" i="10"/>
  <c r="T17" i="10"/>
  <c r="J16" i="10"/>
  <c r="H17" i="10"/>
  <c r="V17" i="9"/>
  <c r="T18" i="9"/>
  <c r="D18" i="9"/>
  <c r="B19" i="9"/>
  <c r="J18" i="9"/>
  <c r="H19" i="9"/>
  <c r="Q20" i="9"/>
  <c r="S19" i="9"/>
  <c r="P17" i="9"/>
  <c r="N18" i="9"/>
  <c r="M15" i="9"/>
  <c r="K16" i="9"/>
  <c r="E17" i="9"/>
  <c r="G16" i="9"/>
  <c r="C43" i="1"/>
  <c r="L42" i="1"/>
  <c r="M17" i="10" l="1"/>
  <c r="K18" i="10"/>
  <c r="Q19" i="10"/>
  <c r="S18" i="10"/>
  <c r="E19" i="10"/>
  <c r="G18" i="10"/>
  <c r="P17" i="10"/>
  <c r="N18" i="10"/>
  <c r="J17" i="10"/>
  <c r="H18" i="10"/>
  <c r="B18" i="10"/>
  <c r="D17" i="10"/>
  <c r="V17" i="10"/>
  <c r="T18" i="10"/>
  <c r="P18" i="9"/>
  <c r="N19" i="9"/>
  <c r="J19" i="9"/>
  <c r="H20" i="9"/>
  <c r="Q21" i="9"/>
  <c r="S20" i="9"/>
  <c r="D19" i="9"/>
  <c r="B20" i="9"/>
  <c r="E18" i="9"/>
  <c r="G17" i="9"/>
  <c r="M16" i="9"/>
  <c r="K17" i="9"/>
  <c r="V18" i="9"/>
  <c r="T19" i="9"/>
  <c r="C14" i="5"/>
  <c r="C13" i="5"/>
  <c r="C12" i="5"/>
  <c r="C11" i="5"/>
  <c r="C10" i="5"/>
  <c r="C9" i="5"/>
  <c r="C5" i="5"/>
  <c r="C8" i="5" s="1"/>
  <c r="C4" i="5"/>
  <c r="D18" i="10" l="1"/>
  <c r="B19" i="10"/>
  <c r="Q20" i="10"/>
  <c r="S19" i="10"/>
  <c r="J18" i="10"/>
  <c r="H19" i="10"/>
  <c r="M18" i="10"/>
  <c r="K19" i="10"/>
  <c r="P18" i="10"/>
  <c r="N19" i="10"/>
  <c r="V18" i="10"/>
  <c r="T19" i="10"/>
  <c r="E20" i="10"/>
  <c r="G19" i="10"/>
  <c r="V19" i="9"/>
  <c r="T20" i="9"/>
  <c r="J20" i="9"/>
  <c r="H21" i="9"/>
  <c r="M17" i="9"/>
  <c r="K18" i="9"/>
  <c r="N20" i="9"/>
  <c r="P19" i="9"/>
  <c r="E19" i="9"/>
  <c r="G18" i="9"/>
  <c r="Q22" i="9"/>
  <c r="S21" i="9"/>
  <c r="D20" i="9"/>
  <c r="B21" i="9"/>
  <c r="C6" i="5"/>
  <c r="C7" i="5"/>
  <c r="P19" i="10" l="1"/>
  <c r="N20" i="10"/>
  <c r="M19" i="10"/>
  <c r="K20" i="10"/>
  <c r="Q21" i="10"/>
  <c r="S20" i="10"/>
  <c r="D19" i="10"/>
  <c r="B20" i="10"/>
  <c r="J19" i="10"/>
  <c r="H20" i="10"/>
  <c r="E21" i="10"/>
  <c r="G20" i="10"/>
  <c r="V19" i="10"/>
  <c r="T20" i="10"/>
  <c r="M18" i="9"/>
  <c r="K19" i="9"/>
  <c r="D21" i="9"/>
  <c r="B22" i="9"/>
  <c r="J21" i="9"/>
  <c r="H22" i="9"/>
  <c r="Q23" i="9"/>
  <c r="S22" i="9"/>
  <c r="T21" i="9"/>
  <c r="V20" i="9"/>
  <c r="E20" i="9"/>
  <c r="G19" i="9"/>
  <c r="P20" i="9"/>
  <c r="N21" i="9"/>
  <c r="L2" i="1"/>
  <c r="T9" i="1"/>
  <c r="V9" i="1" s="1"/>
  <c r="Q9" i="1"/>
  <c r="S9" i="1" s="1"/>
  <c r="N9" i="1"/>
  <c r="P9" i="1" s="1"/>
  <c r="K9" i="1"/>
  <c r="M9" i="1" s="1"/>
  <c r="H9" i="1"/>
  <c r="J9" i="1" s="1"/>
  <c r="E9" i="1"/>
  <c r="G9" i="1" s="1"/>
  <c r="B9" i="1"/>
  <c r="D9" i="1" s="1"/>
  <c r="T8" i="1"/>
  <c r="Q8" i="1"/>
  <c r="N8" i="1"/>
  <c r="K8" i="1"/>
  <c r="H8" i="1"/>
  <c r="E8" i="1"/>
  <c r="B8" i="1"/>
  <c r="E22" i="10" l="1"/>
  <c r="G21" i="10"/>
  <c r="J20" i="10"/>
  <c r="H21" i="10"/>
  <c r="P20" i="10"/>
  <c r="N21" i="10"/>
  <c r="D20" i="10"/>
  <c r="B21" i="10"/>
  <c r="V20" i="10"/>
  <c r="T21" i="10"/>
  <c r="AC9" i="10"/>
  <c r="Z9" i="10"/>
  <c r="AI8" i="10"/>
  <c r="AI9" i="10"/>
  <c r="W9" i="10"/>
  <c r="AF8" i="10"/>
  <c r="AC8" i="10"/>
  <c r="AF9" i="10"/>
  <c r="Z8" i="10"/>
  <c r="W8" i="10"/>
  <c r="Q22" i="10"/>
  <c r="S21" i="10"/>
  <c r="M20" i="10"/>
  <c r="K21" i="10"/>
  <c r="W9" i="9"/>
  <c r="AI9" i="9"/>
  <c r="AF9" i="9"/>
  <c r="AC9" i="9"/>
  <c r="Z9" i="9"/>
  <c r="AI8" i="9"/>
  <c r="AF8" i="9"/>
  <c r="AC8" i="9"/>
  <c r="Z8" i="9"/>
  <c r="W8" i="9"/>
  <c r="P21" i="9"/>
  <c r="N22" i="9"/>
  <c r="B23" i="9"/>
  <c r="D22" i="9"/>
  <c r="E21" i="9"/>
  <c r="G20" i="9"/>
  <c r="Q24" i="9"/>
  <c r="S23" i="9"/>
  <c r="J22" i="9"/>
  <c r="H23" i="9"/>
  <c r="V21" i="9"/>
  <c r="T22" i="9"/>
  <c r="M19" i="9"/>
  <c r="K20" i="9"/>
  <c r="U223" i="7"/>
  <c r="U191" i="7"/>
  <c r="U159" i="7"/>
  <c r="C223" i="7"/>
  <c r="C191" i="7"/>
  <c r="C159" i="7"/>
  <c r="C175" i="7"/>
  <c r="U215" i="7"/>
  <c r="U183" i="7"/>
  <c r="C215" i="7"/>
  <c r="C183" i="7"/>
  <c r="U175" i="7"/>
  <c r="U167" i="7"/>
  <c r="C167" i="7"/>
  <c r="U207" i="7"/>
  <c r="C207" i="7"/>
  <c r="U199" i="7"/>
  <c r="C199" i="7"/>
  <c r="B3" i="5"/>
  <c r="U119" i="7"/>
  <c r="U55" i="7"/>
  <c r="C95" i="7"/>
  <c r="C47" i="7"/>
  <c r="U151" i="7"/>
  <c r="U87" i="7"/>
  <c r="C127" i="7"/>
  <c r="C63" i="7"/>
  <c r="C103" i="7"/>
  <c r="C143" i="7"/>
  <c r="C135" i="7"/>
  <c r="U47" i="7"/>
  <c r="C87" i="7"/>
  <c r="U143" i="7"/>
  <c r="U63" i="7"/>
  <c r="C79" i="7"/>
  <c r="U135" i="7"/>
  <c r="C151" i="7"/>
  <c r="C71" i="7"/>
  <c r="U127" i="7"/>
  <c r="U111" i="7"/>
  <c r="U103" i="7"/>
  <c r="C119" i="7"/>
  <c r="U39" i="7"/>
  <c r="U95" i="7"/>
  <c r="C111" i="7"/>
  <c r="C39" i="7"/>
  <c r="U79" i="7"/>
  <c r="U71" i="7"/>
  <c r="C55" i="7"/>
  <c r="C23" i="7"/>
  <c r="B23" i="7" s="1"/>
  <c r="U31" i="7"/>
  <c r="C31" i="7"/>
  <c r="U23" i="7"/>
  <c r="C25" i="5"/>
  <c r="C23" i="5"/>
  <c r="C22" i="5"/>
  <c r="C20" i="5"/>
  <c r="C16" i="5"/>
  <c r="C24" i="5"/>
  <c r="C21" i="5"/>
  <c r="C15" i="5"/>
  <c r="AI9" i="1"/>
  <c r="Z8" i="1"/>
  <c r="AF9" i="1"/>
  <c r="AH9" i="1" s="1"/>
  <c r="AF8" i="1"/>
  <c r="AC8" i="1"/>
  <c r="AC9" i="1"/>
  <c r="AE9" i="1" s="1"/>
  <c r="Z9" i="1"/>
  <c r="AB9" i="1" s="1"/>
  <c r="AI8" i="1"/>
  <c r="W9" i="1"/>
  <c r="Y9" i="1" s="1"/>
  <c r="W8" i="1"/>
  <c r="C42" i="1"/>
  <c r="O42" i="1"/>
  <c r="I42" i="1"/>
  <c r="F42" i="1"/>
  <c r="F43" i="1" s="1"/>
  <c r="B10" i="1"/>
  <c r="AJ41" i="1"/>
  <c r="AG41" i="1"/>
  <c r="AD41" i="1"/>
  <c r="AA41" i="1"/>
  <c r="X41" i="1"/>
  <c r="U41" i="1"/>
  <c r="R41" i="1"/>
  <c r="E23" i="10" l="1"/>
  <c r="G22" i="10"/>
  <c r="M21" i="10"/>
  <c r="K22" i="10"/>
  <c r="D21" i="10"/>
  <c r="B22" i="10"/>
  <c r="Y9" i="10"/>
  <c r="W10" i="10"/>
  <c r="AK9" i="10"/>
  <c r="AI10" i="10"/>
  <c r="P21" i="10"/>
  <c r="N22" i="10"/>
  <c r="Q23" i="10"/>
  <c r="S22" i="10"/>
  <c r="AB9" i="10"/>
  <c r="Z10" i="10"/>
  <c r="J21" i="10"/>
  <c r="H22" i="10"/>
  <c r="AC10" i="10"/>
  <c r="AE9" i="10"/>
  <c r="AH9" i="10"/>
  <c r="AF10" i="10"/>
  <c r="V21" i="10"/>
  <c r="T22" i="10"/>
  <c r="AB9" i="9"/>
  <c r="Z10" i="9"/>
  <c r="AC10" i="9"/>
  <c r="AE9" i="9"/>
  <c r="AF10" i="9"/>
  <c r="AH9" i="9"/>
  <c r="AI10" i="9"/>
  <c r="AK9" i="9"/>
  <c r="W10" i="9"/>
  <c r="Y9" i="9"/>
  <c r="M20" i="9"/>
  <c r="K21" i="9"/>
  <c r="E22" i="9"/>
  <c r="G21" i="9"/>
  <c r="H24" i="9"/>
  <c r="J23" i="9"/>
  <c r="D23" i="9"/>
  <c r="B24" i="9"/>
  <c r="V22" i="9"/>
  <c r="T23" i="9"/>
  <c r="P22" i="9"/>
  <c r="N23" i="9"/>
  <c r="Q25" i="9"/>
  <c r="S24" i="9"/>
  <c r="C136" i="7"/>
  <c r="B136" i="7" s="1"/>
  <c r="B135" i="7"/>
  <c r="B207" i="7"/>
  <c r="C208" i="7"/>
  <c r="T215" i="7"/>
  <c r="U216" i="7"/>
  <c r="C152" i="7"/>
  <c r="B152" i="7" s="1"/>
  <c r="B151" i="7"/>
  <c r="C144" i="7"/>
  <c r="C145" i="7" s="1"/>
  <c r="B143" i="7"/>
  <c r="U208" i="7"/>
  <c r="T207" i="7"/>
  <c r="C176" i="7"/>
  <c r="B175" i="7"/>
  <c r="B167" i="7"/>
  <c r="C168" i="7"/>
  <c r="B159" i="7"/>
  <c r="C160" i="7"/>
  <c r="U168" i="7"/>
  <c r="T167" i="7"/>
  <c r="B191" i="7"/>
  <c r="C192" i="7"/>
  <c r="C120" i="7"/>
  <c r="B120" i="7" s="1"/>
  <c r="B119" i="7"/>
  <c r="C128" i="7"/>
  <c r="B128" i="7" s="1"/>
  <c r="B127" i="7"/>
  <c r="U176" i="7"/>
  <c r="T175" i="7"/>
  <c r="B223" i="7"/>
  <c r="C224" i="7"/>
  <c r="B183" i="7"/>
  <c r="C184" i="7"/>
  <c r="U160" i="7"/>
  <c r="T159" i="7"/>
  <c r="B199" i="7"/>
  <c r="C200" i="7"/>
  <c r="B215" i="7"/>
  <c r="C216" i="7"/>
  <c r="T191" i="7"/>
  <c r="U192" i="7"/>
  <c r="U200" i="7"/>
  <c r="T199" i="7"/>
  <c r="U184" i="7"/>
  <c r="T183" i="7"/>
  <c r="T223" i="7"/>
  <c r="U224" i="7"/>
  <c r="C153" i="7"/>
  <c r="U72" i="7"/>
  <c r="T71" i="7"/>
  <c r="U112" i="7"/>
  <c r="T111" i="7"/>
  <c r="C88" i="7"/>
  <c r="B88" i="7" s="1"/>
  <c r="B87" i="7"/>
  <c r="U152" i="7"/>
  <c r="T151" i="7"/>
  <c r="U128" i="7"/>
  <c r="T127" i="7"/>
  <c r="U48" i="7"/>
  <c r="T47" i="7"/>
  <c r="C96" i="7"/>
  <c r="C97" i="7" s="1"/>
  <c r="B95" i="7"/>
  <c r="C112" i="7"/>
  <c r="C113" i="7" s="1"/>
  <c r="B111" i="7"/>
  <c r="U56" i="7"/>
  <c r="T55" i="7"/>
  <c r="U96" i="7"/>
  <c r="T95" i="7"/>
  <c r="U136" i="7"/>
  <c r="T135" i="7"/>
  <c r="C104" i="7"/>
  <c r="C105" i="7" s="1"/>
  <c r="B103" i="7"/>
  <c r="U120" i="7"/>
  <c r="T119" i="7"/>
  <c r="C80" i="7"/>
  <c r="C81" i="7" s="1"/>
  <c r="B79" i="7"/>
  <c r="C64" i="7"/>
  <c r="C65" i="7" s="1"/>
  <c r="B63" i="7"/>
  <c r="C72" i="7"/>
  <c r="C73" i="7" s="1"/>
  <c r="B71" i="7"/>
  <c r="U64" i="7"/>
  <c r="T63" i="7"/>
  <c r="U80" i="7"/>
  <c r="T79" i="7"/>
  <c r="C56" i="7"/>
  <c r="C57" i="7" s="1"/>
  <c r="B55" i="7"/>
  <c r="U104" i="7"/>
  <c r="T103" i="7"/>
  <c r="U144" i="7"/>
  <c r="T143" i="7"/>
  <c r="U88" i="7"/>
  <c r="T87" i="7"/>
  <c r="C89" i="7"/>
  <c r="U40" i="7"/>
  <c r="T40" i="7" s="1"/>
  <c r="T39" i="7"/>
  <c r="U24" i="7"/>
  <c r="T23" i="7"/>
  <c r="C32" i="7"/>
  <c r="B31" i="7"/>
  <c r="U32" i="7"/>
  <c r="T31" i="7"/>
  <c r="C48" i="7"/>
  <c r="B47" i="7"/>
  <c r="C40" i="7"/>
  <c r="B39" i="7"/>
  <c r="C24" i="7"/>
  <c r="B24" i="7" s="1"/>
  <c r="B11" i="1"/>
  <c r="D10" i="1"/>
  <c r="AI10" i="1"/>
  <c r="AK9" i="1"/>
  <c r="AD42" i="1"/>
  <c r="I43" i="1"/>
  <c r="L43" i="1" s="1"/>
  <c r="O43" i="1" s="1"/>
  <c r="X42" i="1"/>
  <c r="AG42" i="1"/>
  <c r="AJ42" i="1"/>
  <c r="R42" i="1"/>
  <c r="U42" i="1"/>
  <c r="AA42" i="1"/>
  <c r="C18" i="5"/>
  <c r="C19" i="5"/>
  <c r="C17" i="5"/>
  <c r="AB10" i="10" l="1"/>
  <c r="Z11" i="10"/>
  <c r="Y10" i="10"/>
  <c r="W11" i="10"/>
  <c r="AH10" i="10"/>
  <c r="AF11" i="10"/>
  <c r="D22" i="10"/>
  <c r="B23" i="10"/>
  <c r="V22" i="10"/>
  <c r="T23" i="10"/>
  <c r="Q24" i="10"/>
  <c r="S23" i="10"/>
  <c r="P22" i="10"/>
  <c r="N23" i="10"/>
  <c r="M22" i="10"/>
  <c r="K23" i="10"/>
  <c r="AC11" i="10"/>
  <c r="AE10" i="10"/>
  <c r="J22" i="10"/>
  <c r="H23" i="10"/>
  <c r="AK10" i="10"/>
  <c r="AI11" i="10"/>
  <c r="E24" i="10"/>
  <c r="G23" i="10"/>
  <c r="AK10" i="9"/>
  <c r="AI11" i="9"/>
  <c r="AF11" i="9"/>
  <c r="AH10" i="9"/>
  <c r="AC11" i="9"/>
  <c r="AE10" i="9"/>
  <c r="Z11" i="9"/>
  <c r="AB10" i="9"/>
  <c r="Y10" i="9"/>
  <c r="W11" i="9"/>
  <c r="Q26" i="9"/>
  <c r="S25" i="9"/>
  <c r="J24" i="9"/>
  <c r="H25" i="9"/>
  <c r="P23" i="9"/>
  <c r="N24" i="9"/>
  <c r="E23" i="9"/>
  <c r="G22" i="9"/>
  <c r="V23" i="9"/>
  <c r="T24" i="9"/>
  <c r="D24" i="9"/>
  <c r="B25" i="9"/>
  <c r="K22" i="9"/>
  <c r="M21" i="9"/>
  <c r="B144" i="7"/>
  <c r="B96" i="7"/>
  <c r="C129" i="7"/>
  <c r="C130" i="7" s="1"/>
  <c r="C121" i="7"/>
  <c r="C122" i="7" s="1"/>
  <c r="B104" i="7"/>
  <c r="C137" i="7"/>
  <c r="C138" i="7" s="1"/>
  <c r="B56" i="7"/>
  <c r="B64" i="7"/>
  <c r="T192" i="7"/>
  <c r="U193" i="7"/>
  <c r="C185" i="7"/>
  <c r="B184" i="7"/>
  <c r="B168" i="7"/>
  <c r="C169" i="7"/>
  <c r="B72" i="7"/>
  <c r="T224" i="7"/>
  <c r="U225" i="7"/>
  <c r="C217" i="7"/>
  <c r="B216" i="7"/>
  <c r="C225" i="7"/>
  <c r="B224" i="7"/>
  <c r="C193" i="7"/>
  <c r="B192" i="7"/>
  <c r="U217" i="7"/>
  <c r="T216" i="7"/>
  <c r="B80" i="7"/>
  <c r="B112" i="7"/>
  <c r="C177" i="7"/>
  <c r="B176" i="7"/>
  <c r="U41" i="7"/>
  <c r="U42" i="7" s="1"/>
  <c r="C201" i="7"/>
  <c r="B200" i="7"/>
  <c r="B208" i="7"/>
  <c r="C209" i="7"/>
  <c r="T184" i="7"/>
  <c r="U185" i="7"/>
  <c r="T176" i="7"/>
  <c r="U177" i="7"/>
  <c r="T168" i="7"/>
  <c r="U169" i="7"/>
  <c r="T208" i="7"/>
  <c r="U209" i="7"/>
  <c r="B160" i="7"/>
  <c r="C161" i="7"/>
  <c r="T200" i="7"/>
  <c r="U201" i="7"/>
  <c r="T160" i="7"/>
  <c r="U161" i="7"/>
  <c r="C154" i="7"/>
  <c r="B153" i="7"/>
  <c r="C146" i="7"/>
  <c r="B145" i="7"/>
  <c r="B121" i="7"/>
  <c r="U153" i="7"/>
  <c r="T152" i="7"/>
  <c r="U145" i="7"/>
  <c r="T144" i="7"/>
  <c r="U137" i="7"/>
  <c r="T136" i="7"/>
  <c r="U129" i="7"/>
  <c r="T128" i="7"/>
  <c r="U105" i="7"/>
  <c r="T104" i="7"/>
  <c r="U89" i="7"/>
  <c r="T88" i="7"/>
  <c r="U81" i="7"/>
  <c r="T80" i="7"/>
  <c r="U97" i="7"/>
  <c r="T96" i="7"/>
  <c r="U49" i="7"/>
  <c r="T48" i="7"/>
  <c r="U113" i="7"/>
  <c r="T112" i="7"/>
  <c r="U65" i="7"/>
  <c r="T64" i="7"/>
  <c r="U121" i="7"/>
  <c r="T120" i="7"/>
  <c r="U57" i="7"/>
  <c r="T56" i="7"/>
  <c r="U73" i="7"/>
  <c r="T72" i="7"/>
  <c r="C114" i="7"/>
  <c r="B113" i="7"/>
  <c r="C106" i="7"/>
  <c r="B105" i="7"/>
  <c r="C98" i="7"/>
  <c r="B97" i="7"/>
  <c r="C90" i="7"/>
  <c r="B89" i="7"/>
  <c r="C82" i="7"/>
  <c r="B81" i="7"/>
  <c r="C74" i="7"/>
  <c r="B73" i="7"/>
  <c r="C66" i="7"/>
  <c r="B65" i="7"/>
  <c r="C58" i="7"/>
  <c r="B57" i="7"/>
  <c r="C41" i="7"/>
  <c r="B40" i="7"/>
  <c r="U33" i="7"/>
  <c r="T32" i="7"/>
  <c r="U25" i="7"/>
  <c r="T24" i="7"/>
  <c r="C49" i="7"/>
  <c r="B48" i="7"/>
  <c r="C33" i="7"/>
  <c r="B32" i="7"/>
  <c r="C25" i="7"/>
  <c r="B25" i="7" s="1"/>
  <c r="AI11" i="1"/>
  <c r="AK10" i="1"/>
  <c r="B12" i="1"/>
  <c r="D11" i="1"/>
  <c r="R43" i="1"/>
  <c r="U43" i="1" s="1"/>
  <c r="X43" i="1" s="1"/>
  <c r="AA43" i="1" s="1"/>
  <c r="AD43" i="1" s="1"/>
  <c r="AG43" i="1" s="1"/>
  <c r="AJ43" i="1" s="1"/>
  <c r="F47" i="1" s="1"/>
  <c r="AC10" i="1"/>
  <c r="Z10" i="1"/>
  <c r="W10" i="1"/>
  <c r="Y10" i="1" s="1"/>
  <c r="T10" i="1"/>
  <c r="Q10" i="1"/>
  <c r="N10" i="1"/>
  <c r="K10" i="1"/>
  <c r="H10" i="1"/>
  <c r="E10" i="1"/>
  <c r="AC12" i="10" l="1"/>
  <c r="AE11" i="10"/>
  <c r="M23" i="10"/>
  <c r="K24" i="10"/>
  <c r="D23" i="10"/>
  <c r="B24" i="10"/>
  <c r="E25" i="10"/>
  <c r="G24" i="10"/>
  <c r="AK11" i="10"/>
  <c r="AI12" i="10"/>
  <c r="P23" i="10"/>
  <c r="N24" i="10"/>
  <c r="AH11" i="10"/>
  <c r="AF12" i="10"/>
  <c r="J23" i="10"/>
  <c r="H24" i="10"/>
  <c r="Y11" i="10"/>
  <c r="W12" i="10"/>
  <c r="Q25" i="10"/>
  <c r="S24" i="10"/>
  <c r="V23" i="10"/>
  <c r="T24" i="10"/>
  <c r="AB11" i="10"/>
  <c r="Z12" i="10"/>
  <c r="B137" i="7"/>
  <c r="AB11" i="9"/>
  <c r="Z12" i="9"/>
  <c r="AC12" i="9"/>
  <c r="AE11" i="9"/>
  <c r="AH11" i="9"/>
  <c r="AF12" i="9"/>
  <c r="Y11" i="9"/>
  <c r="W12" i="9"/>
  <c r="AI12" i="9"/>
  <c r="AK11" i="9"/>
  <c r="B129" i="7"/>
  <c r="N25" i="9"/>
  <c r="P24" i="9"/>
  <c r="M22" i="9"/>
  <c r="K23" i="9"/>
  <c r="V24" i="9"/>
  <c r="T25" i="9"/>
  <c r="J25" i="9"/>
  <c r="H26" i="9"/>
  <c r="T41" i="7"/>
  <c r="D25" i="9"/>
  <c r="B26" i="9"/>
  <c r="E24" i="9"/>
  <c r="G23" i="9"/>
  <c r="Q27" i="9"/>
  <c r="S26" i="9"/>
  <c r="T201" i="7"/>
  <c r="U202" i="7"/>
  <c r="T177" i="7"/>
  <c r="U178" i="7"/>
  <c r="C194" i="7"/>
  <c r="B193" i="7"/>
  <c r="B169" i="7"/>
  <c r="C170" i="7"/>
  <c r="B161" i="7"/>
  <c r="C162" i="7"/>
  <c r="U186" i="7"/>
  <c r="T185" i="7"/>
  <c r="C178" i="7"/>
  <c r="B177" i="7"/>
  <c r="B225" i="7"/>
  <c r="C226" i="7"/>
  <c r="B185" i="7"/>
  <c r="C186" i="7"/>
  <c r="T209" i="7"/>
  <c r="U210" i="7"/>
  <c r="C210" i="7"/>
  <c r="B209" i="7"/>
  <c r="B217" i="7"/>
  <c r="C218" i="7"/>
  <c r="T193" i="7"/>
  <c r="U194" i="7"/>
  <c r="T225" i="7"/>
  <c r="U226" i="7"/>
  <c r="T161" i="7"/>
  <c r="U162" i="7"/>
  <c r="U170" i="7"/>
  <c r="T169" i="7"/>
  <c r="T217" i="7"/>
  <c r="U218" i="7"/>
  <c r="B201" i="7"/>
  <c r="C202" i="7"/>
  <c r="C155" i="7"/>
  <c r="B154" i="7"/>
  <c r="C147" i="7"/>
  <c r="B146" i="7"/>
  <c r="C139" i="7"/>
  <c r="B138" i="7"/>
  <c r="C131" i="7"/>
  <c r="B130" i="7"/>
  <c r="C123" i="7"/>
  <c r="B122" i="7"/>
  <c r="U154" i="7"/>
  <c r="T153" i="7"/>
  <c r="U146" i="7"/>
  <c r="T145" i="7"/>
  <c r="U138" i="7"/>
  <c r="T137" i="7"/>
  <c r="U130" i="7"/>
  <c r="T129" i="7"/>
  <c r="U122" i="7"/>
  <c r="T121" i="7"/>
  <c r="U66" i="7"/>
  <c r="T65" i="7"/>
  <c r="U82" i="7"/>
  <c r="T81" i="7"/>
  <c r="U98" i="7"/>
  <c r="T97" i="7"/>
  <c r="U114" i="7"/>
  <c r="T113" i="7"/>
  <c r="U74" i="7"/>
  <c r="T73" i="7"/>
  <c r="U90" i="7"/>
  <c r="T89" i="7"/>
  <c r="U58" i="7"/>
  <c r="T57" i="7"/>
  <c r="U50" i="7"/>
  <c r="T49" i="7"/>
  <c r="U106" i="7"/>
  <c r="T105" i="7"/>
  <c r="C115" i="7"/>
  <c r="B114" i="7"/>
  <c r="C107" i="7"/>
  <c r="B106" i="7"/>
  <c r="C99" i="7"/>
  <c r="B98" i="7"/>
  <c r="C91" i="7"/>
  <c r="B90" i="7"/>
  <c r="C83" i="7"/>
  <c r="B82" i="7"/>
  <c r="C75" i="7"/>
  <c r="B74" i="7"/>
  <c r="C67" i="7"/>
  <c r="B66" i="7"/>
  <c r="C59" i="7"/>
  <c r="B58" i="7"/>
  <c r="U43" i="7"/>
  <c r="T42" i="7"/>
  <c r="C34" i="7"/>
  <c r="B33" i="7"/>
  <c r="U26" i="7"/>
  <c r="T25" i="7"/>
  <c r="C42" i="7"/>
  <c r="B41" i="7"/>
  <c r="C50" i="7"/>
  <c r="B49" i="7"/>
  <c r="U34" i="7"/>
  <c r="T33" i="7"/>
  <c r="C26" i="7"/>
  <c r="B26" i="7" s="1"/>
  <c r="AC11" i="1"/>
  <c r="AE10" i="1"/>
  <c r="Z11" i="1"/>
  <c r="AB10" i="1"/>
  <c r="N11" i="1"/>
  <c r="P10" i="1"/>
  <c r="B13" i="1"/>
  <c r="D12" i="1"/>
  <c r="Q11" i="1"/>
  <c r="S10" i="1"/>
  <c r="E11" i="1"/>
  <c r="G10" i="1"/>
  <c r="H11" i="1"/>
  <c r="J10" i="1"/>
  <c r="K11" i="1"/>
  <c r="M10" i="1"/>
  <c r="T11" i="1"/>
  <c r="V10" i="1"/>
  <c r="AI12" i="1"/>
  <c r="AK11" i="1"/>
  <c r="W11" i="1"/>
  <c r="Y11" i="1" s="1"/>
  <c r="AF10" i="1"/>
  <c r="AC13" i="10" l="1"/>
  <c r="AE12" i="10"/>
  <c r="AB12" i="10"/>
  <c r="Z13" i="10"/>
  <c r="J24" i="10"/>
  <c r="H25" i="10"/>
  <c r="E26" i="10"/>
  <c r="G25" i="10"/>
  <c r="V24" i="10"/>
  <c r="T25" i="10"/>
  <c r="AH12" i="10"/>
  <c r="AF13" i="10"/>
  <c r="D24" i="10"/>
  <c r="B25" i="10"/>
  <c r="P24" i="10"/>
  <c r="N25" i="10"/>
  <c r="M24" i="10"/>
  <c r="K25" i="10"/>
  <c r="Q26" i="10"/>
  <c r="S25" i="10"/>
  <c r="W13" i="10"/>
  <c r="Y12" i="10"/>
  <c r="AI13" i="10"/>
  <c r="AK12" i="10"/>
  <c r="AH12" i="9"/>
  <c r="AF13" i="9"/>
  <c r="AC13" i="9"/>
  <c r="AE12" i="9"/>
  <c r="AB12" i="9"/>
  <c r="Z13" i="9"/>
  <c r="AK12" i="9"/>
  <c r="AI13" i="9"/>
  <c r="Y12" i="9"/>
  <c r="W13" i="9"/>
  <c r="Q28" i="9"/>
  <c r="S27" i="9"/>
  <c r="E25" i="9"/>
  <c r="G24" i="9"/>
  <c r="V25" i="9"/>
  <c r="T26" i="9"/>
  <c r="D26" i="9"/>
  <c r="B27" i="9"/>
  <c r="K24" i="9"/>
  <c r="M23" i="9"/>
  <c r="J26" i="9"/>
  <c r="H27" i="9"/>
  <c r="N26" i="9"/>
  <c r="P25" i="9"/>
  <c r="C219" i="7"/>
  <c r="B218" i="7"/>
  <c r="B226" i="7"/>
  <c r="C227" i="7"/>
  <c r="B170" i="7"/>
  <c r="C171" i="7"/>
  <c r="T170" i="7"/>
  <c r="U171" i="7"/>
  <c r="U163" i="7"/>
  <c r="T162" i="7"/>
  <c r="B210" i="7"/>
  <c r="C211" i="7"/>
  <c r="C179" i="7"/>
  <c r="B178" i="7"/>
  <c r="C195" i="7"/>
  <c r="B194" i="7"/>
  <c r="B202" i="7"/>
  <c r="C203" i="7"/>
  <c r="T226" i="7"/>
  <c r="U227" i="7"/>
  <c r="T210" i="7"/>
  <c r="U211" i="7"/>
  <c r="U179" i="7"/>
  <c r="T178" i="7"/>
  <c r="T186" i="7"/>
  <c r="U187" i="7"/>
  <c r="U219" i="7"/>
  <c r="T218" i="7"/>
  <c r="T194" i="7"/>
  <c r="U195" i="7"/>
  <c r="C187" i="7"/>
  <c r="B186" i="7"/>
  <c r="B162" i="7"/>
  <c r="C163" i="7"/>
  <c r="T202" i="7"/>
  <c r="U203" i="7"/>
  <c r="C156" i="7"/>
  <c r="B155" i="7"/>
  <c r="C148" i="7"/>
  <c r="B147" i="7"/>
  <c r="C140" i="7"/>
  <c r="B139" i="7"/>
  <c r="C132" i="7"/>
  <c r="B131" i="7"/>
  <c r="C124" i="7"/>
  <c r="B123" i="7"/>
  <c r="U155" i="7"/>
  <c r="T154" i="7"/>
  <c r="U147" i="7"/>
  <c r="T146" i="7"/>
  <c r="U139" i="7"/>
  <c r="T138" i="7"/>
  <c r="U131" i="7"/>
  <c r="T130" i="7"/>
  <c r="U59" i="7"/>
  <c r="T58" i="7"/>
  <c r="U99" i="7"/>
  <c r="T98" i="7"/>
  <c r="U91" i="7"/>
  <c r="T90" i="7"/>
  <c r="U83" i="7"/>
  <c r="T82" i="7"/>
  <c r="U107" i="7"/>
  <c r="T106" i="7"/>
  <c r="U75" i="7"/>
  <c r="T74" i="7"/>
  <c r="U67" i="7"/>
  <c r="T66" i="7"/>
  <c r="U51" i="7"/>
  <c r="T50" i="7"/>
  <c r="U115" i="7"/>
  <c r="T114" i="7"/>
  <c r="U123" i="7"/>
  <c r="T122" i="7"/>
  <c r="C116" i="7"/>
  <c r="B115" i="7"/>
  <c r="C108" i="7"/>
  <c r="B107" i="7"/>
  <c r="C100" i="7"/>
  <c r="B99" i="7"/>
  <c r="C92" i="7"/>
  <c r="B91" i="7"/>
  <c r="C84" i="7"/>
  <c r="B83" i="7"/>
  <c r="C76" i="7"/>
  <c r="B75" i="7"/>
  <c r="C68" i="7"/>
  <c r="B67" i="7"/>
  <c r="C60" i="7"/>
  <c r="B59" i="7"/>
  <c r="U44" i="7"/>
  <c r="T43" i="7"/>
  <c r="C51" i="7"/>
  <c r="B50" i="7"/>
  <c r="U27" i="7"/>
  <c r="T26" i="7"/>
  <c r="U35" i="7"/>
  <c r="T34" i="7"/>
  <c r="C43" i="7"/>
  <c r="B42" i="7"/>
  <c r="C35" i="7"/>
  <c r="B34" i="7"/>
  <c r="C27" i="7"/>
  <c r="B27" i="7" s="1"/>
  <c r="K12" i="1"/>
  <c r="M11" i="1"/>
  <c r="B14" i="1"/>
  <c r="D13" i="1"/>
  <c r="AF11" i="1"/>
  <c r="AH10" i="1"/>
  <c r="H12" i="1"/>
  <c r="J11" i="1"/>
  <c r="Z12" i="1"/>
  <c r="AB11" i="1"/>
  <c r="AI13" i="1"/>
  <c r="AK12" i="1"/>
  <c r="E12" i="1"/>
  <c r="G11" i="1"/>
  <c r="N12" i="1"/>
  <c r="P11" i="1"/>
  <c r="T12" i="1"/>
  <c r="V11" i="1"/>
  <c r="Q12" i="1"/>
  <c r="S11" i="1"/>
  <c r="AC12" i="1"/>
  <c r="AE11" i="1"/>
  <c r="W12" i="1"/>
  <c r="Y12" i="1" s="1"/>
  <c r="P25" i="10" l="1"/>
  <c r="N26" i="10"/>
  <c r="AK13" i="10"/>
  <c r="AI14" i="10"/>
  <c r="E27" i="10"/>
  <c r="G26" i="10"/>
  <c r="D25" i="10"/>
  <c r="B26" i="10"/>
  <c r="J25" i="10"/>
  <c r="H26" i="10"/>
  <c r="W14" i="10"/>
  <c r="Y13" i="10"/>
  <c r="AH13" i="10"/>
  <c r="AF14" i="10"/>
  <c r="Z14" i="10"/>
  <c r="AB13" i="10"/>
  <c r="Q27" i="10"/>
  <c r="S26" i="10"/>
  <c r="M25" i="10"/>
  <c r="K26" i="10"/>
  <c r="V25" i="10"/>
  <c r="T26" i="10"/>
  <c r="AC14" i="10"/>
  <c r="AE13" i="10"/>
  <c r="AK13" i="9"/>
  <c r="AI14" i="9"/>
  <c r="Z14" i="9"/>
  <c r="AB13" i="9"/>
  <c r="AC14" i="9"/>
  <c r="AE13" i="9"/>
  <c r="Y13" i="9"/>
  <c r="W14" i="9"/>
  <c r="AH13" i="9"/>
  <c r="AF14" i="9"/>
  <c r="D27" i="9"/>
  <c r="B28" i="9"/>
  <c r="N27" i="9"/>
  <c r="P26" i="9"/>
  <c r="J27" i="9"/>
  <c r="H28" i="9"/>
  <c r="V26" i="9"/>
  <c r="T27" i="9"/>
  <c r="E26" i="9"/>
  <c r="G25" i="9"/>
  <c r="K25" i="9"/>
  <c r="M24" i="9"/>
  <c r="Q29" i="9"/>
  <c r="S28" i="9"/>
  <c r="U172" i="7"/>
  <c r="T171" i="7"/>
  <c r="B187" i="7"/>
  <c r="C188" i="7"/>
  <c r="T179" i="7"/>
  <c r="U180" i="7"/>
  <c r="B195" i="7"/>
  <c r="C196" i="7"/>
  <c r="U196" i="7"/>
  <c r="T195" i="7"/>
  <c r="U212" i="7"/>
  <c r="T211" i="7"/>
  <c r="B171" i="7"/>
  <c r="C172" i="7"/>
  <c r="C180" i="7"/>
  <c r="B179" i="7"/>
  <c r="U204" i="7"/>
  <c r="T203" i="7"/>
  <c r="U228" i="7"/>
  <c r="T227" i="7"/>
  <c r="B211" i="7"/>
  <c r="C212" i="7"/>
  <c r="C228" i="7"/>
  <c r="B227" i="7"/>
  <c r="T219" i="7"/>
  <c r="U220" i="7"/>
  <c r="C164" i="7"/>
  <c r="B163" i="7"/>
  <c r="U188" i="7"/>
  <c r="T187" i="7"/>
  <c r="B203" i="7"/>
  <c r="C204" i="7"/>
  <c r="T163" i="7"/>
  <c r="U164" i="7"/>
  <c r="B219" i="7"/>
  <c r="C220" i="7"/>
  <c r="C157" i="7"/>
  <c r="B157" i="7" s="1"/>
  <c r="B156" i="7"/>
  <c r="C149" i="7"/>
  <c r="B149" i="7" s="1"/>
  <c r="B148" i="7"/>
  <c r="C141" i="7"/>
  <c r="B141" i="7" s="1"/>
  <c r="B140" i="7"/>
  <c r="C133" i="7"/>
  <c r="B133" i="7" s="1"/>
  <c r="B132" i="7"/>
  <c r="C125" i="7"/>
  <c r="B125" i="7" s="1"/>
  <c r="B124" i="7"/>
  <c r="U156" i="7"/>
  <c r="T155" i="7"/>
  <c r="U148" i="7"/>
  <c r="T147" i="7"/>
  <c r="U140" i="7"/>
  <c r="T139" i="7"/>
  <c r="U132" i="7"/>
  <c r="T131" i="7"/>
  <c r="U68" i="7"/>
  <c r="T67" i="7"/>
  <c r="U92" i="7"/>
  <c r="T91" i="7"/>
  <c r="U52" i="7"/>
  <c r="T51" i="7"/>
  <c r="U84" i="7"/>
  <c r="T83" i="7"/>
  <c r="U124" i="7"/>
  <c r="T123" i="7"/>
  <c r="U76" i="7"/>
  <c r="T75" i="7"/>
  <c r="U100" i="7"/>
  <c r="T99" i="7"/>
  <c r="U116" i="7"/>
  <c r="T115" i="7"/>
  <c r="U108" i="7"/>
  <c r="T107" i="7"/>
  <c r="U60" i="7"/>
  <c r="T59" i="7"/>
  <c r="C117" i="7"/>
  <c r="B117" i="7" s="1"/>
  <c r="B116" i="7"/>
  <c r="C109" i="7"/>
  <c r="B109" i="7" s="1"/>
  <c r="B108" i="7"/>
  <c r="C101" i="7"/>
  <c r="B101" i="7" s="1"/>
  <c r="B100" i="7"/>
  <c r="C93" i="7"/>
  <c r="B93" i="7" s="1"/>
  <c r="B92" i="7"/>
  <c r="C85" i="7"/>
  <c r="B85" i="7" s="1"/>
  <c r="B84" i="7"/>
  <c r="C77" i="7"/>
  <c r="B77" i="7" s="1"/>
  <c r="B76" i="7"/>
  <c r="C69" i="7"/>
  <c r="B69" i="7" s="1"/>
  <c r="B68" i="7"/>
  <c r="C61" i="7"/>
  <c r="B61" i="7" s="1"/>
  <c r="B60" i="7"/>
  <c r="U45" i="7"/>
  <c r="T45" i="7" s="1"/>
  <c r="T44" i="7"/>
  <c r="C44" i="7"/>
  <c r="B43" i="7"/>
  <c r="U28" i="7"/>
  <c r="T27" i="7"/>
  <c r="C36" i="7"/>
  <c r="B35" i="7"/>
  <c r="U36" i="7"/>
  <c r="T35" i="7"/>
  <c r="C52" i="7"/>
  <c r="B51" i="7"/>
  <c r="C28" i="7"/>
  <c r="B28" i="7" s="1"/>
  <c r="AC13" i="1"/>
  <c r="AE12" i="1"/>
  <c r="E13" i="1"/>
  <c r="G12" i="1"/>
  <c r="AF12" i="1"/>
  <c r="AH11" i="1"/>
  <c r="N13" i="1"/>
  <c r="P12" i="1"/>
  <c r="Q13" i="1"/>
  <c r="S12" i="1"/>
  <c r="AI14" i="1"/>
  <c r="AK13" i="1"/>
  <c r="B15" i="1"/>
  <c r="D14" i="1"/>
  <c r="H13" i="1"/>
  <c r="J12" i="1"/>
  <c r="T13" i="1"/>
  <c r="V12" i="1"/>
  <c r="Z13" i="1"/>
  <c r="AB12" i="1"/>
  <c r="K13" i="1"/>
  <c r="M12" i="1"/>
  <c r="W13" i="1"/>
  <c r="Y13" i="1" s="1"/>
  <c r="D26" i="10" l="1"/>
  <c r="B27" i="10"/>
  <c r="AC15" i="10"/>
  <c r="AE14" i="10"/>
  <c r="Z15" i="10"/>
  <c r="AB14" i="10"/>
  <c r="AH14" i="10"/>
  <c r="AF15" i="10"/>
  <c r="E28" i="10"/>
  <c r="G27" i="10"/>
  <c r="M26" i="10"/>
  <c r="K27" i="10"/>
  <c r="AK14" i="10"/>
  <c r="AI15" i="10"/>
  <c r="V26" i="10"/>
  <c r="T27" i="10"/>
  <c r="Y14" i="10"/>
  <c r="W15" i="10"/>
  <c r="J26" i="10"/>
  <c r="H27" i="10"/>
  <c r="P26" i="10"/>
  <c r="N27" i="10"/>
  <c r="Q28" i="10"/>
  <c r="S27" i="10"/>
  <c r="Y14" i="9"/>
  <c r="W15" i="9"/>
  <c r="AC15" i="9"/>
  <c r="AE14" i="9"/>
  <c r="Z15" i="9"/>
  <c r="AB14" i="9"/>
  <c r="AH14" i="9"/>
  <c r="AF15" i="9"/>
  <c r="AK14" i="9"/>
  <c r="AI15" i="9"/>
  <c r="J28" i="9"/>
  <c r="H29" i="9"/>
  <c r="E27" i="9"/>
  <c r="G26" i="9"/>
  <c r="Q30" i="9"/>
  <c r="S29" i="9"/>
  <c r="V27" i="9"/>
  <c r="T28" i="9"/>
  <c r="M25" i="9"/>
  <c r="K26" i="9"/>
  <c r="N28" i="9"/>
  <c r="P27" i="9"/>
  <c r="D28" i="9"/>
  <c r="B29" i="9"/>
  <c r="U205" i="7"/>
  <c r="T205" i="7" s="1"/>
  <c r="T204" i="7"/>
  <c r="U197" i="7"/>
  <c r="T197" i="7" s="1"/>
  <c r="T196" i="7"/>
  <c r="T172" i="7"/>
  <c r="U173" i="7"/>
  <c r="T173" i="7" s="1"/>
  <c r="C205" i="7"/>
  <c r="B205" i="7" s="1"/>
  <c r="B204" i="7"/>
  <c r="C197" i="7"/>
  <c r="B197" i="7" s="1"/>
  <c r="B196" i="7"/>
  <c r="C229" i="7"/>
  <c r="B229" i="7" s="1"/>
  <c r="B228" i="7"/>
  <c r="C181" i="7"/>
  <c r="B181" i="7" s="1"/>
  <c r="B180" i="7"/>
  <c r="B212" i="7"/>
  <c r="C213" i="7"/>
  <c r="B213" i="7" s="1"/>
  <c r="B172" i="7"/>
  <c r="C173" i="7"/>
  <c r="B173" i="7" s="1"/>
  <c r="U181" i="7"/>
  <c r="T181" i="7" s="1"/>
  <c r="T180" i="7"/>
  <c r="T188" i="7"/>
  <c r="U189" i="7"/>
  <c r="T189" i="7" s="1"/>
  <c r="B220" i="7"/>
  <c r="C221" i="7"/>
  <c r="B221" i="7" s="1"/>
  <c r="B188" i="7"/>
  <c r="C189" i="7"/>
  <c r="B189" i="7" s="1"/>
  <c r="C165" i="7"/>
  <c r="B165" i="7" s="1"/>
  <c r="B164" i="7"/>
  <c r="T228" i="7"/>
  <c r="U229" i="7"/>
  <c r="T229" i="7" s="1"/>
  <c r="U213" i="7"/>
  <c r="T213" i="7" s="1"/>
  <c r="T212" i="7"/>
  <c r="U165" i="7"/>
  <c r="T165" i="7" s="1"/>
  <c r="T164" i="7"/>
  <c r="U221" i="7"/>
  <c r="T221" i="7" s="1"/>
  <c r="T220" i="7"/>
  <c r="U157" i="7"/>
  <c r="T157" i="7" s="1"/>
  <c r="T156" i="7"/>
  <c r="U149" i="7"/>
  <c r="T149" i="7" s="1"/>
  <c r="T148" i="7"/>
  <c r="U141" i="7"/>
  <c r="T141" i="7" s="1"/>
  <c r="T140" i="7"/>
  <c r="U133" i="7"/>
  <c r="T133" i="7" s="1"/>
  <c r="T132" i="7"/>
  <c r="U117" i="7"/>
  <c r="T117" i="7" s="1"/>
  <c r="T116" i="7"/>
  <c r="U101" i="7"/>
  <c r="T101" i="7" s="1"/>
  <c r="T100" i="7"/>
  <c r="U53" i="7"/>
  <c r="T53" i="7" s="1"/>
  <c r="T52" i="7"/>
  <c r="U85" i="7"/>
  <c r="T85" i="7" s="1"/>
  <c r="T84" i="7"/>
  <c r="U61" i="7"/>
  <c r="T61" i="7" s="1"/>
  <c r="T60" i="7"/>
  <c r="U77" i="7"/>
  <c r="T77" i="7" s="1"/>
  <c r="T76" i="7"/>
  <c r="U93" i="7"/>
  <c r="T93" i="7" s="1"/>
  <c r="T92" i="7"/>
  <c r="U109" i="7"/>
  <c r="T109" i="7" s="1"/>
  <c r="T108" i="7"/>
  <c r="U125" i="7"/>
  <c r="T125" i="7" s="1"/>
  <c r="T124" i="7"/>
  <c r="U69" i="7"/>
  <c r="T69" i="7" s="1"/>
  <c r="T68" i="7"/>
  <c r="U37" i="7"/>
  <c r="T37" i="7" s="1"/>
  <c r="T36" i="7"/>
  <c r="U29" i="7"/>
  <c r="T29" i="7" s="1"/>
  <c r="T28" i="7"/>
  <c r="C53" i="7"/>
  <c r="B53" i="7" s="1"/>
  <c r="B52" i="7"/>
  <c r="C37" i="7"/>
  <c r="B37" i="7" s="1"/>
  <c r="B36" i="7"/>
  <c r="C45" i="7"/>
  <c r="B45" i="7" s="1"/>
  <c r="B44" i="7"/>
  <c r="C29" i="7"/>
  <c r="B29" i="7" s="1"/>
  <c r="H14" i="1"/>
  <c r="J13" i="1"/>
  <c r="N14" i="1"/>
  <c r="P13" i="1"/>
  <c r="B16" i="1"/>
  <c r="D15" i="1"/>
  <c r="AF13" i="1"/>
  <c r="AH12" i="1"/>
  <c r="K14" i="1"/>
  <c r="M13" i="1"/>
  <c r="Z14" i="1"/>
  <c r="AB13" i="1"/>
  <c r="AI15" i="1"/>
  <c r="AK14" i="1"/>
  <c r="E14" i="1"/>
  <c r="G13" i="1"/>
  <c r="T14" i="1"/>
  <c r="V13" i="1"/>
  <c r="Q14" i="1"/>
  <c r="S13" i="1"/>
  <c r="AC14" i="1"/>
  <c r="AE13" i="1"/>
  <c r="W14" i="1"/>
  <c r="Y14" i="1" s="1"/>
  <c r="V27" i="10" l="1"/>
  <c r="T28" i="10"/>
  <c r="AH15" i="10"/>
  <c r="AF16" i="10"/>
  <c r="Q29" i="10"/>
  <c r="S28" i="10"/>
  <c r="P27" i="10"/>
  <c r="N28" i="10"/>
  <c r="AK15" i="10"/>
  <c r="AI16" i="10"/>
  <c r="Z16" i="10"/>
  <c r="AB15" i="10"/>
  <c r="J27" i="10"/>
  <c r="H28" i="10"/>
  <c r="M27" i="10"/>
  <c r="K28" i="10"/>
  <c r="AC16" i="10"/>
  <c r="AE15" i="10"/>
  <c r="Y15" i="10"/>
  <c r="W16" i="10"/>
  <c r="D27" i="10"/>
  <c r="B28" i="10"/>
  <c r="E29" i="10"/>
  <c r="G28" i="10"/>
  <c r="AH15" i="9"/>
  <c r="AF16" i="9"/>
  <c r="Z16" i="9"/>
  <c r="AB15" i="9"/>
  <c r="AC16" i="9"/>
  <c r="AE15" i="9"/>
  <c r="AI16" i="9"/>
  <c r="AK15" i="9"/>
  <c r="W16" i="9"/>
  <c r="Y15" i="9"/>
  <c r="P28" i="9"/>
  <c r="N29" i="9"/>
  <c r="D29" i="9"/>
  <c r="B30" i="9"/>
  <c r="M26" i="9"/>
  <c r="K27" i="9"/>
  <c r="Q31" i="9"/>
  <c r="S30" i="9"/>
  <c r="T29" i="9"/>
  <c r="V28" i="9"/>
  <c r="E28" i="9"/>
  <c r="G27" i="9"/>
  <c r="J29" i="9"/>
  <c r="H30" i="9"/>
  <c r="E15" i="1"/>
  <c r="G14" i="1"/>
  <c r="AF14" i="1"/>
  <c r="AH13" i="1"/>
  <c r="AC15" i="1"/>
  <c r="AE14" i="1"/>
  <c r="AI16" i="1"/>
  <c r="AK15" i="1"/>
  <c r="B17" i="1"/>
  <c r="D16" i="1"/>
  <c r="Z15" i="1"/>
  <c r="AB14" i="1"/>
  <c r="N15" i="1"/>
  <c r="P14" i="1"/>
  <c r="Q15" i="1"/>
  <c r="S14" i="1"/>
  <c r="T15" i="1"/>
  <c r="V14" i="1"/>
  <c r="K15" i="1"/>
  <c r="M14" i="1"/>
  <c r="H15" i="1"/>
  <c r="J14" i="1"/>
  <c r="W15" i="1"/>
  <c r="Y15" i="1" s="1"/>
  <c r="V28" i="10" l="1"/>
  <c r="T29" i="10"/>
  <c r="AC17" i="10"/>
  <c r="AE16" i="10"/>
  <c r="M28" i="10"/>
  <c r="K29" i="10"/>
  <c r="P28" i="10"/>
  <c r="N29" i="10"/>
  <c r="E30" i="10"/>
  <c r="G29" i="10"/>
  <c r="AI17" i="10"/>
  <c r="AK16" i="10"/>
  <c r="D28" i="10"/>
  <c r="B29" i="10"/>
  <c r="J28" i="10"/>
  <c r="H29" i="10"/>
  <c r="Q30" i="10"/>
  <c r="S29" i="10"/>
  <c r="Y16" i="10"/>
  <c r="W17" i="10"/>
  <c r="AH16" i="10"/>
  <c r="AF17" i="10"/>
  <c r="AB16" i="10"/>
  <c r="Z17" i="10"/>
  <c r="Y16" i="9"/>
  <c r="W17" i="9"/>
  <c r="AK16" i="9"/>
  <c r="AI17" i="9"/>
  <c r="AC17" i="9"/>
  <c r="AE16" i="9"/>
  <c r="Z17" i="9"/>
  <c r="AB16" i="9"/>
  <c r="AH16" i="9"/>
  <c r="AF17" i="9"/>
  <c r="P29" i="9"/>
  <c r="N30" i="9"/>
  <c r="H31" i="9"/>
  <c r="J30" i="9"/>
  <c r="M27" i="9"/>
  <c r="K28" i="9"/>
  <c r="Q32" i="9"/>
  <c r="S31" i="9"/>
  <c r="D30" i="9"/>
  <c r="B31" i="9"/>
  <c r="E29" i="9"/>
  <c r="G28" i="9"/>
  <c r="T30" i="9"/>
  <c r="V29" i="9"/>
  <c r="Q16" i="1"/>
  <c r="S15" i="1"/>
  <c r="H16" i="1"/>
  <c r="J15" i="1"/>
  <c r="N16" i="1"/>
  <c r="P15" i="1"/>
  <c r="AC16" i="1"/>
  <c r="AE15" i="1"/>
  <c r="AI17" i="1"/>
  <c r="AK16" i="1"/>
  <c r="K16" i="1"/>
  <c r="M15" i="1"/>
  <c r="AF15" i="1"/>
  <c r="AH14" i="1"/>
  <c r="Z16" i="1"/>
  <c r="AB15" i="1"/>
  <c r="T16" i="1"/>
  <c r="V15" i="1"/>
  <c r="B18" i="1"/>
  <c r="D17" i="1"/>
  <c r="E16" i="1"/>
  <c r="G15" i="1"/>
  <c r="W16" i="1"/>
  <c r="Y16" i="1" s="1"/>
  <c r="V29" i="10" l="1"/>
  <c r="T30" i="10"/>
  <c r="Q31" i="10"/>
  <c r="S30" i="10"/>
  <c r="E31" i="10"/>
  <c r="G30" i="10"/>
  <c r="Z18" i="10"/>
  <c r="AB17" i="10"/>
  <c r="J29" i="10"/>
  <c r="H30" i="10"/>
  <c r="P29" i="10"/>
  <c r="N30" i="10"/>
  <c r="AH17" i="10"/>
  <c r="AF18" i="10"/>
  <c r="D29" i="10"/>
  <c r="B30" i="10"/>
  <c r="M29" i="10"/>
  <c r="K30" i="10"/>
  <c r="Y17" i="10"/>
  <c r="W18" i="10"/>
  <c r="AK17" i="10"/>
  <c r="AI18" i="10"/>
  <c r="AC18" i="10"/>
  <c r="AE17" i="10"/>
  <c r="Z18" i="9"/>
  <c r="AB17" i="9"/>
  <c r="AC18" i="9"/>
  <c r="AE17" i="9"/>
  <c r="AK17" i="9"/>
  <c r="AI18" i="9"/>
  <c r="AF18" i="9"/>
  <c r="AH17" i="9"/>
  <c r="Y17" i="9"/>
  <c r="W18" i="9"/>
  <c r="Q33" i="9"/>
  <c r="S32" i="9"/>
  <c r="M28" i="9"/>
  <c r="K29" i="9"/>
  <c r="E30" i="9"/>
  <c r="G29" i="9"/>
  <c r="D31" i="9"/>
  <c r="B32" i="9"/>
  <c r="T31" i="9"/>
  <c r="V30" i="9"/>
  <c r="H32" i="9"/>
  <c r="J31" i="9"/>
  <c r="P30" i="9"/>
  <c r="N31" i="9"/>
  <c r="E17" i="1"/>
  <c r="G16" i="1"/>
  <c r="AF16" i="1"/>
  <c r="AH15" i="1"/>
  <c r="N17" i="1"/>
  <c r="P16" i="1"/>
  <c r="AC17" i="1"/>
  <c r="AE16" i="1"/>
  <c r="B19" i="1"/>
  <c r="D18" i="1"/>
  <c r="K17" i="1"/>
  <c r="M16" i="1"/>
  <c r="H17" i="1"/>
  <c r="J16" i="1"/>
  <c r="Z17" i="1"/>
  <c r="AB16" i="1"/>
  <c r="T17" i="1"/>
  <c r="V16" i="1"/>
  <c r="AI18" i="1"/>
  <c r="AK17" i="1"/>
  <c r="Q17" i="1"/>
  <c r="S16" i="1"/>
  <c r="W17" i="1"/>
  <c r="Y17" i="1" s="1"/>
  <c r="D30" i="10" l="1"/>
  <c r="B31" i="10"/>
  <c r="AC19" i="10"/>
  <c r="AE18" i="10"/>
  <c r="AB18" i="10"/>
  <c r="Z19" i="10"/>
  <c r="M30" i="10"/>
  <c r="K31" i="10"/>
  <c r="AK18" i="10"/>
  <c r="AI19" i="10"/>
  <c r="AH18" i="10"/>
  <c r="AF19" i="10"/>
  <c r="E32" i="10"/>
  <c r="G31" i="10"/>
  <c r="Y18" i="10"/>
  <c r="W19" i="10"/>
  <c r="P30" i="10"/>
  <c r="N31" i="10"/>
  <c r="Q32" i="10"/>
  <c r="S31" i="10"/>
  <c r="J30" i="10"/>
  <c r="H31" i="10"/>
  <c r="V30" i="10"/>
  <c r="T31" i="10"/>
  <c r="W19" i="9"/>
  <c r="Y18" i="9"/>
  <c r="Z19" i="9"/>
  <c r="AB18" i="9"/>
  <c r="AH18" i="9"/>
  <c r="AF19" i="9"/>
  <c r="AK18" i="9"/>
  <c r="AI19" i="9"/>
  <c r="AC19" i="9"/>
  <c r="AE18" i="9"/>
  <c r="D32" i="9"/>
  <c r="B33" i="9"/>
  <c r="Q34" i="9"/>
  <c r="S33" i="9"/>
  <c r="P31" i="9"/>
  <c r="N32" i="9"/>
  <c r="T32" i="9"/>
  <c r="V31" i="9"/>
  <c r="H33" i="9"/>
  <c r="J32" i="9"/>
  <c r="E31" i="9"/>
  <c r="G30" i="9"/>
  <c r="K30" i="9"/>
  <c r="M29" i="9"/>
  <c r="Z18" i="1"/>
  <c r="AB17" i="1"/>
  <c r="AC18" i="1"/>
  <c r="AE17" i="1"/>
  <c r="Q18" i="1"/>
  <c r="S17" i="1"/>
  <c r="H18" i="1"/>
  <c r="J17" i="1"/>
  <c r="N18" i="1"/>
  <c r="P17" i="1"/>
  <c r="AI19" i="1"/>
  <c r="AK18" i="1"/>
  <c r="K18" i="1"/>
  <c r="M17" i="1"/>
  <c r="AF17" i="1"/>
  <c r="AH16" i="1"/>
  <c r="T18" i="1"/>
  <c r="V17" i="1"/>
  <c r="B20" i="1"/>
  <c r="D19" i="1"/>
  <c r="E18" i="1"/>
  <c r="G17" i="1"/>
  <c r="W18" i="1"/>
  <c r="Y18" i="1" s="1"/>
  <c r="P31" i="10" l="1"/>
  <c r="N32" i="10"/>
  <c r="AK19" i="10"/>
  <c r="AI20" i="10"/>
  <c r="D31" i="10"/>
  <c r="B32" i="10"/>
  <c r="V31" i="10"/>
  <c r="T32" i="10"/>
  <c r="Y19" i="10"/>
  <c r="W20" i="10"/>
  <c r="M31" i="10"/>
  <c r="K32" i="10"/>
  <c r="J31" i="10"/>
  <c r="H32" i="10"/>
  <c r="AB19" i="10"/>
  <c r="Z20" i="10"/>
  <c r="E33" i="10"/>
  <c r="G32" i="10"/>
  <c r="AH19" i="10"/>
  <c r="AF20" i="10"/>
  <c r="Q33" i="10"/>
  <c r="S32" i="10"/>
  <c r="AC20" i="10"/>
  <c r="AE19" i="10"/>
  <c r="AB19" i="9"/>
  <c r="Z20" i="9"/>
  <c r="AK19" i="9"/>
  <c r="AI20" i="9"/>
  <c r="AC20" i="9"/>
  <c r="AE19" i="9"/>
  <c r="Y19" i="9"/>
  <c r="W20" i="9"/>
  <c r="AF20" i="9"/>
  <c r="AH19" i="9"/>
  <c r="N33" i="9"/>
  <c r="P32" i="9"/>
  <c r="K31" i="9"/>
  <c r="M30" i="9"/>
  <c r="Q35" i="9"/>
  <c r="S34" i="9"/>
  <c r="E32" i="9"/>
  <c r="G31" i="9"/>
  <c r="V32" i="9"/>
  <c r="T33" i="9"/>
  <c r="B34" i="9"/>
  <c r="D33" i="9"/>
  <c r="J33" i="9"/>
  <c r="H34" i="9"/>
  <c r="N19" i="1"/>
  <c r="P18" i="1"/>
  <c r="E19" i="1"/>
  <c r="G18" i="1"/>
  <c r="K19" i="1"/>
  <c r="M18" i="1"/>
  <c r="Q19" i="1"/>
  <c r="S18" i="1"/>
  <c r="H19" i="1"/>
  <c r="J18" i="1"/>
  <c r="Z19" i="1"/>
  <c r="AB18" i="1"/>
  <c r="AF18" i="1"/>
  <c r="AH17" i="1"/>
  <c r="B21" i="1"/>
  <c r="D20" i="1"/>
  <c r="AI20" i="1"/>
  <c r="AK19" i="1"/>
  <c r="AC19" i="1"/>
  <c r="AE18" i="1"/>
  <c r="T19" i="1"/>
  <c r="V18" i="1"/>
  <c r="W19" i="1"/>
  <c r="Y19" i="1" s="1"/>
  <c r="AB20" i="10" l="1"/>
  <c r="Z21" i="10"/>
  <c r="V32" i="10"/>
  <c r="T33" i="10"/>
  <c r="J32" i="10"/>
  <c r="H33" i="10"/>
  <c r="D32" i="10"/>
  <c r="B33" i="10"/>
  <c r="Q34" i="10"/>
  <c r="S33" i="10"/>
  <c r="AC21" i="10"/>
  <c r="AE20" i="10"/>
  <c r="AH20" i="10"/>
  <c r="AF21" i="10"/>
  <c r="M32" i="10"/>
  <c r="K33" i="10"/>
  <c r="AK20" i="10"/>
  <c r="AI21" i="10"/>
  <c r="Y20" i="10"/>
  <c r="W21" i="10"/>
  <c r="P32" i="10"/>
  <c r="N33" i="10"/>
  <c r="E34" i="10"/>
  <c r="G33" i="10"/>
  <c r="W21" i="9"/>
  <c r="Y20" i="9"/>
  <c r="AC21" i="9"/>
  <c r="AE20" i="9"/>
  <c r="AK20" i="9"/>
  <c r="AI21" i="9"/>
  <c r="AB20" i="9"/>
  <c r="Z21" i="9"/>
  <c r="AH20" i="9"/>
  <c r="AF21" i="9"/>
  <c r="D34" i="9"/>
  <c r="B35" i="9"/>
  <c r="Q36" i="9"/>
  <c r="S35" i="9"/>
  <c r="T34" i="9"/>
  <c r="V33" i="9"/>
  <c r="K32" i="9"/>
  <c r="M31" i="9"/>
  <c r="H35" i="9"/>
  <c r="J34" i="9"/>
  <c r="E33" i="9"/>
  <c r="G32" i="9"/>
  <c r="P33" i="9"/>
  <c r="N34" i="9"/>
  <c r="Q20" i="1"/>
  <c r="S19" i="1"/>
  <c r="T20" i="1"/>
  <c r="V19" i="1"/>
  <c r="AF19" i="1"/>
  <c r="AH18" i="1"/>
  <c r="K20" i="1"/>
  <c r="M19" i="1"/>
  <c r="Z20" i="1"/>
  <c r="AB19" i="1"/>
  <c r="E20" i="1"/>
  <c r="G19" i="1"/>
  <c r="B22" i="1"/>
  <c r="D21" i="1"/>
  <c r="AC20" i="1"/>
  <c r="AE19" i="1"/>
  <c r="AI21" i="1"/>
  <c r="AK20" i="1"/>
  <c r="H20" i="1"/>
  <c r="J19" i="1"/>
  <c r="N20" i="1"/>
  <c r="P19" i="1"/>
  <c r="W20" i="1"/>
  <c r="Y20" i="1" s="1"/>
  <c r="M33" i="10" l="1"/>
  <c r="K34" i="10"/>
  <c r="D33" i="10"/>
  <c r="B34" i="10"/>
  <c r="AC22" i="10"/>
  <c r="AE21" i="10"/>
  <c r="E35" i="10"/>
  <c r="G34" i="10"/>
  <c r="P33" i="10"/>
  <c r="N34" i="10"/>
  <c r="AH21" i="10"/>
  <c r="AF22" i="10"/>
  <c r="J33" i="10"/>
  <c r="H34" i="10"/>
  <c r="Y21" i="10"/>
  <c r="W22" i="10"/>
  <c r="V33" i="10"/>
  <c r="T34" i="10"/>
  <c r="AK21" i="10"/>
  <c r="AI22" i="10"/>
  <c r="AB21" i="10"/>
  <c r="Z22" i="10"/>
  <c r="Q35" i="10"/>
  <c r="S34" i="10"/>
  <c r="AB21" i="9"/>
  <c r="Z22" i="9"/>
  <c r="AH21" i="9"/>
  <c r="AF22" i="9"/>
  <c r="AK21" i="9"/>
  <c r="AI22" i="9"/>
  <c r="AC22" i="9"/>
  <c r="AE21" i="9"/>
  <c r="Y21" i="9"/>
  <c r="W22" i="9"/>
  <c r="K33" i="9"/>
  <c r="M32" i="9"/>
  <c r="P34" i="9"/>
  <c r="N35" i="9"/>
  <c r="V34" i="9"/>
  <c r="T35" i="9"/>
  <c r="H36" i="9"/>
  <c r="J35" i="9"/>
  <c r="Q37" i="9"/>
  <c r="S36" i="9"/>
  <c r="D35" i="9"/>
  <c r="B36" i="9"/>
  <c r="E34" i="9"/>
  <c r="G33" i="9"/>
  <c r="K21" i="1"/>
  <c r="M20" i="1"/>
  <c r="N21" i="1"/>
  <c r="P20" i="1"/>
  <c r="B23" i="1"/>
  <c r="D22" i="1"/>
  <c r="AF20" i="1"/>
  <c r="AH19" i="1"/>
  <c r="H21" i="1"/>
  <c r="J20" i="1"/>
  <c r="E21" i="1"/>
  <c r="G20" i="1"/>
  <c r="T21" i="1"/>
  <c r="V20" i="1"/>
  <c r="AC21" i="1"/>
  <c r="AE20" i="1"/>
  <c r="AI22" i="1"/>
  <c r="AK21" i="1"/>
  <c r="Z21" i="1"/>
  <c r="AB20" i="1"/>
  <c r="Q21" i="1"/>
  <c r="S20" i="1"/>
  <c r="W21" i="1"/>
  <c r="Y21" i="1" s="1"/>
  <c r="V34" i="10" l="1"/>
  <c r="T35" i="10"/>
  <c r="P34" i="10"/>
  <c r="N35" i="10"/>
  <c r="M34" i="10"/>
  <c r="K35" i="10"/>
  <c r="Y22" i="10"/>
  <c r="W23" i="10"/>
  <c r="Q36" i="10"/>
  <c r="S35" i="10"/>
  <c r="E36" i="10"/>
  <c r="G35" i="10"/>
  <c r="AB22" i="10"/>
  <c r="Z23" i="10"/>
  <c r="J34" i="10"/>
  <c r="H35" i="10"/>
  <c r="AC23" i="10"/>
  <c r="AE22" i="10"/>
  <c r="AK22" i="10"/>
  <c r="AI23" i="10"/>
  <c r="AH22" i="10"/>
  <c r="AF23" i="10"/>
  <c r="D34" i="10"/>
  <c r="B35" i="10"/>
  <c r="AC23" i="9"/>
  <c r="AE22" i="9"/>
  <c r="AK22" i="9"/>
  <c r="AI23" i="9"/>
  <c r="AF23" i="9"/>
  <c r="AH22" i="9"/>
  <c r="Y22" i="9"/>
  <c r="W23" i="9"/>
  <c r="AB22" i="9"/>
  <c r="Z23" i="9"/>
  <c r="Q38" i="9"/>
  <c r="S38" i="9" s="1"/>
  <c r="S37" i="9"/>
  <c r="K34" i="9"/>
  <c r="M33" i="9"/>
  <c r="P35" i="9"/>
  <c r="N36" i="9"/>
  <c r="E35" i="9"/>
  <c r="G34" i="9"/>
  <c r="H37" i="9"/>
  <c r="J36" i="9"/>
  <c r="D36" i="9"/>
  <c r="B37" i="9"/>
  <c r="T36" i="9"/>
  <c r="V35" i="9"/>
  <c r="Q22" i="1"/>
  <c r="S21" i="1"/>
  <c r="T22" i="1"/>
  <c r="V21" i="1"/>
  <c r="B24" i="1"/>
  <c r="D23" i="1"/>
  <c r="Z22" i="1"/>
  <c r="AB21" i="1"/>
  <c r="E22" i="1"/>
  <c r="G21" i="1"/>
  <c r="N22" i="1"/>
  <c r="P21" i="1"/>
  <c r="AC22" i="1"/>
  <c r="AE21" i="1"/>
  <c r="AF21" i="1"/>
  <c r="AH20" i="1"/>
  <c r="AI23" i="1"/>
  <c r="AK22" i="1"/>
  <c r="H22" i="1"/>
  <c r="J21" i="1"/>
  <c r="K22" i="1"/>
  <c r="M21" i="1"/>
  <c r="W22" i="1"/>
  <c r="Y22" i="1" s="1"/>
  <c r="E37" i="10" l="1"/>
  <c r="G36" i="10"/>
  <c r="V35" i="10"/>
  <c r="T36" i="10"/>
  <c r="AC24" i="10"/>
  <c r="AE23" i="10"/>
  <c r="S36" i="10"/>
  <c r="Q37" i="10"/>
  <c r="D35" i="10"/>
  <c r="B36" i="10"/>
  <c r="J35" i="10"/>
  <c r="H36" i="10"/>
  <c r="Y23" i="10"/>
  <c r="W24" i="10"/>
  <c r="AH23" i="10"/>
  <c r="AF24" i="10"/>
  <c r="AB23" i="10"/>
  <c r="Z24" i="10"/>
  <c r="M35" i="10"/>
  <c r="K36" i="10"/>
  <c r="AK23" i="10"/>
  <c r="AI24" i="10"/>
  <c r="P35" i="10"/>
  <c r="N36" i="10"/>
  <c r="AC24" i="9"/>
  <c r="AE23" i="9"/>
  <c r="Y23" i="9"/>
  <c r="W24" i="9"/>
  <c r="AH23" i="9"/>
  <c r="AF24" i="9"/>
  <c r="AI24" i="9"/>
  <c r="AK23" i="9"/>
  <c r="AB23" i="9"/>
  <c r="Z24" i="9"/>
  <c r="P36" i="9"/>
  <c r="N37" i="9"/>
  <c r="B38" i="9"/>
  <c r="D38" i="9" s="1"/>
  <c r="D37" i="9"/>
  <c r="E36" i="9"/>
  <c r="G35" i="9"/>
  <c r="T37" i="9"/>
  <c r="V36" i="9"/>
  <c r="K35" i="9"/>
  <c r="M34" i="9"/>
  <c r="H38" i="9"/>
  <c r="J37" i="9"/>
  <c r="Z23" i="1"/>
  <c r="AB22" i="1"/>
  <c r="AC23" i="1"/>
  <c r="AE22" i="1"/>
  <c r="B25" i="1"/>
  <c r="D24" i="1"/>
  <c r="K23" i="1"/>
  <c r="M22" i="1"/>
  <c r="AF22" i="1"/>
  <c r="AH21" i="1"/>
  <c r="H23" i="1"/>
  <c r="J22" i="1"/>
  <c r="N23" i="1"/>
  <c r="P22" i="1"/>
  <c r="T23" i="1"/>
  <c r="V22" i="1"/>
  <c r="AI24" i="1"/>
  <c r="AK23" i="1"/>
  <c r="E23" i="1"/>
  <c r="G22" i="1"/>
  <c r="Q23" i="1"/>
  <c r="S22" i="1"/>
  <c r="W23" i="1"/>
  <c r="Y23" i="1" s="1"/>
  <c r="AB24" i="10" l="1"/>
  <c r="Z25" i="10"/>
  <c r="D36" i="10"/>
  <c r="B37" i="10"/>
  <c r="G37" i="10"/>
  <c r="E38" i="10"/>
  <c r="P36" i="10"/>
  <c r="N37" i="10"/>
  <c r="AH24" i="10"/>
  <c r="AF25" i="10"/>
  <c r="S37" i="10"/>
  <c r="Q38" i="10"/>
  <c r="S38" i="10" s="1"/>
  <c r="AK24" i="10"/>
  <c r="AI25" i="10"/>
  <c r="Y24" i="10"/>
  <c r="W25" i="10"/>
  <c r="AC25" i="10"/>
  <c r="AE24" i="10"/>
  <c r="M36" i="10"/>
  <c r="K37" i="10"/>
  <c r="J36" i="10"/>
  <c r="H37" i="10"/>
  <c r="V36" i="10"/>
  <c r="T37" i="10"/>
  <c r="Z25" i="9"/>
  <c r="AB24" i="9"/>
  <c r="AK24" i="9"/>
  <c r="AI25" i="9"/>
  <c r="AH24" i="9"/>
  <c r="AF25" i="9"/>
  <c r="Y24" i="9"/>
  <c r="W25" i="9"/>
  <c r="AC25" i="9"/>
  <c r="AE24" i="9"/>
  <c r="H39" i="9"/>
  <c r="J39" i="9" s="1"/>
  <c r="J38" i="9"/>
  <c r="E37" i="9"/>
  <c r="G36" i="9"/>
  <c r="K36" i="9"/>
  <c r="M35" i="9"/>
  <c r="T38" i="9"/>
  <c r="V37" i="9"/>
  <c r="N38" i="9"/>
  <c r="P37" i="9"/>
  <c r="T24" i="1"/>
  <c r="V23" i="1"/>
  <c r="Q24" i="1"/>
  <c r="S23" i="1"/>
  <c r="N24" i="1"/>
  <c r="P23" i="1"/>
  <c r="B26" i="1"/>
  <c r="D25" i="1"/>
  <c r="E24" i="1"/>
  <c r="G23" i="1"/>
  <c r="H24" i="1"/>
  <c r="J23" i="1"/>
  <c r="AC24" i="1"/>
  <c r="AE23" i="1"/>
  <c r="K24" i="1"/>
  <c r="M23" i="1"/>
  <c r="AI25" i="1"/>
  <c r="AK24" i="1"/>
  <c r="AF23" i="1"/>
  <c r="AH22" i="1"/>
  <c r="Z24" i="1"/>
  <c r="AB23" i="1"/>
  <c r="W24" i="1"/>
  <c r="Y24" i="1" s="1"/>
  <c r="AH25" i="10" l="1"/>
  <c r="AF26" i="10"/>
  <c r="AC26" i="10"/>
  <c r="AE25" i="10"/>
  <c r="V37" i="10"/>
  <c r="T38" i="10"/>
  <c r="Y25" i="10"/>
  <c r="W26" i="10"/>
  <c r="P37" i="10"/>
  <c r="N38" i="10"/>
  <c r="D37" i="10"/>
  <c r="B38" i="10"/>
  <c r="D38" i="10" s="1"/>
  <c r="AB25" i="10"/>
  <c r="Z26" i="10"/>
  <c r="J37" i="10"/>
  <c r="H38" i="10"/>
  <c r="AK25" i="10"/>
  <c r="AI26" i="10"/>
  <c r="G38" i="10"/>
  <c r="E39" i="10"/>
  <c r="G39" i="10" s="1"/>
  <c r="K38" i="10"/>
  <c r="M38" i="10" s="1"/>
  <c r="M37" i="10"/>
  <c r="AC26" i="9"/>
  <c r="AE25" i="9"/>
  <c r="Y25" i="9"/>
  <c r="W26" i="9"/>
  <c r="AB25" i="9"/>
  <c r="Z26" i="9"/>
  <c r="AH25" i="9"/>
  <c r="AF26" i="9"/>
  <c r="AK25" i="9"/>
  <c r="AI26" i="9"/>
  <c r="T39" i="9"/>
  <c r="V39" i="9" s="1"/>
  <c r="V38" i="9"/>
  <c r="E38" i="9"/>
  <c r="G37" i="9"/>
  <c r="K37" i="9"/>
  <c r="M36" i="9"/>
  <c r="N39" i="9"/>
  <c r="P39" i="9" s="1"/>
  <c r="P38" i="9"/>
  <c r="E25" i="1"/>
  <c r="G24" i="1"/>
  <c r="T25" i="1"/>
  <c r="V24" i="1"/>
  <c r="K25" i="1"/>
  <c r="M24" i="1"/>
  <c r="B27" i="1"/>
  <c r="D26" i="1"/>
  <c r="Z25" i="1"/>
  <c r="AB24" i="1"/>
  <c r="AC25" i="1"/>
  <c r="AE24" i="1"/>
  <c r="N25" i="1"/>
  <c r="P24" i="1"/>
  <c r="AI26" i="1"/>
  <c r="AK25" i="1"/>
  <c r="AF24" i="1"/>
  <c r="AH23" i="1"/>
  <c r="H25" i="1"/>
  <c r="J24" i="1"/>
  <c r="Q25" i="1"/>
  <c r="S24" i="1"/>
  <c r="W25" i="1"/>
  <c r="Y25" i="1" s="1"/>
  <c r="AK26" i="10" l="1"/>
  <c r="AI27" i="10"/>
  <c r="N39" i="10"/>
  <c r="P39" i="10" s="1"/>
  <c r="P38" i="10"/>
  <c r="AH26" i="10"/>
  <c r="AF27" i="10"/>
  <c r="J38" i="10"/>
  <c r="H39" i="10"/>
  <c r="J39" i="10" s="1"/>
  <c r="Y26" i="10"/>
  <c r="W27" i="10"/>
  <c r="AB26" i="10"/>
  <c r="Z27" i="10"/>
  <c r="V38" i="10"/>
  <c r="T39" i="10"/>
  <c r="V39" i="10" s="1"/>
  <c r="AC27" i="10"/>
  <c r="AE26" i="10"/>
  <c r="AC27" i="9"/>
  <c r="AE26" i="9"/>
  <c r="AF27" i="9"/>
  <c r="AH26" i="9"/>
  <c r="AB26" i="9"/>
  <c r="Z27" i="9"/>
  <c r="W27" i="9"/>
  <c r="Y26" i="9"/>
  <c r="AK26" i="9"/>
  <c r="AI27" i="9"/>
  <c r="K38" i="9"/>
  <c r="M38" i="9" s="1"/>
  <c r="M37" i="9"/>
  <c r="G38" i="9"/>
  <c r="E39" i="9"/>
  <c r="G39" i="9" s="1"/>
  <c r="Q26" i="1"/>
  <c r="S25" i="1"/>
  <c r="N26" i="1"/>
  <c r="P25" i="1"/>
  <c r="K26" i="1"/>
  <c r="M25" i="1"/>
  <c r="Z26" i="1"/>
  <c r="AB25" i="1"/>
  <c r="E26" i="1"/>
  <c r="G25" i="1"/>
  <c r="H26" i="1"/>
  <c r="J25" i="1"/>
  <c r="AC26" i="1"/>
  <c r="AE25" i="1"/>
  <c r="T26" i="1"/>
  <c r="V25" i="1"/>
  <c r="AF25" i="1"/>
  <c r="AH24" i="1"/>
  <c r="AI27" i="1"/>
  <c r="AK26" i="1"/>
  <c r="B28" i="1"/>
  <c r="D27" i="1"/>
  <c r="W26" i="1"/>
  <c r="Y26" i="1" s="1"/>
  <c r="Y27" i="10" l="1"/>
  <c r="W28" i="10"/>
  <c r="AK27" i="10"/>
  <c r="AI28" i="10"/>
  <c r="AC28" i="10"/>
  <c r="AE27" i="10"/>
  <c r="AH27" i="10"/>
  <c r="AF28" i="10"/>
  <c r="AB27" i="10"/>
  <c r="Z28" i="10"/>
  <c r="AK27" i="9"/>
  <c r="AI28" i="9"/>
  <c r="AC28" i="9"/>
  <c r="AE27" i="9"/>
  <c r="Y27" i="9"/>
  <c r="W28" i="9"/>
  <c r="AB27" i="9"/>
  <c r="Z28" i="9"/>
  <c r="AH27" i="9"/>
  <c r="AF28" i="9"/>
  <c r="E27" i="1"/>
  <c r="G26" i="1"/>
  <c r="Q27" i="1"/>
  <c r="S26" i="1"/>
  <c r="B29" i="1"/>
  <c r="D28" i="1"/>
  <c r="AC27" i="1"/>
  <c r="AE26" i="1"/>
  <c r="K27" i="1"/>
  <c r="M26" i="1"/>
  <c r="Z27" i="1"/>
  <c r="AB26" i="1"/>
  <c r="AF26" i="1"/>
  <c r="AH25" i="1"/>
  <c r="T27" i="1"/>
  <c r="V26" i="1"/>
  <c r="AI28" i="1"/>
  <c r="AK27" i="1"/>
  <c r="H27" i="1"/>
  <c r="J26" i="1"/>
  <c r="N27" i="1"/>
  <c r="P26" i="1"/>
  <c r="W27" i="1"/>
  <c r="Y27" i="1" s="1"/>
  <c r="AH28" i="10" l="1"/>
  <c r="AF29" i="10"/>
  <c r="AC29" i="10"/>
  <c r="AE28" i="10"/>
  <c r="AK28" i="10"/>
  <c r="AI29" i="10"/>
  <c r="AB28" i="10"/>
  <c r="Z29" i="10"/>
  <c r="Y28" i="10"/>
  <c r="W29" i="10"/>
  <c r="Z29" i="9"/>
  <c r="AB28" i="9"/>
  <c r="AE28" i="9"/>
  <c r="AC29" i="9"/>
  <c r="AH28" i="9"/>
  <c r="AF29" i="9"/>
  <c r="AK28" i="9"/>
  <c r="AI29" i="9"/>
  <c r="Y28" i="9"/>
  <c r="W29" i="9"/>
  <c r="N28" i="1"/>
  <c r="P27" i="1"/>
  <c r="AF27" i="1"/>
  <c r="AH26" i="1"/>
  <c r="B30" i="1"/>
  <c r="D29" i="1"/>
  <c r="T28" i="1"/>
  <c r="V27" i="1"/>
  <c r="AC28" i="1"/>
  <c r="AE27" i="1"/>
  <c r="H28" i="1"/>
  <c r="J27" i="1"/>
  <c r="Z28" i="1"/>
  <c r="AB27" i="1"/>
  <c r="Q28" i="1"/>
  <c r="S27" i="1"/>
  <c r="AI29" i="1"/>
  <c r="AK28" i="1"/>
  <c r="K28" i="1"/>
  <c r="M27" i="1"/>
  <c r="E28" i="1"/>
  <c r="G27" i="1"/>
  <c r="W28" i="1"/>
  <c r="Y28" i="1" s="1"/>
  <c r="AB29" i="10" l="1"/>
  <c r="Z30" i="10"/>
  <c r="AK29" i="10"/>
  <c r="AI30" i="10"/>
  <c r="AC30" i="10"/>
  <c r="AE29" i="10"/>
  <c r="Y29" i="10"/>
  <c r="W30" i="10"/>
  <c r="AH29" i="10"/>
  <c r="AF30" i="10"/>
  <c r="W30" i="9"/>
  <c r="Y29" i="9"/>
  <c r="AI30" i="9"/>
  <c r="AK29" i="9"/>
  <c r="AB29" i="9"/>
  <c r="Z30" i="9"/>
  <c r="AF30" i="9"/>
  <c r="AH29" i="9"/>
  <c r="AE29" i="9"/>
  <c r="AC30" i="9"/>
  <c r="AC29" i="1"/>
  <c r="AE28" i="1"/>
  <c r="E29" i="1"/>
  <c r="G28" i="1"/>
  <c r="Z29" i="1"/>
  <c r="AB28" i="1"/>
  <c r="B31" i="1"/>
  <c r="D30" i="1"/>
  <c r="AI30" i="1"/>
  <c r="AK29" i="1"/>
  <c r="N29" i="1"/>
  <c r="P28" i="1"/>
  <c r="Q29" i="1"/>
  <c r="S28" i="1"/>
  <c r="T29" i="1"/>
  <c r="V28" i="1"/>
  <c r="K29" i="1"/>
  <c r="M28" i="1"/>
  <c r="H29" i="1"/>
  <c r="J28" i="1"/>
  <c r="AF28" i="1"/>
  <c r="AH27" i="1"/>
  <c r="W29" i="1"/>
  <c r="Y29" i="1" s="1"/>
  <c r="AH30" i="10" l="1"/>
  <c r="AF31" i="10"/>
  <c r="Y30" i="10"/>
  <c r="W31" i="10"/>
  <c r="AC31" i="10"/>
  <c r="AE30" i="10"/>
  <c r="AK30" i="10"/>
  <c r="AI31" i="10"/>
  <c r="AB30" i="10"/>
  <c r="Z31" i="10"/>
  <c r="AC31" i="9"/>
  <c r="AE30" i="9"/>
  <c r="W31" i="9"/>
  <c r="Y30" i="9"/>
  <c r="AB30" i="9"/>
  <c r="Z31" i="9"/>
  <c r="AI31" i="9"/>
  <c r="AK30" i="9"/>
  <c r="AF31" i="9"/>
  <c r="AH30" i="9"/>
  <c r="K30" i="1"/>
  <c r="M29" i="1"/>
  <c r="AC30" i="1"/>
  <c r="AE29" i="1"/>
  <c r="T30" i="1"/>
  <c r="V29" i="1"/>
  <c r="AF29" i="1"/>
  <c r="AH28" i="1"/>
  <c r="Q30" i="1"/>
  <c r="S29" i="1"/>
  <c r="Z30" i="1"/>
  <c r="AB29" i="1"/>
  <c r="B32" i="1"/>
  <c r="D31" i="1"/>
  <c r="AI31" i="1"/>
  <c r="AK30" i="1"/>
  <c r="H30" i="1"/>
  <c r="J29" i="1"/>
  <c r="N30" i="1"/>
  <c r="P29" i="1"/>
  <c r="E30" i="1"/>
  <c r="G29" i="1"/>
  <c r="W30" i="1"/>
  <c r="Y30" i="1" s="1"/>
  <c r="AC32" i="10" l="1"/>
  <c r="AE31" i="10"/>
  <c r="AK31" i="10"/>
  <c r="AI32" i="10"/>
  <c r="Y31" i="10"/>
  <c r="W32" i="10"/>
  <c r="AB31" i="10"/>
  <c r="Z32" i="10"/>
  <c r="AH31" i="10"/>
  <c r="AF32" i="10"/>
  <c r="AI32" i="9"/>
  <c r="AK31" i="9"/>
  <c r="AF32" i="9"/>
  <c r="AH31" i="9"/>
  <c r="Z32" i="9"/>
  <c r="AB31" i="9"/>
  <c r="AE31" i="9"/>
  <c r="AC32" i="9"/>
  <c r="W32" i="9"/>
  <c r="Y31" i="9"/>
  <c r="H31" i="1"/>
  <c r="J30" i="1"/>
  <c r="N31" i="1"/>
  <c r="P30" i="1"/>
  <c r="Q31" i="1"/>
  <c r="S30" i="1"/>
  <c r="K31" i="1"/>
  <c r="M30" i="1"/>
  <c r="E31" i="1"/>
  <c r="G30" i="1"/>
  <c r="B33" i="1"/>
  <c r="D32" i="1"/>
  <c r="T31" i="1"/>
  <c r="V30" i="1"/>
  <c r="AI32" i="1"/>
  <c r="AK31" i="1"/>
  <c r="AF30" i="1"/>
  <c r="AH29" i="1"/>
  <c r="Z31" i="1"/>
  <c r="AB30" i="1"/>
  <c r="AC31" i="1"/>
  <c r="AE30" i="1"/>
  <c r="W31" i="1"/>
  <c r="Y31" i="1" s="1"/>
  <c r="AK32" i="10" l="1"/>
  <c r="AI33" i="10"/>
  <c r="AB32" i="10"/>
  <c r="Z33" i="10"/>
  <c r="Y32" i="10"/>
  <c r="W33" i="10"/>
  <c r="AH32" i="10"/>
  <c r="AF33" i="10"/>
  <c r="AC33" i="10"/>
  <c r="AE32" i="10"/>
  <c r="W33" i="9"/>
  <c r="Y32" i="9"/>
  <c r="AE32" i="9"/>
  <c r="AC33" i="9"/>
  <c r="AI33" i="9"/>
  <c r="AK32" i="9"/>
  <c r="AB32" i="9"/>
  <c r="Z33" i="9"/>
  <c r="AF33" i="9"/>
  <c r="AH32" i="9"/>
  <c r="K32" i="1"/>
  <c r="M31" i="1"/>
  <c r="AI33" i="1"/>
  <c r="AK32" i="1"/>
  <c r="AC32" i="1"/>
  <c r="AE31" i="1"/>
  <c r="T32" i="1"/>
  <c r="V31" i="1"/>
  <c r="Q32" i="1"/>
  <c r="S31" i="1"/>
  <c r="AF31" i="1"/>
  <c r="AH30" i="1"/>
  <c r="E32" i="1"/>
  <c r="G31" i="1"/>
  <c r="H32" i="1"/>
  <c r="J31" i="1"/>
  <c r="Z32" i="1"/>
  <c r="AB31" i="1"/>
  <c r="B34" i="1"/>
  <c r="D33" i="1"/>
  <c r="N32" i="1"/>
  <c r="P31" i="1"/>
  <c r="W32" i="1"/>
  <c r="Y32" i="1" s="1"/>
  <c r="AK33" i="10" l="1"/>
  <c r="AI34" i="10"/>
  <c r="AC34" i="10"/>
  <c r="AE33" i="10"/>
  <c r="AH33" i="10"/>
  <c r="AF34" i="10"/>
  <c r="Y33" i="10"/>
  <c r="W34" i="10"/>
  <c r="AB33" i="10"/>
  <c r="Z34" i="10"/>
  <c r="W34" i="9"/>
  <c r="Y33" i="9"/>
  <c r="AB33" i="9"/>
  <c r="Z34" i="9"/>
  <c r="AH33" i="9"/>
  <c r="AF34" i="9"/>
  <c r="AI34" i="9"/>
  <c r="AK33" i="9"/>
  <c r="AE33" i="9"/>
  <c r="AC34" i="9"/>
  <c r="K33" i="1"/>
  <c r="M32" i="1"/>
  <c r="Q33" i="1"/>
  <c r="S32" i="1"/>
  <c r="H33" i="1"/>
  <c r="J32" i="1"/>
  <c r="T33" i="1"/>
  <c r="V32" i="1"/>
  <c r="N33" i="1"/>
  <c r="P32" i="1"/>
  <c r="E33" i="1"/>
  <c r="G32" i="1"/>
  <c r="AC33" i="1"/>
  <c r="AE32" i="1"/>
  <c r="Z33" i="1"/>
  <c r="AB32" i="1"/>
  <c r="B35" i="1"/>
  <c r="D34" i="1"/>
  <c r="AF32" i="1"/>
  <c r="AH31" i="1"/>
  <c r="AI34" i="1"/>
  <c r="AK33" i="1"/>
  <c r="W33" i="1"/>
  <c r="Y33" i="1" s="1"/>
  <c r="AB34" i="10" l="1"/>
  <c r="Z35" i="10"/>
  <c r="AK34" i="10"/>
  <c r="AI35" i="10"/>
  <c r="Y34" i="10"/>
  <c r="W35" i="10"/>
  <c r="AC35" i="10"/>
  <c r="AE34" i="10"/>
  <c r="AH34" i="10"/>
  <c r="AF35" i="10"/>
  <c r="AC35" i="9"/>
  <c r="AE34" i="9"/>
  <c r="W35" i="9"/>
  <c r="Y34" i="9"/>
  <c r="AI35" i="9"/>
  <c r="AK34" i="9"/>
  <c r="AF35" i="9"/>
  <c r="AH34" i="9"/>
  <c r="AB34" i="9"/>
  <c r="Z35" i="9"/>
  <c r="N34" i="1"/>
  <c r="P33" i="1"/>
  <c r="AI35" i="1"/>
  <c r="AK34" i="1"/>
  <c r="AC34" i="1"/>
  <c r="AE33" i="1"/>
  <c r="H34" i="1"/>
  <c r="J33" i="1"/>
  <c r="AF33" i="1"/>
  <c r="AH32" i="1"/>
  <c r="E34" i="1"/>
  <c r="G33" i="1"/>
  <c r="Q34" i="1"/>
  <c r="S33" i="1"/>
  <c r="B36" i="1"/>
  <c r="D35" i="1"/>
  <c r="K34" i="1"/>
  <c r="M33" i="1"/>
  <c r="Z34" i="1"/>
  <c r="AB33" i="1"/>
  <c r="T34" i="1"/>
  <c r="V33" i="1"/>
  <c r="W34" i="1"/>
  <c r="Y34" i="1" s="1"/>
  <c r="AH35" i="10" l="1"/>
  <c r="AF36" i="10"/>
  <c r="AB35" i="10"/>
  <c r="Z36" i="10"/>
  <c r="AC36" i="10"/>
  <c r="AE35" i="10"/>
  <c r="Y35" i="10"/>
  <c r="W36" i="10"/>
  <c r="AK35" i="10"/>
  <c r="AI36" i="10"/>
  <c r="Z36" i="9"/>
  <c r="AB35" i="9"/>
  <c r="AC36" i="9"/>
  <c r="AE35" i="9"/>
  <c r="AF36" i="9"/>
  <c r="AH35" i="9"/>
  <c r="AI36" i="9"/>
  <c r="AK35" i="9"/>
  <c r="W36" i="9"/>
  <c r="Y35" i="9"/>
  <c r="K35" i="1"/>
  <c r="M34" i="1"/>
  <c r="AF34" i="1"/>
  <c r="AH33" i="1"/>
  <c r="N35" i="1"/>
  <c r="P34" i="1"/>
  <c r="B37" i="1"/>
  <c r="D36" i="1"/>
  <c r="T35" i="1"/>
  <c r="V34" i="1"/>
  <c r="Q35" i="1"/>
  <c r="S34" i="1"/>
  <c r="AC35" i="1"/>
  <c r="AE34" i="1"/>
  <c r="H35" i="1"/>
  <c r="J34" i="1"/>
  <c r="Z35" i="1"/>
  <c r="AB34" i="1"/>
  <c r="E35" i="1"/>
  <c r="G34" i="1"/>
  <c r="AI36" i="1"/>
  <c r="AK35" i="1"/>
  <c r="W35" i="1"/>
  <c r="Y35" i="1" s="1"/>
  <c r="AI37" i="10" l="1"/>
  <c r="AK36" i="10"/>
  <c r="AH36" i="10"/>
  <c r="AF37" i="10"/>
  <c r="Y36" i="10"/>
  <c r="W37" i="10"/>
  <c r="AE36" i="10"/>
  <c r="AC37" i="10"/>
  <c r="AB36" i="10"/>
  <c r="Z37" i="10"/>
  <c r="Z38" i="10" s="1"/>
  <c r="Z39" i="10" s="1"/>
  <c r="Y36" i="9"/>
  <c r="W37" i="9"/>
  <c r="AB36" i="9"/>
  <c r="Z37" i="9"/>
  <c r="Z38" i="9" s="1"/>
  <c r="Z39" i="9" s="1"/>
  <c r="AK36" i="9"/>
  <c r="AI37" i="9"/>
  <c r="AF37" i="9"/>
  <c r="AH36" i="9"/>
  <c r="AC37" i="9"/>
  <c r="AE36" i="9"/>
  <c r="AI37" i="1"/>
  <c r="AK36" i="1"/>
  <c r="AC36" i="1"/>
  <c r="AE35" i="1"/>
  <c r="N36" i="1"/>
  <c r="P35" i="1"/>
  <c r="H36" i="1"/>
  <c r="J35" i="1"/>
  <c r="B38" i="1"/>
  <c r="D38" i="1" s="1"/>
  <c r="D37" i="1"/>
  <c r="E36" i="1"/>
  <c r="G35" i="1"/>
  <c r="Q36" i="1"/>
  <c r="S35" i="1"/>
  <c r="AF35" i="1"/>
  <c r="AH34" i="1"/>
  <c r="Z36" i="1"/>
  <c r="AB35" i="1"/>
  <c r="T36" i="1"/>
  <c r="V35" i="1"/>
  <c r="K36" i="1"/>
  <c r="M35" i="1"/>
  <c r="W36" i="1"/>
  <c r="Y36" i="1" s="1"/>
  <c r="AI38" i="10" l="1"/>
  <c r="AK37" i="10"/>
  <c r="AE37" i="10"/>
  <c r="AC38" i="10"/>
  <c r="W38" i="10"/>
  <c r="Y37" i="10"/>
  <c r="AH37" i="10"/>
  <c r="AF38" i="10"/>
  <c r="AH38" i="10" s="1"/>
  <c r="Y37" i="9"/>
  <c r="W38" i="9"/>
  <c r="AE37" i="9"/>
  <c r="AC38" i="9"/>
  <c r="AF38" i="9"/>
  <c r="AH38" i="9" s="1"/>
  <c r="AH37" i="9"/>
  <c r="AK37" i="9"/>
  <c r="AI38" i="9"/>
  <c r="AF36" i="1"/>
  <c r="AH35" i="1"/>
  <c r="K37" i="1"/>
  <c r="M36" i="1"/>
  <c r="Q37" i="1"/>
  <c r="S36" i="1"/>
  <c r="N37" i="1"/>
  <c r="P36" i="1"/>
  <c r="Z37" i="1"/>
  <c r="Z38" i="1" s="1"/>
  <c r="Z39" i="1" s="1"/>
  <c r="AB36" i="1"/>
  <c r="H37" i="1"/>
  <c r="J36" i="1"/>
  <c r="T37" i="1"/>
  <c r="V36" i="1"/>
  <c r="E37" i="1"/>
  <c r="G36" i="1"/>
  <c r="AC37" i="1"/>
  <c r="AE36" i="1"/>
  <c r="AI38" i="1"/>
  <c r="AK37" i="1"/>
  <c r="W37" i="1"/>
  <c r="Y37" i="1" s="1"/>
  <c r="AK38" i="10" l="1"/>
  <c r="AI39" i="10"/>
  <c r="AK39" i="10" s="1"/>
  <c r="W39" i="10"/>
  <c r="Y39" i="10" s="1"/>
  <c r="Y38" i="10"/>
  <c r="AC39" i="10"/>
  <c r="AE39" i="10" s="1"/>
  <c r="AE38" i="10"/>
  <c r="Y38" i="9"/>
  <c r="W39" i="9"/>
  <c r="Y39" i="9" s="1"/>
  <c r="AI39" i="9"/>
  <c r="AK39" i="9" s="1"/>
  <c r="AK38" i="9"/>
  <c r="AE38" i="9"/>
  <c r="AC39" i="9"/>
  <c r="AE39" i="9" s="1"/>
  <c r="T38" i="1"/>
  <c r="V37" i="1"/>
  <c r="Q38" i="1"/>
  <c r="S38" i="1" s="1"/>
  <c r="S37" i="1"/>
  <c r="AI39" i="1"/>
  <c r="AK39" i="1" s="1"/>
  <c r="AK38" i="1"/>
  <c r="H38" i="1"/>
  <c r="J37" i="1"/>
  <c r="K38" i="1"/>
  <c r="M38" i="1" s="1"/>
  <c r="M37" i="1"/>
  <c r="E38" i="1"/>
  <c r="G37" i="1"/>
  <c r="N38" i="1"/>
  <c r="P37" i="1"/>
  <c r="AC38" i="1"/>
  <c r="AE37" i="1"/>
  <c r="AF37" i="1"/>
  <c r="AH36" i="1"/>
  <c r="W38" i="1"/>
  <c r="Y38" i="1" s="1"/>
  <c r="N39" i="1" l="1"/>
  <c r="P39" i="1" s="1"/>
  <c r="P38" i="1"/>
  <c r="E39" i="1"/>
  <c r="G39" i="1" s="1"/>
  <c r="G38" i="1"/>
  <c r="AC39" i="1"/>
  <c r="AE39" i="1" s="1"/>
  <c r="AE38" i="1"/>
  <c r="H39" i="1"/>
  <c r="J39" i="1" s="1"/>
  <c r="J38" i="1"/>
  <c r="AF38" i="1"/>
  <c r="AH38" i="1" s="1"/>
  <c r="AH37" i="1"/>
  <c r="T39" i="1"/>
  <c r="V39" i="1" s="1"/>
  <c r="V38" i="1"/>
  <c r="W39" i="1"/>
  <c r="Y39" i="1" s="1"/>
</calcChain>
</file>

<file path=xl/sharedStrings.xml><?xml version="1.0" encoding="utf-8"?>
<sst xmlns="http://schemas.openxmlformats.org/spreadsheetml/2006/main" count="121" uniqueCount="36">
  <si>
    <t>CUMUL</t>
  </si>
  <si>
    <t xml:space="preserve">Plan de travail de l'année </t>
  </si>
  <si>
    <t>Jour de l'an</t>
  </si>
  <si>
    <t>Pâques</t>
  </si>
  <si>
    <t>Lundi de Pâques</t>
  </si>
  <si>
    <t>Ascension</t>
  </si>
  <si>
    <t>Lundi de Pentecôte</t>
  </si>
  <si>
    <t>Fête du Travail</t>
  </si>
  <si>
    <t>Victoire 1945</t>
  </si>
  <si>
    <t>Assomption</t>
  </si>
  <si>
    <t>Armistice 1918</t>
  </si>
  <si>
    <t>Noël</t>
  </si>
  <si>
    <t>Couleurs</t>
  </si>
  <si>
    <t>Vendredi à dimanche</t>
  </si>
  <si>
    <t>Fériés</t>
  </si>
  <si>
    <t xml:space="preserve">Aucune couleur </t>
  </si>
  <si>
    <t>Fête nationale</t>
  </si>
  <si>
    <t>Quota d'heures</t>
  </si>
  <si>
    <t>Reste à faire</t>
  </si>
  <si>
    <t>C.E.T.</t>
  </si>
  <si>
    <t>16 jours</t>
  </si>
  <si>
    <t>CP</t>
  </si>
  <si>
    <t>RTT</t>
  </si>
  <si>
    <t>HC</t>
  </si>
  <si>
    <t>HIC</t>
  </si>
  <si>
    <t>Hmois</t>
  </si>
  <si>
    <t>Ancienneté / Age</t>
  </si>
  <si>
    <t>SEMAINE</t>
  </si>
  <si>
    <t xml:space="preserve">Pour vérif </t>
  </si>
  <si>
    <t>dim chaine as string</t>
  </si>
  <si>
    <t>chaine = "operateur N°1"</t>
  </si>
  <si>
    <t>LEFT(chaine,1)</t>
  </si>
  <si>
    <t>R. à Faire / Période</t>
  </si>
  <si>
    <t>Disponible Avt CB</t>
  </si>
  <si>
    <t>69 (2)</t>
  </si>
  <si>
    <t>69 (3)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</si>
</sst>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\ "/>
    <numFmt numFmtId="165" formatCode="[$-F800]dddd\,\ mmmm\ dd\,\ yyyy"/>
    <numFmt numFmtId="166" formatCode="dddd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99CC00"/>
      <name val="Calibri"/>
      <family val="2"/>
    </font>
    <font>
      <sz val="11"/>
      <color rgb="FF0000FF"/>
      <name val="Calibri"/>
      <family val="2"/>
      <scheme val="minor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i/>
      <sz val="10"/>
      <color rgb="FF000000"/>
      <name val="Calibri"/>
      <family val="2"/>
    </font>
    <font>
      <sz val="11"/>
      <color rgb="FF000000"/>
      <name val="Calibri"/>
      <family val="2"/>
    </font>
    <font>
      <sz val="10"/>
      <color theme="1"/>
      <name val="Arial Unicode MS"/>
      <family val="2"/>
    </font>
    <font>
      <b/>
      <i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BDDC2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FFFFCC"/>
        <bgColor indexed="64"/>
      </patternFill>
    </fill>
  </fills>
  <borders count="5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dotted">
        <color auto="1"/>
      </bottom>
      <diagonal/>
    </border>
    <border>
      <left/>
      <right/>
      <top style="thin">
        <color auto="1"/>
      </top>
      <bottom style="dotted">
        <color auto="1"/>
      </bottom>
      <diagonal/>
    </border>
    <border>
      <left/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thin">
        <color auto="1"/>
      </bottom>
      <diagonal/>
    </border>
    <border>
      <left/>
      <right/>
      <top style="dotted">
        <color auto="1"/>
      </top>
      <bottom style="thin">
        <color auto="1"/>
      </bottom>
      <diagonal/>
    </border>
    <border>
      <left/>
      <right style="thin">
        <color auto="1"/>
      </right>
      <top style="dotted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/>
      <right/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2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2" fontId="1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1" fontId="0" fillId="0" borderId="0" xfId="0" applyNumberFormat="1"/>
    <xf numFmtId="0" fontId="0" fillId="0" borderId="0" xfId="0" applyNumberFormat="1"/>
    <xf numFmtId="0" fontId="8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 vertical="center"/>
    </xf>
    <xf numFmtId="0" fontId="1" fillId="0" borderId="13" xfId="0" applyFont="1" applyBorder="1"/>
    <xf numFmtId="165" fontId="0" fillId="0" borderId="14" xfId="0" applyNumberFormat="1" applyBorder="1" applyAlignment="1">
      <alignment horizontal="left" vertical="center"/>
    </xf>
    <xf numFmtId="0" fontId="1" fillId="6" borderId="15" xfId="0" applyFont="1" applyFill="1" applyBorder="1"/>
    <xf numFmtId="165" fontId="0" fillId="6" borderId="16" xfId="0" applyNumberFormat="1" applyFill="1" applyBorder="1" applyAlignment="1">
      <alignment horizontal="left" vertical="center"/>
    </xf>
    <xf numFmtId="0" fontId="1" fillId="0" borderId="15" xfId="0" applyFont="1" applyBorder="1"/>
    <xf numFmtId="165" fontId="0" fillId="0" borderId="16" xfId="0" applyNumberFormat="1" applyBorder="1" applyAlignment="1">
      <alignment horizontal="left" vertical="center"/>
    </xf>
    <xf numFmtId="0" fontId="1" fillId="0" borderId="17" xfId="0" applyFont="1" applyBorder="1"/>
    <xf numFmtId="165" fontId="0" fillId="0" borderId="18" xfId="0" applyNumberFormat="1" applyBorder="1" applyAlignment="1">
      <alignment horizontal="left" vertical="center"/>
    </xf>
    <xf numFmtId="0" fontId="6" fillId="0" borderId="11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Border="1"/>
    <xf numFmtId="2" fontId="7" fillId="3" borderId="5" xfId="0" applyNumberFormat="1" applyFont="1" applyFill="1" applyBorder="1" applyAlignment="1">
      <alignment horizontal="center" vertical="center"/>
    </xf>
    <xf numFmtId="2" fontId="7" fillId="9" borderId="5" xfId="0" applyNumberFormat="1" applyFont="1" applyFill="1" applyBorder="1" applyAlignment="1">
      <alignment horizontal="center" vertical="center"/>
    </xf>
    <xf numFmtId="0" fontId="0" fillId="10" borderId="0" xfId="0" applyFill="1"/>
    <xf numFmtId="0" fontId="0" fillId="11" borderId="0" xfId="0" applyFill="1"/>
    <xf numFmtId="2" fontId="7" fillId="11" borderId="5" xfId="0" applyNumberFormat="1" applyFont="1" applyFill="1" applyBorder="1" applyAlignment="1">
      <alignment horizontal="center" vertical="center"/>
    </xf>
    <xf numFmtId="164" fontId="9" fillId="11" borderId="5" xfId="0" applyNumberFormat="1" applyFont="1" applyFill="1" applyBorder="1" applyAlignment="1">
      <alignment horizontal="center" vertical="center"/>
    </xf>
    <xf numFmtId="2" fontId="7" fillId="11" borderId="5" xfId="0" applyNumberFormat="1" applyFont="1" applyFill="1" applyBorder="1" applyAlignment="1">
      <alignment horizontal="center"/>
    </xf>
    <xf numFmtId="164" fontId="9" fillId="11" borderId="4" xfId="0" applyNumberFormat="1" applyFont="1" applyFill="1" applyBorder="1" applyAlignment="1">
      <alignment horizontal="center" vertical="center"/>
    </xf>
    <xf numFmtId="2" fontId="7" fillId="11" borderId="4" xfId="0" applyNumberFormat="1" applyFont="1" applyFill="1" applyBorder="1" applyAlignment="1">
      <alignment horizontal="center"/>
    </xf>
    <xf numFmtId="0" fontId="0" fillId="0" borderId="21" xfId="0" applyFill="1" applyBorder="1"/>
    <xf numFmtId="0" fontId="0" fillId="0" borderId="22" xfId="0" applyBorder="1"/>
    <xf numFmtId="0" fontId="0" fillId="0" borderId="23" xfId="0" applyBorder="1"/>
    <xf numFmtId="0" fontId="0" fillId="10" borderId="24" xfId="0" applyFill="1" applyBorder="1"/>
    <xf numFmtId="0" fontId="0" fillId="0" borderId="25" xfId="0" applyBorder="1"/>
    <xf numFmtId="164" fontId="9" fillId="12" borderId="4" xfId="0" applyNumberFormat="1" applyFont="1" applyFill="1" applyBorder="1" applyAlignment="1">
      <alignment horizontal="center" vertical="center"/>
    </xf>
    <xf numFmtId="2" fontId="7" fillId="12" borderId="4" xfId="0" applyNumberFormat="1" applyFont="1" applyFill="1" applyBorder="1" applyAlignment="1">
      <alignment horizontal="center" vertical="center"/>
    </xf>
    <xf numFmtId="2" fontId="7" fillId="12" borderId="4" xfId="0" applyNumberFormat="1" applyFont="1" applyFill="1" applyBorder="1" applyAlignment="1">
      <alignment horizontal="center"/>
    </xf>
    <xf numFmtId="164" fontId="9" fillId="12" borderId="5" xfId="0" applyNumberFormat="1" applyFont="1" applyFill="1" applyBorder="1" applyAlignment="1">
      <alignment horizontal="center" vertical="center"/>
    </xf>
    <xf numFmtId="2" fontId="7" fillId="12" borderId="5" xfId="0" applyNumberFormat="1" applyFont="1" applyFill="1" applyBorder="1" applyAlignment="1">
      <alignment horizontal="center" vertical="center"/>
    </xf>
    <xf numFmtId="2" fontId="7" fillId="12" borderId="5" xfId="0" applyNumberFormat="1" applyFont="1" applyFill="1" applyBorder="1" applyAlignment="1">
      <alignment horizontal="center"/>
    </xf>
    <xf numFmtId="164" fontId="3" fillId="12" borderId="6" xfId="0" applyNumberFormat="1" applyFont="1" applyFill="1" applyBorder="1" applyAlignment="1">
      <alignment horizontal="center" vertical="center"/>
    </xf>
    <xf numFmtId="2" fontId="7" fillId="12" borderId="6" xfId="0" applyNumberFormat="1" applyFont="1" applyFill="1" applyBorder="1" applyAlignment="1">
      <alignment horizontal="center" vertical="center"/>
    </xf>
    <xf numFmtId="164" fontId="9" fillId="12" borderId="6" xfId="0" applyNumberFormat="1" applyFont="1" applyFill="1" applyBorder="1" applyAlignment="1">
      <alignment horizontal="center" vertical="center"/>
    </xf>
    <xf numFmtId="2" fontId="7" fillId="12" borderId="6" xfId="0" applyNumberFormat="1" applyFont="1" applyFill="1" applyBorder="1" applyAlignment="1">
      <alignment horizontal="center"/>
    </xf>
    <xf numFmtId="164" fontId="9" fillId="10" borderId="4" xfId="0" applyNumberFormat="1" applyFont="1" applyFill="1" applyBorder="1" applyAlignment="1">
      <alignment horizontal="center" vertical="center"/>
    </xf>
    <xf numFmtId="2" fontId="7" fillId="10" borderId="4" xfId="0" applyNumberFormat="1" applyFont="1" applyFill="1" applyBorder="1" applyAlignment="1">
      <alignment horizontal="center" vertical="center"/>
    </xf>
    <xf numFmtId="164" fontId="9" fillId="10" borderId="5" xfId="0" applyNumberFormat="1" applyFont="1" applyFill="1" applyBorder="1" applyAlignment="1">
      <alignment horizontal="center" vertical="center"/>
    </xf>
    <xf numFmtId="2" fontId="7" fillId="10" borderId="5" xfId="0" applyNumberFormat="1" applyFont="1" applyFill="1" applyBorder="1" applyAlignment="1">
      <alignment horizontal="center" vertical="center"/>
    </xf>
    <xf numFmtId="164" fontId="9" fillId="10" borderId="6" xfId="0" applyNumberFormat="1" applyFont="1" applyFill="1" applyBorder="1" applyAlignment="1">
      <alignment horizontal="center" vertical="center"/>
    </xf>
    <xf numFmtId="2" fontId="7" fillId="10" borderId="5" xfId="0" applyNumberFormat="1" applyFont="1" applyFill="1" applyBorder="1" applyAlignment="1">
      <alignment horizontal="center"/>
    </xf>
    <xf numFmtId="2" fontId="7" fillId="10" borderId="4" xfId="0" applyNumberFormat="1" applyFont="1" applyFill="1" applyBorder="1" applyAlignment="1">
      <alignment horizontal="center"/>
    </xf>
    <xf numFmtId="0" fontId="1" fillId="13" borderId="0" xfId="0" applyFont="1" applyFill="1" applyAlignment="1">
      <alignment horizontal="centerContinuous" vertical="center"/>
    </xf>
    <xf numFmtId="0" fontId="1" fillId="13" borderId="0" xfId="0" applyFont="1" applyFill="1" applyAlignment="1">
      <alignment horizontal="centerContinuous"/>
    </xf>
    <xf numFmtId="0" fontId="12" fillId="0" borderId="0" xfId="0" applyFont="1"/>
    <xf numFmtId="0" fontId="13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2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14" fillId="14" borderId="29" xfId="0" applyFont="1" applyFill="1" applyBorder="1" applyAlignment="1">
      <alignment vertical="center"/>
    </xf>
    <xf numFmtId="0" fontId="13" fillId="14" borderId="30" xfId="0" applyFont="1" applyFill="1" applyBorder="1" applyAlignment="1">
      <alignment vertical="center"/>
    </xf>
    <xf numFmtId="0" fontId="10" fillId="0" borderId="33" xfId="0" applyFont="1" applyFill="1" applyBorder="1" applyAlignment="1">
      <alignment horizontal="center"/>
    </xf>
    <xf numFmtId="0" fontId="10" fillId="0" borderId="34" xfId="0" applyFont="1" applyBorder="1" applyAlignment="1">
      <alignment horizontal="center"/>
    </xf>
    <xf numFmtId="0" fontId="1" fillId="3" borderId="0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2" fontId="7" fillId="10" borderId="6" xfId="0" applyNumberFormat="1" applyFont="1" applyFill="1" applyBorder="1" applyAlignment="1">
      <alignment horizontal="center"/>
    </xf>
    <xf numFmtId="0" fontId="0" fillId="11" borderId="35" xfId="0" applyFill="1" applyBorder="1"/>
    <xf numFmtId="0" fontId="0" fillId="0" borderId="0" xfId="0" applyFill="1" applyBorder="1"/>
    <xf numFmtId="14" fontId="7" fillId="12" borderId="5" xfId="0" applyNumberFormat="1" applyFont="1" applyFill="1" applyBorder="1" applyAlignment="1">
      <alignment horizontal="center"/>
    </xf>
    <xf numFmtId="14" fontId="7" fillId="12" borderId="6" xfId="0" applyNumberFormat="1" applyFont="1" applyFill="1" applyBorder="1" applyAlignment="1">
      <alignment horizontal="center"/>
    </xf>
    <xf numFmtId="14" fontId="7" fillId="8" borderId="5" xfId="0" applyNumberFormat="1" applyFont="1" applyFill="1" applyBorder="1" applyAlignment="1">
      <alignment horizontal="center"/>
    </xf>
    <xf numFmtId="14" fontId="7" fillId="8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19" borderId="0" xfId="0" applyFill="1"/>
    <xf numFmtId="0" fontId="1" fillId="0" borderId="0" xfId="0" applyFont="1" applyAlignment="1">
      <alignment horizontal="center" textRotation="255"/>
    </xf>
    <xf numFmtId="0" fontId="0" fillId="0" borderId="0" xfId="0" applyAlignment="1">
      <alignment horizontal="center" textRotation="255"/>
    </xf>
    <xf numFmtId="0" fontId="19" fillId="20" borderId="3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textRotation="255"/>
    </xf>
    <xf numFmtId="0" fontId="1" fillId="0" borderId="0" xfId="0" applyFont="1" applyFill="1" applyBorder="1" applyAlignment="1">
      <alignment textRotation="255"/>
    </xf>
    <xf numFmtId="0" fontId="1" fillId="0" borderId="39" xfId="0" applyFont="1" applyFill="1" applyBorder="1" applyAlignment="1">
      <alignment textRotation="255"/>
    </xf>
    <xf numFmtId="0" fontId="1" fillId="0" borderId="39" xfId="0" applyFont="1" applyFill="1" applyBorder="1" applyAlignment="1">
      <alignment horizontal="center" textRotation="255"/>
    </xf>
    <xf numFmtId="0" fontId="0" fillId="0" borderId="39" xfId="0" applyBorder="1"/>
    <xf numFmtId="0" fontId="0" fillId="0" borderId="0" xfId="0" applyAlignment="1">
      <alignment horizontal="left" vertical="center"/>
    </xf>
    <xf numFmtId="0" fontId="0" fillId="0" borderId="0" xfId="0" applyFill="1"/>
    <xf numFmtId="15" fontId="18" fillId="0" borderId="42" xfId="0" applyNumberFormat="1" applyFont="1" applyBorder="1" applyAlignment="1">
      <alignment horizontal="center" vertical="center"/>
    </xf>
    <xf numFmtId="15" fontId="18" fillId="0" borderId="44" xfId="0" applyNumberFormat="1" applyFont="1" applyBorder="1" applyAlignment="1">
      <alignment horizontal="center" vertical="center"/>
    </xf>
    <xf numFmtId="15" fontId="18" fillId="0" borderId="46" xfId="0" applyNumberFormat="1" applyFont="1" applyBorder="1" applyAlignment="1">
      <alignment horizontal="center" vertical="center"/>
    </xf>
    <xf numFmtId="15" fontId="18" fillId="0" borderId="42" xfId="0" applyNumberFormat="1" applyFont="1" applyBorder="1" applyAlignment="1">
      <alignment horizontal="left" vertical="center"/>
    </xf>
    <xf numFmtId="15" fontId="18" fillId="0" borderId="44" xfId="0" applyNumberFormat="1" applyFont="1" applyBorder="1" applyAlignment="1">
      <alignment horizontal="left" vertical="center"/>
    </xf>
    <xf numFmtId="15" fontId="18" fillId="0" borderId="46" xfId="0" applyNumberFormat="1" applyFont="1" applyBorder="1" applyAlignment="1">
      <alignment horizontal="left" vertical="center"/>
    </xf>
    <xf numFmtId="166" fontId="20" fillId="0" borderId="41" xfId="0" applyNumberFormat="1" applyFont="1" applyBorder="1" applyAlignment="1">
      <alignment horizontal="left" vertical="center"/>
    </xf>
    <xf numFmtId="166" fontId="20" fillId="0" borderId="43" xfId="0" applyNumberFormat="1" applyFont="1" applyBorder="1" applyAlignment="1">
      <alignment horizontal="left" vertical="center"/>
    </xf>
    <xf numFmtId="166" fontId="20" fillId="0" borderId="45" xfId="0" applyNumberFormat="1" applyFont="1" applyBorder="1" applyAlignment="1">
      <alignment horizontal="left" vertical="center"/>
    </xf>
    <xf numFmtId="2" fontId="7" fillId="10" borderId="6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2" fontId="7" fillId="0" borderId="0" xfId="0" applyNumberFormat="1" applyFont="1" applyFill="1" applyBorder="1" applyAlignment="1">
      <alignment horizontal="center"/>
    </xf>
    <xf numFmtId="0" fontId="19" fillId="20" borderId="1" xfId="0" applyFont="1" applyFill="1" applyBorder="1" applyAlignment="1">
      <alignment horizontal="center" vertical="center"/>
    </xf>
    <xf numFmtId="0" fontId="19" fillId="20" borderId="2" xfId="0" applyFont="1" applyFill="1" applyBorder="1" applyAlignment="1">
      <alignment horizontal="center" vertical="center"/>
    </xf>
    <xf numFmtId="0" fontId="19" fillId="20" borderId="3" xfId="0" applyFont="1" applyFill="1" applyBorder="1" applyAlignment="1">
      <alignment horizontal="center" vertical="center"/>
    </xf>
    <xf numFmtId="0" fontId="1" fillId="18" borderId="37" xfId="0" applyFont="1" applyFill="1" applyBorder="1" applyAlignment="1">
      <alignment horizontal="center" textRotation="255"/>
    </xf>
    <xf numFmtId="0" fontId="1" fillId="18" borderId="38" xfId="0" applyFont="1" applyFill="1" applyBorder="1" applyAlignment="1">
      <alignment horizontal="center" textRotation="255"/>
    </xf>
    <xf numFmtId="0" fontId="1" fillId="18" borderId="40" xfId="0" applyFont="1" applyFill="1" applyBorder="1" applyAlignment="1">
      <alignment horizontal="center" textRotation="255"/>
    </xf>
    <xf numFmtId="0" fontId="1" fillId="0" borderId="37" xfId="0" applyFont="1" applyFill="1" applyBorder="1" applyAlignment="1">
      <alignment horizontal="center" textRotation="255"/>
    </xf>
    <xf numFmtId="0" fontId="1" fillId="0" borderId="38" xfId="0" applyFont="1" applyFill="1" applyBorder="1" applyAlignment="1">
      <alignment horizontal="center" textRotation="255"/>
    </xf>
    <xf numFmtId="0" fontId="1" fillId="0" borderId="40" xfId="0" applyFont="1" applyFill="1" applyBorder="1" applyAlignment="1">
      <alignment horizontal="center" textRotation="255"/>
    </xf>
    <xf numFmtId="0" fontId="0" fillId="0" borderId="0" xfId="0" applyAlignment="1">
      <alignment horizontal="left" vertical="center"/>
    </xf>
    <xf numFmtId="0" fontId="13" fillId="0" borderId="0" xfId="0" applyFont="1" applyFill="1" applyAlignment="1">
      <alignment horizontal="left" vertical="center"/>
    </xf>
    <xf numFmtId="2" fontId="10" fillId="0" borderId="30" xfId="0" applyNumberFormat="1" applyFont="1" applyFill="1" applyBorder="1" applyAlignment="1">
      <alignment horizontal="center" vertical="center"/>
    </xf>
    <xf numFmtId="0" fontId="10" fillId="0" borderId="31" xfId="0" applyFont="1" applyFill="1" applyBorder="1" applyAlignment="1">
      <alignment horizontal="center" vertical="center"/>
    </xf>
    <xf numFmtId="0" fontId="14" fillId="15" borderId="29" xfId="0" applyFont="1" applyFill="1" applyBorder="1" applyAlignment="1">
      <alignment horizontal="left" vertical="center"/>
    </xf>
    <xf numFmtId="0" fontId="14" fillId="15" borderId="30" xfId="0" applyFont="1" applyFill="1" applyBorder="1" applyAlignment="1">
      <alignment horizontal="left" vertical="center"/>
    </xf>
    <xf numFmtId="0" fontId="14" fillId="16" borderId="29" xfId="0" applyFont="1" applyFill="1" applyBorder="1" applyAlignment="1">
      <alignment horizontal="left" vertical="center"/>
    </xf>
    <xf numFmtId="0" fontId="14" fillId="16" borderId="30" xfId="0" applyFont="1" applyFill="1" applyBorder="1" applyAlignment="1">
      <alignment horizontal="left" vertical="center"/>
    </xf>
    <xf numFmtId="0" fontId="13" fillId="17" borderId="32" xfId="0" applyFont="1" applyFill="1" applyBorder="1" applyAlignment="1">
      <alignment horizontal="left" vertical="center"/>
    </xf>
    <xf numFmtId="0" fontId="13" fillId="17" borderId="33" xfId="0" applyFont="1" applyFill="1" applyBorder="1" applyAlignment="1">
      <alignment horizontal="left" vertical="center"/>
    </xf>
    <xf numFmtId="0" fontId="15" fillId="0" borderId="27" xfId="0" applyFont="1" applyFill="1" applyBorder="1" applyAlignment="1">
      <alignment horizontal="center" vertical="center"/>
    </xf>
    <xf numFmtId="0" fontId="15" fillId="0" borderId="28" xfId="0" applyFont="1" applyFill="1" applyBorder="1" applyAlignment="1">
      <alignment horizontal="center" vertical="center"/>
    </xf>
    <xf numFmtId="0" fontId="14" fillId="14" borderId="26" xfId="0" applyFont="1" applyFill="1" applyBorder="1" applyAlignment="1">
      <alignment horizontal="left" vertical="center"/>
    </xf>
    <xf numFmtId="0" fontId="14" fillId="14" borderId="27" xfId="0" applyFont="1" applyFill="1" applyBorder="1" applyAlignment="1">
      <alignment horizontal="left" vertical="center"/>
    </xf>
    <xf numFmtId="0" fontId="14" fillId="14" borderId="29" xfId="0" applyFont="1" applyFill="1" applyBorder="1" applyAlignment="1">
      <alignment horizontal="left" vertical="center"/>
    </xf>
    <xf numFmtId="0" fontId="14" fillId="14" borderId="30" xfId="0" applyFont="1" applyFill="1" applyBorder="1" applyAlignment="1">
      <alignment horizontal="left" vertical="center"/>
    </xf>
    <xf numFmtId="0" fontId="4" fillId="8" borderId="1" xfId="0" quotePrefix="1" applyFont="1" applyFill="1" applyBorder="1" applyAlignment="1">
      <alignment horizontal="center" vertical="center"/>
    </xf>
    <xf numFmtId="0" fontId="4" fillId="8" borderId="2" xfId="0" quotePrefix="1" applyFont="1" applyFill="1" applyBorder="1" applyAlignment="1">
      <alignment horizontal="center" vertical="center"/>
    </xf>
    <xf numFmtId="0" fontId="4" fillId="8" borderId="9" xfId="0" quotePrefix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4" fillId="8" borderId="8" xfId="0" quotePrefix="1" applyFont="1" applyFill="1" applyBorder="1" applyAlignment="1">
      <alignment horizontal="center" vertical="center"/>
    </xf>
    <xf numFmtId="0" fontId="4" fillId="8" borderId="47" xfId="0" quotePrefix="1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2" fontId="7" fillId="0" borderId="23" xfId="0" applyNumberFormat="1" applyFont="1" applyFill="1" applyBorder="1" applyAlignment="1">
      <alignment horizontal="center"/>
    </xf>
    <xf numFmtId="2" fontId="7" fillId="0" borderId="48" xfId="0" applyNumberFormat="1" applyFont="1" applyFill="1" applyBorder="1" applyAlignment="1">
      <alignment horizontal="center"/>
    </xf>
    <xf numFmtId="2" fontId="7" fillId="0" borderId="49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DDC24"/>
      <color rgb="FF99FF99"/>
      <color rgb="FFFF8585"/>
      <color rgb="FF0000FF"/>
      <color rgb="FFFF0066"/>
      <color rgb="FFA5EAF3"/>
      <color rgb="FF99FFCC"/>
      <color rgb="FF00FF00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Spin" dx="16" fmlaLink="$J$2" max="30000" min="1900" page="10" val="2020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</xdr:row>
          <xdr:rowOff>28575</xdr:rowOff>
        </xdr:from>
        <xdr:to>
          <xdr:col>2</xdr:col>
          <xdr:colOff>581025</xdr:colOff>
          <xdr:row>13</xdr:row>
          <xdr:rowOff>142875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Opérateurs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0</xdr:row>
          <xdr:rowOff>66675</xdr:rowOff>
        </xdr:from>
        <xdr:to>
          <xdr:col>2</xdr:col>
          <xdr:colOff>19050</xdr:colOff>
          <xdr:row>13</xdr:row>
          <xdr:rowOff>180975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409575</xdr:colOff>
          <xdr:row>1</xdr:row>
          <xdr:rowOff>0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390525</xdr:colOff>
          <xdr:row>1</xdr:row>
          <xdr:rowOff>9525</xdr:rowOff>
        </xdr:from>
        <xdr:to>
          <xdr:col>19</xdr:col>
          <xdr:colOff>123825</xdr:colOff>
          <xdr:row>2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CC00"/>
                  </a:solidFill>
                  <a:latin typeface="Calibri"/>
                  <a:cs typeface="Calibri"/>
                </a:rPr>
                <a:t>R.A.Z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229"/>
  <sheetViews>
    <sheetView zoomScale="80" zoomScaleNormal="80" workbookViewId="0">
      <pane ySplit="20" topLeftCell="A21" activePane="bottomLeft" state="frozen"/>
      <selection pane="bottomLeft" activeCell="H43" sqref="H43"/>
    </sheetView>
  </sheetViews>
  <sheetFormatPr baseColWidth="10" defaultRowHeight="15" x14ac:dyDescent="0.25"/>
  <cols>
    <col min="1" max="1" width="1.28515625" style="22" customWidth="1"/>
    <col min="2" max="3" width="11.7109375" style="22" customWidth="1"/>
    <col min="4" max="18" width="10.7109375" style="22" customWidth="1"/>
    <col min="19" max="19" width="1.7109375" style="22" customWidth="1"/>
    <col min="20" max="21" width="11.7109375" style="22" customWidth="1"/>
    <col min="22" max="35" width="10.7109375" style="22" customWidth="1"/>
    <col min="36" max="16384" width="11.42578125" style="22"/>
  </cols>
  <sheetData>
    <row r="1" spans="1:36" ht="6.75" customHeight="1" x14ac:dyDescent="0.25"/>
    <row r="2" spans="1:36" ht="15" customHeight="1" x14ac:dyDescent="0.25">
      <c r="A2" s="77"/>
      <c r="B2" s="77"/>
      <c r="D2" s="105">
        <v>16</v>
      </c>
      <c r="E2" s="108" t="s">
        <v>34</v>
      </c>
      <c r="F2" s="105" t="s">
        <v>35</v>
      </c>
      <c r="G2" s="108"/>
      <c r="H2" s="105"/>
      <c r="I2" s="108"/>
      <c r="J2" s="105"/>
      <c r="K2" s="108"/>
      <c r="L2" s="105"/>
      <c r="M2" s="108"/>
      <c r="N2" s="105"/>
      <c r="O2" s="108"/>
      <c r="P2" s="105"/>
      <c r="Q2" s="108"/>
      <c r="R2" s="105"/>
      <c r="S2" s="78"/>
      <c r="T2" s="88"/>
      <c r="V2" s="105">
        <f>D2</f>
        <v>16</v>
      </c>
      <c r="W2" s="108" t="str">
        <f>E2</f>
        <v>69 (2)</v>
      </c>
      <c r="X2" s="105" t="str">
        <f>F2</f>
        <v>69 (3)</v>
      </c>
      <c r="Y2" s="108"/>
      <c r="Z2" s="105"/>
      <c r="AA2" s="108"/>
      <c r="AB2" s="105"/>
      <c r="AC2" s="108"/>
      <c r="AD2" s="105"/>
      <c r="AE2" s="108"/>
      <c r="AF2" s="105"/>
      <c r="AG2" s="108"/>
      <c r="AH2" s="105"/>
      <c r="AI2" s="108"/>
      <c r="AJ2" s="105"/>
    </row>
    <row r="3" spans="1:36" ht="15" customHeight="1" x14ac:dyDescent="0.25">
      <c r="A3" s="77"/>
      <c r="B3" s="77"/>
      <c r="D3" s="106"/>
      <c r="E3" s="109"/>
      <c r="F3" s="106"/>
      <c r="G3" s="109"/>
      <c r="H3" s="106"/>
      <c r="I3" s="109"/>
      <c r="J3" s="106"/>
      <c r="K3" s="109"/>
      <c r="L3" s="106"/>
      <c r="M3" s="109"/>
      <c r="N3" s="106"/>
      <c r="O3" s="109"/>
      <c r="P3" s="106"/>
      <c r="Q3" s="109"/>
      <c r="R3" s="106"/>
      <c r="S3" s="78"/>
      <c r="T3" s="88"/>
      <c r="V3" s="106"/>
      <c r="W3" s="109"/>
      <c r="X3" s="106"/>
      <c r="Y3" s="109"/>
      <c r="Z3" s="106"/>
      <c r="AA3" s="109"/>
      <c r="AB3" s="106"/>
      <c r="AC3" s="109"/>
      <c r="AD3" s="106"/>
      <c r="AE3" s="109"/>
      <c r="AF3" s="106"/>
      <c r="AG3" s="109"/>
      <c r="AH3" s="106"/>
      <c r="AI3" s="109"/>
      <c r="AJ3" s="106"/>
    </row>
    <row r="4" spans="1:36" ht="15" customHeight="1" x14ac:dyDescent="0.25">
      <c r="A4" s="77"/>
      <c r="B4" s="77"/>
      <c r="D4" s="106"/>
      <c r="E4" s="109"/>
      <c r="F4" s="106"/>
      <c r="G4" s="109"/>
      <c r="H4" s="106"/>
      <c r="I4" s="109"/>
      <c r="J4" s="106"/>
      <c r="K4" s="109"/>
      <c r="L4" s="106"/>
      <c r="M4" s="109"/>
      <c r="N4" s="106"/>
      <c r="O4" s="109"/>
      <c r="P4" s="106"/>
      <c r="Q4" s="109"/>
      <c r="R4" s="106"/>
      <c r="S4" s="78"/>
      <c r="T4" s="88"/>
      <c r="V4" s="106"/>
      <c r="W4" s="109"/>
      <c r="X4" s="106"/>
      <c r="Y4" s="109"/>
      <c r="Z4" s="106"/>
      <c r="AA4" s="109"/>
      <c r="AB4" s="106"/>
      <c r="AC4" s="109"/>
      <c r="AD4" s="106"/>
      <c r="AE4" s="109"/>
      <c r="AF4" s="106"/>
      <c r="AG4" s="109"/>
      <c r="AH4" s="106"/>
      <c r="AI4" s="109"/>
      <c r="AJ4" s="106"/>
    </row>
    <row r="5" spans="1:36" ht="15" customHeight="1" x14ac:dyDescent="0.25">
      <c r="A5" s="77"/>
      <c r="B5" s="77"/>
      <c r="D5" s="106"/>
      <c r="E5" s="109"/>
      <c r="F5" s="106"/>
      <c r="G5" s="109"/>
      <c r="H5" s="106"/>
      <c r="I5" s="109"/>
      <c r="J5" s="106"/>
      <c r="K5" s="109"/>
      <c r="L5" s="106"/>
      <c r="M5" s="109"/>
      <c r="N5" s="106"/>
      <c r="O5" s="109"/>
      <c r="P5" s="106"/>
      <c r="Q5" s="109"/>
      <c r="R5" s="106"/>
      <c r="S5" s="78"/>
      <c r="T5" s="88"/>
      <c r="V5" s="106"/>
      <c r="W5" s="109"/>
      <c r="X5" s="106"/>
      <c r="Y5" s="109"/>
      <c r="Z5" s="106"/>
      <c r="AA5" s="109"/>
      <c r="AB5" s="106"/>
      <c r="AC5" s="109"/>
      <c r="AD5" s="106"/>
      <c r="AE5" s="109"/>
      <c r="AF5" s="106"/>
      <c r="AG5" s="109"/>
      <c r="AH5" s="106"/>
      <c r="AI5" s="109"/>
      <c r="AJ5" s="106"/>
    </row>
    <row r="6" spans="1:36" ht="15" customHeight="1" x14ac:dyDescent="0.25">
      <c r="A6" s="77"/>
      <c r="B6" s="77"/>
      <c r="D6" s="106"/>
      <c r="E6" s="109"/>
      <c r="F6" s="106"/>
      <c r="G6" s="109"/>
      <c r="H6" s="106"/>
      <c r="I6" s="109"/>
      <c r="J6" s="106"/>
      <c r="K6" s="109"/>
      <c r="L6" s="106"/>
      <c r="M6" s="109"/>
      <c r="N6" s="106"/>
      <c r="O6" s="109"/>
      <c r="P6" s="106"/>
      <c r="Q6" s="109"/>
      <c r="R6" s="106"/>
      <c r="S6" s="78"/>
      <c r="T6" s="88"/>
      <c r="V6" s="106"/>
      <c r="W6" s="109"/>
      <c r="X6" s="106"/>
      <c r="Y6" s="109"/>
      <c r="Z6" s="106"/>
      <c r="AA6" s="109"/>
      <c r="AB6" s="106"/>
      <c r="AC6" s="109"/>
      <c r="AD6" s="106"/>
      <c r="AE6" s="109"/>
      <c r="AF6" s="106"/>
      <c r="AG6" s="109"/>
      <c r="AH6" s="106"/>
      <c r="AI6" s="109"/>
      <c r="AJ6" s="106"/>
    </row>
    <row r="7" spans="1:36" ht="15" customHeight="1" x14ac:dyDescent="0.25">
      <c r="A7" s="77"/>
      <c r="B7" s="77"/>
      <c r="D7" s="106"/>
      <c r="E7" s="109"/>
      <c r="F7" s="106"/>
      <c r="G7" s="109"/>
      <c r="H7" s="106"/>
      <c r="I7" s="109"/>
      <c r="J7" s="106"/>
      <c r="K7" s="109"/>
      <c r="L7" s="106"/>
      <c r="M7" s="109"/>
      <c r="N7" s="106"/>
      <c r="O7" s="109"/>
      <c r="P7" s="106"/>
      <c r="Q7" s="109"/>
      <c r="R7" s="106"/>
      <c r="S7" s="78"/>
      <c r="T7" s="88"/>
      <c r="V7" s="106"/>
      <c r="W7" s="109"/>
      <c r="X7" s="106"/>
      <c r="Y7" s="109"/>
      <c r="Z7" s="106"/>
      <c r="AA7" s="109"/>
      <c r="AB7" s="106"/>
      <c r="AC7" s="109"/>
      <c r="AD7" s="106"/>
      <c r="AE7" s="109"/>
      <c r="AF7" s="106"/>
      <c r="AG7" s="109"/>
      <c r="AH7" s="106"/>
      <c r="AI7" s="109"/>
      <c r="AJ7" s="106"/>
    </row>
    <row r="8" spans="1:36" ht="15" customHeight="1" x14ac:dyDescent="0.25">
      <c r="A8" s="77"/>
      <c r="B8" s="77"/>
      <c r="D8" s="106"/>
      <c r="E8" s="109"/>
      <c r="F8" s="106"/>
      <c r="G8" s="109"/>
      <c r="H8" s="106"/>
      <c r="I8" s="109"/>
      <c r="J8" s="106"/>
      <c r="K8" s="109"/>
      <c r="L8" s="106"/>
      <c r="M8" s="109"/>
      <c r="N8" s="106"/>
      <c r="O8" s="109"/>
      <c r="P8" s="106"/>
      <c r="Q8" s="109"/>
      <c r="R8" s="106"/>
      <c r="S8" s="78"/>
      <c r="T8" s="88"/>
      <c r="V8" s="106"/>
      <c r="W8" s="109"/>
      <c r="X8" s="106"/>
      <c r="Y8" s="109"/>
      <c r="Z8" s="106"/>
      <c r="AA8" s="109"/>
      <c r="AB8" s="106"/>
      <c r="AC8" s="109"/>
      <c r="AD8" s="106"/>
      <c r="AE8" s="109"/>
      <c r="AF8" s="106"/>
      <c r="AG8" s="109"/>
      <c r="AH8" s="106"/>
      <c r="AI8" s="109"/>
      <c r="AJ8" s="106"/>
    </row>
    <row r="9" spans="1:36" ht="15" customHeight="1" x14ac:dyDescent="0.25">
      <c r="A9" s="77"/>
      <c r="B9" s="77"/>
      <c r="D9" s="106"/>
      <c r="E9" s="109"/>
      <c r="F9" s="106"/>
      <c r="G9" s="109"/>
      <c r="H9" s="106"/>
      <c r="I9" s="109"/>
      <c r="J9" s="106"/>
      <c r="K9" s="109"/>
      <c r="L9" s="106"/>
      <c r="M9" s="109"/>
      <c r="N9" s="106"/>
      <c r="O9" s="109"/>
      <c r="P9" s="106"/>
      <c r="Q9" s="109"/>
      <c r="R9" s="106"/>
      <c r="S9" s="78"/>
      <c r="T9" s="88"/>
      <c r="V9" s="106"/>
      <c r="W9" s="109"/>
      <c r="X9" s="106"/>
      <c r="Y9" s="109"/>
      <c r="Z9" s="106"/>
      <c r="AA9" s="109"/>
      <c r="AB9" s="106"/>
      <c r="AC9" s="109"/>
      <c r="AD9" s="106"/>
      <c r="AE9" s="109"/>
      <c r="AF9" s="106"/>
      <c r="AG9" s="109"/>
      <c r="AH9" s="106"/>
      <c r="AI9" s="109"/>
      <c r="AJ9" s="106"/>
    </row>
    <row r="10" spans="1:36" ht="15" customHeight="1" x14ac:dyDescent="0.25">
      <c r="A10" s="77"/>
      <c r="B10" s="77"/>
      <c r="D10" s="106"/>
      <c r="E10" s="109"/>
      <c r="F10" s="106"/>
      <c r="G10" s="109"/>
      <c r="H10" s="106"/>
      <c r="I10" s="109"/>
      <c r="J10" s="106"/>
      <c r="K10" s="109"/>
      <c r="L10" s="106"/>
      <c r="M10" s="109"/>
      <c r="N10" s="106"/>
      <c r="O10" s="109"/>
      <c r="P10" s="106"/>
      <c r="Q10" s="109"/>
      <c r="R10" s="106"/>
      <c r="S10" s="78"/>
      <c r="T10" s="88"/>
      <c r="V10" s="106"/>
      <c r="W10" s="109"/>
      <c r="X10" s="106"/>
      <c r="Y10" s="109"/>
      <c r="Z10" s="106"/>
      <c r="AA10" s="109"/>
      <c r="AB10" s="106"/>
      <c r="AC10" s="109"/>
      <c r="AD10" s="106"/>
      <c r="AE10" s="109"/>
      <c r="AF10" s="106"/>
      <c r="AG10" s="109"/>
      <c r="AH10" s="106"/>
      <c r="AI10" s="109"/>
      <c r="AJ10" s="106"/>
    </row>
    <row r="11" spans="1:36" ht="15" customHeight="1" x14ac:dyDescent="0.25">
      <c r="A11" s="77"/>
      <c r="B11" s="77"/>
      <c r="D11" s="106"/>
      <c r="E11" s="109"/>
      <c r="F11" s="106"/>
      <c r="G11" s="109"/>
      <c r="H11" s="106"/>
      <c r="I11" s="109"/>
      <c r="J11" s="106"/>
      <c r="K11" s="109"/>
      <c r="L11" s="106"/>
      <c r="M11" s="109"/>
      <c r="N11" s="106"/>
      <c r="O11" s="109"/>
      <c r="P11" s="106"/>
      <c r="Q11" s="109"/>
      <c r="R11" s="106"/>
      <c r="S11" s="78"/>
      <c r="T11" s="88"/>
      <c r="V11" s="106"/>
      <c r="W11" s="109"/>
      <c r="X11" s="106"/>
      <c r="Y11" s="109"/>
      <c r="Z11" s="106"/>
      <c r="AA11" s="109"/>
      <c r="AB11" s="106"/>
      <c r="AC11" s="109"/>
      <c r="AD11" s="106"/>
      <c r="AE11" s="109"/>
      <c r="AF11" s="106"/>
      <c r="AG11" s="109"/>
      <c r="AH11" s="106"/>
      <c r="AI11" s="109"/>
      <c r="AJ11" s="106"/>
    </row>
    <row r="12" spans="1:36" ht="15" customHeight="1" x14ac:dyDescent="0.25">
      <c r="A12" s="77"/>
      <c r="B12" s="77"/>
      <c r="D12" s="106"/>
      <c r="E12" s="109"/>
      <c r="F12" s="106"/>
      <c r="G12" s="109"/>
      <c r="H12" s="106"/>
      <c r="I12" s="109"/>
      <c r="J12" s="106"/>
      <c r="K12" s="109"/>
      <c r="L12" s="106"/>
      <c r="M12" s="109"/>
      <c r="N12" s="106"/>
      <c r="O12" s="109"/>
      <c r="P12" s="106"/>
      <c r="Q12" s="109"/>
      <c r="R12" s="106"/>
      <c r="S12" s="78"/>
      <c r="T12" s="88"/>
      <c r="V12" s="106"/>
      <c r="W12" s="109"/>
      <c r="X12" s="106"/>
      <c r="Y12" s="109"/>
      <c r="Z12" s="106"/>
      <c r="AA12" s="109"/>
      <c r="AB12" s="106"/>
      <c r="AC12" s="109"/>
      <c r="AD12" s="106"/>
      <c r="AE12" s="109"/>
      <c r="AF12" s="106"/>
      <c r="AG12" s="109"/>
      <c r="AH12" s="106"/>
      <c r="AI12" s="109"/>
      <c r="AJ12" s="106"/>
    </row>
    <row r="13" spans="1:36" ht="15" customHeight="1" x14ac:dyDescent="0.25">
      <c r="A13" s="77"/>
      <c r="B13" s="77"/>
      <c r="D13" s="106"/>
      <c r="E13" s="109"/>
      <c r="F13" s="106"/>
      <c r="G13" s="109"/>
      <c r="H13" s="106"/>
      <c r="I13" s="109"/>
      <c r="J13" s="106"/>
      <c r="K13" s="109"/>
      <c r="L13" s="106"/>
      <c r="M13" s="109"/>
      <c r="N13" s="106"/>
      <c r="O13" s="109"/>
      <c r="P13" s="106"/>
      <c r="Q13" s="109"/>
      <c r="R13" s="106"/>
      <c r="S13" s="78"/>
      <c r="T13" s="88"/>
      <c r="V13" s="106"/>
      <c r="W13" s="109"/>
      <c r="X13" s="106"/>
      <c r="Y13" s="109"/>
      <c r="Z13" s="106"/>
      <c r="AA13" s="109"/>
      <c r="AB13" s="106"/>
      <c r="AC13" s="109"/>
      <c r="AD13" s="106"/>
      <c r="AE13" s="109"/>
      <c r="AF13" s="106"/>
      <c r="AG13" s="109"/>
      <c r="AH13" s="106"/>
      <c r="AI13" s="109"/>
      <c r="AJ13" s="106"/>
    </row>
    <row r="14" spans="1:36" ht="15" customHeight="1" x14ac:dyDescent="0.25">
      <c r="A14" s="77"/>
      <c r="B14" s="77"/>
      <c r="D14" s="107"/>
      <c r="E14" s="110"/>
      <c r="F14" s="107"/>
      <c r="G14" s="110"/>
      <c r="H14" s="107"/>
      <c r="I14" s="110"/>
      <c r="J14" s="107"/>
      <c r="K14" s="110"/>
      <c r="L14" s="107"/>
      <c r="M14" s="110"/>
      <c r="N14" s="107"/>
      <c r="O14" s="110"/>
      <c r="P14" s="107"/>
      <c r="Q14" s="110"/>
      <c r="R14" s="107"/>
      <c r="S14" s="78"/>
      <c r="T14" s="88"/>
      <c r="V14" s="107"/>
      <c r="W14" s="110"/>
      <c r="X14" s="107"/>
      <c r="Y14" s="110"/>
      <c r="Z14" s="107"/>
      <c r="AA14" s="110"/>
      <c r="AB14" s="107"/>
      <c r="AC14" s="110"/>
      <c r="AD14" s="107"/>
      <c r="AE14" s="110"/>
      <c r="AF14" s="107"/>
      <c r="AG14" s="110"/>
      <c r="AH14" s="107"/>
      <c r="AI14" s="110"/>
      <c r="AJ14" s="107"/>
    </row>
    <row r="15" spans="1:36" ht="3.75" customHeight="1" x14ac:dyDescent="0.25">
      <c r="A15" s="77"/>
      <c r="B15" s="77"/>
      <c r="D15" s="84"/>
      <c r="E15" s="84"/>
      <c r="F15" s="85"/>
      <c r="G15" s="85"/>
      <c r="H15" s="85"/>
      <c r="I15" s="85"/>
      <c r="J15" s="85"/>
      <c r="K15" s="85"/>
      <c r="L15" s="85"/>
      <c r="M15" s="85"/>
      <c r="N15" s="85"/>
      <c r="O15" s="86"/>
      <c r="S15" s="78"/>
      <c r="T15" s="88"/>
      <c r="V15" s="84"/>
      <c r="W15" s="84"/>
      <c r="X15" s="84"/>
      <c r="Y15" s="84"/>
      <c r="Z15" s="84"/>
      <c r="AA15" s="84"/>
      <c r="AB15" s="84"/>
    </row>
    <row r="16" spans="1:36" ht="20.100000000000001" customHeight="1" x14ac:dyDescent="0.25">
      <c r="A16" s="77"/>
      <c r="B16" s="111" t="s">
        <v>17</v>
      </c>
      <c r="C16" s="111"/>
      <c r="D16" s="83"/>
      <c r="E16" s="83"/>
      <c r="F16" s="82"/>
      <c r="G16" s="82"/>
      <c r="H16" s="82"/>
      <c r="I16" s="82"/>
      <c r="J16" s="82"/>
      <c r="K16" s="82"/>
      <c r="L16" s="82"/>
      <c r="M16" s="82"/>
      <c r="N16" s="82"/>
      <c r="O16" s="23"/>
      <c r="S16" s="78"/>
      <c r="T16" s="88"/>
      <c r="V16" s="83"/>
      <c r="W16" s="83"/>
      <c r="X16" s="83"/>
      <c r="Y16" s="83"/>
      <c r="Z16" s="83"/>
      <c r="AA16" s="83"/>
      <c r="AB16" s="83"/>
    </row>
    <row r="17" spans="1:34" ht="20.100000000000001" customHeight="1" x14ac:dyDescent="0.25">
      <c r="A17" s="77"/>
      <c r="B17" s="111" t="s">
        <v>32</v>
      </c>
      <c r="C17" s="111"/>
      <c r="D17" s="83"/>
      <c r="E17" s="83"/>
      <c r="F17" s="82"/>
      <c r="G17" s="82"/>
      <c r="H17" s="82"/>
      <c r="I17" s="82"/>
      <c r="J17" s="82"/>
      <c r="K17" s="82"/>
      <c r="L17" s="82"/>
      <c r="M17" s="82"/>
      <c r="N17" s="82"/>
      <c r="O17" s="23"/>
      <c r="S17" s="78"/>
      <c r="T17" s="88"/>
      <c r="V17" s="83"/>
      <c r="W17" s="83"/>
      <c r="X17" s="83"/>
      <c r="Y17" s="83"/>
      <c r="Z17" s="83"/>
      <c r="AA17" s="83"/>
      <c r="AB17" s="83"/>
    </row>
    <row r="18" spans="1:34" ht="20.100000000000001" customHeight="1" x14ac:dyDescent="0.25">
      <c r="A18" s="77"/>
      <c r="B18" s="111"/>
      <c r="C18" s="111"/>
      <c r="D18" s="83"/>
      <c r="E18" s="83"/>
      <c r="F18" s="82"/>
      <c r="G18" s="82"/>
      <c r="H18" s="82"/>
      <c r="I18" s="82"/>
      <c r="J18" s="82"/>
      <c r="K18" s="82"/>
      <c r="L18" s="82"/>
      <c r="M18" s="82"/>
      <c r="N18" s="82"/>
      <c r="O18" s="23"/>
      <c r="S18" s="78"/>
      <c r="T18" s="88"/>
      <c r="V18" s="83"/>
      <c r="W18" s="83"/>
      <c r="X18" s="83"/>
      <c r="Y18" s="83"/>
      <c r="Z18" s="83"/>
      <c r="AA18" s="83"/>
      <c r="AB18" s="83"/>
    </row>
    <row r="19" spans="1:34" ht="20.100000000000001" customHeight="1" x14ac:dyDescent="0.25">
      <c r="A19" s="77"/>
      <c r="B19" s="111" t="s">
        <v>33</v>
      </c>
      <c r="C19" s="111"/>
      <c r="D19" s="83"/>
      <c r="E19" s="83"/>
      <c r="F19" s="82"/>
      <c r="G19" s="82"/>
      <c r="H19" s="82"/>
      <c r="I19" s="82"/>
      <c r="J19" s="82"/>
      <c r="K19" s="82"/>
      <c r="L19" s="82"/>
      <c r="M19" s="82"/>
      <c r="N19" s="82"/>
      <c r="O19" s="23"/>
      <c r="S19" s="78"/>
      <c r="T19" s="88"/>
      <c r="V19" s="83"/>
      <c r="W19" s="83"/>
      <c r="X19" s="83"/>
      <c r="Y19" s="83"/>
      <c r="Z19" s="83"/>
      <c r="AA19" s="83"/>
      <c r="AB19" s="83"/>
    </row>
    <row r="20" spans="1:34" ht="20.100000000000001" customHeight="1" x14ac:dyDescent="0.25">
      <c r="A20" s="77"/>
      <c r="B20" s="87"/>
      <c r="C20" s="87"/>
      <c r="D20" s="83"/>
      <c r="E20" s="83"/>
      <c r="F20" s="82"/>
      <c r="G20" s="82"/>
      <c r="H20" s="82"/>
      <c r="I20" s="82"/>
      <c r="J20" s="82"/>
      <c r="K20" s="82"/>
      <c r="L20" s="82"/>
      <c r="M20" s="82"/>
      <c r="N20" s="82"/>
      <c r="O20" s="23"/>
      <c r="S20" s="78"/>
      <c r="T20" s="88"/>
      <c r="V20" s="83"/>
      <c r="W20" s="83"/>
      <c r="X20" s="83"/>
      <c r="Y20" s="83"/>
      <c r="Z20" s="83"/>
      <c r="AA20" s="83"/>
      <c r="AB20" s="83"/>
    </row>
    <row r="21" spans="1:34" ht="6" customHeight="1" x14ac:dyDescent="0.25">
      <c r="A21" s="77"/>
      <c r="B21" s="77"/>
      <c r="D21" s="82"/>
      <c r="E21" s="79"/>
      <c r="F21" s="80"/>
      <c r="G21" s="80"/>
      <c r="S21" s="78"/>
      <c r="T21" s="88"/>
    </row>
    <row r="22" spans="1:34" ht="15" customHeight="1" thickBot="1" x14ac:dyDescent="0.3">
      <c r="A22" s="77"/>
      <c r="B22" s="77"/>
      <c r="D22" s="102" t="s">
        <v>27</v>
      </c>
      <c r="E22" s="103"/>
      <c r="F22" s="104"/>
      <c r="G22" s="81">
        <v>1</v>
      </c>
      <c r="S22" s="78"/>
      <c r="T22" s="88"/>
      <c r="V22" s="102" t="s">
        <v>27</v>
      </c>
      <c r="W22" s="103"/>
      <c r="X22" s="104"/>
      <c r="Y22" s="81">
        <v>2</v>
      </c>
    </row>
    <row r="23" spans="1:34" ht="15" customHeight="1" x14ac:dyDescent="0.25">
      <c r="A23" s="77"/>
      <c r="B23" s="95">
        <f>WEEKDAY(C23,1)</f>
        <v>2</v>
      </c>
      <c r="C23" s="89">
        <f>DATE(Année2,1,3)-WEEKDAY(DATE(Année2,1,3))-5+7*$G22</f>
        <v>44200</v>
      </c>
      <c r="D23" s="101"/>
      <c r="E23" s="101"/>
      <c r="S23" s="78"/>
      <c r="T23" s="95">
        <f>WEEKDAY(U23,1)</f>
        <v>2</v>
      </c>
      <c r="U23" s="92">
        <f>DATE(Année2,1,3)-WEEKDAY(DATE(Année2,1,3))-5+7*$Y22</f>
        <v>44207</v>
      </c>
    </row>
    <row r="24" spans="1:34" ht="15" customHeight="1" x14ac:dyDescent="0.25">
      <c r="A24" s="77"/>
      <c r="B24" s="96">
        <f t="shared" ref="B24:B29" si="0">WEEKDAY(C24,1)</f>
        <v>3</v>
      </c>
      <c r="C24" s="90">
        <f t="shared" ref="C24:C29" si="1">C23+1</f>
        <v>44201</v>
      </c>
      <c r="D24" s="101"/>
      <c r="E24" s="101"/>
      <c r="S24" s="78"/>
      <c r="T24" s="96">
        <f t="shared" ref="T24:T29" si="2">WEEKDAY(U24,1)</f>
        <v>3</v>
      </c>
      <c r="U24" s="93">
        <f t="shared" ref="U24:U29" si="3">U23+1</f>
        <v>44208</v>
      </c>
    </row>
    <row r="25" spans="1:34" ht="15" customHeight="1" x14ac:dyDescent="0.25">
      <c r="B25" s="96">
        <f t="shared" si="0"/>
        <v>4</v>
      </c>
      <c r="C25" s="90">
        <f t="shared" si="1"/>
        <v>44202</v>
      </c>
      <c r="D25" s="101"/>
      <c r="E25" s="101"/>
      <c r="J25" s="82"/>
      <c r="S25" s="78"/>
      <c r="T25" s="96">
        <f t="shared" si="2"/>
        <v>4</v>
      </c>
      <c r="U25" s="93">
        <f t="shared" si="3"/>
        <v>44209</v>
      </c>
    </row>
    <row r="26" spans="1:34" ht="15" customHeight="1" x14ac:dyDescent="0.25">
      <c r="B26" s="96">
        <f t="shared" si="0"/>
        <v>5</v>
      </c>
      <c r="C26" s="90">
        <f t="shared" si="1"/>
        <v>44203</v>
      </c>
      <c r="D26" s="101"/>
      <c r="E26" s="101"/>
      <c r="J26" s="82"/>
      <c r="S26" s="78"/>
      <c r="T26" s="96">
        <f t="shared" si="2"/>
        <v>5</v>
      </c>
      <c r="U26" s="93">
        <f t="shared" si="3"/>
        <v>44210</v>
      </c>
      <c r="AH26" s="22" t="s">
        <v>28</v>
      </c>
    </row>
    <row r="27" spans="1:34" ht="15" customHeight="1" x14ac:dyDescent="0.25">
      <c r="B27" s="96">
        <f t="shared" si="0"/>
        <v>6</v>
      </c>
      <c r="C27" s="90">
        <f t="shared" si="1"/>
        <v>44204</v>
      </c>
      <c r="D27" s="101"/>
      <c r="E27" s="101"/>
      <c r="J27" s="82"/>
      <c r="S27" s="78"/>
      <c r="T27" s="96">
        <f t="shared" si="2"/>
        <v>6</v>
      </c>
      <c r="U27" s="93">
        <f t="shared" si="3"/>
        <v>44211</v>
      </c>
    </row>
    <row r="28" spans="1:34" ht="15" customHeight="1" x14ac:dyDescent="0.25">
      <c r="B28" s="96">
        <f t="shared" si="0"/>
        <v>7</v>
      </c>
      <c r="C28" s="90">
        <f t="shared" si="1"/>
        <v>44205</v>
      </c>
      <c r="D28" s="101"/>
      <c r="E28" s="101"/>
      <c r="J28" s="82"/>
      <c r="S28" s="78"/>
      <c r="T28" s="96">
        <f t="shared" si="2"/>
        <v>7</v>
      </c>
      <c r="U28" s="93">
        <f t="shared" si="3"/>
        <v>44212</v>
      </c>
      <c r="AH28" s="22" t="s">
        <v>29</v>
      </c>
    </row>
    <row r="29" spans="1:34" ht="15" customHeight="1" thickBot="1" x14ac:dyDescent="0.3">
      <c r="B29" s="97">
        <f t="shared" si="0"/>
        <v>1</v>
      </c>
      <c r="C29" s="91">
        <f t="shared" si="1"/>
        <v>44206</v>
      </c>
      <c r="D29" s="101"/>
      <c r="E29" s="101"/>
      <c r="J29" s="82"/>
      <c r="S29" s="78"/>
      <c r="T29" s="97">
        <f t="shared" si="2"/>
        <v>1</v>
      </c>
      <c r="U29" s="94">
        <f t="shared" si="3"/>
        <v>44213</v>
      </c>
      <c r="AH29" s="22" t="s">
        <v>30</v>
      </c>
    </row>
    <row r="30" spans="1:34" ht="15" customHeight="1" thickBot="1" x14ac:dyDescent="0.3">
      <c r="D30" s="102" t="s">
        <v>27</v>
      </c>
      <c r="E30" s="103"/>
      <c r="F30" s="104"/>
      <c r="G30" s="81">
        <v>3</v>
      </c>
      <c r="J30" s="82"/>
      <c r="S30" s="78"/>
      <c r="T30" s="88"/>
      <c r="V30" s="102" t="s">
        <v>27</v>
      </c>
      <c r="W30" s="103"/>
      <c r="X30" s="104"/>
      <c r="Y30" s="81">
        <v>4</v>
      </c>
      <c r="AH30" s="22" t="s">
        <v>31</v>
      </c>
    </row>
    <row r="31" spans="1:34" ht="15" customHeight="1" x14ac:dyDescent="0.25">
      <c r="B31" s="95">
        <f>WEEKDAY(C31,1)</f>
        <v>2</v>
      </c>
      <c r="C31" s="89">
        <f>DATE(Année2,1,3)-WEEKDAY(DATE(Année2,1,3))-5+7*$G30</f>
        <v>44214</v>
      </c>
      <c r="D31" s="141"/>
      <c r="J31" s="82"/>
      <c r="S31" s="78"/>
      <c r="T31" s="95">
        <f>WEEKDAY(U31,1)</f>
        <v>2</v>
      </c>
      <c r="U31" s="89">
        <f>DATE(Année2,1,3)-WEEKDAY(DATE(Année2,1,3))-5+7*$Y30</f>
        <v>44221</v>
      </c>
    </row>
    <row r="32" spans="1:34" ht="15" customHeight="1" x14ac:dyDescent="0.25">
      <c r="B32" s="96">
        <f t="shared" ref="B32:B37" si="4">WEEKDAY(C32,1)</f>
        <v>3</v>
      </c>
      <c r="C32" s="90">
        <f t="shared" ref="C32:C37" si="5">C31+1</f>
        <v>44215</v>
      </c>
      <c r="D32" s="140"/>
      <c r="J32" s="82"/>
      <c r="S32" s="78"/>
      <c r="T32" s="96">
        <f t="shared" ref="T32:T37" si="6">WEEKDAY(U32,1)</f>
        <v>3</v>
      </c>
      <c r="U32" s="90">
        <f t="shared" ref="U32:U37" si="7">U31+1</f>
        <v>44222</v>
      </c>
    </row>
    <row r="33" spans="2:25" ht="15" customHeight="1" x14ac:dyDescent="0.25">
      <c r="B33" s="96">
        <f t="shared" si="4"/>
        <v>4</v>
      </c>
      <c r="C33" s="90">
        <f t="shared" si="5"/>
        <v>44216</v>
      </c>
      <c r="D33" s="140"/>
      <c r="J33" s="82"/>
      <c r="S33" s="78"/>
      <c r="T33" s="96">
        <f t="shared" si="6"/>
        <v>4</v>
      </c>
      <c r="U33" s="90">
        <f t="shared" si="7"/>
        <v>44223</v>
      </c>
    </row>
    <row r="34" spans="2:25" ht="15" customHeight="1" x14ac:dyDescent="0.25">
      <c r="B34" s="96">
        <f t="shared" si="4"/>
        <v>5</v>
      </c>
      <c r="C34" s="90">
        <f t="shared" si="5"/>
        <v>44217</v>
      </c>
      <c r="D34" s="140"/>
      <c r="J34" s="82"/>
      <c r="S34" s="78"/>
      <c r="T34" s="96">
        <f t="shared" si="6"/>
        <v>5</v>
      </c>
      <c r="U34" s="90">
        <f t="shared" si="7"/>
        <v>44224</v>
      </c>
    </row>
    <row r="35" spans="2:25" ht="15" customHeight="1" x14ac:dyDescent="0.25">
      <c r="B35" s="96">
        <f t="shared" si="4"/>
        <v>6</v>
      </c>
      <c r="C35" s="90">
        <f t="shared" si="5"/>
        <v>44218</v>
      </c>
      <c r="D35" s="140"/>
      <c r="J35" s="82"/>
      <c r="S35" s="78"/>
      <c r="T35" s="96">
        <f t="shared" si="6"/>
        <v>6</v>
      </c>
      <c r="U35" s="90">
        <f t="shared" si="7"/>
        <v>44225</v>
      </c>
    </row>
    <row r="36" spans="2:25" ht="15" customHeight="1" x14ac:dyDescent="0.25">
      <c r="B36" s="96">
        <f t="shared" si="4"/>
        <v>7</v>
      </c>
      <c r="C36" s="90">
        <f t="shared" si="5"/>
        <v>44219</v>
      </c>
      <c r="D36" s="140"/>
      <c r="J36" s="82"/>
      <c r="S36" s="78"/>
      <c r="T36" s="96">
        <f t="shared" si="6"/>
        <v>7</v>
      </c>
      <c r="U36" s="90">
        <f t="shared" si="7"/>
        <v>44226</v>
      </c>
    </row>
    <row r="37" spans="2:25" ht="15" customHeight="1" thickBot="1" x14ac:dyDescent="0.3">
      <c r="B37" s="97">
        <f t="shared" si="4"/>
        <v>1</v>
      </c>
      <c r="C37" s="91">
        <f t="shared" si="5"/>
        <v>44220</v>
      </c>
      <c r="D37" s="142"/>
      <c r="J37" s="82"/>
      <c r="S37" s="78"/>
      <c r="T37" s="97">
        <f t="shared" si="6"/>
        <v>1</v>
      </c>
      <c r="U37" s="91">
        <f t="shared" si="7"/>
        <v>44227</v>
      </c>
    </row>
    <row r="38" spans="2:25" ht="15" customHeight="1" thickBot="1" x14ac:dyDescent="0.3">
      <c r="D38" s="102" t="s">
        <v>27</v>
      </c>
      <c r="E38" s="103"/>
      <c r="F38" s="104"/>
      <c r="G38" s="81">
        <v>5</v>
      </c>
      <c r="J38" s="82"/>
      <c r="S38" s="78"/>
      <c r="T38" s="88"/>
      <c r="V38" s="102" t="s">
        <v>27</v>
      </c>
      <c r="W38" s="103"/>
      <c r="X38" s="104"/>
      <c r="Y38" s="81">
        <v>6</v>
      </c>
    </row>
    <row r="39" spans="2:25" ht="15" customHeight="1" x14ac:dyDescent="0.25">
      <c r="B39" s="95">
        <f>WEEKDAY(C39,1)</f>
        <v>2</v>
      </c>
      <c r="C39" s="89">
        <f>DATE(Année2,1,3)-WEEKDAY(DATE(Année2,1,3))-5+7*$G38</f>
        <v>44228</v>
      </c>
      <c r="J39" s="82"/>
      <c r="S39" s="78"/>
      <c r="T39" s="95">
        <f>WEEKDAY(U39,1)</f>
        <v>2</v>
      </c>
      <c r="U39" s="89">
        <f>DATE(Année2,1,3)-WEEKDAY(DATE(Année2,1,3))-5+7*$Y38</f>
        <v>44235</v>
      </c>
    </row>
    <row r="40" spans="2:25" ht="15" customHeight="1" x14ac:dyDescent="0.25">
      <c r="B40" s="96">
        <f t="shared" ref="B40:B45" si="8">WEEKDAY(C40,1)</f>
        <v>3</v>
      </c>
      <c r="C40" s="90">
        <f t="shared" ref="C40:C45" si="9">C39+1</f>
        <v>44229</v>
      </c>
      <c r="J40" s="82"/>
      <c r="S40" s="78"/>
      <c r="T40" s="96">
        <f t="shared" ref="T40:T45" si="10">WEEKDAY(U40,1)</f>
        <v>3</v>
      </c>
      <c r="U40" s="90">
        <f t="shared" ref="U40:U45" si="11">U39+1</f>
        <v>44236</v>
      </c>
    </row>
    <row r="41" spans="2:25" ht="15" customHeight="1" x14ac:dyDescent="0.25">
      <c r="B41" s="96">
        <f t="shared" si="8"/>
        <v>4</v>
      </c>
      <c r="C41" s="90">
        <f t="shared" si="9"/>
        <v>44230</v>
      </c>
      <c r="J41" s="82"/>
      <c r="S41" s="78"/>
      <c r="T41" s="96">
        <f t="shared" si="10"/>
        <v>4</v>
      </c>
      <c r="U41" s="90">
        <f t="shared" si="11"/>
        <v>44237</v>
      </c>
    </row>
    <row r="42" spans="2:25" ht="15" customHeight="1" x14ac:dyDescent="0.25">
      <c r="B42" s="96">
        <f t="shared" si="8"/>
        <v>5</v>
      </c>
      <c r="C42" s="90">
        <f t="shared" si="9"/>
        <v>44231</v>
      </c>
      <c r="S42" s="78"/>
      <c r="T42" s="96">
        <f t="shared" si="10"/>
        <v>5</v>
      </c>
      <c r="U42" s="90">
        <f t="shared" si="11"/>
        <v>44238</v>
      </c>
    </row>
    <row r="43" spans="2:25" ht="15" customHeight="1" x14ac:dyDescent="0.25">
      <c r="B43" s="96">
        <f t="shared" si="8"/>
        <v>6</v>
      </c>
      <c r="C43" s="90">
        <f t="shared" si="9"/>
        <v>44232</v>
      </c>
      <c r="S43" s="78"/>
      <c r="T43" s="96">
        <f t="shared" si="10"/>
        <v>6</v>
      </c>
      <c r="U43" s="90">
        <f t="shared" si="11"/>
        <v>44239</v>
      </c>
    </row>
    <row r="44" spans="2:25" ht="15" customHeight="1" x14ac:dyDescent="0.25">
      <c r="B44" s="96">
        <f t="shared" si="8"/>
        <v>7</v>
      </c>
      <c r="C44" s="90">
        <f t="shared" si="9"/>
        <v>44233</v>
      </c>
      <c r="S44" s="78"/>
      <c r="T44" s="96">
        <f t="shared" si="10"/>
        <v>7</v>
      </c>
      <c r="U44" s="90">
        <f t="shared" si="11"/>
        <v>44240</v>
      </c>
    </row>
    <row r="45" spans="2:25" ht="15" customHeight="1" thickBot="1" x14ac:dyDescent="0.3">
      <c r="B45" s="97">
        <f t="shared" si="8"/>
        <v>1</v>
      </c>
      <c r="C45" s="91">
        <f t="shared" si="9"/>
        <v>44234</v>
      </c>
      <c r="S45" s="78"/>
      <c r="T45" s="97">
        <f t="shared" si="10"/>
        <v>1</v>
      </c>
      <c r="U45" s="91">
        <f t="shared" si="11"/>
        <v>44241</v>
      </c>
    </row>
    <row r="46" spans="2:25" ht="15" customHeight="1" thickBot="1" x14ac:dyDescent="0.3">
      <c r="D46" s="102" t="s">
        <v>27</v>
      </c>
      <c r="E46" s="103"/>
      <c r="F46" s="104"/>
      <c r="G46" s="81">
        <v>7</v>
      </c>
      <c r="S46" s="78"/>
      <c r="T46" s="88"/>
      <c r="V46" s="102" t="s">
        <v>27</v>
      </c>
      <c r="W46" s="103"/>
      <c r="X46" s="104"/>
      <c r="Y46" s="81">
        <v>8</v>
      </c>
    </row>
    <row r="47" spans="2:25" ht="15" customHeight="1" x14ac:dyDescent="0.25">
      <c r="B47" s="95">
        <f>WEEKDAY(C47,1)</f>
        <v>2</v>
      </c>
      <c r="C47" s="89">
        <f>DATE(Année2,1,3)-WEEKDAY(DATE(Année2,1,3))-5+7*$G46</f>
        <v>44242</v>
      </c>
      <c r="S47" s="78"/>
      <c r="T47" s="95">
        <f>WEEKDAY(U47,1)</f>
        <v>2</v>
      </c>
      <c r="U47" s="89">
        <f>DATE(Année2,1,3)-WEEKDAY(DATE(Année2,1,3))-5+7*$Y46</f>
        <v>44249</v>
      </c>
    </row>
    <row r="48" spans="2:25" ht="15" customHeight="1" x14ac:dyDescent="0.25">
      <c r="B48" s="96">
        <f t="shared" ref="B48:B53" si="12">WEEKDAY(C48,1)</f>
        <v>3</v>
      </c>
      <c r="C48" s="90">
        <f t="shared" ref="C48:C53" si="13">C47+1</f>
        <v>44243</v>
      </c>
      <c r="S48" s="78"/>
      <c r="T48" s="96">
        <f t="shared" ref="T48:T53" si="14">WEEKDAY(U48,1)</f>
        <v>3</v>
      </c>
      <c r="U48" s="90">
        <f t="shared" ref="U48:U53" si="15">U47+1</f>
        <v>44250</v>
      </c>
    </row>
    <row r="49" spans="2:25" ht="15" customHeight="1" x14ac:dyDescent="0.25">
      <c r="B49" s="96">
        <f t="shared" si="12"/>
        <v>4</v>
      </c>
      <c r="C49" s="90">
        <f t="shared" si="13"/>
        <v>44244</v>
      </c>
      <c r="S49" s="78"/>
      <c r="T49" s="96">
        <f t="shared" si="14"/>
        <v>4</v>
      </c>
      <c r="U49" s="90">
        <f t="shared" si="15"/>
        <v>44251</v>
      </c>
    </row>
    <row r="50" spans="2:25" ht="15" customHeight="1" x14ac:dyDescent="0.25">
      <c r="B50" s="96">
        <f t="shared" si="12"/>
        <v>5</v>
      </c>
      <c r="C50" s="90">
        <f t="shared" si="13"/>
        <v>44245</v>
      </c>
      <c r="S50" s="78"/>
      <c r="T50" s="96">
        <f t="shared" si="14"/>
        <v>5</v>
      </c>
      <c r="U50" s="90">
        <f t="shared" si="15"/>
        <v>44252</v>
      </c>
    </row>
    <row r="51" spans="2:25" ht="15" customHeight="1" x14ac:dyDescent="0.25">
      <c r="B51" s="96">
        <f t="shared" si="12"/>
        <v>6</v>
      </c>
      <c r="C51" s="90">
        <f t="shared" si="13"/>
        <v>44246</v>
      </c>
      <c r="S51" s="78"/>
      <c r="T51" s="96">
        <f t="shared" si="14"/>
        <v>6</v>
      </c>
      <c r="U51" s="90">
        <f t="shared" si="15"/>
        <v>44253</v>
      </c>
    </row>
    <row r="52" spans="2:25" ht="15" customHeight="1" x14ac:dyDescent="0.25">
      <c r="B52" s="96">
        <f t="shared" si="12"/>
        <v>7</v>
      </c>
      <c r="C52" s="90">
        <f t="shared" si="13"/>
        <v>44247</v>
      </c>
      <c r="S52" s="78"/>
      <c r="T52" s="96">
        <f t="shared" si="14"/>
        <v>7</v>
      </c>
      <c r="U52" s="90">
        <f t="shared" si="15"/>
        <v>44254</v>
      </c>
    </row>
    <row r="53" spans="2:25" ht="15" customHeight="1" thickBot="1" x14ac:dyDescent="0.3">
      <c r="B53" s="97">
        <f t="shared" si="12"/>
        <v>1</v>
      </c>
      <c r="C53" s="91">
        <f t="shared" si="13"/>
        <v>44248</v>
      </c>
      <c r="S53" s="78"/>
      <c r="T53" s="97">
        <f t="shared" si="14"/>
        <v>1</v>
      </c>
      <c r="U53" s="91">
        <f t="shared" si="15"/>
        <v>44255</v>
      </c>
    </row>
    <row r="54" spans="2:25" ht="15" customHeight="1" thickBot="1" x14ac:dyDescent="0.3">
      <c r="D54" s="102" t="s">
        <v>27</v>
      </c>
      <c r="E54" s="103"/>
      <c r="F54" s="104"/>
      <c r="G54" s="81">
        <v>9</v>
      </c>
      <c r="S54" s="78"/>
      <c r="T54" s="88"/>
      <c r="V54" s="102" t="s">
        <v>27</v>
      </c>
      <c r="W54" s="103"/>
      <c r="X54" s="104"/>
      <c r="Y54" s="81">
        <v>10</v>
      </c>
    </row>
    <row r="55" spans="2:25" ht="15" customHeight="1" x14ac:dyDescent="0.25">
      <c r="B55" s="95">
        <f>WEEKDAY(C55,1)</f>
        <v>2</v>
      </c>
      <c r="C55" s="89">
        <f>DATE(Année2,1,3)-WEEKDAY(DATE(Année2,1,3))-5+7*$G54</f>
        <v>44256</v>
      </c>
      <c r="S55" s="78"/>
      <c r="T55" s="95">
        <f>WEEKDAY(U55,1)</f>
        <v>2</v>
      </c>
      <c r="U55" s="89">
        <f>DATE(Année2,1,3)-WEEKDAY(DATE(Année2,1,3))-5+7*$Y54</f>
        <v>44263</v>
      </c>
    </row>
    <row r="56" spans="2:25" ht="15" customHeight="1" x14ac:dyDescent="0.25">
      <c r="B56" s="96">
        <f t="shared" ref="B56:B61" si="16">WEEKDAY(C56,1)</f>
        <v>3</v>
      </c>
      <c r="C56" s="90">
        <f t="shared" ref="C56:C61" si="17">C55+1</f>
        <v>44257</v>
      </c>
      <c r="S56" s="78"/>
      <c r="T56" s="96">
        <f t="shared" ref="T56:T61" si="18">WEEKDAY(U56,1)</f>
        <v>3</v>
      </c>
      <c r="U56" s="90">
        <f t="shared" ref="U56:U61" si="19">U55+1</f>
        <v>44264</v>
      </c>
    </row>
    <row r="57" spans="2:25" ht="15" customHeight="1" x14ac:dyDescent="0.25">
      <c r="B57" s="96">
        <f t="shared" si="16"/>
        <v>4</v>
      </c>
      <c r="C57" s="90">
        <f t="shared" si="17"/>
        <v>44258</v>
      </c>
      <c r="S57" s="78"/>
      <c r="T57" s="96">
        <f t="shared" si="18"/>
        <v>4</v>
      </c>
      <c r="U57" s="90">
        <f t="shared" si="19"/>
        <v>44265</v>
      </c>
    </row>
    <row r="58" spans="2:25" ht="15" customHeight="1" x14ac:dyDescent="0.25">
      <c r="B58" s="96">
        <f t="shared" si="16"/>
        <v>5</v>
      </c>
      <c r="C58" s="90">
        <f t="shared" si="17"/>
        <v>44259</v>
      </c>
      <c r="S58" s="78"/>
      <c r="T58" s="96">
        <f t="shared" si="18"/>
        <v>5</v>
      </c>
      <c r="U58" s="90">
        <f t="shared" si="19"/>
        <v>44266</v>
      </c>
    </row>
    <row r="59" spans="2:25" ht="15" customHeight="1" x14ac:dyDescent="0.25">
      <c r="B59" s="96">
        <f t="shared" si="16"/>
        <v>6</v>
      </c>
      <c r="C59" s="90">
        <f t="shared" si="17"/>
        <v>44260</v>
      </c>
      <c r="S59" s="78"/>
      <c r="T59" s="96">
        <f t="shared" si="18"/>
        <v>6</v>
      </c>
      <c r="U59" s="90">
        <f t="shared" si="19"/>
        <v>44267</v>
      </c>
    </row>
    <row r="60" spans="2:25" ht="15" customHeight="1" x14ac:dyDescent="0.25">
      <c r="B60" s="96">
        <f t="shared" si="16"/>
        <v>7</v>
      </c>
      <c r="C60" s="90">
        <f t="shared" si="17"/>
        <v>44261</v>
      </c>
      <c r="S60" s="78"/>
      <c r="T60" s="96">
        <f t="shared" si="18"/>
        <v>7</v>
      </c>
      <c r="U60" s="90">
        <f t="shared" si="19"/>
        <v>44268</v>
      </c>
    </row>
    <row r="61" spans="2:25" ht="15" customHeight="1" thickBot="1" x14ac:dyDescent="0.3">
      <c r="B61" s="97">
        <f t="shared" si="16"/>
        <v>1</v>
      </c>
      <c r="C61" s="91">
        <f t="shared" si="17"/>
        <v>44262</v>
      </c>
      <c r="S61" s="78"/>
      <c r="T61" s="97">
        <f t="shared" si="18"/>
        <v>1</v>
      </c>
      <c r="U61" s="91">
        <f t="shared" si="19"/>
        <v>44269</v>
      </c>
    </row>
    <row r="62" spans="2:25" ht="15" customHeight="1" thickBot="1" x14ac:dyDescent="0.3">
      <c r="D62" s="102" t="s">
        <v>27</v>
      </c>
      <c r="E62" s="103"/>
      <c r="F62" s="104"/>
      <c r="G62" s="81">
        <v>11</v>
      </c>
      <c r="S62" s="78"/>
      <c r="T62" s="88"/>
      <c r="V62" s="102" t="s">
        <v>27</v>
      </c>
      <c r="W62" s="103"/>
      <c r="X62" s="104"/>
      <c r="Y62" s="81">
        <v>12</v>
      </c>
    </row>
    <row r="63" spans="2:25" ht="15" customHeight="1" x14ac:dyDescent="0.25">
      <c r="B63" s="95">
        <f>WEEKDAY(C63,1)</f>
        <v>2</v>
      </c>
      <c r="C63" s="89">
        <f>DATE(Année2,1,3)-WEEKDAY(DATE(Année2,1,3))-5+7*$G62</f>
        <v>44270</v>
      </c>
      <c r="S63" s="78"/>
      <c r="T63" s="95">
        <f>WEEKDAY(U63,1)</f>
        <v>2</v>
      </c>
      <c r="U63" s="89">
        <f>DATE(Année2,1,3)-WEEKDAY(DATE(Année2,1,3))-5+7*$Y62</f>
        <v>44277</v>
      </c>
    </row>
    <row r="64" spans="2:25" ht="15" customHeight="1" x14ac:dyDescent="0.25">
      <c r="B64" s="96">
        <f t="shared" ref="B64:B69" si="20">WEEKDAY(C64,1)</f>
        <v>3</v>
      </c>
      <c r="C64" s="90">
        <f t="shared" ref="C64:C69" si="21">C63+1</f>
        <v>44271</v>
      </c>
      <c r="S64" s="78"/>
      <c r="T64" s="96">
        <f t="shared" ref="T64:T69" si="22">WEEKDAY(U64,1)</f>
        <v>3</v>
      </c>
      <c r="U64" s="90">
        <f t="shared" ref="U64:U69" si="23">U63+1</f>
        <v>44278</v>
      </c>
    </row>
    <row r="65" spans="2:25" ht="15" customHeight="1" x14ac:dyDescent="0.25">
      <c r="B65" s="96">
        <f t="shared" si="20"/>
        <v>4</v>
      </c>
      <c r="C65" s="90">
        <f t="shared" si="21"/>
        <v>44272</v>
      </c>
      <c r="S65" s="78"/>
      <c r="T65" s="96">
        <f t="shared" si="22"/>
        <v>4</v>
      </c>
      <c r="U65" s="90">
        <f t="shared" si="23"/>
        <v>44279</v>
      </c>
    </row>
    <row r="66" spans="2:25" ht="15" customHeight="1" x14ac:dyDescent="0.25">
      <c r="B66" s="96">
        <f t="shared" si="20"/>
        <v>5</v>
      </c>
      <c r="C66" s="90">
        <f t="shared" si="21"/>
        <v>44273</v>
      </c>
      <c r="S66" s="78"/>
      <c r="T66" s="96">
        <f t="shared" si="22"/>
        <v>5</v>
      </c>
      <c r="U66" s="90">
        <f t="shared" si="23"/>
        <v>44280</v>
      </c>
    </row>
    <row r="67" spans="2:25" ht="15" customHeight="1" x14ac:dyDescent="0.25">
      <c r="B67" s="96">
        <f t="shared" si="20"/>
        <v>6</v>
      </c>
      <c r="C67" s="90">
        <f t="shared" si="21"/>
        <v>44274</v>
      </c>
      <c r="S67" s="78"/>
      <c r="T67" s="96">
        <f t="shared" si="22"/>
        <v>6</v>
      </c>
      <c r="U67" s="90">
        <f t="shared" si="23"/>
        <v>44281</v>
      </c>
    </row>
    <row r="68" spans="2:25" ht="15" customHeight="1" x14ac:dyDescent="0.25">
      <c r="B68" s="96">
        <f t="shared" si="20"/>
        <v>7</v>
      </c>
      <c r="C68" s="90">
        <f t="shared" si="21"/>
        <v>44275</v>
      </c>
      <c r="S68" s="78"/>
      <c r="T68" s="96">
        <f t="shared" si="22"/>
        <v>7</v>
      </c>
      <c r="U68" s="90">
        <f t="shared" si="23"/>
        <v>44282</v>
      </c>
    </row>
    <row r="69" spans="2:25" ht="15" customHeight="1" thickBot="1" x14ac:dyDescent="0.3">
      <c r="B69" s="97">
        <f t="shared" si="20"/>
        <v>1</v>
      </c>
      <c r="C69" s="91">
        <f t="shared" si="21"/>
        <v>44276</v>
      </c>
      <c r="S69" s="78"/>
      <c r="T69" s="97">
        <f t="shared" si="22"/>
        <v>1</v>
      </c>
      <c r="U69" s="91">
        <f t="shared" si="23"/>
        <v>44283</v>
      </c>
    </row>
    <row r="70" spans="2:25" ht="15" customHeight="1" thickBot="1" x14ac:dyDescent="0.3">
      <c r="D70" s="102" t="s">
        <v>27</v>
      </c>
      <c r="E70" s="103"/>
      <c r="F70" s="104"/>
      <c r="G70" s="81">
        <v>13</v>
      </c>
      <c r="S70" s="78"/>
      <c r="T70" s="88"/>
      <c r="V70" s="102" t="s">
        <v>27</v>
      </c>
      <c r="W70" s="103"/>
      <c r="X70" s="104"/>
      <c r="Y70" s="81">
        <v>14</v>
      </c>
    </row>
    <row r="71" spans="2:25" ht="15" customHeight="1" x14ac:dyDescent="0.25">
      <c r="B71" s="95">
        <f>WEEKDAY(C71,1)</f>
        <v>2</v>
      </c>
      <c r="C71" s="89">
        <f>DATE(Année2,1,3)-WEEKDAY(DATE(Année2,1,3))-5+7*$G70</f>
        <v>44284</v>
      </c>
      <c r="S71" s="78"/>
      <c r="T71" s="95">
        <f>WEEKDAY(U71,1)</f>
        <v>2</v>
      </c>
      <c r="U71" s="89">
        <f>DATE(Année2,1,3)-WEEKDAY(DATE(Année2,1,3))-5+7*$Y70</f>
        <v>44291</v>
      </c>
    </row>
    <row r="72" spans="2:25" ht="15" customHeight="1" x14ac:dyDescent="0.25">
      <c r="B72" s="96">
        <f t="shared" ref="B72:B77" si="24">WEEKDAY(C72,1)</f>
        <v>3</v>
      </c>
      <c r="C72" s="90">
        <f t="shared" ref="C72:C77" si="25">C71+1</f>
        <v>44285</v>
      </c>
      <c r="S72" s="78"/>
      <c r="T72" s="96">
        <f t="shared" ref="T72:T77" si="26">WEEKDAY(U72,1)</f>
        <v>3</v>
      </c>
      <c r="U72" s="90">
        <f t="shared" ref="U72:U77" si="27">U71+1</f>
        <v>44292</v>
      </c>
    </row>
    <row r="73" spans="2:25" ht="15" customHeight="1" x14ac:dyDescent="0.25">
      <c r="B73" s="96">
        <f t="shared" si="24"/>
        <v>4</v>
      </c>
      <c r="C73" s="90">
        <f t="shared" si="25"/>
        <v>44286</v>
      </c>
      <c r="S73" s="78"/>
      <c r="T73" s="96">
        <f t="shared" si="26"/>
        <v>4</v>
      </c>
      <c r="U73" s="90">
        <f t="shared" si="27"/>
        <v>44293</v>
      </c>
    </row>
    <row r="74" spans="2:25" ht="15" customHeight="1" x14ac:dyDescent="0.25">
      <c r="B74" s="96">
        <f t="shared" si="24"/>
        <v>5</v>
      </c>
      <c r="C74" s="90">
        <f t="shared" si="25"/>
        <v>44287</v>
      </c>
      <c r="S74" s="78"/>
      <c r="T74" s="96">
        <f t="shared" si="26"/>
        <v>5</v>
      </c>
      <c r="U74" s="90">
        <f t="shared" si="27"/>
        <v>44294</v>
      </c>
    </row>
    <row r="75" spans="2:25" ht="15" customHeight="1" x14ac:dyDescent="0.25">
      <c r="B75" s="96">
        <f t="shared" si="24"/>
        <v>6</v>
      </c>
      <c r="C75" s="90">
        <f t="shared" si="25"/>
        <v>44288</v>
      </c>
      <c r="S75" s="78"/>
      <c r="T75" s="96">
        <f t="shared" si="26"/>
        <v>6</v>
      </c>
      <c r="U75" s="90">
        <f t="shared" si="27"/>
        <v>44295</v>
      </c>
    </row>
    <row r="76" spans="2:25" ht="15" customHeight="1" x14ac:dyDescent="0.25">
      <c r="B76" s="96">
        <f t="shared" si="24"/>
        <v>7</v>
      </c>
      <c r="C76" s="90">
        <f t="shared" si="25"/>
        <v>44289</v>
      </c>
      <c r="S76" s="78"/>
      <c r="T76" s="96">
        <f t="shared" si="26"/>
        <v>7</v>
      </c>
      <c r="U76" s="90">
        <f t="shared" si="27"/>
        <v>44296</v>
      </c>
    </row>
    <row r="77" spans="2:25" ht="15" customHeight="1" thickBot="1" x14ac:dyDescent="0.3">
      <c r="B77" s="97">
        <f t="shared" si="24"/>
        <v>1</v>
      </c>
      <c r="C77" s="91">
        <f t="shared" si="25"/>
        <v>44290</v>
      </c>
      <c r="S77" s="78"/>
      <c r="T77" s="97">
        <f t="shared" si="26"/>
        <v>1</v>
      </c>
      <c r="U77" s="91">
        <f t="shared" si="27"/>
        <v>44297</v>
      </c>
    </row>
    <row r="78" spans="2:25" ht="15" customHeight="1" thickBot="1" x14ac:dyDescent="0.3">
      <c r="D78" s="102" t="s">
        <v>27</v>
      </c>
      <c r="E78" s="103"/>
      <c r="F78" s="104"/>
      <c r="G78" s="81">
        <v>15</v>
      </c>
      <c r="S78" s="78"/>
      <c r="T78" s="88"/>
      <c r="V78" s="102" t="s">
        <v>27</v>
      </c>
      <c r="W78" s="103"/>
      <c r="X78" s="104"/>
      <c r="Y78" s="81">
        <v>16</v>
      </c>
    </row>
    <row r="79" spans="2:25" ht="15" customHeight="1" x14ac:dyDescent="0.25">
      <c r="B79" s="95">
        <f>WEEKDAY(C79,1)</f>
        <v>2</v>
      </c>
      <c r="C79" s="89">
        <f>DATE(Année2,1,3)-WEEKDAY(DATE(Année2,1,3))-5+7*$G78</f>
        <v>44298</v>
      </c>
      <c r="S79" s="78"/>
      <c r="T79" s="95">
        <f>WEEKDAY(U79,1)</f>
        <v>2</v>
      </c>
      <c r="U79" s="89">
        <f>DATE(Année2,1,3)-WEEKDAY(DATE(Année2,1,3))-5+7*$Y78</f>
        <v>44305</v>
      </c>
    </row>
    <row r="80" spans="2:25" ht="15" customHeight="1" x14ac:dyDescent="0.25">
      <c r="B80" s="96">
        <f t="shared" ref="B80:B85" si="28">WEEKDAY(C80,1)</f>
        <v>3</v>
      </c>
      <c r="C80" s="90">
        <f t="shared" ref="C80:C85" si="29">C79+1</f>
        <v>44299</v>
      </c>
      <c r="S80" s="78"/>
      <c r="T80" s="96">
        <f t="shared" ref="T80:T85" si="30">WEEKDAY(U80,1)</f>
        <v>3</v>
      </c>
      <c r="U80" s="90">
        <f t="shared" ref="U80:U85" si="31">U79+1</f>
        <v>44306</v>
      </c>
    </row>
    <row r="81" spans="2:25" ht="15" customHeight="1" x14ac:dyDescent="0.25">
      <c r="B81" s="96">
        <f t="shared" si="28"/>
        <v>4</v>
      </c>
      <c r="C81" s="90">
        <f t="shared" si="29"/>
        <v>44300</v>
      </c>
      <c r="S81" s="78"/>
      <c r="T81" s="96">
        <f t="shared" si="30"/>
        <v>4</v>
      </c>
      <c r="U81" s="90">
        <f t="shared" si="31"/>
        <v>44307</v>
      </c>
    </row>
    <row r="82" spans="2:25" ht="15" customHeight="1" x14ac:dyDescent="0.25">
      <c r="B82" s="96">
        <f t="shared" si="28"/>
        <v>5</v>
      </c>
      <c r="C82" s="90">
        <f t="shared" si="29"/>
        <v>44301</v>
      </c>
      <c r="S82" s="78"/>
      <c r="T82" s="96">
        <f t="shared" si="30"/>
        <v>5</v>
      </c>
      <c r="U82" s="90">
        <f t="shared" si="31"/>
        <v>44308</v>
      </c>
    </row>
    <row r="83" spans="2:25" ht="15" customHeight="1" x14ac:dyDescent="0.25">
      <c r="B83" s="96">
        <f t="shared" si="28"/>
        <v>6</v>
      </c>
      <c r="C83" s="90">
        <f t="shared" si="29"/>
        <v>44302</v>
      </c>
      <c r="S83" s="78"/>
      <c r="T83" s="96">
        <f t="shared" si="30"/>
        <v>6</v>
      </c>
      <c r="U83" s="90">
        <f t="shared" si="31"/>
        <v>44309</v>
      </c>
    </row>
    <row r="84" spans="2:25" ht="15" customHeight="1" x14ac:dyDescent="0.25">
      <c r="B84" s="96">
        <f t="shared" si="28"/>
        <v>7</v>
      </c>
      <c r="C84" s="90">
        <f t="shared" si="29"/>
        <v>44303</v>
      </c>
      <c r="S84" s="78"/>
      <c r="T84" s="96">
        <f t="shared" si="30"/>
        <v>7</v>
      </c>
      <c r="U84" s="90">
        <f t="shared" si="31"/>
        <v>44310</v>
      </c>
    </row>
    <row r="85" spans="2:25" ht="15" customHeight="1" thickBot="1" x14ac:dyDescent="0.3">
      <c r="B85" s="97">
        <f t="shared" si="28"/>
        <v>1</v>
      </c>
      <c r="C85" s="91">
        <f t="shared" si="29"/>
        <v>44304</v>
      </c>
      <c r="S85" s="78"/>
      <c r="T85" s="97">
        <f t="shared" si="30"/>
        <v>1</v>
      </c>
      <c r="U85" s="91">
        <f t="shared" si="31"/>
        <v>44311</v>
      </c>
    </row>
    <row r="86" spans="2:25" ht="15" customHeight="1" thickBot="1" x14ac:dyDescent="0.3">
      <c r="D86" s="102" t="s">
        <v>27</v>
      </c>
      <c r="E86" s="103"/>
      <c r="F86" s="104"/>
      <c r="G86" s="81">
        <v>17</v>
      </c>
      <c r="S86" s="78"/>
      <c r="T86" s="88"/>
      <c r="V86" s="102" t="s">
        <v>27</v>
      </c>
      <c r="W86" s="103"/>
      <c r="X86" s="104"/>
      <c r="Y86" s="81">
        <v>18</v>
      </c>
    </row>
    <row r="87" spans="2:25" ht="15" customHeight="1" x14ac:dyDescent="0.25">
      <c r="B87" s="95">
        <f>WEEKDAY(C87,1)</f>
        <v>2</v>
      </c>
      <c r="C87" s="89">
        <f>DATE(Année2,1,3)-WEEKDAY(DATE(Année2,1,3))-5+7*$G86</f>
        <v>44312</v>
      </c>
      <c r="S87" s="78"/>
      <c r="T87" s="95">
        <f>WEEKDAY(U87,1)</f>
        <v>2</v>
      </c>
      <c r="U87" s="89">
        <f>DATE(Année2,1,3)-WEEKDAY(DATE(Année2,1,3))-5+7*$Y86</f>
        <v>44319</v>
      </c>
    </row>
    <row r="88" spans="2:25" ht="15" customHeight="1" x14ac:dyDescent="0.25">
      <c r="B88" s="96">
        <f t="shared" ref="B88:B93" si="32">WEEKDAY(C88,1)</f>
        <v>3</v>
      </c>
      <c r="C88" s="90">
        <f t="shared" ref="C88:C93" si="33">C87+1</f>
        <v>44313</v>
      </c>
      <c r="S88" s="78"/>
      <c r="T88" s="96">
        <f t="shared" ref="T88:T93" si="34">WEEKDAY(U88,1)</f>
        <v>3</v>
      </c>
      <c r="U88" s="90">
        <f t="shared" ref="U88:U93" si="35">U87+1</f>
        <v>44320</v>
      </c>
    </row>
    <row r="89" spans="2:25" ht="15" customHeight="1" x14ac:dyDescent="0.25">
      <c r="B89" s="96">
        <f t="shared" si="32"/>
        <v>4</v>
      </c>
      <c r="C89" s="90">
        <f t="shared" si="33"/>
        <v>44314</v>
      </c>
      <c r="S89" s="78"/>
      <c r="T89" s="96">
        <f t="shared" si="34"/>
        <v>4</v>
      </c>
      <c r="U89" s="90">
        <f t="shared" si="35"/>
        <v>44321</v>
      </c>
    </row>
    <row r="90" spans="2:25" ht="15" customHeight="1" x14ac:dyDescent="0.25">
      <c r="B90" s="96">
        <f t="shared" si="32"/>
        <v>5</v>
      </c>
      <c r="C90" s="90">
        <f t="shared" si="33"/>
        <v>44315</v>
      </c>
      <c r="S90" s="78"/>
      <c r="T90" s="96">
        <f t="shared" si="34"/>
        <v>5</v>
      </c>
      <c r="U90" s="90">
        <f t="shared" si="35"/>
        <v>44322</v>
      </c>
    </row>
    <row r="91" spans="2:25" ht="15" customHeight="1" x14ac:dyDescent="0.25">
      <c r="B91" s="96">
        <f t="shared" si="32"/>
        <v>6</v>
      </c>
      <c r="C91" s="90">
        <f t="shared" si="33"/>
        <v>44316</v>
      </c>
      <c r="S91" s="78"/>
      <c r="T91" s="96">
        <f t="shared" si="34"/>
        <v>6</v>
      </c>
      <c r="U91" s="90">
        <f t="shared" si="35"/>
        <v>44323</v>
      </c>
    </row>
    <row r="92" spans="2:25" ht="15" customHeight="1" x14ac:dyDescent="0.25">
      <c r="B92" s="96">
        <f t="shared" si="32"/>
        <v>7</v>
      </c>
      <c r="C92" s="90">
        <f t="shared" si="33"/>
        <v>44317</v>
      </c>
      <c r="S92" s="78"/>
      <c r="T92" s="96">
        <f t="shared" si="34"/>
        <v>7</v>
      </c>
      <c r="U92" s="90">
        <f t="shared" si="35"/>
        <v>44324</v>
      </c>
    </row>
    <row r="93" spans="2:25" ht="15" customHeight="1" thickBot="1" x14ac:dyDescent="0.3">
      <c r="B93" s="97">
        <f t="shared" si="32"/>
        <v>1</v>
      </c>
      <c r="C93" s="91">
        <f t="shared" si="33"/>
        <v>44318</v>
      </c>
      <c r="S93" s="78"/>
      <c r="T93" s="97">
        <f t="shared" si="34"/>
        <v>1</v>
      </c>
      <c r="U93" s="91">
        <f t="shared" si="35"/>
        <v>44325</v>
      </c>
    </row>
    <row r="94" spans="2:25" ht="15" customHeight="1" thickBot="1" x14ac:dyDescent="0.3">
      <c r="D94" s="102" t="s">
        <v>27</v>
      </c>
      <c r="E94" s="103"/>
      <c r="F94" s="104"/>
      <c r="G94" s="81">
        <v>19</v>
      </c>
      <c r="S94" s="78"/>
      <c r="T94" s="88"/>
      <c r="V94" s="102" t="s">
        <v>27</v>
      </c>
      <c r="W94" s="103"/>
      <c r="X94" s="104"/>
      <c r="Y94" s="81">
        <v>20</v>
      </c>
    </row>
    <row r="95" spans="2:25" ht="15" customHeight="1" x14ac:dyDescent="0.25">
      <c r="B95" s="95">
        <f>WEEKDAY(C95,1)</f>
        <v>2</v>
      </c>
      <c r="C95" s="89">
        <f>DATE(Année2,1,3)-WEEKDAY(DATE(Année2,1,3))-5+7*$G94</f>
        <v>44326</v>
      </c>
      <c r="S95" s="78"/>
      <c r="T95" s="95">
        <f>WEEKDAY(U95,1)</f>
        <v>2</v>
      </c>
      <c r="U95" s="89">
        <f>DATE(Année2,1,3)-WEEKDAY(DATE(Année2,1,3))-5+7*$Y94</f>
        <v>44333</v>
      </c>
    </row>
    <row r="96" spans="2:25" ht="15" customHeight="1" x14ac:dyDescent="0.25">
      <c r="B96" s="96">
        <f t="shared" ref="B96:B101" si="36">WEEKDAY(C96,1)</f>
        <v>3</v>
      </c>
      <c r="C96" s="90">
        <f t="shared" ref="C96:C101" si="37">C95+1</f>
        <v>44327</v>
      </c>
      <c r="S96" s="78"/>
      <c r="T96" s="96">
        <f t="shared" ref="T96:T101" si="38">WEEKDAY(U96,1)</f>
        <v>3</v>
      </c>
      <c r="U96" s="90">
        <f t="shared" ref="U96:U101" si="39">U95+1</f>
        <v>44334</v>
      </c>
    </row>
    <row r="97" spans="2:25" ht="15" customHeight="1" x14ac:dyDescent="0.25">
      <c r="B97" s="96">
        <f t="shared" si="36"/>
        <v>4</v>
      </c>
      <c r="C97" s="90">
        <f t="shared" si="37"/>
        <v>44328</v>
      </c>
      <c r="S97" s="78"/>
      <c r="T97" s="96">
        <f t="shared" si="38"/>
        <v>4</v>
      </c>
      <c r="U97" s="90">
        <f t="shared" si="39"/>
        <v>44335</v>
      </c>
    </row>
    <row r="98" spans="2:25" ht="15" customHeight="1" x14ac:dyDescent="0.25">
      <c r="B98" s="96">
        <f t="shared" si="36"/>
        <v>5</v>
      </c>
      <c r="C98" s="90">
        <f t="shared" si="37"/>
        <v>44329</v>
      </c>
      <c r="S98" s="78"/>
      <c r="T98" s="96">
        <f t="shared" si="38"/>
        <v>5</v>
      </c>
      <c r="U98" s="90">
        <f t="shared" si="39"/>
        <v>44336</v>
      </c>
    </row>
    <row r="99" spans="2:25" ht="15" customHeight="1" x14ac:dyDescent="0.25">
      <c r="B99" s="96">
        <f t="shared" si="36"/>
        <v>6</v>
      </c>
      <c r="C99" s="90">
        <f t="shared" si="37"/>
        <v>44330</v>
      </c>
      <c r="S99" s="78"/>
      <c r="T99" s="96">
        <f t="shared" si="38"/>
        <v>6</v>
      </c>
      <c r="U99" s="90">
        <f t="shared" si="39"/>
        <v>44337</v>
      </c>
    </row>
    <row r="100" spans="2:25" ht="15" customHeight="1" x14ac:dyDescent="0.25">
      <c r="B100" s="96">
        <f t="shared" si="36"/>
        <v>7</v>
      </c>
      <c r="C100" s="90">
        <f t="shared" si="37"/>
        <v>44331</v>
      </c>
      <c r="S100" s="78"/>
      <c r="T100" s="96">
        <f t="shared" si="38"/>
        <v>7</v>
      </c>
      <c r="U100" s="90">
        <f t="shared" si="39"/>
        <v>44338</v>
      </c>
    </row>
    <row r="101" spans="2:25" ht="15" customHeight="1" thickBot="1" x14ac:dyDescent="0.3">
      <c r="B101" s="97">
        <f t="shared" si="36"/>
        <v>1</v>
      </c>
      <c r="C101" s="91">
        <f t="shared" si="37"/>
        <v>44332</v>
      </c>
      <c r="S101" s="78"/>
      <c r="T101" s="97">
        <f t="shared" si="38"/>
        <v>1</v>
      </c>
      <c r="U101" s="91">
        <f t="shared" si="39"/>
        <v>44339</v>
      </c>
    </row>
    <row r="102" spans="2:25" ht="15" customHeight="1" thickBot="1" x14ac:dyDescent="0.3">
      <c r="D102" s="102" t="s">
        <v>27</v>
      </c>
      <c r="E102" s="103"/>
      <c r="F102" s="104"/>
      <c r="G102" s="81">
        <v>21</v>
      </c>
      <c r="S102" s="78"/>
      <c r="T102" s="88"/>
      <c r="V102" s="102" t="s">
        <v>27</v>
      </c>
      <c r="W102" s="103"/>
      <c r="X102" s="104"/>
      <c r="Y102" s="81">
        <v>22</v>
      </c>
    </row>
    <row r="103" spans="2:25" ht="15" customHeight="1" x14ac:dyDescent="0.25">
      <c r="B103" s="95">
        <f>WEEKDAY(C103,1)</f>
        <v>2</v>
      </c>
      <c r="C103" s="89">
        <f>DATE(Année2,1,3)-WEEKDAY(DATE(Année2,1,3))-5+7*$G102</f>
        <v>44340</v>
      </c>
      <c r="S103" s="78"/>
      <c r="T103" s="95">
        <f>WEEKDAY(U103,1)</f>
        <v>2</v>
      </c>
      <c r="U103" s="89">
        <f>DATE(Année2,1,3)-WEEKDAY(DATE(Année2,1,3))-5+7*$Y102</f>
        <v>44347</v>
      </c>
    </row>
    <row r="104" spans="2:25" ht="15" customHeight="1" x14ac:dyDescent="0.25">
      <c r="B104" s="96">
        <f t="shared" ref="B104:B109" si="40">WEEKDAY(C104,1)</f>
        <v>3</v>
      </c>
      <c r="C104" s="90">
        <f t="shared" ref="C104:C109" si="41">C103+1</f>
        <v>44341</v>
      </c>
      <c r="S104" s="78"/>
      <c r="T104" s="96">
        <f t="shared" ref="T104:T109" si="42">WEEKDAY(U104,1)</f>
        <v>3</v>
      </c>
      <c r="U104" s="90">
        <f t="shared" ref="U104:U109" si="43">U103+1</f>
        <v>44348</v>
      </c>
    </row>
    <row r="105" spans="2:25" ht="15" customHeight="1" x14ac:dyDescent="0.25">
      <c r="B105" s="96">
        <f t="shared" si="40"/>
        <v>4</v>
      </c>
      <c r="C105" s="90">
        <f t="shared" si="41"/>
        <v>44342</v>
      </c>
      <c r="S105" s="78"/>
      <c r="T105" s="96">
        <f t="shared" si="42"/>
        <v>4</v>
      </c>
      <c r="U105" s="90">
        <f t="shared" si="43"/>
        <v>44349</v>
      </c>
    </row>
    <row r="106" spans="2:25" ht="15" customHeight="1" x14ac:dyDescent="0.25">
      <c r="B106" s="96">
        <f t="shared" si="40"/>
        <v>5</v>
      </c>
      <c r="C106" s="90">
        <f t="shared" si="41"/>
        <v>44343</v>
      </c>
      <c r="S106" s="78"/>
      <c r="T106" s="96">
        <f t="shared" si="42"/>
        <v>5</v>
      </c>
      <c r="U106" s="90">
        <f t="shared" si="43"/>
        <v>44350</v>
      </c>
    </row>
    <row r="107" spans="2:25" ht="15" customHeight="1" x14ac:dyDescent="0.25">
      <c r="B107" s="96">
        <f t="shared" si="40"/>
        <v>6</v>
      </c>
      <c r="C107" s="90">
        <f t="shared" si="41"/>
        <v>44344</v>
      </c>
      <c r="S107" s="78"/>
      <c r="T107" s="96">
        <f t="shared" si="42"/>
        <v>6</v>
      </c>
      <c r="U107" s="90">
        <f t="shared" si="43"/>
        <v>44351</v>
      </c>
    </row>
    <row r="108" spans="2:25" ht="15" customHeight="1" x14ac:dyDescent="0.25">
      <c r="B108" s="96">
        <f t="shared" si="40"/>
        <v>7</v>
      </c>
      <c r="C108" s="90">
        <f t="shared" si="41"/>
        <v>44345</v>
      </c>
      <c r="S108" s="78"/>
      <c r="T108" s="96">
        <f t="shared" si="42"/>
        <v>7</v>
      </c>
      <c r="U108" s="90">
        <f t="shared" si="43"/>
        <v>44352</v>
      </c>
    </row>
    <row r="109" spans="2:25" ht="15" customHeight="1" thickBot="1" x14ac:dyDescent="0.3">
      <c r="B109" s="97">
        <f t="shared" si="40"/>
        <v>1</v>
      </c>
      <c r="C109" s="91">
        <f t="shared" si="41"/>
        <v>44346</v>
      </c>
      <c r="S109" s="78"/>
      <c r="T109" s="97">
        <f t="shared" si="42"/>
        <v>1</v>
      </c>
      <c r="U109" s="91">
        <f t="shared" si="43"/>
        <v>44353</v>
      </c>
    </row>
    <row r="110" spans="2:25" ht="15" customHeight="1" thickBot="1" x14ac:dyDescent="0.3">
      <c r="D110" s="102" t="s">
        <v>27</v>
      </c>
      <c r="E110" s="103"/>
      <c r="F110" s="104"/>
      <c r="G110" s="81">
        <v>23</v>
      </c>
      <c r="S110" s="78"/>
      <c r="T110" s="88"/>
      <c r="V110" s="102" t="s">
        <v>27</v>
      </c>
      <c r="W110" s="103"/>
      <c r="X110" s="104"/>
      <c r="Y110" s="81">
        <v>24</v>
      </c>
    </row>
    <row r="111" spans="2:25" ht="15" customHeight="1" x14ac:dyDescent="0.25">
      <c r="B111" s="95">
        <f>WEEKDAY(C111,1)</f>
        <v>2</v>
      </c>
      <c r="C111" s="89">
        <f>DATE(Année2,1,3)-WEEKDAY(DATE(Année2,1,3))-5+7*$G110</f>
        <v>44354</v>
      </c>
      <c r="S111" s="78"/>
      <c r="T111" s="95">
        <f>WEEKDAY(U111,1)</f>
        <v>2</v>
      </c>
      <c r="U111" s="89">
        <f>DATE(Année2,1,3)-WEEKDAY(DATE(Année2,1,3))-5+7*$Y110</f>
        <v>44361</v>
      </c>
    </row>
    <row r="112" spans="2:25" ht="15" customHeight="1" x14ac:dyDescent="0.25">
      <c r="B112" s="96">
        <f t="shared" ref="B112:B117" si="44">WEEKDAY(C112,1)</f>
        <v>3</v>
      </c>
      <c r="C112" s="90">
        <f t="shared" ref="C112:C117" si="45">C111+1</f>
        <v>44355</v>
      </c>
      <c r="S112" s="78"/>
      <c r="T112" s="96">
        <f t="shared" ref="T112:T117" si="46">WEEKDAY(U112,1)</f>
        <v>3</v>
      </c>
      <c r="U112" s="90">
        <f t="shared" ref="U112:U117" si="47">U111+1</f>
        <v>44362</v>
      </c>
    </row>
    <row r="113" spans="2:25" ht="15" customHeight="1" x14ac:dyDescent="0.25">
      <c r="B113" s="96">
        <f t="shared" si="44"/>
        <v>4</v>
      </c>
      <c r="C113" s="90">
        <f t="shared" si="45"/>
        <v>44356</v>
      </c>
      <c r="S113" s="78"/>
      <c r="T113" s="96">
        <f t="shared" si="46"/>
        <v>4</v>
      </c>
      <c r="U113" s="90">
        <f t="shared" si="47"/>
        <v>44363</v>
      </c>
    </row>
    <row r="114" spans="2:25" ht="15" customHeight="1" x14ac:dyDescent="0.25">
      <c r="B114" s="96">
        <f t="shared" si="44"/>
        <v>5</v>
      </c>
      <c r="C114" s="90">
        <f t="shared" si="45"/>
        <v>44357</v>
      </c>
      <c r="S114" s="78"/>
      <c r="T114" s="96">
        <f t="shared" si="46"/>
        <v>5</v>
      </c>
      <c r="U114" s="90">
        <f t="shared" si="47"/>
        <v>44364</v>
      </c>
    </row>
    <row r="115" spans="2:25" ht="15" customHeight="1" x14ac:dyDescent="0.25">
      <c r="B115" s="96">
        <f t="shared" si="44"/>
        <v>6</v>
      </c>
      <c r="C115" s="90">
        <f t="shared" si="45"/>
        <v>44358</v>
      </c>
      <c r="S115" s="78"/>
      <c r="T115" s="96">
        <f t="shared" si="46"/>
        <v>6</v>
      </c>
      <c r="U115" s="90">
        <f t="shared" si="47"/>
        <v>44365</v>
      </c>
    </row>
    <row r="116" spans="2:25" ht="15" customHeight="1" x14ac:dyDescent="0.25">
      <c r="B116" s="96">
        <f t="shared" si="44"/>
        <v>7</v>
      </c>
      <c r="C116" s="90">
        <f t="shared" si="45"/>
        <v>44359</v>
      </c>
      <c r="S116" s="78"/>
      <c r="T116" s="96">
        <f t="shared" si="46"/>
        <v>7</v>
      </c>
      <c r="U116" s="90">
        <f t="shared" si="47"/>
        <v>44366</v>
      </c>
    </row>
    <row r="117" spans="2:25" ht="15" customHeight="1" thickBot="1" x14ac:dyDescent="0.3">
      <c r="B117" s="97">
        <f t="shared" si="44"/>
        <v>1</v>
      </c>
      <c r="C117" s="91">
        <f t="shared" si="45"/>
        <v>44360</v>
      </c>
      <c r="S117" s="78"/>
      <c r="T117" s="97">
        <f t="shared" si="46"/>
        <v>1</v>
      </c>
      <c r="U117" s="91">
        <f t="shared" si="47"/>
        <v>44367</v>
      </c>
    </row>
    <row r="118" spans="2:25" ht="15" customHeight="1" thickBot="1" x14ac:dyDescent="0.3">
      <c r="D118" s="102" t="s">
        <v>27</v>
      </c>
      <c r="E118" s="103"/>
      <c r="F118" s="104"/>
      <c r="G118" s="81">
        <v>25</v>
      </c>
      <c r="S118" s="78"/>
      <c r="T118" s="88"/>
      <c r="V118" s="102" t="s">
        <v>27</v>
      </c>
      <c r="W118" s="103"/>
      <c r="X118" s="104"/>
      <c r="Y118" s="81">
        <v>26</v>
      </c>
    </row>
    <row r="119" spans="2:25" ht="15" customHeight="1" x14ac:dyDescent="0.25">
      <c r="B119" s="95">
        <f>WEEKDAY(C119,1)</f>
        <v>2</v>
      </c>
      <c r="C119" s="89">
        <f>DATE(Année2,1,3)-WEEKDAY(DATE(Année2,1,3))-5+7*$G118</f>
        <v>44368</v>
      </c>
      <c r="S119" s="78"/>
      <c r="T119" s="95">
        <f>WEEKDAY(U119,1)</f>
        <v>2</v>
      </c>
      <c r="U119" s="89">
        <f>DATE(Année2,1,3)-WEEKDAY(DATE(Année2,1,3))-5+7*$Y118</f>
        <v>44375</v>
      </c>
    </row>
    <row r="120" spans="2:25" ht="15" customHeight="1" x14ac:dyDescent="0.25">
      <c r="B120" s="96">
        <f t="shared" ref="B120:B125" si="48">WEEKDAY(C120,1)</f>
        <v>3</v>
      </c>
      <c r="C120" s="90">
        <f t="shared" ref="C120:C125" si="49">C119+1</f>
        <v>44369</v>
      </c>
      <c r="S120" s="78"/>
      <c r="T120" s="96">
        <f t="shared" ref="T120:T125" si="50">WEEKDAY(U120,1)</f>
        <v>3</v>
      </c>
      <c r="U120" s="90">
        <f t="shared" ref="U120:U125" si="51">U119+1</f>
        <v>44376</v>
      </c>
    </row>
    <row r="121" spans="2:25" ht="15" customHeight="1" x14ac:dyDescent="0.25">
      <c r="B121" s="96">
        <f t="shared" si="48"/>
        <v>4</v>
      </c>
      <c r="C121" s="90">
        <f t="shared" si="49"/>
        <v>44370</v>
      </c>
      <c r="S121" s="78"/>
      <c r="T121" s="96">
        <f t="shared" si="50"/>
        <v>4</v>
      </c>
      <c r="U121" s="90">
        <f t="shared" si="51"/>
        <v>44377</v>
      </c>
    </row>
    <row r="122" spans="2:25" ht="15" customHeight="1" x14ac:dyDescent="0.25">
      <c r="B122" s="96">
        <f t="shared" si="48"/>
        <v>5</v>
      </c>
      <c r="C122" s="90">
        <f t="shared" si="49"/>
        <v>44371</v>
      </c>
      <c r="S122" s="78"/>
      <c r="T122" s="96">
        <f t="shared" si="50"/>
        <v>5</v>
      </c>
      <c r="U122" s="90">
        <f t="shared" si="51"/>
        <v>44378</v>
      </c>
    </row>
    <row r="123" spans="2:25" ht="15" customHeight="1" x14ac:dyDescent="0.25">
      <c r="B123" s="96">
        <f t="shared" si="48"/>
        <v>6</v>
      </c>
      <c r="C123" s="90">
        <f t="shared" si="49"/>
        <v>44372</v>
      </c>
      <c r="S123" s="78"/>
      <c r="T123" s="96">
        <f t="shared" si="50"/>
        <v>6</v>
      </c>
      <c r="U123" s="90">
        <f t="shared" si="51"/>
        <v>44379</v>
      </c>
    </row>
    <row r="124" spans="2:25" ht="15" customHeight="1" x14ac:dyDescent="0.25">
      <c r="B124" s="96">
        <f t="shared" si="48"/>
        <v>7</v>
      </c>
      <c r="C124" s="90">
        <f t="shared" si="49"/>
        <v>44373</v>
      </c>
      <c r="S124" s="78"/>
      <c r="T124" s="96">
        <f t="shared" si="50"/>
        <v>7</v>
      </c>
      <c r="U124" s="90">
        <f t="shared" si="51"/>
        <v>44380</v>
      </c>
    </row>
    <row r="125" spans="2:25" ht="15" customHeight="1" thickBot="1" x14ac:dyDescent="0.3">
      <c r="B125" s="97">
        <f t="shared" si="48"/>
        <v>1</v>
      </c>
      <c r="C125" s="91">
        <f t="shared" si="49"/>
        <v>44374</v>
      </c>
      <c r="S125" s="78"/>
      <c r="T125" s="97">
        <f t="shared" si="50"/>
        <v>1</v>
      </c>
      <c r="U125" s="91">
        <f t="shared" si="51"/>
        <v>44381</v>
      </c>
    </row>
    <row r="126" spans="2:25" ht="15" customHeight="1" thickBot="1" x14ac:dyDescent="0.3">
      <c r="D126" s="102" t="s">
        <v>27</v>
      </c>
      <c r="E126" s="103"/>
      <c r="F126" s="104"/>
      <c r="G126" s="81">
        <v>27</v>
      </c>
      <c r="S126" s="78"/>
      <c r="T126" s="88"/>
      <c r="V126" s="102" t="s">
        <v>27</v>
      </c>
      <c r="W126" s="103"/>
      <c r="X126" s="104"/>
      <c r="Y126" s="81">
        <v>28</v>
      </c>
    </row>
    <row r="127" spans="2:25" ht="15" customHeight="1" x14ac:dyDescent="0.25">
      <c r="B127" s="95">
        <f>WEEKDAY(C127,1)</f>
        <v>2</v>
      </c>
      <c r="C127" s="89">
        <f>DATE(Année2,1,3)-WEEKDAY(DATE(Année2,1,3))-5+7*$G126</f>
        <v>44382</v>
      </c>
      <c r="S127" s="78"/>
      <c r="T127" s="95">
        <f>WEEKDAY(U127,1)</f>
        <v>2</v>
      </c>
      <c r="U127" s="89">
        <f>DATE(Année2,1,3)-WEEKDAY(DATE(Année2,1,3))-5+7*$Y126</f>
        <v>44389</v>
      </c>
    </row>
    <row r="128" spans="2:25" ht="15" customHeight="1" x14ac:dyDescent="0.25">
      <c r="B128" s="96">
        <f t="shared" ref="B128:B133" si="52">WEEKDAY(C128,1)</f>
        <v>3</v>
      </c>
      <c r="C128" s="90">
        <f t="shared" ref="C128:C133" si="53">C127+1</f>
        <v>44383</v>
      </c>
      <c r="S128" s="78"/>
      <c r="T128" s="96">
        <f t="shared" ref="T128:T133" si="54">WEEKDAY(U128,1)</f>
        <v>3</v>
      </c>
      <c r="U128" s="90">
        <f t="shared" ref="U128:U133" si="55">U127+1</f>
        <v>44390</v>
      </c>
    </row>
    <row r="129" spans="2:25" ht="15" customHeight="1" x14ac:dyDescent="0.25">
      <c r="B129" s="96">
        <f t="shared" si="52"/>
        <v>4</v>
      </c>
      <c r="C129" s="90">
        <f t="shared" si="53"/>
        <v>44384</v>
      </c>
      <c r="S129" s="78"/>
      <c r="T129" s="96">
        <f t="shared" si="54"/>
        <v>4</v>
      </c>
      <c r="U129" s="90">
        <f t="shared" si="55"/>
        <v>44391</v>
      </c>
    </row>
    <row r="130" spans="2:25" ht="15" customHeight="1" x14ac:dyDescent="0.25">
      <c r="B130" s="96">
        <f t="shared" si="52"/>
        <v>5</v>
      </c>
      <c r="C130" s="90">
        <f t="shared" si="53"/>
        <v>44385</v>
      </c>
      <c r="S130" s="78"/>
      <c r="T130" s="96">
        <f t="shared" si="54"/>
        <v>5</v>
      </c>
      <c r="U130" s="90">
        <f t="shared" si="55"/>
        <v>44392</v>
      </c>
    </row>
    <row r="131" spans="2:25" ht="15" customHeight="1" x14ac:dyDescent="0.25">
      <c r="B131" s="96">
        <f t="shared" si="52"/>
        <v>6</v>
      </c>
      <c r="C131" s="90">
        <f t="shared" si="53"/>
        <v>44386</v>
      </c>
      <c r="S131" s="78"/>
      <c r="T131" s="96">
        <f t="shared" si="54"/>
        <v>6</v>
      </c>
      <c r="U131" s="90">
        <f t="shared" si="55"/>
        <v>44393</v>
      </c>
    </row>
    <row r="132" spans="2:25" ht="15" customHeight="1" x14ac:dyDescent="0.25">
      <c r="B132" s="96">
        <f t="shared" si="52"/>
        <v>7</v>
      </c>
      <c r="C132" s="90">
        <f t="shared" si="53"/>
        <v>44387</v>
      </c>
      <c r="S132" s="78"/>
      <c r="T132" s="96">
        <f t="shared" si="54"/>
        <v>7</v>
      </c>
      <c r="U132" s="90">
        <f t="shared" si="55"/>
        <v>44394</v>
      </c>
    </row>
    <row r="133" spans="2:25" ht="15" customHeight="1" thickBot="1" x14ac:dyDescent="0.3">
      <c r="B133" s="97">
        <f t="shared" si="52"/>
        <v>1</v>
      </c>
      <c r="C133" s="91">
        <f t="shared" si="53"/>
        <v>44388</v>
      </c>
      <c r="S133" s="78"/>
      <c r="T133" s="97">
        <f t="shared" si="54"/>
        <v>1</v>
      </c>
      <c r="U133" s="91">
        <f t="shared" si="55"/>
        <v>44395</v>
      </c>
    </row>
    <row r="134" spans="2:25" ht="15" customHeight="1" thickBot="1" x14ac:dyDescent="0.3">
      <c r="D134" s="102" t="s">
        <v>27</v>
      </c>
      <c r="E134" s="103"/>
      <c r="F134" s="104"/>
      <c r="G134" s="81">
        <v>29</v>
      </c>
      <c r="S134" s="78"/>
      <c r="T134" s="88"/>
      <c r="V134" s="102" t="s">
        <v>27</v>
      </c>
      <c r="W134" s="103"/>
      <c r="X134" s="104"/>
      <c r="Y134" s="81">
        <v>30</v>
      </c>
    </row>
    <row r="135" spans="2:25" ht="15" customHeight="1" x14ac:dyDescent="0.25">
      <c r="B135" s="95">
        <f>WEEKDAY(C135,1)</f>
        <v>2</v>
      </c>
      <c r="C135" s="89">
        <f>DATE(Année2,1,3)-WEEKDAY(DATE(Année2,1,3))-5+7*$G134</f>
        <v>44396</v>
      </c>
      <c r="S135" s="78"/>
      <c r="T135" s="95">
        <f>WEEKDAY(U135,1)</f>
        <v>2</v>
      </c>
      <c r="U135" s="89">
        <f>DATE(Année2,1,3)-WEEKDAY(DATE(Année2,1,3))-5+7*$Y134</f>
        <v>44403</v>
      </c>
    </row>
    <row r="136" spans="2:25" ht="15" customHeight="1" x14ac:dyDescent="0.25">
      <c r="B136" s="96">
        <f t="shared" ref="B136:B141" si="56">WEEKDAY(C136,1)</f>
        <v>3</v>
      </c>
      <c r="C136" s="90">
        <f t="shared" ref="C136:C141" si="57">C135+1</f>
        <v>44397</v>
      </c>
      <c r="S136" s="78"/>
      <c r="T136" s="96">
        <f t="shared" ref="T136:T141" si="58">WEEKDAY(U136,1)</f>
        <v>3</v>
      </c>
      <c r="U136" s="90">
        <f t="shared" ref="U136:U141" si="59">U135+1</f>
        <v>44404</v>
      </c>
    </row>
    <row r="137" spans="2:25" ht="15" customHeight="1" x14ac:dyDescent="0.25">
      <c r="B137" s="96">
        <f t="shared" si="56"/>
        <v>4</v>
      </c>
      <c r="C137" s="90">
        <f t="shared" si="57"/>
        <v>44398</v>
      </c>
      <c r="S137" s="78"/>
      <c r="T137" s="96">
        <f t="shared" si="58"/>
        <v>4</v>
      </c>
      <c r="U137" s="90">
        <f t="shared" si="59"/>
        <v>44405</v>
      </c>
    </row>
    <row r="138" spans="2:25" ht="15" customHeight="1" x14ac:dyDescent="0.25">
      <c r="B138" s="96">
        <f t="shared" si="56"/>
        <v>5</v>
      </c>
      <c r="C138" s="90">
        <f t="shared" si="57"/>
        <v>44399</v>
      </c>
      <c r="S138" s="78"/>
      <c r="T138" s="96">
        <f t="shared" si="58"/>
        <v>5</v>
      </c>
      <c r="U138" s="90">
        <f t="shared" si="59"/>
        <v>44406</v>
      </c>
    </row>
    <row r="139" spans="2:25" ht="15" customHeight="1" x14ac:dyDescent="0.25">
      <c r="B139" s="96">
        <f t="shared" si="56"/>
        <v>6</v>
      </c>
      <c r="C139" s="90">
        <f t="shared" si="57"/>
        <v>44400</v>
      </c>
      <c r="S139" s="78"/>
      <c r="T139" s="96">
        <f t="shared" si="58"/>
        <v>6</v>
      </c>
      <c r="U139" s="90">
        <f t="shared" si="59"/>
        <v>44407</v>
      </c>
    </row>
    <row r="140" spans="2:25" ht="15" customHeight="1" x14ac:dyDescent="0.25">
      <c r="B140" s="96">
        <f t="shared" si="56"/>
        <v>7</v>
      </c>
      <c r="C140" s="90">
        <f t="shared" si="57"/>
        <v>44401</v>
      </c>
      <c r="S140" s="78"/>
      <c r="T140" s="96">
        <f t="shared" si="58"/>
        <v>7</v>
      </c>
      <c r="U140" s="90">
        <f t="shared" si="59"/>
        <v>44408</v>
      </c>
    </row>
    <row r="141" spans="2:25" ht="15" customHeight="1" thickBot="1" x14ac:dyDescent="0.3">
      <c r="B141" s="97">
        <f t="shared" si="56"/>
        <v>1</v>
      </c>
      <c r="C141" s="91">
        <f t="shared" si="57"/>
        <v>44402</v>
      </c>
      <c r="S141" s="78"/>
      <c r="T141" s="97">
        <f t="shared" si="58"/>
        <v>1</v>
      </c>
      <c r="U141" s="91">
        <f t="shared" si="59"/>
        <v>44409</v>
      </c>
    </row>
    <row r="142" spans="2:25" ht="15" customHeight="1" thickBot="1" x14ac:dyDescent="0.3">
      <c r="D142" s="102" t="s">
        <v>27</v>
      </c>
      <c r="E142" s="103"/>
      <c r="F142" s="104"/>
      <c r="G142" s="81">
        <v>31</v>
      </c>
      <c r="S142" s="78"/>
      <c r="T142" s="88"/>
      <c r="V142" s="102" t="s">
        <v>27</v>
      </c>
      <c r="W142" s="103"/>
      <c r="X142" s="104"/>
      <c r="Y142" s="81">
        <v>32</v>
      </c>
    </row>
    <row r="143" spans="2:25" ht="15" customHeight="1" x14ac:dyDescent="0.25">
      <c r="B143" s="95">
        <f>WEEKDAY(C143,1)</f>
        <v>2</v>
      </c>
      <c r="C143" s="89">
        <f>DATE(Année2,1,3)-WEEKDAY(DATE(Année2,1,3))-5+7*$G142</f>
        <v>44410</v>
      </c>
      <c r="S143" s="78"/>
      <c r="T143" s="95">
        <f>WEEKDAY(U143,1)</f>
        <v>2</v>
      </c>
      <c r="U143" s="89">
        <f>DATE(Année2,1,3)-WEEKDAY(DATE(Année2,1,3))-5+7*$Y142</f>
        <v>44417</v>
      </c>
    </row>
    <row r="144" spans="2:25" ht="15" customHeight="1" x14ac:dyDescent="0.25">
      <c r="B144" s="96">
        <f t="shared" ref="B144:B149" si="60">WEEKDAY(C144,1)</f>
        <v>3</v>
      </c>
      <c r="C144" s="90">
        <f t="shared" ref="C144:C149" si="61">C143+1</f>
        <v>44411</v>
      </c>
      <c r="S144" s="78"/>
      <c r="T144" s="96">
        <f t="shared" ref="T144:T149" si="62">WEEKDAY(U144,1)</f>
        <v>3</v>
      </c>
      <c r="U144" s="90">
        <f t="shared" ref="U144:U149" si="63">U143+1</f>
        <v>44418</v>
      </c>
    </row>
    <row r="145" spans="2:25" ht="15" customHeight="1" x14ac:dyDescent="0.25">
      <c r="B145" s="96">
        <f t="shared" si="60"/>
        <v>4</v>
      </c>
      <c r="C145" s="90">
        <f t="shared" si="61"/>
        <v>44412</v>
      </c>
      <c r="S145" s="78"/>
      <c r="T145" s="96">
        <f t="shared" si="62"/>
        <v>4</v>
      </c>
      <c r="U145" s="90">
        <f t="shared" si="63"/>
        <v>44419</v>
      </c>
    </row>
    <row r="146" spans="2:25" ht="15" customHeight="1" x14ac:dyDescent="0.25">
      <c r="B146" s="96">
        <f t="shared" si="60"/>
        <v>5</v>
      </c>
      <c r="C146" s="90">
        <f t="shared" si="61"/>
        <v>44413</v>
      </c>
      <c r="S146" s="78"/>
      <c r="T146" s="96">
        <f t="shared" si="62"/>
        <v>5</v>
      </c>
      <c r="U146" s="90">
        <f t="shared" si="63"/>
        <v>44420</v>
      </c>
    </row>
    <row r="147" spans="2:25" ht="15" customHeight="1" x14ac:dyDescent="0.25">
      <c r="B147" s="96">
        <f t="shared" si="60"/>
        <v>6</v>
      </c>
      <c r="C147" s="90">
        <f t="shared" si="61"/>
        <v>44414</v>
      </c>
      <c r="S147" s="78"/>
      <c r="T147" s="96">
        <f t="shared" si="62"/>
        <v>6</v>
      </c>
      <c r="U147" s="90">
        <f t="shared" si="63"/>
        <v>44421</v>
      </c>
    </row>
    <row r="148" spans="2:25" ht="15" customHeight="1" x14ac:dyDescent="0.25">
      <c r="B148" s="96">
        <f t="shared" si="60"/>
        <v>7</v>
      </c>
      <c r="C148" s="90">
        <f t="shared" si="61"/>
        <v>44415</v>
      </c>
      <c r="S148" s="78"/>
      <c r="T148" s="96">
        <f t="shared" si="62"/>
        <v>7</v>
      </c>
      <c r="U148" s="90">
        <f t="shared" si="63"/>
        <v>44422</v>
      </c>
    </row>
    <row r="149" spans="2:25" ht="15" customHeight="1" thickBot="1" x14ac:dyDescent="0.3">
      <c r="B149" s="97">
        <f t="shared" si="60"/>
        <v>1</v>
      </c>
      <c r="C149" s="91">
        <f t="shared" si="61"/>
        <v>44416</v>
      </c>
      <c r="S149" s="78"/>
      <c r="T149" s="97">
        <f t="shared" si="62"/>
        <v>1</v>
      </c>
      <c r="U149" s="91">
        <f t="shared" si="63"/>
        <v>44423</v>
      </c>
    </row>
    <row r="150" spans="2:25" ht="15" customHeight="1" thickBot="1" x14ac:dyDescent="0.3">
      <c r="D150" s="102" t="s">
        <v>27</v>
      </c>
      <c r="E150" s="103"/>
      <c r="F150" s="104"/>
      <c r="G150" s="81">
        <v>33</v>
      </c>
      <c r="S150" s="78"/>
      <c r="T150" s="88"/>
      <c r="V150" s="102" t="s">
        <v>27</v>
      </c>
      <c r="W150" s="103"/>
      <c r="X150" s="104"/>
      <c r="Y150" s="81">
        <v>34</v>
      </c>
    </row>
    <row r="151" spans="2:25" ht="15" customHeight="1" x14ac:dyDescent="0.25">
      <c r="B151" s="95">
        <f>WEEKDAY(C151,1)</f>
        <v>2</v>
      </c>
      <c r="C151" s="89">
        <f>DATE(Année2,1,3)-WEEKDAY(DATE(Année2,1,3))-5+7*$G150</f>
        <v>44424</v>
      </c>
      <c r="S151" s="78"/>
      <c r="T151" s="95">
        <f>WEEKDAY(U151,1)</f>
        <v>2</v>
      </c>
      <c r="U151" s="89">
        <f>DATE(Année2,1,3)-WEEKDAY(DATE(Année2,1,3))-5+7*$Y150</f>
        <v>44431</v>
      </c>
    </row>
    <row r="152" spans="2:25" ht="15" customHeight="1" x14ac:dyDescent="0.25">
      <c r="B152" s="96">
        <f t="shared" ref="B152:B157" si="64">WEEKDAY(C152,1)</f>
        <v>3</v>
      </c>
      <c r="C152" s="90">
        <f t="shared" ref="C152:C157" si="65">C151+1</f>
        <v>44425</v>
      </c>
      <c r="S152" s="78"/>
      <c r="T152" s="96">
        <f t="shared" ref="T152:T157" si="66">WEEKDAY(U152,1)</f>
        <v>3</v>
      </c>
      <c r="U152" s="90">
        <f t="shared" ref="U152:U157" si="67">U151+1</f>
        <v>44432</v>
      </c>
    </row>
    <row r="153" spans="2:25" ht="15" customHeight="1" x14ac:dyDescent="0.25">
      <c r="B153" s="96">
        <f t="shared" si="64"/>
        <v>4</v>
      </c>
      <c r="C153" s="90">
        <f t="shared" si="65"/>
        <v>44426</v>
      </c>
      <c r="S153" s="78"/>
      <c r="T153" s="96">
        <f t="shared" si="66"/>
        <v>4</v>
      </c>
      <c r="U153" s="90">
        <f t="shared" si="67"/>
        <v>44433</v>
      </c>
    </row>
    <row r="154" spans="2:25" ht="15" customHeight="1" x14ac:dyDescent="0.25">
      <c r="B154" s="96">
        <f t="shared" si="64"/>
        <v>5</v>
      </c>
      <c r="C154" s="90">
        <f t="shared" si="65"/>
        <v>44427</v>
      </c>
      <c r="S154" s="78"/>
      <c r="T154" s="96">
        <f t="shared" si="66"/>
        <v>5</v>
      </c>
      <c r="U154" s="90">
        <f t="shared" si="67"/>
        <v>44434</v>
      </c>
    </row>
    <row r="155" spans="2:25" ht="15" customHeight="1" x14ac:dyDescent="0.25">
      <c r="B155" s="96">
        <f t="shared" si="64"/>
        <v>6</v>
      </c>
      <c r="C155" s="90">
        <f t="shared" si="65"/>
        <v>44428</v>
      </c>
      <c r="S155" s="78"/>
      <c r="T155" s="96">
        <f t="shared" si="66"/>
        <v>6</v>
      </c>
      <c r="U155" s="90">
        <f t="shared" si="67"/>
        <v>44435</v>
      </c>
    </row>
    <row r="156" spans="2:25" ht="15" customHeight="1" x14ac:dyDescent="0.25">
      <c r="B156" s="96">
        <f t="shared" si="64"/>
        <v>7</v>
      </c>
      <c r="C156" s="90">
        <f t="shared" si="65"/>
        <v>44429</v>
      </c>
      <c r="S156" s="78"/>
      <c r="T156" s="96">
        <f t="shared" si="66"/>
        <v>7</v>
      </c>
      <c r="U156" s="90">
        <f t="shared" si="67"/>
        <v>44436</v>
      </c>
    </row>
    <row r="157" spans="2:25" ht="15" customHeight="1" thickBot="1" x14ac:dyDescent="0.3">
      <c r="B157" s="97">
        <f t="shared" si="64"/>
        <v>1</v>
      </c>
      <c r="C157" s="91">
        <f t="shared" si="65"/>
        <v>44430</v>
      </c>
      <c r="S157" s="78"/>
      <c r="T157" s="97">
        <f t="shared" si="66"/>
        <v>1</v>
      </c>
      <c r="U157" s="91">
        <f t="shared" si="67"/>
        <v>44437</v>
      </c>
    </row>
    <row r="158" spans="2:25" ht="15" customHeight="1" thickBot="1" x14ac:dyDescent="0.3">
      <c r="D158" s="102" t="s">
        <v>27</v>
      </c>
      <c r="E158" s="103"/>
      <c r="F158" s="104"/>
      <c r="G158" s="81">
        <v>35</v>
      </c>
      <c r="S158" s="78"/>
      <c r="T158" s="88"/>
      <c r="V158" s="102" t="s">
        <v>27</v>
      </c>
      <c r="W158" s="103"/>
      <c r="X158" s="104"/>
      <c r="Y158" s="81">
        <v>36</v>
      </c>
    </row>
    <row r="159" spans="2:25" ht="15" customHeight="1" x14ac:dyDescent="0.25">
      <c r="B159" s="95">
        <f>WEEKDAY(C159,1)</f>
        <v>2</v>
      </c>
      <c r="C159" s="89">
        <f>DATE(Année2,1,3)-WEEKDAY(DATE(Année2,1,3))-5+7*$G158</f>
        <v>44438</v>
      </c>
      <c r="S159" s="78"/>
      <c r="T159" s="95">
        <f>WEEKDAY(U159,1)</f>
        <v>2</v>
      </c>
      <c r="U159" s="89">
        <f>DATE(Année2,1,3)-WEEKDAY(DATE(Année2,1,3))-5+7*$Y158</f>
        <v>44445</v>
      </c>
    </row>
    <row r="160" spans="2:25" ht="15" customHeight="1" x14ac:dyDescent="0.25">
      <c r="B160" s="96">
        <f t="shared" ref="B160:B165" si="68">WEEKDAY(C160,1)</f>
        <v>3</v>
      </c>
      <c r="C160" s="90">
        <f t="shared" ref="C160:C165" si="69">C159+1</f>
        <v>44439</v>
      </c>
      <c r="S160" s="78"/>
      <c r="T160" s="96">
        <f t="shared" ref="T160:T165" si="70">WEEKDAY(U160,1)</f>
        <v>3</v>
      </c>
      <c r="U160" s="90">
        <f t="shared" ref="U160:U165" si="71">U159+1</f>
        <v>44446</v>
      </c>
    </row>
    <row r="161" spans="2:25" ht="15" customHeight="1" x14ac:dyDescent="0.25">
      <c r="B161" s="96">
        <f t="shared" si="68"/>
        <v>4</v>
      </c>
      <c r="C161" s="90">
        <f t="shared" si="69"/>
        <v>44440</v>
      </c>
      <c r="S161" s="78"/>
      <c r="T161" s="96">
        <f t="shared" si="70"/>
        <v>4</v>
      </c>
      <c r="U161" s="90">
        <f t="shared" si="71"/>
        <v>44447</v>
      </c>
    </row>
    <row r="162" spans="2:25" ht="15" customHeight="1" x14ac:dyDescent="0.25">
      <c r="B162" s="96">
        <f t="shared" si="68"/>
        <v>5</v>
      </c>
      <c r="C162" s="90">
        <f t="shared" si="69"/>
        <v>44441</v>
      </c>
      <c r="S162" s="78"/>
      <c r="T162" s="96">
        <f t="shared" si="70"/>
        <v>5</v>
      </c>
      <c r="U162" s="90">
        <f t="shared" si="71"/>
        <v>44448</v>
      </c>
    </row>
    <row r="163" spans="2:25" x14ac:dyDescent="0.25">
      <c r="B163" s="96">
        <f t="shared" si="68"/>
        <v>6</v>
      </c>
      <c r="C163" s="90">
        <f t="shared" si="69"/>
        <v>44442</v>
      </c>
      <c r="S163" s="78"/>
      <c r="T163" s="96">
        <f t="shared" si="70"/>
        <v>6</v>
      </c>
      <c r="U163" s="90">
        <f t="shared" si="71"/>
        <v>44449</v>
      </c>
    </row>
    <row r="164" spans="2:25" x14ac:dyDescent="0.25">
      <c r="B164" s="96">
        <f t="shared" si="68"/>
        <v>7</v>
      </c>
      <c r="C164" s="90">
        <f t="shared" si="69"/>
        <v>44443</v>
      </c>
      <c r="S164" s="78"/>
      <c r="T164" s="96">
        <f t="shared" si="70"/>
        <v>7</v>
      </c>
      <c r="U164" s="90">
        <f t="shared" si="71"/>
        <v>44450</v>
      </c>
    </row>
    <row r="165" spans="2:25" ht="15.75" thickBot="1" x14ac:dyDescent="0.3">
      <c r="B165" s="97">
        <f t="shared" si="68"/>
        <v>1</v>
      </c>
      <c r="C165" s="91">
        <f t="shared" si="69"/>
        <v>44444</v>
      </c>
      <c r="S165" s="78"/>
      <c r="T165" s="97">
        <f t="shared" si="70"/>
        <v>1</v>
      </c>
      <c r="U165" s="91">
        <f t="shared" si="71"/>
        <v>44451</v>
      </c>
    </row>
    <row r="166" spans="2:25" ht="19.5" thickBot="1" x14ac:dyDescent="0.3">
      <c r="D166" s="102" t="s">
        <v>27</v>
      </c>
      <c r="E166" s="103"/>
      <c r="F166" s="104"/>
      <c r="G166" s="81">
        <v>37</v>
      </c>
      <c r="S166" s="78"/>
      <c r="T166" s="88"/>
      <c r="V166" s="102" t="s">
        <v>27</v>
      </c>
      <c r="W166" s="103"/>
      <c r="X166" s="104"/>
      <c r="Y166" s="81">
        <v>38</v>
      </c>
    </row>
    <row r="167" spans="2:25" x14ac:dyDescent="0.25">
      <c r="B167" s="95">
        <f>WEEKDAY(C167,1)</f>
        <v>2</v>
      </c>
      <c r="C167" s="89">
        <f>DATE(Année2,1,3)-WEEKDAY(DATE(Année2,1,3))-5+7*$G166</f>
        <v>44452</v>
      </c>
      <c r="S167" s="78"/>
      <c r="T167" s="95">
        <f>WEEKDAY(U167,1)</f>
        <v>2</v>
      </c>
      <c r="U167" s="89">
        <f>DATE(Année2,1,3)-WEEKDAY(DATE(Année2,1,3))-5+7*$Y166</f>
        <v>44459</v>
      </c>
    </row>
    <row r="168" spans="2:25" x14ac:dyDescent="0.25">
      <c r="B168" s="96">
        <f t="shared" ref="B168:B173" si="72">WEEKDAY(C168,1)</f>
        <v>3</v>
      </c>
      <c r="C168" s="90">
        <f t="shared" ref="C168:C173" si="73">C167+1</f>
        <v>44453</v>
      </c>
      <c r="S168" s="78"/>
      <c r="T168" s="96">
        <f t="shared" ref="T168:T173" si="74">WEEKDAY(U168,1)</f>
        <v>3</v>
      </c>
      <c r="U168" s="90">
        <f t="shared" ref="U168:U173" si="75">U167+1</f>
        <v>44460</v>
      </c>
    </row>
    <row r="169" spans="2:25" x14ac:dyDescent="0.25">
      <c r="B169" s="96">
        <f t="shared" si="72"/>
        <v>4</v>
      </c>
      <c r="C169" s="90">
        <f t="shared" si="73"/>
        <v>44454</v>
      </c>
      <c r="S169" s="78"/>
      <c r="T169" s="96">
        <f t="shared" si="74"/>
        <v>4</v>
      </c>
      <c r="U169" s="90">
        <f t="shared" si="75"/>
        <v>44461</v>
      </c>
    </row>
    <row r="170" spans="2:25" x14ac:dyDescent="0.25">
      <c r="B170" s="96">
        <f t="shared" si="72"/>
        <v>5</v>
      </c>
      <c r="C170" s="90">
        <f t="shared" si="73"/>
        <v>44455</v>
      </c>
      <c r="S170" s="78"/>
      <c r="T170" s="96">
        <f t="shared" si="74"/>
        <v>5</v>
      </c>
      <c r="U170" s="90">
        <f t="shared" si="75"/>
        <v>44462</v>
      </c>
    </row>
    <row r="171" spans="2:25" x14ac:dyDescent="0.25">
      <c r="B171" s="96">
        <f t="shared" si="72"/>
        <v>6</v>
      </c>
      <c r="C171" s="90">
        <f t="shared" si="73"/>
        <v>44456</v>
      </c>
      <c r="S171" s="78"/>
      <c r="T171" s="96">
        <f t="shared" si="74"/>
        <v>6</v>
      </c>
      <c r="U171" s="90">
        <f t="shared" si="75"/>
        <v>44463</v>
      </c>
    </row>
    <row r="172" spans="2:25" x14ac:dyDescent="0.25">
      <c r="B172" s="96">
        <f t="shared" si="72"/>
        <v>7</v>
      </c>
      <c r="C172" s="90">
        <f t="shared" si="73"/>
        <v>44457</v>
      </c>
      <c r="S172" s="78"/>
      <c r="T172" s="96">
        <f t="shared" si="74"/>
        <v>7</v>
      </c>
      <c r="U172" s="90">
        <f t="shared" si="75"/>
        <v>44464</v>
      </c>
    </row>
    <row r="173" spans="2:25" ht="15.75" thickBot="1" x14ac:dyDescent="0.3">
      <c r="B173" s="97">
        <f t="shared" si="72"/>
        <v>1</v>
      </c>
      <c r="C173" s="91">
        <f t="shared" si="73"/>
        <v>44458</v>
      </c>
      <c r="S173" s="78"/>
      <c r="T173" s="97">
        <f t="shared" si="74"/>
        <v>1</v>
      </c>
      <c r="U173" s="91">
        <f t="shared" si="75"/>
        <v>44465</v>
      </c>
    </row>
    <row r="174" spans="2:25" ht="19.5" thickBot="1" x14ac:dyDescent="0.3">
      <c r="D174" s="102" t="s">
        <v>27</v>
      </c>
      <c r="E174" s="103"/>
      <c r="F174" s="104"/>
      <c r="G174" s="81">
        <v>39</v>
      </c>
      <c r="S174" s="78"/>
      <c r="T174" s="88"/>
      <c r="V174" s="102" t="s">
        <v>27</v>
      </c>
      <c r="W174" s="103"/>
      <c r="X174" s="104"/>
      <c r="Y174" s="81">
        <v>40</v>
      </c>
    </row>
    <row r="175" spans="2:25" x14ac:dyDescent="0.25">
      <c r="B175" s="95">
        <f>WEEKDAY(C175,1)</f>
        <v>2</v>
      </c>
      <c r="C175" s="89">
        <f>DATE(Année2,1,3)-WEEKDAY(DATE(Année2,1,3))-5+7*$G174</f>
        <v>44466</v>
      </c>
      <c r="S175" s="78"/>
      <c r="T175" s="95">
        <f>WEEKDAY(U175,1)</f>
        <v>2</v>
      </c>
      <c r="U175" s="89">
        <f>DATE(Année2,1,3)-WEEKDAY(DATE(Année2,1,3))-5+7*$Y174</f>
        <v>44473</v>
      </c>
    </row>
    <row r="176" spans="2:25" x14ac:dyDescent="0.25">
      <c r="B176" s="96">
        <f t="shared" ref="B176:B181" si="76">WEEKDAY(C176,1)</f>
        <v>3</v>
      </c>
      <c r="C176" s="90">
        <f t="shared" ref="C176:C181" si="77">C175+1</f>
        <v>44467</v>
      </c>
      <c r="S176" s="78"/>
      <c r="T176" s="96">
        <f t="shared" ref="T176:T181" si="78">WEEKDAY(U176,1)</f>
        <v>3</v>
      </c>
      <c r="U176" s="90">
        <f t="shared" ref="U176:U181" si="79">U175+1</f>
        <v>44474</v>
      </c>
    </row>
    <row r="177" spans="2:25" x14ac:dyDescent="0.25">
      <c r="B177" s="96">
        <f t="shared" si="76"/>
        <v>4</v>
      </c>
      <c r="C177" s="90">
        <f t="shared" si="77"/>
        <v>44468</v>
      </c>
      <c r="S177" s="78"/>
      <c r="T177" s="96">
        <f t="shared" si="78"/>
        <v>4</v>
      </c>
      <c r="U177" s="90">
        <f t="shared" si="79"/>
        <v>44475</v>
      </c>
    </row>
    <row r="178" spans="2:25" x14ac:dyDescent="0.25">
      <c r="B178" s="96">
        <f t="shared" si="76"/>
        <v>5</v>
      </c>
      <c r="C178" s="90">
        <f t="shared" si="77"/>
        <v>44469</v>
      </c>
      <c r="S178" s="78"/>
      <c r="T178" s="96">
        <f t="shared" si="78"/>
        <v>5</v>
      </c>
      <c r="U178" s="90">
        <f t="shared" si="79"/>
        <v>44476</v>
      </c>
    </row>
    <row r="179" spans="2:25" x14ac:dyDescent="0.25">
      <c r="B179" s="96">
        <f t="shared" si="76"/>
        <v>6</v>
      </c>
      <c r="C179" s="90">
        <f t="shared" si="77"/>
        <v>44470</v>
      </c>
      <c r="S179" s="78"/>
      <c r="T179" s="96">
        <f t="shared" si="78"/>
        <v>6</v>
      </c>
      <c r="U179" s="90">
        <f t="shared" si="79"/>
        <v>44477</v>
      </c>
    </row>
    <row r="180" spans="2:25" x14ac:dyDescent="0.25">
      <c r="B180" s="96">
        <f t="shared" si="76"/>
        <v>7</v>
      </c>
      <c r="C180" s="90">
        <f t="shared" si="77"/>
        <v>44471</v>
      </c>
      <c r="S180" s="78"/>
      <c r="T180" s="96">
        <f t="shared" si="78"/>
        <v>7</v>
      </c>
      <c r="U180" s="90">
        <f t="shared" si="79"/>
        <v>44478</v>
      </c>
    </row>
    <row r="181" spans="2:25" ht="15.75" thickBot="1" x14ac:dyDescent="0.3">
      <c r="B181" s="97">
        <f t="shared" si="76"/>
        <v>1</v>
      </c>
      <c r="C181" s="91">
        <f t="shared" si="77"/>
        <v>44472</v>
      </c>
      <c r="S181" s="78"/>
      <c r="T181" s="97">
        <f t="shared" si="78"/>
        <v>1</v>
      </c>
      <c r="U181" s="91">
        <f t="shared" si="79"/>
        <v>44479</v>
      </c>
    </row>
    <row r="182" spans="2:25" ht="19.5" thickBot="1" x14ac:dyDescent="0.3">
      <c r="D182" s="102" t="s">
        <v>27</v>
      </c>
      <c r="E182" s="103"/>
      <c r="F182" s="104"/>
      <c r="G182" s="81">
        <v>41</v>
      </c>
      <c r="S182" s="78"/>
      <c r="T182" s="88"/>
      <c r="V182" s="102" t="s">
        <v>27</v>
      </c>
      <c r="W182" s="103"/>
      <c r="X182" s="104"/>
      <c r="Y182" s="81">
        <v>42</v>
      </c>
    </row>
    <row r="183" spans="2:25" x14ac:dyDescent="0.25">
      <c r="B183" s="95">
        <f>WEEKDAY(C183,1)</f>
        <v>2</v>
      </c>
      <c r="C183" s="89">
        <f>DATE(Année2,1,3)-WEEKDAY(DATE(Année2,1,3))-5+7*$G182</f>
        <v>44480</v>
      </c>
      <c r="S183" s="78"/>
      <c r="T183" s="95">
        <f>WEEKDAY(U183,1)</f>
        <v>2</v>
      </c>
      <c r="U183" s="89">
        <f>DATE(Année2,1,3)-WEEKDAY(DATE(Année2,1,3))-5+7*$Y182</f>
        <v>44487</v>
      </c>
    </row>
    <row r="184" spans="2:25" x14ac:dyDescent="0.25">
      <c r="B184" s="96">
        <f t="shared" ref="B184:B189" si="80">WEEKDAY(C184,1)</f>
        <v>3</v>
      </c>
      <c r="C184" s="90">
        <f t="shared" ref="C184:C189" si="81">C183+1</f>
        <v>44481</v>
      </c>
      <c r="S184" s="78"/>
      <c r="T184" s="96">
        <f t="shared" ref="T184:T189" si="82">WEEKDAY(U184,1)</f>
        <v>3</v>
      </c>
      <c r="U184" s="90">
        <f t="shared" ref="U184:U189" si="83">U183+1</f>
        <v>44488</v>
      </c>
    </row>
    <row r="185" spans="2:25" x14ac:dyDescent="0.25">
      <c r="B185" s="96">
        <f t="shared" si="80"/>
        <v>4</v>
      </c>
      <c r="C185" s="90">
        <f t="shared" si="81"/>
        <v>44482</v>
      </c>
      <c r="S185" s="78"/>
      <c r="T185" s="96">
        <f t="shared" si="82"/>
        <v>4</v>
      </c>
      <c r="U185" s="90">
        <f t="shared" si="83"/>
        <v>44489</v>
      </c>
    </row>
    <row r="186" spans="2:25" x14ac:dyDescent="0.25">
      <c r="B186" s="96">
        <f t="shared" si="80"/>
        <v>5</v>
      </c>
      <c r="C186" s="90">
        <f t="shared" si="81"/>
        <v>44483</v>
      </c>
      <c r="S186" s="78"/>
      <c r="T186" s="96">
        <f t="shared" si="82"/>
        <v>5</v>
      </c>
      <c r="U186" s="90">
        <f t="shared" si="83"/>
        <v>44490</v>
      </c>
    </row>
    <row r="187" spans="2:25" x14ac:dyDescent="0.25">
      <c r="B187" s="96">
        <f t="shared" si="80"/>
        <v>6</v>
      </c>
      <c r="C187" s="90">
        <f t="shared" si="81"/>
        <v>44484</v>
      </c>
      <c r="S187" s="78"/>
      <c r="T187" s="96">
        <f t="shared" si="82"/>
        <v>6</v>
      </c>
      <c r="U187" s="90">
        <f t="shared" si="83"/>
        <v>44491</v>
      </c>
    </row>
    <row r="188" spans="2:25" x14ac:dyDescent="0.25">
      <c r="B188" s="96">
        <f t="shared" si="80"/>
        <v>7</v>
      </c>
      <c r="C188" s="90">
        <f t="shared" si="81"/>
        <v>44485</v>
      </c>
      <c r="S188" s="78"/>
      <c r="T188" s="96">
        <f t="shared" si="82"/>
        <v>7</v>
      </c>
      <c r="U188" s="90">
        <f t="shared" si="83"/>
        <v>44492</v>
      </c>
    </row>
    <row r="189" spans="2:25" ht="15.75" thickBot="1" x14ac:dyDescent="0.3">
      <c r="B189" s="97">
        <f t="shared" si="80"/>
        <v>1</v>
      </c>
      <c r="C189" s="91">
        <f t="shared" si="81"/>
        <v>44486</v>
      </c>
      <c r="S189" s="78"/>
      <c r="T189" s="97">
        <f t="shared" si="82"/>
        <v>1</v>
      </c>
      <c r="U189" s="91">
        <f t="shared" si="83"/>
        <v>44493</v>
      </c>
    </row>
    <row r="190" spans="2:25" ht="19.5" thickBot="1" x14ac:dyDescent="0.3">
      <c r="D190" s="102" t="s">
        <v>27</v>
      </c>
      <c r="E190" s="103"/>
      <c r="F190" s="104"/>
      <c r="G190" s="81">
        <v>43</v>
      </c>
      <c r="S190" s="78"/>
      <c r="T190" s="88"/>
      <c r="V190" s="102" t="s">
        <v>27</v>
      </c>
      <c r="W190" s="103"/>
      <c r="X190" s="104"/>
      <c r="Y190" s="81">
        <v>44</v>
      </c>
    </row>
    <row r="191" spans="2:25" x14ac:dyDescent="0.25">
      <c r="B191" s="95">
        <f>WEEKDAY(C191,1)</f>
        <v>2</v>
      </c>
      <c r="C191" s="89">
        <f>DATE(Année2,1,3)-WEEKDAY(DATE(Année2,1,3))-5+7*$G190</f>
        <v>44494</v>
      </c>
      <c r="S191" s="78"/>
      <c r="T191" s="95">
        <f>WEEKDAY(U191,1)</f>
        <v>2</v>
      </c>
      <c r="U191" s="89">
        <f>DATE(Année2,1,3)-WEEKDAY(DATE(Année2,1,3))-5+7*$Y190</f>
        <v>44501</v>
      </c>
    </row>
    <row r="192" spans="2:25" x14ac:dyDescent="0.25">
      <c r="B192" s="96">
        <f t="shared" ref="B192:B197" si="84">WEEKDAY(C192,1)</f>
        <v>3</v>
      </c>
      <c r="C192" s="90">
        <f t="shared" ref="C192:C197" si="85">C191+1</f>
        <v>44495</v>
      </c>
      <c r="S192" s="78"/>
      <c r="T192" s="96">
        <f t="shared" ref="T192:T197" si="86">WEEKDAY(U192,1)</f>
        <v>3</v>
      </c>
      <c r="U192" s="90">
        <f t="shared" ref="U192:U197" si="87">U191+1</f>
        <v>44502</v>
      </c>
    </row>
    <row r="193" spans="2:25" x14ac:dyDescent="0.25">
      <c r="B193" s="96">
        <f t="shared" si="84"/>
        <v>4</v>
      </c>
      <c r="C193" s="90">
        <f t="shared" si="85"/>
        <v>44496</v>
      </c>
      <c r="S193" s="78"/>
      <c r="T193" s="96">
        <f t="shared" si="86"/>
        <v>4</v>
      </c>
      <c r="U193" s="90">
        <f t="shared" si="87"/>
        <v>44503</v>
      </c>
    </row>
    <row r="194" spans="2:25" x14ac:dyDescent="0.25">
      <c r="B194" s="96">
        <f t="shared" si="84"/>
        <v>5</v>
      </c>
      <c r="C194" s="90">
        <f t="shared" si="85"/>
        <v>44497</v>
      </c>
      <c r="S194" s="78"/>
      <c r="T194" s="96">
        <f t="shared" si="86"/>
        <v>5</v>
      </c>
      <c r="U194" s="90">
        <f t="shared" si="87"/>
        <v>44504</v>
      </c>
    </row>
    <row r="195" spans="2:25" x14ac:dyDescent="0.25">
      <c r="B195" s="96">
        <f t="shared" si="84"/>
        <v>6</v>
      </c>
      <c r="C195" s="90">
        <f t="shared" si="85"/>
        <v>44498</v>
      </c>
      <c r="S195" s="78"/>
      <c r="T195" s="96">
        <f t="shared" si="86"/>
        <v>6</v>
      </c>
      <c r="U195" s="90">
        <f t="shared" si="87"/>
        <v>44505</v>
      </c>
    </row>
    <row r="196" spans="2:25" x14ac:dyDescent="0.25">
      <c r="B196" s="96">
        <f t="shared" si="84"/>
        <v>7</v>
      </c>
      <c r="C196" s="90">
        <f t="shared" si="85"/>
        <v>44499</v>
      </c>
      <c r="S196" s="78"/>
      <c r="T196" s="96">
        <f t="shared" si="86"/>
        <v>7</v>
      </c>
      <c r="U196" s="90">
        <f t="shared" si="87"/>
        <v>44506</v>
      </c>
    </row>
    <row r="197" spans="2:25" ht="15.75" thickBot="1" x14ac:dyDescent="0.3">
      <c r="B197" s="97">
        <f t="shared" si="84"/>
        <v>1</v>
      </c>
      <c r="C197" s="91">
        <f t="shared" si="85"/>
        <v>44500</v>
      </c>
      <c r="S197" s="78"/>
      <c r="T197" s="97">
        <f t="shared" si="86"/>
        <v>1</v>
      </c>
      <c r="U197" s="91">
        <f t="shared" si="87"/>
        <v>44507</v>
      </c>
    </row>
    <row r="198" spans="2:25" ht="19.5" thickBot="1" x14ac:dyDescent="0.3">
      <c r="D198" s="102" t="s">
        <v>27</v>
      </c>
      <c r="E198" s="103"/>
      <c r="F198" s="104"/>
      <c r="G198" s="81">
        <v>45</v>
      </c>
      <c r="S198" s="78"/>
      <c r="T198" s="88"/>
      <c r="V198" s="102" t="s">
        <v>27</v>
      </c>
      <c r="W198" s="103"/>
      <c r="X198" s="104"/>
      <c r="Y198" s="81">
        <v>46</v>
      </c>
    </row>
    <row r="199" spans="2:25" x14ac:dyDescent="0.25">
      <c r="B199" s="95">
        <f>WEEKDAY(C199,1)</f>
        <v>2</v>
      </c>
      <c r="C199" s="89">
        <f>DATE(Année2,1,3)-WEEKDAY(DATE(Année2,1,3))-5+7*$G198</f>
        <v>44508</v>
      </c>
      <c r="S199" s="78"/>
      <c r="T199" s="95">
        <f>WEEKDAY(U199,1)</f>
        <v>2</v>
      </c>
      <c r="U199" s="89">
        <f>DATE(Année2,1,3)-WEEKDAY(DATE(Année2,1,3))-5+7*$Y198</f>
        <v>44515</v>
      </c>
    </row>
    <row r="200" spans="2:25" x14ac:dyDescent="0.25">
      <c r="B200" s="96">
        <f t="shared" ref="B200:B205" si="88">WEEKDAY(C200,1)</f>
        <v>3</v>
      </c>
      <c r="C200" s="90">
        <f t="shared" ref="C200:C205" si="89">C199+1</f>
        <v>44509</v>
      </c>
      <c r="S200" s="78"/>
      <c r="T200" s="96">
        <f t="shared" ref="T200:T205" si="90">WEEKDAY(U200,1)</f>
        <v>3</v>
      </c>
      <c r="U200" s="90">
        <f t="shared" ref="U200:U205" si="91">U199+1</f>
        <v>44516</v>
      </c>
    </row>
    <row r="201" spans="2:25" x14ac:dyDescent="0.25">
      <c r="B201" s="96">
        <f t="shared" si="88"/>
        <v>4</v>
      </c>
      <c r="C201" s="90">
        <f t="shared" si="89"/>
        <v>44510</v>
      </c>
      <c r="S201" s="78"/>
      <c r="T201" s="96">
        <f t="shared" si="90"/>
        <v>4</v>
      </c>
      <c r="U201" s="90">
        <f t="shared" si="91"/>
        <v>44517</v>
      </c>
    </row>
    <row r="202" spans="2:25" x14ac:dyDescent="0.25">
      <c r="B202" s="96">
        <f t="shared" si="88"/>
        <v>5</v>
      </c>
      <c r="C202" s="90">
        <f t="shared" si="89"/>
        <v>44511</v>
      </c>
      <c r="S202" s="78"/>
      <c r="T202" s="96">
        <f t="shared" si="90"/>
        <v>5</v>
      </c>
      <c r="U202" s="90">
        <f t="shared" si="91"/>
        <v>44518</v>
      </c>
    </row>
    <row r="203" spans="2:25" x14ac:dyDescent="0.25">
      <c r="B203" s="96">
        <f t="shared" si="88"/>
        <v>6</v>
      </c>
      <c r="C203" s="90">
        <f t="shared" si="89"/>
        <v>44512</v>
      </c>
      <c r="S203" s="78"/>
      <c r="T203" s="96">
        <f t="shared" si="90"/>
        <v>6</v>
      </c>
      <c r="U203" s="90">
        <f t="shared" si="91"/>
        <v>44519</v>
      </c>
    </row>
    <row r="204" spans="2:25" x14ac:dyDescent="0.25">
      <c r="B204" s="96">
        <f t="shared" si="88"/>
        <v>7</v>
      </c>
      <c r="C204" s="90">
        <f t="shared" si="89"/>
        <v>44513</v>
      </c>
      <c r="S204" s="78"/>
      <c r="T204" s="96">
        <f t="shared" si="90"/>
        <v>7</v>
      </c>
      <c r="U204" s="90">
        <f t="shared" si="91"/>
        <v>44520</v>
      </c>
    </row>
    <row r="205" spans="2:25" ht="15.75" thickBot="1" x14ac:dyDescent="0.3">
      <c r="B205" s="97">
        <f t="shared" si="88"/>
        <v>1</v>
      </c>
      <c r="C205" s="91">
        <f t="shared" si="89"/>
        <v>44514</v>
      </c>
      <c r="S205" s="78"/>
      <c r="T205" s="97">
        <f t="shared" si="90"/>
        <v>1</v>
      </c>
      <c r="U205" s="91">
        <f t="shared" si="91"/>
        <v>44521</v>
      </c>
    </row>
    <row r="206" spans="2:25" ht="19.5" thickBot="1" x14ac:dyDescent="0.3">
      <c r="D206" s="102" t="s">
        <v>27</v>
      </c>
      <c r="E206" s="103"/>
      <c r="F206" s="104"/>
      <c r="G206" s="81">
        <v>47</v>
      </c>
      <c r="S206" s="78"/>
      <c r="T206" s="88"/>
      <c r="V206" s="102" t="s">
        <v>27</v>
      </c>
      <c r="W206" s="103"/>
      <c r="X206" s="104"/>
      <c r="Y206" s="81">
        <v>48</v>
      </c>
    </row>
    <row r="207" spans="2:25" x14ac:dyDescent="0.25">
      <c r="B207" s="95">
        <f>WEEKDAY(C207,1)</f>
        <v>2</v>
      </c>
      <c r="C207" s="89">
        <f>DATE(Année2,1,3)-WEEKDAY(DATE(Année2,1,3))-5+7*$G206</f>
        <v>44522</v>
      </c>
      <c r="S207" s="78"/>
      <c r="T207" s="95">
        <f>WEEKDAY(U207,1)</f>
        <v>2</v>
      </c>
      <c r="U207" s="89">
        <f>DATE(Année2,1,3)-WEEKDAY(DATE(Année2,1,3))-5+7*$Y206</f>
        <v>44529</v>
      </c>
    </row>
    <row r="208" spans="2:25" x14ac:dyDescent="0.25">
      <c r="B208" s="96">
        <f t="shared" ref="B208:B213" si="92">WEEKDAY(C208,1)</f>
        <v>3</v>
      </c>
      <c r="C208" s="90">
        <f t="shared" ref="C208:C213" si="93">C207+1</f>
        <v>44523</v>
      </c>
      <c r="S208" s="78"/>
      <c r="T208" s="96">
        <f t="shared" ref="T208:T213" si="94">WEEKDAY(U208,1)</f>
        <v>3</v>
      </c>
      <c r="U208" s="90">
        <f t="shared" ref="U208:U213" si="95">U207+1</f>
        <v>44530</v>
      </c>
    </row>
    <row r="209" spans="2:25" x14ac:dyDescent="0.25">
      <c r="B209" s="96">
        <f t="shared" si="92"/>
        <v>4</v>
      </c>
      <c r="C209" s="90">
        <f t="shared" si="93"/>
        <v>44524</v>
      </c>
      <c r="S209" s="78"/>
      <c r="T209" s="96">
        <f t="shared" si="94"/>
        <v>4</v>
      </c>
      <c r="U209" s="90">
        <f t="shared" si="95"/>
        <v>44531</v>
      </c>
    </row>
    <row r="210" spans="2:25" x14ac:dyDescent="0.25">
      <c r="B210" s="96">
        <f t="shared" si="92"/>
        <v>5</v>
      </c>
      <c r="C210" s="90">
        <f t="shared" si="93"/>
        <v>44525</v>
      </c>
      <c r="S210" s="78"/>
      <c r="T210" s="96">
        <f t="shared" si="94"/>
        <v>5</v>
      </c>
      <c r="U210" s="90">
        <f t="shared" si="95"/>
        <v>44532</v>
      </c>
    </row>
    <row r="211" spans="2:25" x14ac:dyDescent="0.25">
      <c r="B211" s="96">
        <f t="shared" si="92"/>
        <v>6</v>
      </c>
      <c r="C211" s="90">
        <f t="shared" si="93"/>
        <v>44526</v>
      </c>
      <c r="S211" s="78"/>
      <c r="T211" s="96">
        <f t="shared" si="94"/>
        <v>6</v>
      </c>
      <c r="U211" s="90">
        <f t="shared" si="95"/>
        <v>44533</v>
      </c>
    </row>
    <row r="212" spans="2:25" x14ac:dyDescent="0.25">
      <c r="B212" s="96">
        <f t="shared" si="92"/>
        <v>7</v>
      </c>
      <c r="C212" s="90">
        <f t="shared" si="93"/>
        <v>44527</v>
      </c>
      <c r="S212" s="78"/>
      <c r="T212" s="96">
        <f t="shared" si="94"/>
        <v>7</v>
      </c>
      <c r="U212" s="90">
        <f t="shared" si="95"/>
        <v>44534</v>
      </c>
    </row>
    <row r="213" spans="2:25" ht="15.75" thickBot="1" x14ac:dyDescent="0.3">
      <c r="B213" s="97">
        <f t="shared" si="92"/>
        <v>1</v>
      </c>
      <c r="C213" s="91">
        <f t="shared" si="93"/>
        <v>44528</v>
      </c>
      <c r="S213" s="78"/>
      <c r="T213" s="97">
        <f t="shared" si="94"/>
        <v>1</v>
      </c>
      <c r="U213" s="91">
        <f t="shared" si="95"/>
        <v>44535</v>
      </c>
    </row>
    <row r="214" spans="2:25" ht="19.5" thickBot="1" x14ac:dyDescent="0.3">
      <c r="D214" s="102" t="s">
        <v>27</v>
      </c>
      <c r="E214" s="103"/>
      <c r="F214" s="104"/>
      <c r="G214" s="81">
        <v>49</v>
      </c>
      <c r="S214" s="78"/>
      <c r="T214" s="88"/>
      <c r="V214" s="102" t="s">
        <v>27</v>
      </c>
      <c r="W214" s="103"/>
      <c r="X214" s="104"/>
      <c r="Y214" s="81">
        <v>50</v>
      </c>
    </row>
    <row r="215" spans="2:25" x14ac:dyDescent="0.25">
      <c r="B215" s="95">
        <f>WEEKDAY(C215,1)</f>
        <v>2</v>
      </c>
      <c r="C215" s="89">
        <f>DATE(Année2,1,3)-WEEKDAY(DATE(Année2,1,3))-5+7*$G214</f>
        <v>44536</v>
      </c>
      <c r="S215" s="78"/>
      <c r="T215" s="95">
        <f>WEEKDAY(U215,1)</f>
        <v>2</v>
      </c>
      <c r="U215" s="89">
        <f>DATE(Année2,1,3)-WEEKDAY(DATE(Année2,1,3))-5+7*$Y214</f>
        <v>44543</v>
      </c>
    </row>
    <row r="216" spans="2:25" x14ac:dyDescent="0.25">
      <c r="B216" s="96">
        <f t="shared" ref="B216:B221" si="96">WEEKDAY(C216,1)</f>
        <v>3</v>
      </c>
      <c r="C216" s="90">
        <f t="shared" ref="C216:C221" si="97">C215+1</f>
        <v>44537</v>
      </c>
      <c r="S216" s="78"/>
      <c r="T216" s="96">
        <f t="shared" ref="T216:T221" si="98">WEEKDAY(U216,1)</f>
        <v>3</v>
      </c>
      <c r="U216" s="90">
        <f t="shared" ref="U216:U221" si="99">U215+1</f>
        <v>44544</v>
      </c>
    </row>
    <row r="217" spans="2:25" x14ac:dyDescent="0.25">
      <c r="B217" s="96">
        <f t="shared" si="96"/>
        <v>4</v>
      </c>
      <c r="C217" s="90">
        <f t="shared" si="97"/>
        <v>44538</v>
      </c>
      <c r="S217" s="78"/>
      <c r="T217" s="96">
        <f t="shared" si="98"/>
        <v>4</v>
      </c>
      <c r="U217" s="90">
        <f t="shared" si="99"/>
        <v>44545</v>
      </c>
    </row>
    <row r="218" spans="2:25" x14ac:dyDescent="0.25">
      <c r="B218" s="96">
        <f t="shared" si="96"/>
        <v>5</v>
      </c>
      <c r="C218" s="90">
        <f t="shared" si="97"/>
        <v>44539</v>
      </c>
      <c r="S218" s="78"/>
      <c r="T218" s="96">
        <f t="shared" si="98"/>
        <v>5</v>
      </c>
      <c r="U218" s="90">
        <f t="shared" si="99"/>
        <v>44546</v>
      </c>
    </row>
    <row r="219" spans="2:25" x14ac:dyDescent="0.25">
      <c r="B219" s="96">
        <f t="shared" si="96"/>
        <v>6</v>
      </c>
      <c r="C219" s="90">
        <f t="shared" si="97"/>
        <v>44540</v>
      </c>
      <c r="S219" s="78"/>
      <c r="T219" s="96">
        <f t="shared" si="98"/>
        <v>6</v>
      </c>
      <c r="U219" s="90">
        <f t="shared" si="99"/>
        <v>44547</v>
      </c>
    </row>
    <row r="220" spans="2:25" x14ac:dyDescent="0.25">
      <c r="B220" s="96">
        <f t="shared" si="96"/>
        <v>7</v>
      </c>
      <c r="C220" s="90">
        <f t="shared" si="97"/>
        <v>44541</v>
      </c>
      <c r="S220" s="78"/>
      <c r="T220" s="96">
        <f t="shared" si="98"/>
        <v>7</v>
      </c>
      <c r="U220" s="90">
        <f t="shared" si="99"/>
        <v>44548</v>
      </c>
    </row>
    <row r="221" spans="2:25" ht="15.75" thickBot="1" x14ac:dyDescent="0.3">
      <c r="B221" s="97">
        <f t="shared" si="96"/>
        <v>1</v>
      </c>
      <c r="C221" s="91">
        <f t="shared" si="97"/>
        <v>44542</v>
      </c>
      <c r="S221" s="78"/>
      <c r="T221" s="97">
        <f t="shared" si="98"/>
        <v>1</v>
      </c>
      <c r="U221" s="91">
        <f t="shared" si="99"/>
        <v>44549</v>
      </c>
    </row>
    <row r="222" spans="2:25" ht="19.5" thickBot="1" x14ac:dyDescent="0.3">
      <c r="D222" s="102" t="s">
        <v>27</v>
      </c>
      <c r="E222" s="103"/>
      <c r="F222" s="104"/>
      <c r="G222" s="81">
        <v>51</v>
      </c>
      <c r="S222" s="78"/>
      <c r="T222" s="88"/>
      <c r="V222" s="102" t="s">
        <v>27</v>
      </c>
      <c r="W222" s="103"/>
      <c r="X222" s="104"/>
      <c r="Y222" s="81">
        <v>52</v>
      </c>
    </row>
    <row r="223" spans="2:25" x14ac:dyDescent="0.25">
      <c r="B223" s="95">
        <f>WEEKDAY(C223,1)</f>
        <v>2</v>
      </c>
      <c r="C223" s="89">
        <f>DATE(Année2,1,3)-WEEKDAY(DATE(Année2,1,3))-5+7*$G222</f>
        <v>44550</v>
      </c>
      <c r="S223" s="78"/>
      <c r="T223" s="95">
        <f>WEEKDAY(U223,1)</f>
        <v>2</v>
      </c>
      <c r="U223" s="89">
        <f>DATE(Année2,1,3)-WEEKDAY(DATE(Année2,1,3))-5+7*$Y222</f>
        <v>44557</v>
      </c>
    </row>
    <row r="224" spans="2:25" x14ac:dyDescent="0.25">
      <c r="B224" s="96">
        <f t="shared" ref="B224:B229" si="100">WEEKDAY(C224,1)</f>
        <v>3</v>
      </c>
      <c r="C224" s="90">
        <f t="shared" ref="C224:C229" si="101">C223+1</f>
        <v>44551</v>
      </c>
      <c r="S224" s="78"/>
      <c r="T224" s="96">
        <f t="shared" ref="T224:T229" si="102">WEEKDAY(U224,1)</f>
        <v>3</v>
      </c>
      <c r="U224" s="90">
        <f t="shared" ref="U224:U229" si="103">U223+1</f>
        <v>44558</v>
      </c>
    </row>
    <row r="225" spans="2:21" x14ac:dyDescent="0.25">
      <c r="B225" s="96">
        <f t="shared" si="100"/>
        <v>4</v>
      </c>
      <c r="C225" s="90">
        <f t="shared" si="101"/>
        <v>44552</v>
      </c>
      <c r="S225" s="78"/>
      <c r="T225" s="96">
        <f t="shared" si="102"/>
        <v>4</v>
      </c>
      <c r="U225" s="90">
        <f t="shared" si="103"/>
        <v>44559</v>
      </c>
    </row>
    <row r="226" spans="2:21" x14ac:dyDescent="0.25">
      <c r="B226" s="96">
        <f t="shared" si="100"/>
        <v>5</v>
      </c>
      <c r="C226" s="90">
        <f t="shared" si="101"/>
        <v>44553</v>
      </c>
      <c r="S226" s="78"/>
      <c r="T226" s="96">
        <f t="shared" si="102"/>
        <v>5</v>
      </c>
      <c r="U226" s="90">
        <f t="shared" si="103"/>
        <v>44560</v>
      </c>
    </row>
    <row r="227" spans="2:21" x14ac:dyDescent="0.25">
      <c r="B227" s="96">
        <f t="shared" si="100"/>
        <v>6</v>
      </c>
      <c r="C227" s="90">
        <f t="shared" si="101"/>
        <v>44554</v>
      </c>
      <c r="S227" s="78"/>
      <c r="T227" s="96">
        <f t="shared" si="102"/>
        <v>6</v>
      </c>
      <c r="U227" s="90">
        <f t="shared" si="103"/>
        <v>44561</v>
      </c>
    </row>
    <row r="228" spans="2:21" x14ac:dyDescent="0.25">
      <c r="B228" s="96">
        <f t="shared" si="100"/>
        <v>7</v>
      </c>
      <c r="C228" s="90">
        <f t="shared" si="101"/>
        <v>44555</v>
      </c>
      <c r="S228" s="78"/>
      <c r="T228" s="96">
        <f t="shared" si="102"/>
        <v>7</v>
      </c>
      <c r="U228" s="90">
        <f t="shared" si="103"/>
        <v>44562</v>
      </c>
    </row>
    <row r="229" spans="2:21" ht="15.75" thickBot="1" x14ac:dyDescent="0.3">
      <c r="B229" s="97">
        <f t="shared" si="100"/>
        <v>1</v>
      </c>
      <c r="C229" s="91">
        <f t="shared" si="101"/>
        <v>44556</v>
      </c>
      <c r="S229" s="78"/>
      <c r="T229" s="97">
        <f t="shared" si="102"/>
        <v>1</v>
      </c>
      <c r="U229" s="91">
        <f t="shared" si="103"/>
        <v>44563</v>
      </c>
    </row>
  </sheetData>
  <mergeCells count="86">
    <mergeCell ref="D206:F206"/>
    <mergeCell ref="V206:X206"/>
    <mergeCell ref="D214:F214"/>
    <mergeCell ref="V214:X214"/>
    <mergeCell ref="D222:F222"/>
    <mergeCell ref="V222:X222"/>
    <mergeCell ref="D182:F182"/>
    <mergeCell ref="V182:X182"/>
    <mergeCell ref="D190:F190"/>
    <mergeCell ref="V190:X190"/>
    <mergeCell ref="D198:F198"/>
    <mergeCell ref="V198:X198"/>
    <mergeCell ref="D158:F158"/>
    <mergeCell ref="V158:X158"/>
    <mergeCell ref="D166:F166"/>
    <mergeCell ref="V166:X166"/>
    <mergeCell ref="D174:F174"/>
    <mergeCell ref="V174:X174"/>
    <mergeCell ref="B17:C17"/>
    <mergeCell ref="B16:C16"/>
    <mergeCell ref="B18:C18"/>
    <mergeCell ref="B19:C19"/>
    <mergeCell ref="AF2:AF14"/>
    <mergeCell ref="W2:W14"/>
    <mergeCell ref="X2:X14"/>
    <mergeCell ref="Y2:Y14"/>
    <mergeCell ref="Z2:Z14"/>
    <mergeCell ref="P2:P14"/>
    <mergeCell ref="R2:R14"/>
    <mergeCell ref="V2:V14"/>
    <mergeCell ref="O2:O14"/>
    <mergeCell ref="Q2:Q14"/>
    <mergeCell ref="D2:D14"/>
    <mergeCell ref="E2:E14"/>
    <mergeCell ref="AG2:AG14"/>
    <mergeCell ref="AH2:AH14"/>
    <mergeCell ref="AI2:AI14"/>
    <mergeCell ref="AJ2:AJ14"/>
    <mergeCell ref="AA2:AA14"/>
    <mergeCell ref="AB2:AB14"/>
    <mergeCell ref="AC2:AC14"/>
    <mergeCell ref="AD2:AD14"/>
    <mergeCell ref="AE2:AE14"/>
    <mergeCell ref="F2:F14"/>
    <mergeCell ref="H2:H14"/>
    <mergeCell ref="J2:J14"/>
    <mergeCell ref="L2:L14"/>
    <mergeCell ref="N2:N14"/>
    <mergeCell ref="G2:G14"/>
    <mergeCell ref="I2:I14"/>
    <mergeCell ref="K2:K14"/>
    <mergeCell ref="M2:M14"/>
    <mergeCell ref="D78:F78"/>
    <mergeCell ref="D22:F22"/>
    <mergeCell ref="V22:X22"/>
    <mergeCell ref="D30:F30"/>
    <mergeCell ref="V30:X30"/>
    <mergeCell ref="D38:F38"/>
    <mergeCell ref="V38:X38"/>
    <mergeCell ref="D46:F46"/>
    <mergeCell ref="V46:X46"/>
    <mergeCell ref="D54:F54"/>
    <mergeCell ref="D62:F62"/>
    <mergeCell ref="D70:F70"/>
    <mergeCell ref="V54:X54"/>
    <mergeCell ref="V62:X62"/>
    <mergeCell ref="V70:X70"/>
    <mergeCell ref="V78:X78"/>
    <mergeCell ref="D134:F134"/>
    <mergeCell ref="D142:F142"/>
    <mergeCell ref="D150:F150"/>
    <mergeCell ref="D86:F86"/>
    <mergeCell ref="D94:F94"/>
    <mergeCell ref="D102:F102"/>
    <mergeCell ref="D110:F110"/>
    <mergeCell ref="D118:F118"/>
    <mergeCell ref="D126:F126"/>
    <mergeCell ref="V126:X126"/>
    <mergeCell ref="V134:X134"/>
    <mergeCell ref="V142:X142"/>
    <mergeCell ref="V150:X150"/>
    <mergeCell ref="V86:X86"/>
    <mergeCell ref="V94:X94"/>
    <mergeCell ref="V102:X102"/>
    <mergeCell ref="V110:X110"/>
    <mergeCell ref="V118:X11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ListerOnglets">
                <anchor moveWithCells="1">
                  <from>
                    <xdr:col>2</xdr:col>
                    <xdr:colOff>152400</xdr:colOff>
                    <xdr:row>1</xdr:row>
                    <xdr:rowOff>28575</xdr:rowOff>
                  </from>
                  <to>
                    <xdr:col>2</xdr:col>
                    <xdr:colOff>581025</xdr:colOff>
                    <xdr:row>13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>
                <anchor moveWithCells="1" sizeWithCells="1">
                  <from>
                    <xdr:col>1</xdr:col>
                    <xdr:colOff>561975</xdr:colOff>
                    <xdr:row>0</xdr:row>
                    <xdr:rowOff>66675</xdr:rowOff>
                  </from>
                  <to>
                    <xdr:col>2</xdr:col>
                    <xdr:colOff>19050</xdr:colOff>
                    <xdr:row>13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AM53"/>
  <sheetViews>
    <sheetView tabSelected="1" zoomScaleNormal="100" workbookViewId="0">
      <selection activeCell="X5" sqref="X5"/>
    </sheetView>
  </sheetViews>
  <sheetFormatPr baseColWidth="10" defaultRowHeight="15" x14ac:dyDescent="0.25"/>
  <cols>
    <col min="1" max="1" width="0.85546875" customWidth="1"/>
    <col min="2" max="3" width="7.7109375" customWidth="1"/>
    <col min="4" max="4" width="4.7109375" customWidth="1"/>
    <col min="5" max="6" width="7.7109375" customWidth="1"/>
    <col min="7" max="7" width="4.7109375" customWidth="1"/>
    <col min="8" max="9" width="7.7109375" customWidth="1"/>
    <col min="10" max="10" width="4.7109375" customWidth="1"/>
    <col min="11" max="11" width="7.7109375" customWidth="1"/>
    <col min="12" max="12" width="9.5703125" bestFit="1" customWidth="1"/>
    <col min="13" max="13" width="4.7109375" customWidth="1"/>
    <col min="14" max="14" width="7.7109375" customWidth="1"/>
    <col min="15" max="15" width="9.5703125" bestFit="1" customWidth="1"/>
    <col min="16" max="16" width="4.7109375" customWidth="1"/>
    <col min="17" max="17" width="7.7109375" customWidth="1"/>
    <col min="18" max="18" width="9.5703125" bestFit="1" customWidth="1"/>
    <col min="19" max="19" width="4.7109375" customWidth="1"/>
    <col min="20" max="20" width="7.7109375" customWidth="1"/>
    <col min="21" max="21" width="9.5703125" bestFit="1" customWidth="1"/>
    <col min="22" max="22" width="4.7109375" customWidth="1"/>
    <col min="23" max="23" width="7.7109375" customWidth="1"/>
    <col min="24" max="24" width="9.5703125" bestFit="1" customWidth="1"/>
    <col min="25" max="25" width="4.7109375" customWidth="1"/>
    <col min="26" max="26" width="7.7109375" customWidth="1"/>
    <col min="27" max="27" width="9.5703125" bestFit="1" customWidth="1"/>
    <col min="28" max="28" width="4.7109375" customWidth="1"/>
    <col min="29" max="30" width="7.7109375" customWidth="1"/>
    <col min="31" max="31" width="4.7109375" customWidth="1"/>
    <col min="32" max="33" width="7.7109375" customWidth="1"/>
    <col min="34" max="34" width="4.7109375" customWidth="1"/>
    <col min="35" max="36" width="7.7109375" customWidth="1"/>
    <col min="37" max="37" width="4.7109375" customWidth="1"/>
  </cols>
  <sheetData>
    <row r="2" spans="1:39" ht="15" customHeight="1" x14ac:dyDescent="0.25">
      <c r="A2" s="20"/>
      <c r="B2" s="134" t="s">
        <v>1</v>
      </c>
      <c r="C2" s="134"/>
      <c r="D2" s="134"/>
      <c r="E2" s="134"/>
      <c r="F2" s="134"/>
      <c r="G2" s="134"/>
      <c r="H2" s="134"/>
      <c r="I2" s="135"/>
      <c r="J2" s="130">
        <v>2020</v>
      </c>
      <c r="K2" s="131"/>
      <c r="L2" s="130">
        <f>Année1+1</f>
        <v>2021</v>
      </c>
      <c r="M2" s="131"/>
    </row>
    <row r="3" spans="1:39" ht="15" customHeight="1" x14ac:dyDescent="0.25">
      <c r="A3" s="20"/>
      <c r="B3" s="134"/>
      <c r="C3" s="134"/>
      <c r="D3" s="134"/>
      <c r="E3" s="134"/>
      <c r="F3" s="134"/>
      <c r="G3" s="134"/>
      <c r="H3" s="134"/>
      <c r="I3" s="135"/>
      <c r="J3" s="132"/>
      <c r="K3" s="133"/>
      <c r="L3" s="132"/>
      <c r="M3" s="133"/>
    </row>
    <row r="4" spans="1:39" ht="18.75" customHeight="1" x14ac:dyDescent="0.25">
      <c r="Q4" s="21"/>
      <c r="R4" s="21"/>
      <c r="S4" s="21"/>
      <c r="X4" s="22"/>
    </row>
    <row r="5" spans="1:39" x14ac:dyDescent="0.25">
      <c r="Q5" s="21"/>
      <c r="R5" s="21"/>
      <c r="S5" s="21"/>
    </row>
    <row r="6" spans="1:39" x14ac:dyDescent="0.25">
      <c r="O6" s="57"/>
    </row>
    <row r="8" spans="1:39" ht="24.95" customHeight="1" x14ac:dyDescent="0.25">
      <c r="B8" s="127" t="str">
        <f>"JUIN"&amp;" "&amp;Année1</f>
        <v>JUIN 2020</v>
      </c>
      <c r="C8" s="128"/>
      <c r="D8" s="129"/>
      <c r="E8" s="127" t="str">
        <f>"JUILLET"&amp;" "&amp;Année1</f>
        <v>JUILLET 2020</v>
      </c>
      <c r="F8" s="128"/>
      <c r="G8" s="129"/>
      <c r="H8" s="127" t="str">
        <f>"AOUT"&amp;" "&amp;Année1</f>
        <v>AOUT 2020</v>
      </c>
      <c r="I8" s="128"/>
      <c r="J8" s="129"/>
      <c r="K8" s="127" t="str">
        <f>"SEPTEMBRE"&amp;" "&amp;Année1</f>
        <v>SEPTEMBRE 2020</v>
      </c>
      <c r="L8" s="128"/>
      <c r="M8" s="129"/>
      <c r="N8" s="127" t="str">
        <f>"OCTOBRE"&amp;" "&amp;Année1</f>
        <v>OCTOBRE 2020</v>
      </c>
      <c r="O8" s="128"/>
      <c r="P8" s="129"/>
      <c r="Q8" s="127" t="str">
        <f>"NOVEMBRE"&amp;" "&amp;Année1</f>
        <v>NOVEMBRE 2020</v>
      </c>
      <c r="R8" s="128"/>
      <c r="S8" s="129"/>
      <c r="T8" s="127" t="str">
        <f>"DECEMBRE"&amp;" "&amp;Année1</f>
        <v>DECEMBRE 2020</v>
      </c>
      <c r="U8" s="128"/>
      <c r="V8" s="129"/>
      <c r="W8" s="127" t="str">
        <f>"JANVIER"&amp;" "&amp;Année2</f>
        <v>JANVIER 2021</v>
      </c>
      <c r="X8" s="128"/>
      <c r="Y8" s="129"/>
      <c r="Z8" s="127" t="str">
        <f>"FEVRIER"&amp;" "&amp;Année2</f>
        <v>FEVRIER 2021</v>
      </c>
      <c r="AA8" s="128"/>
      <c r="AB8" s="129"/>
      <c r="AC8" s="127" t="str">
        <f>"MARS"&amp;" "&amp;Année2</f>
        <v>MARS 2021</v>
      </c>
      <c r="AD8" s="128"/>
      <c r="AE8" s="129"/>
      <c r="AF8" s="127" t="str">
        <f>"AVRIL"&amp;" "&amp;Année2</f>
        <v>AVRIL 2021</v>
      </c>
      <c r="AG8" s="128"/>
      <c r="AH8" s="129"/>
      <c r="AI8" s="127" t="str">
        <f>"MAI"&amp;" "&amp;Année2</f>
        <v>MAI 2021</v>
      </c>
      <c r="AJ8" s="128"/>
      <c r="AK8" s="129"/>
    </row>
    <row r="9" spans="1:39" x14ac:dyDescent="0.25">
      <c r="B9" s="48">
        <f>DATE(Année1,6,1)</f>
        <v>43983</v>
      </c>
      <c r="C9" s="49"/>
      <c r="D9" s="75" t="str">
        <f t="shared" ref="D9:D39" si="0">IF(WEEKDAY(B9)=2,"S"&amp;WEEKNUM(DATE(Année1,MONTH(B9),DAY(B9)),21),"")</f>
        <v>S23</v>
      </c>
      <c r="E9" s="38">
        <f>DATE(Année1,7,1)</f>
        <v>44013</v>
      </c>
      <c r="F9" s="39"/>
      <c r="G9" s="75" t="str">
        <f t="shared" ref="G9:G39" si="1">IF(WEEKDAY(E9)=2,"S"&amp;WEEKNUM(DATE(Année1,MONTH(E9),DAY(E9)),21),"")</f>
        <v/>
      </c>
      <c r="H9" s="38">
        <f>DATE(Année1,8,1)</f>
        <v>44044</v>
      </c>
      <c r="I9" s="39"/>
      <c r="J9" s="75" t="str">
        <f t="shared" ref="J9:J39" si="2">IF(WEEKDAY(H9)=2,"S"&amp;WEEKNUM(DATE(Année1,MONTH(H9),DAY(H9)),21),"")</f>
        <v/>
      </c>
      <c r="K9" s="48">
        <f>DATE(Année1,9,1)</f>
        <v>44075</v>
      </c>
      <c r="L9" s="49"/>
      <c r="M9" s="75" t="str">
        <f t="shared" ref="M9:M39" si="3">IF(WEEKDAY(K9)=2,"S"&amp;WEEKNUM(DATE(Année1,MONTH(K9),DAY(K9)),21),"")</f>
        <v/>
      </c>
      <c r="N9" s="38">
        <f>DATE(Année1,10,1)</f>
        <v>44105</v>
      </c>
      <c r="O9" s="39"/>
      <c r="P9" s="75" t="str">
        <f t="shared" ref="P9:P39" si="4">IF(WEEKDAY(N9)=2,"S"&amp;WEEKNUM(DATE(Année1,MONTH(N9),DAY(N9)),21),"")</f>
        <v/>
      </c>
      <c r="Q9" s="48">
        <f>DATE(Année1,11,1)</f>
        <v>44136</v>
      </c>
      <c r="R9" s="49"/>
      <c r="S9" s="75" t="str">
        <f t="shared" ref="S9:S39" si="5">IF(WEEKDAY(Q9)=2,"S"&amp;WEEKNUM(DATE(Année1,MONTH(Q9),DAY(Q9)),21),"")</f>
        <v/>
      </c>
      <c r="T9" s="48">
        <f>DATE(Année1,12,1)</f>
        <v>44166</v>
      </c>
      <c r="U9" s="54"/>
      <c r="V9" s="75" t="str">
        <f t="shared" ref="V9:V39" si="6">IF(WEEKDAY(T9)=2,"S"&amp;WEEKNUM(DATE(Année1,MONTH(T9),DAY(T9)),21),"")</f>
        <v/>
      </c>
      <c r="W9" s="31">
        <f>DATE(Année2,1,1)</f>
        <v>44197</v>
      </c>
      <c r="X9" s="32"/>
      <c r="Y9" s="75" t="str">
        <f t="shared" ref="Y9:Y39" si="7">IF(WEEKDAY(W9)=2,"S"&amp;WEEKNUM(DATE(Année2,MONTH(W9),DAY(W9)),21),"")</f>
        <v/>
      </c>
      <c r="Z9" s="48">
        <f>DATE(Année2,2,1)</f>
        <v>44228</v>
      </c>
      <c r="AA9" s="54"/>
      <c r="AB9" s="75" t="str">
        <f t="shared" ref="AB9:AB36" si="8">IF(WEEKDAY(Z9)=2,"S"&amp;WEEKNUM(DATE(Année2,MONTH(Z9),DAY(Z9)),21),"")</f>
        <v>S5</v>
      </c>
      <c r="AC9" s="48">
        <f>DATE(Année2,3,1)</f>
        <v>44256</v>
      </c>
      <c r="AD9" s="54"/>
      <c r="AE9" s="73" t="str">
        <f t="shared" ref="AE9:AE39" si="9">IF(WEEKDAY(AC9)=2,"S"&amp;WEEKNUM(DATE(Année2,MONTH(AC9),DAY(AC9)),21),"")</f>
        <v>S9</v>
      </c>
      <c r="AF9" s="38">
        <f>DATE(Année2,4,1)</f>
        <v>44287</v>
      </c>
      <c r="AG9" s="40"/>
      <c r="AH9" s="75" t="str">
        <f t="shared" ref="AH9:AH39" si="10">IF(WEEKDAY(AF9)=2,"S"&amp;WEEKNUM(DATE(Année2,MONTH(AF9),DAY(AF9)),21),"")</f>
        <v/>
      </c>
      <c r="AI9" s="31">
        <f>DATE(Année2,5,1)</f>
        <v>44317</v>
      </c>
      <c r="AJ9" s="32"/>
      <c r="AK9" s="75" t="str">
        <f t="shared" ref="AK9:AK39" si="11">IF(WEEKDAY(AI9)=2,"S"&amp;WEEKNUM(DATE(Année2,MONTH(AI9),DAY(AI9)),21),"")</f>
        <v/>
      </c>
    </row>
    <row r="10" spans="1:39" x14ac:dyDescent="0.25">
      <c r="B10" s="50">
        <f>B9+1</f>
        <v>43984</v>
      </c>
      <c r="C10" s="51"/>
      <c r="D10" s="75" t="str">
        <f t="shared" si="0"/>
        <v/>
      </c>
      <c r="E10" s="41">
        <f>E9+1</f>
        <v>44014</v>
      </c>
      <c r="F10" s="42"/>
      <c r="G10" s="75" t="str">
        <f t="shared" si="1"/>
        <v/>
      </c>
      <c r="H10" s="50">
        <f t="shared" ref="H10:AI25" si="12">H9+1</f>
        <v>44045</v>
      </c>
      <c r="I10" s="51"/>
      <c r="J10" s="75" t="str">
        <f t="shared" si="2"/>
        <v/>
      </c>
      <c r="K10" s="41">
        <f t="shared" si="12"/>
        <v>44076</v>
      </c>
      <c r="L10" s="42"/>
      <c r="M10" s="75" t="str">
        <f t="shared" si="3"/>
        <v/>
      </c>
      <c r="N10" s="41">
        <f t="shared" si="12"/>
        <v>44106</v>
      </c>
      <c r="O10" s="42"/>
      <c r="P10" s="75" t="str">
        <f t="shared" si="4"/>
        <v/>
      </c>
      <c r="Q10" s="50">
        <f t="shared" si="12"/>
        <v>44137</v>
      </c>
      <c r="R10" s="51"/>
      <c r="S10" s="75" t="str">
        <f t="shared" si="5"/>
        <v>S45</v>
      </c>
      <c r="T10" s="41">
        <f t="shared" si="12"/>
        <v>44167</v>
      </c>
      <c r="U10" s="43"/>
      <c r="V10" s="75" t="str">
        <f t="shared" si="6"/>
        <v/>
      </c>
      <c r="W10" s="41">
        <f t="shared" si="12"/>
        <v>44198</v>
      </c>
      <c r="X10" s="43"/>
      <c r="Y10" s="75" t="str">
        <f t="shared" si="7"/>
        <v/>
      </c>
      <c r="Z10" s="50">
        <f>IF(Z9="","",IF(Z9=EOMONTH(Z9,0),"",Z9+1))</f>
        <v>44229</v>
      </c>
      <c r="AA10" s="53"/>
      <c r="AB10" s="75" t="str">
        <f t="shared" si="8"/>
        <v/>
      </c>
      <c r="AC10" s="41">
        <f t="shared" si="12"/>
        <v>44257</v>
      </c>
      <c r="AD10" s="43"/>
      <c r="AE10" s="73" t="str">
        <f t="shared" si="9"/>
        <v/>
      </c>
      <c r="AF10" s="41">
        <f t="shared" si="12"/>
        <v>44288</v>
      </c>
      <c r="AG10" s="43"/>
      <c r="AH10" s="75" t="str">
        <f t="shared" si="10"/>
        <v/>
      </c>
      <c r="AI10" s="50">
        <f t="shared" si="12"/>
        <v>44318</v>
      </c>
      <c r="AJ10" s="53"/>
      <c r="AK10" s="75" t="str">
        <f t="shared" si="11"/>
        <v/>
      </c>
      <c r="AM10" s="27"/>
    </row>
    <row r="11" spans="1:39" x14ac:dyDescent="0.25">
      <c r="B11" s="41">
        <f>B10+1</f>
        <v>43985</v>
      </c>
      <c r="C11" s="42"/>
      <c r="D11" s="75" t="str">
        <f t="shared" si="0"/>
        <v/>
      </c>
      <c r="E11" s="41">
        <f t="shared" ref="E11:W26" si="13">E10+1</f>
        <v>44015</v>
      </c>
      <c r="F11" s="42"/>
      <c r="G11" s="75" t="str">
        <f t="shared" si="1"/>
        <v/>
      </c>
      <c r="H11" s="50">
        <f t="shared" si="12"/>
        <v>44046</v>
      </c>
      <c r="I11" s="51"/>
      <c r="J11" s="75" t="str">
        <f t="shared" si="2"/>
        <v>S32</v>
      </c>
      <c r="K11" s="41">
        <f t="shared" si="12"/>
        <v>44077</v>
      </c>
      <c r="L11" s="42"/>
      <c r="M11" s="75" t="str">
        <f t="shared" si="3"/>
        <v/>
      </c>
      <c r="N11" s="41">
        <f t="shared" si="12"/>
        <v>44107</v>
      </c>
      <c r="O11" s="42"/>
      <c r="P11" s="75" t="str">
        <f t="shared" si="4"/>
        <v/>
      </c>
      <c r="Q11" s="50">
        <f t="shared" si="12"/>
        <v>44138</v>
      </c>
      <c r="R11" s="51"/>
      <c r="S11" s="75" t="str">
        <f t="shared" si="5"/>
        <v/>
      </c>
      <c r="T11" s="41">
        <f t="shared" si="12"/>
        <v>44168</v>
      </c>
      <c r="U11" s="43"/>
      <c r="V11" s="75" t="str">
        <f t="shared" si="6"/>
        <v/>
      </c>
      <c r="W11" s="50">
        <f t="shared" si="12"/>
        <v>44199</v>
      </c>
      <c r="X11" s="53"/>
      <c r="Y11" s="75" t="str">
        <f t="shared" si="7"/>
        <v/>
      </c>
      <c r="Z11" s="41">
        <f t="shared" ref="Z11:Z39" si="14">IF(Z10="","",IF(Z10=EOMONTH(Z10,0),"",Z10+1))</f>
        <v>44230</v>
      </c>
      <c r="AA11" s="43"/>
      <c r="AB11" s="75" t="str">
        <f t="shared" si="8"/>
        <v/>
      </c>
      <c r="AC11" s="41">
        <f t="shared" si="12"/>
        <v>44258</v>
      </c>
      <c r="AD11" s="43"/>
      <c r="AE11" s="73" t="str">
        <f t="shared" si="9"/>
        <v/>
      </c>
      <c r="AF11" s="50">
        <f t="shared" si="12"/>
        <v>44289</v>
      </c>
      <c r="AG11" s="53"/>
      <c r="AH11" s="75" t="str">
        <f t="shared" si="10"/>
        <v/>
      </c>
      <c r="AI11" s="50">
        <f t="shared" si="12"/>
        <v>44319</v>
      </c>
      <c r="AJ11" s="53"/>
      <c r="AK11" s="75" t="str">
        <f t="shared" si="11"/>
        <v>S18</v>
      </c>
      <c r="AM11" s="26"/>
    </row>
    <row r="12" spans="1:39" x14ac:dyDescent="0.25">
      <c r="B12" s="41">
        <f t="shared" ref="B12:B38" si="15">B11+1</f>
        <v>43986</v>
      </c>
      <c r="C12" s="42"/>
      <c r="D12" s="75" t="str">
        <f t="shared" si="0"/>
        <v/>
      </c>
      <c r="E12" s="41">
        <f t="shared" si="13"/>
        <v>44016</v>
      </c>
      <c r="F12" s="42"/>
      <c r="G12" s="75" t="str">
        <f t="shared" si="1"/>
        <v/>
      </c>
      <c r="H12" s="50">
        <f t="shared" si="12"/>
        <v>44047</v>
      </c>
      <c r="I12" s="51"/>
      <c r="J12" s="75" t="str">
        <f t="shared" si="2"/>
        <v/>
      </c>
      <c r="K12" s="41">
        <f t="shared" si="12"/>
        <v>44078</v>
      </c>
      <c r="L12" s="42"/>
      <c r="M12" s="75" t="str">
        <f t="shared" si="3"/>
        <v/>
      </c>
      <c r="N12" s="50">
        <f t="shared" si="12"/>
        <v>44108</v>
      </c>
      <c r="O12" s="51"/>
      <c r="P12" s="75" t="str">
        <f t="shared" si="4"/>
        <v/>
      </c>
      <c r="Q12" s="41">
        <f t="shared" si="12"/>
        <v>44139</v>
      </c>
      <c r="R12" s="42"/>
      <c r="S12" s="75" t="str">
        <f t="shared" si="5"/>
        <v/>
      </c>
      <c r="T12" s="41">
        <f t="shared" si="12"/>
        <v>44169</v>
      </c>
      <c r="U12" s="43"/>
      <c r="V12" s="75" t="str">
        <f t="shared" si="6"/>
        <v/>
      </c>
      <c r="W12" s="50">
        <f t="shared" si="12"/>
        <v>44200</v>
      </c>
      <c r="X12" s="53"/>
      <c r="Y12" s="75" t="str">
        <f t="shared" si="7"/>
        <v>S1</v>
      </c>
      <c r="Z12" s="41">
        <f t="shared" si="14"/>
        <v>44231</v>
      </c>
      <c r="AA12" s="43"/>
      <c r="AB12" s="75" t="str">
        <f t="shared" si="8"/>
        <v/>
      </c>
      <c r="AC12" s="41">
        <f t="shared" si="12"/>
        <v>44259</v>
      </c>
      <c r="AD12" s="43"/>
      <c r="AE12" s="73" t="str">
        <f t="shared" si="9"/>
        <v/>
      </c>
      <c r="AF12" s="50">
        <f t="shared" si="12"/>
        <v>44290</v>
      </c>
      <c r="AG12" s="53"/>
      <c r="AH12" s="75" t="str">
        <f t="shared" si="10"/>
        <v/>
      </c>
      <c r="AI12" s="41">
        <f t="shared" si="12"/>
        <v>44320</v>
      </c>
      <c r="AJ12" s="43"/>
      <c r="AK12" s="75" t="str">
        <f t="shared" si="11"/>
        <v/>
      </c>
    </row>
    <row r="13" spans="1:39" x14ac:dyDescent="0.25">
      <c r="B13" s="41">
        <f t="shared" si="15"/>
        <v>43987</v>
      </c>
      <c r="C13" s="42"/>
      <c r="D13" s="75" t="str">
        <f t="shared" si="0"/>
        <v/>
      </c>
      <c r="E13" s="50">
        <f t="shared" si="13"/>
        <v>44017</v>
      </c>
      <c r="F13" s="51"/>
      <c r="G13" s="75" t="str">
        <f t="shared" si="1"/>
        <v/>
      </c>
      <c r="H13" s="41">
        <f t="shared" si="12"/>
        <v>44048</v>
      </c>
      <c r="I13" s="42"/>
      <c r="J13" s="75" t="str">
        <f t="shared" si="2"/>
        <v/>
      </c>
      <c r="K13" s="41">
        <f t="shared" si="12"/>
        <v>44079</v>
      </c>
      <c r="L13" s="42"/>
      <c r="M13" s="75" t="str">
        <f t="shared" si="3"/>
        <v/>
      </c>
      <c r="N13" s="50">
        <f t="shared" si="12"/>
        <v>44109</v>
      </c>
      <c r="O13" s="51"/>
      <c r="P13" s="75" t="str">
        <f t="shared" si="4"/>
        <v>S41</v>
      </c>
      <c r="Q13" s="41">
        <f t="shared" si="12"/>
        <v>44140</v>
      </c>
      <c r="R13" s="42"/>
      <c r="S13" s="75" t="str">
        <f t="shared" si="5"/>
        <v/>
      </c>
      <c r="T13" s="41">
        <f t="shared" si="12"/>
        <v>44170</v>
      </c>
      <c r="U13" s="43"/>
      <c r="V13" s="75" t="str">
        <f t="shared" si="6"/>
        <v/>
      </c>
      <c r="W13" s="50">
        <f t="shared" si="12"/>
        <v>44201</v>
      </c>
      <c r="X13" s="53"/>
      <c r="Y13" s="75" t="str">
        <f t="shared" si="7"/>
        <v/>
      </c>
      <c r="Z13" s="41">
        <f t="shared" si="14"/>
        <v>44232</v>
      </c>
      <c r="AA13" s="43"/>
      <c r="AB13" s="75" t="str">
        <f t="shared" si="8"/>
        <v/>
      </c>
      <c r="AC13" s="41">
        <f t="shared" si="12"/>
        <v>44260</v>
      </c>
      <c r="AD13" s="43"/>
      <c r="AE13" s="73" t="str">
        <f t="shared" si="9"/>
        <v/>
      </c>
      <c r="AF13" s="50">
        <f t="shared" si="12"/>
        <v>44291</v>
      </c>
      <c r="AG13" s="53"/>
      <c r="AH13" s="75" t="str">
        <f t="shared" si="10"/>
        <v>S14</v>
      </c>
      <c r="AI13" s="41">
        <f t="shared" si="12"/>
        <v>44321</v>
      </c>
      <c r="AJ13" s="43"/>
      <c r="AK13" s="75" t="str">
        <f t="shared" si="11"/>
        <v/>
      </c>
      <c r="AM13" s="24"/>
    </row>
    <row r="14" spans="1:39" x14ac:dyDescent="0.25">
      <c r="B14" s="41">
        <f t="shared" si="15"/>
        <v>43988</v>
      </c>
      <c r="C14" s="42"/>
      <c r="D14" s="75" t="str">
        <f t="shared" si="0"/>
        <v/>
      </c>
      <c r="E14" s="50">
        <f t="shared" si="13"/>
        <v>44018</v>
      </c>
      <c r="F14" s="51"/>
      <c r="G14" s="75" t="str">
        <f t="shared" si="1"/>
        <v>S28</v>
      </c>
      <c r="H14" s="41">
        <f t="shared" si="12"/>
        <v>44049</v>
      </c>
      <c r="I14" s="42"/>
      <c r="J14" s="75" t="str">
        <f t="shared" si="2"/>
        <v/>
      </c>
      <c r="K14" s="50">
        <f t="shared" si="12"/>
        <v>44080</v>
      </c>
      <c r="L14" s="51"/>
      <c r="M14" s="75" t="str">
        <f t="shared" si="3"/>
        <v/>
      </c>
      <c r="N14" s="50">
        <f t="shared" si="12"/>
        <v>44110</v>
      </c>
      <c r="O14" s="51"/>
      <c r="P14" s="75" t="str">
        <f t="shared" si="4"/>
        <v/>
      </c>
      <c r="Q14" s="41">
        <f t="shared" si="12"/>
        <v>44141</v>
      </c>
      <c r="R14" s="42"/>
      <c r="S14" s="75" t="str">
        <f t="shared" si="5"/>
        <v/>
      </c>
      <c r="T14" s="50">
        <f t="shared" si="12"/>
        <v>44171</v>
      </c>
      <c r="U14" s="53"/>
      <c r="V14" s="75" t="str">
        <f t="shared" si="6"/>
        <v/>
      </c>
      <c r="W14" s="41">
        <f t="shared" si="12"/>
        <v>44202</v>
      </c>
      <c r="X14" s="43"/>
      <c r="Y14" s="75" t="str">
        <f t="shared" si="7"/>
        <v/>
      </c>
      <c r="Z14" s="41">
        <f t="shared" si="14"/>
        <v>44233</v>
      </c>
      <c r="AA14" s="43"/>
      <c r="AB14" s="75" t="str">
        <f t="shared" si="8"/>
        <v/>
      </c>
      <c r="AC14" s="50">
        <f t="shared" si="12"/>
        <v>44261</v>
      </c>
      <c r="AD14" s="53"/>
      <c r="AE14" s="73" t="str">
        <f t="shared" si="9"/>
        <v/>
      </c>
      <c r="AF14" s="41">
        <f t="shared" si="12"/>
        <v>44292</v>
      </c>
      <c r="AG14" s="43"/>
      <c r="AH14" s="75" t="str">
        <f t="shared" si="10"/>
        <v/>
      </c>
      <c r="AI14" s="41">
        <f t="shared" si="12"/>
        <v>44322</v>
      </c>
      <c r="AJ14" s="43"/>
      <c r="AK14" s="75" t="str">
        <f t="shared" si="11"/>
        <v/>
      </c>
    </row>
    <row r="15" spans="1:39" x14ac:dyDescent="0.25">
      <c r="B15" s="50">
        <f t="shared" si="15"/>
        <v>43989</v>
      </c>
      <c r="C15" s="51"/>
      <c r="D15" s="75" t="str">
        <f t="shared" si="0"/>
        <v/>
      </c>
      <c r="E15" s="50">
        <f t="shared" si="13"/>
        <v>44019</v>
      </c>
      <c r="F15" s="51"/>
      <c r="G15" s="75" t="str">
        <f t="shared" si="1"/>
        <v/>
      </c>
      <c r="H15" s="41">
        <f t="shared" si="12"/>
        <v>44050</v>
      </c>
      <c r="I15" s="42"/>
      <c r="J15" s="75" t="str">
        <f t="shared" si="2"/>
        <v/>
      </c>
      <c r="K15" s="50">
        <f t="shared" si="12"/>
        <v>44081</v>
      </c>
      <c r="L15" s="51"/>
      <c r="M15" s="75" t="str">
        <f t="shared" si="3"/>
        <v>S37</v>
      </c>
      <c r="N15" s="41">
        <f t="shared" si="12"/>
        <v>44111</v>
      </c>
      <c r="O15" s="42"/>
      <c r="P15" s="75" t="str">
        <f t="shared" si="4"/>
        <v/>
      </c>
      <c r="Q15" s="41">
        <f t="shared" si="12"/>
        <v>44142</v>
      </c>
      <c r="R15" s="42"/>
      <c r="S15" s="75" t="str">
        <f t="shared" si="5"/>
        <v/>
      </c>
      <c r="T15" s="50">
        <f t="shared" si="12"/>
        <v>44172</v>
      </c>
      <c r="U15" s="53"/>
      <c r="V15" s="75" t="str">
        <f t="shared" si="6"/>
        <v>S50</v>
      </c>
      <c r="W15" s="41">
        <f t="shared" si="12"/>
        <v>44203</v>
      </c>
      <c r="X15" s="43"/>
      <c r="Y15" s="75" t="str">
        <f t="shared" si="7"/>
        <v/>
      </c>
      <c r="Z15" s="50">
        <f t="shared" si="14"/>
        <v>44234</v>
      </c>
      <c r="AA15" s="53"/>
      <c r="AB15" s="75" t="str">
        <f t="shared" si="8"/>
        <v/>
      </c>
      <c r="AC15" s="50">
        <f t="shared" si="12"/>
        <v>44262</v>
      </c>
      <c r="AD15" s="53"/>
      <c r="AE15" s="73" t="str">
        <f t="shared" si="9"/>
        <v/>
      </c>
      <c r="AF15" s="41">
        <f t="shared" si="12"/>
        <v>44293</v>
      </c>
      <c r="AG15" s="43"/>
      <c r="AH15" s="75" t="str">
        <f t="shared" si="10"/>
        <v/>
      </c>
      <c r="AI15" s="41">
        <f t="shared" si="12"/>
        <v>44323</v>
      </c>
      <c r="AJ15" s="43"/>
      <c r="AK15" s="75" t="str">
        <f t="shared" si="11"/>
        <v/>
      </c>
      <c r="AM15" s="25"/>
    </row>
    <row r="16" spans="1:39" x14ac:dyDescent="0.25">
      <c r="B16" s="50">
        <f t="shared" si="15"/>
        <v>43990</v>
      </c>
      <c r="C16" s="51"/>
      <c r="D16" s="75" t="str">
        <f t="shared" si="0"/>
        <v>S24</v>
      </c>
      <c r="E16" s="41">
        <f t="shared" si="13"/>
        <v>44020</v>
      </c>
      <c r="F16" s="42"/>
      <c r="G16" s="75" t="str">
        <f t="shared" si="1"/>
        <v/>
      </c>
      <c r="H16" s="41">
        <f t="shared" si="12"/>
        <v>44051</v>
      </c>
      <c r="I16" s="42"/>
      <c r="J16" s="75" t="str">
        <f t="shared" si="2"/>
        <v/>
      </c>
      <c r="K16" s="50">
        <f t="shared" si="12"/>
        <v>44082</v>
      </c>
      <c r="L16" s="51"/>
      <c r="M16" s="75" t="str">
        <f t="shared" si="3"/>
        <v/>
      </c>
      <c r="N16" s="41">
        <f t="shared" si="12"/>
        <v>44112</v>
      </c>
      <c r="O16" s="42"/>
      <c r="P16" s="75" t="str">
        <f t="shared" si="4"/>
        <v/>
      </c>
      <c r="Q16" s="50">
        <f t="shared" si="12"/>
        <v>44143</v>
      </c>
      <c r="R16" s="51"/>
      <c r="S16" s="75" t="str">
        <f t="shared" si="5"/>
        <v/>
      </c>
      <c r="T16" s="50">
        <f t="shared" si="12"/>
        <v>44173</v>
      </c>
      <c r="U16" s="53"/>
      <c r="V16" s="75" t="str">
        <f t="shared" si="6"/>
        <v/>
      </c>
      <c r="W16" s="41">
        <f t="shared" si="12"/>
        <v>44204</v>
      </c>
      <c r="X16" s="43"/>
      <c r="Y16" s="75" t="str">
        <f t="shared" si="7"/>
        <v/>
      </c>
      <c r="Z16" s="50">
        <f t="shared" si="14"/>
        <v>44235</v>
      </c>
      <c r="AA16" s="53"/>
      <c r="AB16" s="75" t="str">
        <f t="shared" si="8"/>
        <v>S6</v>
      </c>
      <c r="AC16" s="50">
        <f t="shared" si="12"/>
        <v>44263</v>
      </c>
      <c r="AD16" s="53"/>
      <c r="AE16" s="73" t="str">
        <f t="shared" si="9"/>
        <v>S10</v>
      </c>
      <c r="AF16" s="41">
        <f t="shared" si="12"/>
        <v>44294</v>
      </c>
      <c r="AG16" s="43"/>
      <c r="AH16" s="75" t="str">
        <f t="shared" si="10"/>
        <v/>
      </c>
      <c r="AI16" s="29">
        <f t="shared" si="12"/>
        <v>44324</v>
      </c>
      <c r="AJ16" s="30"/>
      <c r="AK16" s="75" t="str">
        <f t="shared" si="11"/>
        <v/>
      </c>
    </row>
    <row r="17" spans="2:37" x14ac:dyDescent="0.25">
      <c r="B17" s="50">
        <f t="shared" si="15"/>
        <v>43991</v>
      </c>
      <c r="C17" s="51"/>
      <c r="D17" s="75" t="str">
        <f t="shared" si="0"/>
        <v/>
      </c>
      <c r="E17" s="41">
        <f t="shared" si="13"/>
        <v>44021</v>
      </c>
      <c r="F17" s="42"/>
      <c r="G17" s="75" t="str">
        <f t="shared" si="1"/>
        <v/>
      </c>
      <c r="H17" s="50">
        <f t="shared" si="12"/>
        <v>44052</v>
      </c>
      <c r="I17" s="51"/>
      <c r="J17" s="75" t="str">
        <f t="shared" si="2"/>
        <v/>
      </c>
      <c r="K17" s="41">
        <f t="shared" si="12"/>
        <v>44083</v>
      </c>
      <c r="L17" s="42"/>
      <c r="M17" s="75" t="str">
        <f t="shared" si="3"/>
        <v/>
      </c>
      <c r="N17" s="41">
        <f t="shared" si="12"/>
        <v>44113</v>
      </c>
      <c r="O17" s="42"/>
      <c r="P17" s="75" t="str">
        <f t="shared" si="4"/>
        <v/>
      </c>
      <c r="Q17" s="50">
        <f t="shared" si="12"/>
        <v>44144</v>
      </c>
      <c r="R17" s="51"/>
      <c r="S17" s="75" t="str">
        <f t="shared" si="5"/>
        <v>S46</v>
      </c>
      <c r="T17" s="41">
        <f t="shared" si="12"/>
        <v>44174</v>
      </c>
      <c r="U17" s="43"/>
      <c r="V17" s="75" t="str">
        <f t="shared" si="6"/>
        <v/>
      </c>
      <c r="W17" s="41">
        <f t="shared" si="12"/>
        <v>44205</v>
      </c>
      <c r="X17" s="43"/>
      <c r="Y17" s="75" t="str">
        <f t="shared" si="7"/>
        <v/>
      </c>
      <c r="Z17" s="50">
        <f t="shared" si="14"/>
        <v>44236</v>
      </c>
      <c r="AA17" s="53"/>
      <c r="AB17" s="75" t="str">
        <f t="shared" si="8"/>
        <v/>
      </c>
      <c r="AC17" s="41">
        <f t="shared" si="12"/>
        <v>44264</v>
      </c>
      <c r="AD17" s="43"/>
      <c r="AE17" s="73" t="str">
        <f t="shared" si="9"/>
        <v/>
      </c>
      <c r="AF17" s="41">
        <f t="shared" si="12"/>
        <v>44295</v>
      </c>
      <c r="AG17" s="43"/>
      <c r="AH17" s="75" t="str">
        <f t="shared" si="10"/>
        <v/>
      </c>
      <c r="AI17" s="50">
        <f t="shared" si="12"/>
        <v>44325</v>
      </c>
      <c r="AJ17" s="53"/>
      <c r="AK17" s="75" t="str">
        <f t="shared" si="11"/>
        <v/>
      </c>
    </row>
    <row r="18" spans="2:37" x14ac:dyDescent="0.25">
      <c r="B18" s="29">
        <f t="shared" si="15"/>
        <v>43992</v>
      </c>
      <c r="C18" s="28"/>
      <c r="D18" s="75" t="str">
        <f t="shared" si="0"/>
        <v/>
      </c>
      <c r="E18" s="41">
        <f t="shared" si="13"/>
        <v>44022</v>
      </c>
      <c r="F18" s="42"/>
      <c r="G18" s="75" t="str">
        <f t="shared" si="1"/>
        <v/>
      </c>
      <c r="H18" s="50">
        <f t="shared" si="12"/>
        <v>44053</v>
      </c>
      <c r="I18" s="51"/>
      <c r="J18" s="75" t="str">
        <f t="shared" si="2"/>
        <v>S33</v>
      </c>
      <c r="K18" s="41">
        <f t="shared" si="12"/>
        <v>44084</v>
      </c>
      <c r="L18" s="42"/>
      <c r="M18" s="75" t="str">
        <f t="shared" si="3"/>
        <v/>
      </c>
      <c r="N18" s="41">
        <f t="shared" si="12"/>
        <v>44114</v>
      </c>
      <c r="O18" s="42"/>
      <c r="P18" s="75" t="str">
        <f t="shared" si="4"/>
        <v/>
      </c>
      <c r="Q18" s="50">
        <f t="shared" si="12"/>
        <v>44145</v>
      </c>
      <c r="R18" s="51"/>
      <c r="S18" s="75" t="str">
        <f t="shared" si="5"/>
        <v/>
      </c>
      <c r="T18" s="41">
        <f t="shared" si="12"/>
        <v>44175</v>
      </c>
      <c r="U18" s="43"/>
      <c r="V18" s="75" t="str">
        <f t="shared" si="6"/>
        <v/>
      </c>
      <c r="W18" s="50">
        <f t="shared" si="12"/>
        <v>44206</v>
      </c>
      <c r="X18" s="53"/>
      <c r="Y18" s="75" t="str">
        <f t="shared" si="7"/>
        <v/>
      </c>
      <c r="Z18" s="41">
        <f t="shared" si="14"/>
        <v>44237</v>
      </c>
      <c r="AA18" s="43"/>
      <c r="AB18" s="75" t="str">
        <f t="shared" si="8"/>
        <v/>
      </c>
      <c r="AC18" s="41">
        <f t="shared" si="12"/>
        <v>44265</v>
      </c>
      <c r="AD18" s="43"/>
      <c r="AE18" s="73" t="str">
        <f t="shared" si="9"/>
        <v/>
      </c>
      <c r="AF18" s="50">
        <f t="shared" si="12"/>
        <v>44296</v>
      </c>
      <c r="AG18" s="53"/>
      <c r="AH18" s="75" t="str">
        <f t="shared" si="10"/>
        <v/>
      </c>
      <c r="AI18" s="50">
        <f t="shared" si="12"/>
        <v>44326</v>
      </c>
      <c r="AJ18" s="53"/>
      <c r="AK18" s="75" t="str">
        <f t="shared" si="11"/>
        <v>S19</v>
      </c>
    </row>
    <row r="19" spans="2:37" x14ac:dyDescent="0.25">
      <c r="B19" s="41">
        <f t="shared" si="15"/>
        <v>43993</v>
      </c>
      <c r="C19" s="42"/>
      <c r="D19" s="75" t="str">
        <f t="shared" si="0"/>
        <v/>
      </c>
      <c r="E19" s="41">
        <f t="shared" si="13"/>
        <v>44023</v>
      </c>
      <c r="F19" s="42"/>
      <c r="G19" s="75" t="str">
        <f t="shared" si="1"/>
        <v/>
      </c>
      <c r="H19" s="50">
        <f t="shared" si="12"/>
        <v>44054</v>
      </c>
      <c r="I19" s="51"/>
      <c r="J19" s="75" t="str">
        <f t="shared" si="2"/>
        <v/>
      </c>
      <c r="K19" s="41">
        <f t="shared" si="12"/>
        <v>44085</v>
      </c>
      <c r="L19" s="42"/>
      <c r="M19" s="75" t="str">
        <f t="shared" si="3"/>
        <v/>
      </c>
      <c r="N19" s="50">
        <f t="shared" si="12"/>
        <v>44115</v>
      </c>
      <c r="O19" s="51"/>
      <c r="P19" s="75" t="str">
        <f t="shared" si="4"/>
        <v/>
      </c>
      <c r="Q19" s="29">
        <f t="shared" si="12"/>
        <v>44146</v>
      </c>
      <c r="R19" s="28"/>
      <c r="S19" s="75" t="str">
        <f t="shared" si="5"/>
        <v/>
      </c>
      <c r="T19" s="41">
        <f t="shared" si="12"/>
        <v>44176</v>
      </c>
      <c r="U19" s="43"/>
      <c r="V19" s="75" t="str">
        <f t="shared" si="6"/>
        <v/>
      </c>
      <c r="W19" s="50">
        <f t="shared" si="12"/>
        <v>44207</v>
      </c>
      <c r="X19" s="53"/>
      <c r="Y19" s="75" t="str">
        <f t="shared" si="7"/>
        <v>S2</v>
      </c>
      <c r="Z19" s="41">
        <f t="shared" si="14"/>
        <v>44238</v>
      </c>
      <c r="AA19" s="43"/>
      <c r="AB19" s="75" t="str">
        <f t="shared" si="8"/>
        <v/>
      </c>
      <c r="AC19" s="41">
        <f t="shared" si="12"/>
        <v>44266</v>
      </c>
      <c r="AD19" s="43"/>
      <c r="AE19" s="73" t="str">
        <f t="shared" si="9"/>
        <v/>
      </c>
      <c r="AF19" s="50">
        <f t="shared" si="12"/>
        <v>44297</v>
      </c>
      <c r="AG19" s="53"/>
      <c r="AH19" s="75" t="str">
        <f t="shared" si="10"/>
        <v/>
      </c>
      <c r="AI19" s="41">
        <f t="shared" si="12"/>
        <v>44327</v>
      </c>
      <c r="AJ19" s="43"/>
      <c r="AK19" s="75" t="str">
        <f t="shared" si="11"/>
        <v/>
      </c>
    </row>
    <row r="20" spans="2:37" x14ac:dyDescent="0.25">
      <c r="B20" s="41">
        <f t="shared" si="15"/>
        <v>43994</v>
      </c>
      <c r="C20" s="42"/>
      <c r="D20" s="75" t="str">
        <f t="shared" si="0"/>
        <v/>
      </c>
      <c r="E20" s="50">
        <f t="shared" si="13"/>
        <v>44024</v>
      </c>
      <c r="F20" s="51"/>
      <c r="G20" s="75" t="str">
        <f t="shared" si="1"/>
        <v/>
      </c>
      <c r="H20" s="41">
        <f t="shared" si="12"/>
        <v>44055</v>
      </c>
      <c r="I20" s="42"/>
      <c r="J20" s="75" t="str">
        <f t="shared" si="2"/>
        <v/>
      </c>
      <c r="K20" s="41">
        <f t="shared" si="12"/>
        <v>44086</v>
      </c>
      <c r="L20" s="42"/>
      <c r="M20" s="75" t="str">
        <f t="shared" si="3"/>
        <v/>
      </c>
      <c r="N20" s="50">
        <f t="shared" si="12"/>
        <v>44116</v>
      </c>
      <c r="O20" s="51"/>
      <c r="P20" s="75" t="str">
        <f t="shared" si="4"/>
        <v>S42</v>
      </c>
      <c r="Q20" s="41">
        <f t="shared" si="12"/>
        <v>44147</v>
      </c>
      <c r="R20" s="42"/>
      <c r="S20" s="75" t="str">
        <f t="shared" si="5"/>
        <v/>
      </c>
      <c r="T20" s="41">
        <f t="shared" si="12"/>
        <v>44177</v>
      </c>
      <c r="U20" s="43"/>
      <c r="V20" s="75" t="str">
        <f t="shared" si="6"/>
        <v/>
      </c>
      <c r="W20" s="50">
        <f t="shared" si="12"/>
        <v>44208</v>
      </c>
      <c r="X20" s="53"/>
      <c r="Y20" s="75" t="str">
        <f t="shared" si="7"/>
        <v/>
      </c>
      <c r="Z20" s="41">
        <f t="shared" si="14"/>
        <v>44239</v>
      </c>
      <c r="AA20" s="43"/>
      <c r="AB20" s="75" t="str">
        <f t="shared" si="8"/>
        <v/>
      </c>
      <c r="AC20" s="41">
        <f t="shared" si="12"/>
        <v>44267</v>
      </c>
      <c r="AD20" s="43"/>
      <c r="AE20" s="73" t="str">
        <f t="shared" si="9"/>
        <v/>
      </c>
      <c r="AF20" s="29">
        <f t="shared" si="12"/>
        <v>44298</v>
      </c>
      <c r="AG20" s="30"/>
      <c r="AH20" s="75" t="str">
        <f t="shared" si="10"/>
        <v>S15</v>
      </c>
      <c r="AI20" s="41">
        <f t="shared" si="12"/>
        <v>44328</v>
      </c>
      <c r="AJ20" s="43"/>
      <c r="AK20" s="75" t="str">
        <f t="shared" si="11"/>
        <v/>
      </c>
    </row>
    <row r="21" spans="2:37" x14ac:dyDescent="0.25">
      <c r="B21" s="41">
        <f t="shared" si="15"/>
        <v>43995</v>
      </c>
      <c r="C21" s="42"/>
      <c r="D21" s="75" t="str">
        <f t="shared" si="0"/>
        <v/>
      </c>
      <c r="E21" s="50">
        <f t="shared" si="13"/>
        <v>44025</v>
      </c>
      <c r="F21" s="51"/>
      <c r="G21" s="75" t="str">
        <f t="shared" si="1"/>
        <v>S29</v>
      </c>
      <c r="H21" s="41">
        <f t="shared" si="12"/>
        <v>44056</v>
      </c>
      <c r="I21" s="42"/>
      <c r="J21" s="75" t="str">
        <f t="shared" si="2"/>
        <v/>
      </c>
      <c r="K21" s="50">
        <f t="shared" si="12"/>
        <v>44087</v>
      </c>
      <c r="L21" s="51"/>
      <c r="M21" s="75" t="str">
        <f t="shared" si="3"/>
        <v/>
      </c>
      <c r="N21" s="50">
        <f t="shared" si="12"/>
        <v>44117</v>
      </c>
      <c r="O21" s="51"/>
      <c r="P21" s="75" t="str">
        <f t="shared" si="4"/>
        <v/>
      </c>
      <c r="Q21" s="41">
        <f t="shared" si="12"/>
        <v>44148</v>
      </c>
      <c r="R21" s="42"/>
      <c r="S21" s="75" t="str">
        <f t="shared" si="5"/>
        <v/>
      </c>
      <c r="T21" s="50">
        <f t="shared" si="12"/>
        <v>44178</v>
      </c>
      <c r="U21" s="53"/>
      <c r="V21" s="75" t="str">
        <f t="shared" si="6"/>
        <v/>
      </c>
      <c r="W21" s="41">
        <f t="shared" si="12"/>
        <v>44209</v>
      </c>
      <c r="X21" s="43"/>
      <c r="Y21" s="75" t="str">
        <f t="shared" si="7"/>
        <v/>
      </c>
      <c r="Z21" s="41">
        <f t="shared" si="14"/>
        <v>44240</v>
      </c>
      <c r="AA21" s="43"/>
      <c r="AB21" s="75" t="str">
        <f t="shared" si="8"/>
        <v/>
      </c>
      <c r="AC21" s="50">
        <f t="shared" si="12"/>
        <v>44268</v>
      </c>
      <c r="AD21" s="53"/>
      <c r="AE21" s="73" t="str">
        <f t="shared" si="9"/>
        <v/>
      </c>
      <c r="AF21" s="29">
        <f t="shared" si="12"/>
        <v>44299</v>
      </c>
      <c r="AG21" s="30"/>
      <c r="AH21" s="75" t="str">
        <f t="shared" si="10"/>
        <v/>
      </c>
      <c r="AI21" s="41">
        <f t="shared" si="12"/>
        <v>44329</v>
      </c>
      <c r="AJ21" s="43"/>
      <c r="AK21" s="75" t="str">
        <f t="shared" si="11"/>
        <v/>
      </c>
    </row>
    <row r="22" spans="2:37" x14ac:dyDescent="0.25">
      <c r="B22" s="50">
        <f t="shared" si="15"/>
        <v>43996</v>
      </c>
      <c r="C22" s="51"/>
      <c r="D22" s="75" t="str">
        <f t="shared" si="0"/>
        <v/>
      </c>
      <c r="E22" s="29">
        <f t="shared" si="13"/>
        <v>44026</v>
      </c>
      <c r="F22" s="28"/>
      <c r="G22" s="75" t="str">
        <f t="shared" si="1"/>
        <v/>
      </c>
      <c r="H22" s="41">
        <f t="shared" si="12"/>
        <v>44057</v>
      </c>
      <c r="I22" s="42"/>
      <c r="J22" s="75" t="str">
        <f t="shared" si="2"/>
        <v/>
      </c>
      <c r="K22" s="50">
        <f t="shared" si="12"/>
        <v>44088</v>
      </c>
      <c r="L22" s="51"/>
      <c r="M22" s="75" t="str">
        <f t="shared" si="3"/>
        <v>S38</v>
      </c>
      <c r="N22" s="41">
        <f t="shared" si="12"/>
        <v>44118</v>
      </c>
      <c r="O22" s="42"/>
      <c r="P22" s="75" t="str">
        <f t="shared" si="4"/>
        <v/>
      </c>
      <c r="Q22" s="41">
        <f t="shared" si="12"/>
        <v>44149</v>
      </c>
      <c r="R22" s="42"/>
      <c r="S22" s="75" t="str">
        <f t="shared" si="5"/>
        <v/>
      </c>
      <c r="T22" s="50">
        <f t="shared" si="12"/>
        <v>44179</v>
      </c>
      <c r="U22" s="53"/>
      <c r="V22" s="75" t="str">
        <f t="shared" si="6"/>
        <v>S51</v>
      </c>
      <c r="W22" s="41">
        <f t="shared" si="12"/>
        <v>44210</v>
      </c>
      <c r="X22" s="43"/>
      <c r="Y22" s="75" t="str">
        <f t="shared" si="7"/>
        <v/>
      </c>
      <c r="Z22" s="50">
        <f t="shared" si="14"/>
        <v>44241</v>
      </c>
      <c r="AA22" s="53"/>
      <c r="AB22" s="75" t="str">
        <f t="shared" si="8"/>
        <v/>
      </c>
      <c r="AC22" s="50">
        <f t="shared" si="12"/>
        <v>44269</v>
      </c>
      <c r="AD22" s="53"/>
      <c r="AE22" s="73" t="str">
        <f t="shared" si="9"/>
        <v/>
      </c>
      <c r="AF22" s="41">
        <f t="shared" si="12"/>
        <v>44300</v>
      </c>
      <c r="AG22" s="43"/>
      <c r="AH22" s="75" t="str">
        <f t="shared" si="10"/>
        <v/>
      </c>
      <c r="AI22" s="41">
        <f t="shared" si="12"/>
        <v>44330</v>
      </c>
      <c r="AJ22" s="43"/>
      <c r="AK22" s="75" t="str">
        <f t="shared" si="11"/>
        <v/>
      </c>
    </row>
    <row r="23" spans="2:37" x14ac:dyDescent="0.25">
      <c r="B23" s="50">
        <f t="shared" si="15"/>
        <v>43997</v>
      </c>
      <c r="C23" s="51"/>
      <c r="D23" s="75" t="str">
        <f t="shared" si="0"/>
        <v>S25</v>
      </c>
      <c r="E23" s="41">
        <f t="shared" si="13"/>
        <v>44027</v>
      </c>
      <c r="F23" s="42"/>
      <c r="G23" s="75" t="str">
        <f t="shared" si="1"/>
        <v/>
      </c>
      <c r="H23" s="29">
        <f t="shared" si="12"/>
        <v>44058</v>
      </c>
      <c r="I23" s="28"/>
      <c r="J23" s="75" t="str">
        <f t="shared" si="2"/>
        <v/>
      </c>
      <c r="K23" s="50">
        <f t="shared" si="12"/>
        <v>44089</v>
      </c>
      <c r="L23" s="51"/>
      <c r="M23" s="75" t="str">
        <f t="shared" si="3"/>
        <v/>
      </c>
      <c r="N23" s="41">
        <f t="shared" si="12"/>
        <v>44119</v>
      </c>
      <c r="O23" s="42"/>
      <c r="P23" s="75" t="str">
        <f t="shared" si="4"/>
        <v/>
      </c>
      <c r="Q23" s="50">
        <f t="shared" si="12"/>
        <v>44150</v>
      </c>
      <c r="R23" s="51"/>
      <c r="S23" s="75" t="str">
        <f t="shared" si="5"/>
        <v/>
      </c>
      <c r="T23" s="50">
        <f t="shared" si="12"/>
        <v>44180</v>
      </c>
      <c r="U23" s="53"/>
      <c r="V23" s="75" t="str">
        <f t="shared" si="6"/>
        <v/>
      </c>
      <c r="W23" s="41">
        <f t="shared" si="12"/>
        <v>44211</v>
      </c>
      <c r="X23" s="43"/>
      <c r="Y23" s="75" t="str">
        <f t="shared" si="7"/>
        <v/>
      </c>
      <c r="Z23" s="50">
        <f t="shared" si="14"/>
        <v>44242</v>
      </c>
      <c r="AA23" s="53"/>
      <c r="AB23" s="75" t="str">
        <f t="shared" si="8"/>
        <v>S7</v>
      </c>
      <c r="AC23" s="50">
        <f t="shared" si="12"/>
        <v>44270</v>
      </c>
      <c r="AD23" s="53"/>
      <c r="AE23" s="73" t="str">
        <f t="shared" si="9"/>
        <v>S11</v>
      </c>
      <c r="AF23" s="41">
        <f t="shared" si="12"/>
        <v>44301</v>
      </c>
      <c r="AG23" s="43"/>
      <c r="AH23" s="75" t="str">
        <f t="shared" si="10"/>
        <v/>
      </c>
      <c r="AI23" s="50">
        <f t="shared" si="12"/>
        <v>44331</v>
      </c>
      <c r="AJ23" s="53"/>
      <c r="AK23" s="75" t="str">
        <f t="shared" si="11"/>
        <v/>
      </c>
    </row>
    <row r="24" spans="2:37" x14ac:dyDescent="0.25">
      <c r="B24" s="50">
        <f t="shared" si="15"/>
        <v>43998</v>
      </c>
      <c r="C24" s="51"/>
      <c r="D24" s="75" t="str">
        <f t="shared" si="0"/>
        <v/>
      </c>
      <c r="E24" s="41">
        <f t="shared" si="13"/>
        <v>44028</v>
      </c>
      <c r="F24" s="42"/>
      <c r="G24" s="75" t="str">
        <f t="shared" si="1"/>
        <v/>
      </c>
      <c r="H24" s="50">
        <f t="shared" si="12"/>
        <v>44059</v>
      </c>
      <c r="I24" s="51"/>
      <c r="J24" s="75" t="str">
        <f t="shared" si="2"/>
        <v/>
      </c>
      <c r="K24" s="41">
        <f t="shared" si="12"/>
        <v>44090</v>
      </c>
      <c r="L24" s="42"/>
      <c r="M24" s="75" t="str">
        <f t="shared" si="3"/>
        <v/>
      </c>
      <c r="N24" s="41">
        <f t="shared" si="12"/>
        <v>44120</v>
      </c>
      <c r="O24" s="42"/>
      <c r="P24" s="75" t="str">
        <f t="shared" si="4"/>
        <v/>
      </c>
      <c r="Q24" s="50">
        <f t="shared" si="12"/>
        <v>44151</v>
      </c>
      <c r="R24" s="51"/>
      <c r="S24" s="75" t="str">
        <f t="shared" si="5"/>
        <v>S47</v>
      </c>
      <c r="T24" s="41">
        <f t="shared" si="12"/>
        <v>44181</v>
      </c>
      <c r="U24" s="43"/>
      <c r="V24" s="75" t="str">
        <f t="shared" si="6"/>
        <v/>
      </c>
      <c r="W24" s="41">
        <f t="shared" si="12"/>
        <v>44212</v>
      </c>
      <c r="X24" s="43"/>
      <c r="Y24" s="75" t="str">
        <f t="shared" si="7"/>
        <v/>
      </c>
      <c r="Z24" s="50">
        <f t="shared" si="14"/>
        <v>44243</v>
      </c>
      <c r="AA24" s="53"/>
      <c r="AB24" s="75" t="str">
        <f t="shared" si="8"/>
        <v/>
      </c>
      <c r="AC24" s="41">
        <f t="shared" si="12"/>
        <v>44271</v>
      </c>
      <c r="AD24" s="43"/>
      <c r="AE24" s="73" t="str">
        <f t="shared" si="9"/>
        <v/>
      </c>
      <c r="AF24" s="41">
        <f t="shared" si="12"/>
        <v>44302</v>
      </c>
      <c r="AG24" s="43"/>
      <c r="AH24" s="75" t="str">
        <f t="shared" si="10"/>
        <v/>
      </c>
      <c r="AI24" s="50">
        <f t="shared" si="12"/>
        <v>44332</v>
      </c>
      <c r="AJ24" s="53"/>
      <c r="AK24" s="75" t="str">
        <f t="shared" si="11"/>
        <v/>
      </c>
    </row>
    <row r="25" spans="2:37" x14ac:dyDescent="0.25">
      <c r="B25" s="41">
        <f t="shared" si="15"/>
        <v>43999</v>
      </c>
      <c r="C25" s="42"/>
      <c r="D25" s="75" t="str">
        <f t="shared" si="0"/>
        <v/>
      </c>
      <c r="E25" s="41">
        <f t="shared" si="13"/>
        <v>44029</v>
      </c>
      <c r="F25" s="42"/>
      <c r="G25" s="75" t="str">
        <f t="shared" si="1"/>
        <v/>
      </c>
      <c r="H25" s="50">
        <f t="shared" si="12"/>
        <v>44060</v>
      </c>
      <c r="I25" s="51"/>
      <c r="J25" s="75" t="str">
        <f t="shared" si="2"/>
        <v>S34</v>
      </c>
      <c r="K25" s="41">
        <f t="shared" si="12"/>
        <v>44091</v>
      </c>
      <c r="L25" s="42"/>
      <c r="M25" s="75" t="str">
        <f t="shared" si="3"/>
        <v/>
      </c>
      <c r="N25" s="41">
        <f t="shared" si="12"/>
        <v>44121</v>
      </c>
      <c r="O25" s="42"/>
      <c r="P25" s="75" t="str">
        <f t="shared" si="4"/>
        <v/>
      </c>
      <c r="Q25" s="50">
        <f t="shared" si="12"/>
        <v>44152</v>
      </c>
      <c r="R25" s="51"/>
      <c r="S25" s="75" t="str">
        <f t="shared" si="5"/>
        <v/>
      </c>
      <c r="T25" s="41">
        <f t="shared" si="12"/>
        <v>44182</v>
      </c>
      <c r="U25" s="43"/>
      <c r="V25" s="75" t="str">
        <f t="shared" si="6"/>
        <v/>
      </c>
      <c r="W25" s="50">
        <f t="shared" si="12"/>
        <v>44213</v>
      </c>
      <c r="X25" s="53"/>
      <c r="Y25" s="75" t="str">
        <f t="shared" si="7"/>
        <v/>
      </c>
      <c r="Z25" s="41">
        <f t="shared" si="14"/>
        <v>44244</v>
      </c>
      <c r="AA25" s="43"/>
      <c r="AB25" s="75" t="str">
        <f t="shared" si="8"/>
        <v/>
      </c>
      <c r="AC25" s="41">
        <f t="shared" si="12"/>
        <v>44272</v>
      </c>
      <c r="AD25" s="43"/>
      <c r="AE25" s="73" t="str">
        <f t="shared" si="9"/>
        <v/>
      </c>
      <c r="AF25" s="50">
        <f t="shared" si="12"/>
        <v>44303</v>
      </c>
      <c r="AG25" s="53"/>
      <c r="AH25" s="75" t="str">
        <f t="shared" si="10"/>
        <v/>
      </c>
      <c r="AI25" s="50">
        <f t="shared" si="12"/>
        <v>44333</v>
      </c>
      <c r="AJ25" s="53"/>
      <c r="AK25" s="75" t="str">
        <f t="shared" si="11"/>
        <v>S20</v>
      </c>
    </row>
    <row r="26" spans="2:37" x14ac:dyDescent="0.25">
      <c r="B26" s="41">
        <f t="shared" si="15"/>
        <v>44000</v>
      </c>
      <c r="C26" s="42"/>
      <c r="D26" s="75" t="str">
        <f t="shared" si="0"/>
        <v/>
      </c>
      <c r="E26" s="41">
        <f t="shared" si="13"/>
        <v>44030</v>
      </c>
      <c r="F26" s="42"/>
      <c r="G26" s="75" t="str">
        <f t="shared" si="1"/>
        <v/>
      </c>
      <c r="H26" s="50">
        <f t="shared" si="13"/>
        <v>44061</v>
      </c>
      <c r="I26" s="51"/>
      <c r="J26" s="75" t="str">
        <f t="shared" si="2"/>
        <v/>
      </c>
      <c r="K26" s="41">
        <f t="shared" si="13"/>
        <v>44092</v>
      </c>
      <c r="L26" s="42"/>
      <c r="M26" s="75" t="str">
        <f t="shared" si="3"/>
        <v/>
      </c>
      <c r="N26" s="50">
        <f t="shared" si="13"/>
        <v>44122</v>
      </c>
      <c r="O26" s="51"/>
      <c r="P26" s="75" t="str">
        <f t="shared" si="4"/>
        <v/>
      </c>
      <c r="Q26" s="41">
        <f t="shared" si="13"/>
        <v>44153</v>
      </c>
      <c r="R26" s="42"/>
      <c r="S26" s="75" t="str">
        <f t="shared" si="5"/>
        <v/>
      </c>
      <c r="T26" s="41">
        <f t="shared" si="13"/>
        <v>44183</v>
      </c>
      <c r="U26" s="43"/>
      <c r="V26" s="75" t="str">
        <f t="shared" si="6"/>
        <v/>
      </c>
      <c r="W26" s="50">
        <f t="shared" si="13"/>
        <v>44214</v>
      </c>
      <c r="X26" s="53"/>
      <c r="Y26" s="75" t="str">
        <f t="shared" si="7"/>
        <v>S3</v>
      </c>
      <c r="Z26" s="41">
        <f t="shared" si="14"/>
        <v>44245</v>
      </c>
      <c r="AA26" s="43"/>
      <c r="AB26" s="75" t="str">
        <f t="shared" si="8"/>
        <v/>
      </c>
      <c r="AC26" s="41">
        <f t="shared" ref="AC26:AI39" si="16">AC25+1</f>
        <v>44273</v>
      </c>
      <c r="AD26" s="43"/>
      <c r="AE26" s="73" t="str">
        <f t="shared" si="9"/>
        <v/>
      </c>
      <c r="AF26" s="50">
        <f t="shared" si="16"/>
        <v>44304</v>
      </c>
      <c r="AG26" s="53"/>
      <c r="AH26" s="75" t="str">
        <f t="shared" si="10"/>
        <v/>
      </c>
      <c r="AI26" s="41">
        <f t="shared" si="16"/>
        <v>44334</v>
      </c>
      <c r="AJ26" s="43"/>
      <c r="AK26" s="75" t="str">
        <f t="shared" si="11"/>
        <v/>
      </c>
    </row>
    <row r="27" spans="2:37" x14ac:dyDescent="0.25">
      <c r="B27" s="41">
        <f t="shared" si="15"/>
        <v>44001</v>
      </c>
      <c r="C27" s="42"/>
      <c r="D27" s="75" t="str">
        <f t="shared" si="0"/>
        <v/>
      </c>
      <c r="E27" s="50">
        <f t="shared" ref="E27:W39" si="17">E26+1</f>
        <v>44031</v>
      </c>
      <c r="F27" s="51"/>
      <c r="G27" s="75" t="str">
        <f t="shared" si="1"/>
        <v/>
      </c>
      <c r="H27" s="41">
        <f t="shared" si="17"/>
        <v>44062</v>
      </c>
      <c r="I27" s="42"/>
      <c r="J27" s="75" t="str">
        <f t="shared" si="2"/>
        <v/>
      </c>
      <c r="K27" s="41">
        <f t="shared" si="17"/>
        <v>44093</v>
      </c>
      <c r="L27" s="42"/>
      <c r="M27" s="75" t="str">
        <f t="shared" si="3"/>
        <v/>
      </c>
      <c r="N27" s="50">
        <f t="shared" si="17"/>
        <v>44123</v>
      </c>
      <c r="O27" s="51"/>
      <c r="P27" s="75" t="str">
        <f t="shared" si="4"/>
        <v>S43</v>
      </c>
      <c r="Q27" s="41">
        <f t="shared" si="17"/>
        <v>44154</v>
      </c>
      <c r="R27" s="42"/>
      <c r="S27" s="75" t="str">
        <f t="shared" si="5"/>
        <v/>
      </c>
      <c r="T27" s="41">
        <f t="shared" si="17"/>
        <v>44184</v>
      </c>
      <c r="U27" s="43"/>
      <c r="V27" s="75" t="str">
        <f t="shared" si="6"/>
        <v/>
      </c>
      <c r="W27" s="50">
        <f t="shared" si="17"/>
        <v>44215</v>
      </c>
      <c r="X27" s="53"/>
      <c r="Y27" s="75" t="str">
        <f t="shared" si="7"/>
        <v/>
      </c>
      <c r="Z27" s="41">
        <f t="shared" si="14"/>
        <v>44246</v>
      </c>
      <c r="AA27" s="43"/>
      <c r="AB27" s="75" t="str">
        <f t="shared" si="8"/>
        <v/>
      </c>
      <c r="AC27" s="41">
        <f t="shared" si="16"/>
        <v>44274</v>
      </c>
      <c r="AD27" s="43"/>
      <c r="AE27" s="73" t="str">
        <f t="shared" si="9"/>
        <v/>
      </c>
      <c r="AF27" s="50">
        <f t="shared" si="16"/>
        <v>44305</v>
      </c>
      <c r="AG27" s="53"/>
      <c r="AH27" s="75" t="str">
        <f t="shared" si="10"/>
        <v>S16</v>
      </c>
      <c r="AI27" s="41">
        <f t="shared" si="16"/>
        <v>44335</v>
      </c>
      <c r="AJ27" s="43"/>
      <c r="AK27" s="75" t="str">
        <f t="shared" si="11"/>
        <v/>
      </c>
    </row>
    <row r="28" spans="2:37" x14ac:dyDescent="0.25">
      <c r="B28" s="41">
        <f t="shared" si="15"/>
        <v>44002</v>
      </c>
      <c r="C28" s="42"/>
      <c r="D28" s="75" t="str">
        <f t="shared" si="0"/>
        <v/>
      </c>
      <c r="E28" s="50">
        <f t="shared" si="17"/>
        <v>44032</v>
      </c>
      <c r="F28" s="51"/>
      <c r="G28" s="75" t="str">
        <f t="shared" si="1"/>
        <v>S30</v>
      </c>
      <c r="H28" s="41">
        <f t="shared" si="17"/>
        <v>44063</v>
      </c>
      <c r="I28" s="42"/>
      <c r="J28" s="75" t="str">
        <f t="shared" si="2"/>
        <v/>
      </c>
      <c r="K28" s="50">
        <f t="shared" si="17"/>
        <v>44094</v>
      </c>
      <c r="L28" s="51"/>
      <c r="M28" s="75" t="str">
        <f t="shared" si="3"/>
        <v/>
      </c>
      <c r="N28" s="50">
        <f t="shared" si="17"/>
        <v>44124</v>
      </c>
      <c r="O28" s="51"/>
      <c r="P28" s="75" t="str">
        <f t="shared" si="4"/>
        <v/>
      </c>
      <c r="Q28" s="41">
        <f t="shared" si="17"/>
        <v>44155</v>
      </c>
      <c r="R28" s="42"/>
      <c r="S28" s="75" t="str">
        <f t="shared" si="5"/>
        <v/>
      </c>
      <c r="T28" s="50">
        <f t="shared" si="17"/>
        <v>44185</v>
      </c>
      <c r="U28" s="53"/>
      <c r="V28" s="75" t="str">
        <f t="shared" si="6"/>
        <v/>
      </c>
      <c r="W28" s="41">
        <f t="shared" si="17"/>
        <v>44216</v>
      </c>
      <c r="X28" s="43"/>
      <c r="Y28" s="75" t="str">
        <f t="shared" si="7"/>
        <v/>
      </c>
      <c r="Z28" s="41">
        <f t="shared" si="14"/>
        <v>44247</v>
      </c>
      <c r="AA28" s="43"/>
      <c r="AB28" s="75" t="str">
        <f t="shared" si="8"/>
        <v/>
      </c>
      <c r="AC28" s="50">
        <f t="shared" si="16"/>
        <v>44275</v>
      </c>
      <c r="AD28" s="53"/>
      <c r="AE28" s="73" t="str">
        <f t="shared" si="9"/>
        <v/>
      </c>
      <c r="AF28" s="41">
        <f t="shared" si="16"/>
        <v>44306</v>
      </c>
      <c r="AG28" s="43"/>
      <c r="AH28" s="75" t="str">
        <f t="shared" si="10"/>
        <v/>
      </c>
      <c r="AI28" s="41">
        <f t="shared" si="16"/>
        <v>44336</v>
      </c>
      <c r="AJ28" s="43"/>
      <c r="AK28" s="75" t="str">
        <f t="shared" si="11"/>
        <v/>
      </c>
    </row>
    <row r="29" spans="2:37" x14ac:dyDescent="0.25">
      <c r="B29" s="50">
        <f t="shared" si="15"/>
        <v>44003</v>
      </c>
      <c r="C29" s="51"/>
      <c r="D29" s="75" t="str">
        <f t="shared" si="0"/>
        <v/>
      </c>
      <c r="E29" s="50">
        <f t="shared" si="17"/>
        <v>44033</v>
      </c>
      <c r="F29" s="51"/>
      <c r="G29" s="75" t="str">
        <f t="shared" si="1"/>
        <v/>
      </c>
      <c r="H29" s="41">
        <f t="shared" si="17"/>
        <v>44064</v>
      </c>
      <c r="I29" s="42"/>
      <c r="J29" s="75" t="str">
        <f t="shared" si="2"/>
        <v/>
      </c>
      <c r="K29" s="50">
        <f t="shared" si="17"/>
        <v>44095</v>
      </c>
      <c r="L29" s="51"/>
      <c r="M29" s="75" t="str">
        <f t="shared" si="3"/>
        <v>S39</v>
      </c>
      <c r="N29" s="41">
        <f t="shared" si="17"/>
        <v>44125</v>
      </c>
      <c r="O29" s="42"/>
      <c r="P29" s="75" t="str">
        <f t="shared" si="4"/>
        <v/>
      </c>
      <c r="Q29" s="41">
        <f t="shared" si="17"/>
        <v>44156</v>
      </c>
      <c r="R29" s="42"/>
      <c r="S29" s="75" t="str">
        <f t="shared" si="5"/>
        <v/>
      </c>
      <c r="T29" s="50">
        <f t="shared" si="17"/>
        <v>44186</v>
      </c>
      <c r="U29" s="53"/>
      <c r="V29" s="75" t="str">
        <f t="shared" si="6"/>
        <v>S52</v>
      </c>
      <c r="W29" s="41">
        <f t="shared" si="17"/>
        <v>44217</v>
      </c>
      <c r="X29" s="43"/>
      <c r="Y29" s="75" t="str">
        <f t="shared" si="7"/>
        <v/>
      </c>
      <c r="Z29" s="50">
        <f t="shared" si="14"/>
        <v>44248</v>
      </c>
      <c r="AA29" s="53"/>
      <c r="AB29" s="75" t="str">
        <f t="shared" si="8"/>
        <v/>
      </c>
      <c r="AC29" s="50">
        <f t="shared" si="16"/>
        <v>44276</v>
      </c>
      <c r="AD29" s="53"/>
      <c r="AE29" s="73" t="str">
        <f t="shared" si="9"/>
        <v/>
      </c>
      <c r="AF29" s="41">
        <f t="shared" si="16"/>
        <v>44307</v>
      </c>
      <c r="AG29" s="43"/>
      <c r="AH29" s="75" t="str">
        <f t="shared" si="10"/>
        <v/>
      </c>
      <c r="AI29" s="29">
        <f t="shared" si="16"/>
        <v>44337</v>
      </c>
      <c r="AJ29" s="30"/>
      <c r="AK29" s="75" t="str">
        <f t="shared" si="11"/>
        <v/>
      </c>
    </row>
    <row r="30" spans="2:37" x14ac:dyDescent="0.25">
      <c r="B30" s="50">
        <f t="shared" si="15"/>
        <v>44004</v>
      </c>
      <c r="C30" s="51"/>
      <c r="D30" s="75" t="str">
        <f t="shared" si="0"/>
        <v>S26</v>
      </c>
      <c r="E30" s="41">
        <f t="shared" si="17"/>
        <v>44034</v>
      </c>
      <c r="F30" s="42"/>
      <c r="G30" s="75" t="str">
        <f t="shared" si="1"/>
        <v/>
      </c>
      <c r="H30" s="41">
        <f t="shared" si="17"/>
        <v>44065</v>
      </c>
      <c r="I30" s="42"/>
      <c r="J30" s="75" t="str">
        <f t="shared" si="2"/>
        <v/>
      </c>
      <c r="K30" s="50">
        <f t="shared" si="17"/>
        <v>44096</v>
      </c>
      <c r="L30" s="51"/>
      <c r="M30" s="75" t="str">
        <f t="shared" si="3"/>
        <v/>
      </c>
      <c r="N30" s="41">
        <f t="shared" si="17"/>
        <v>44126</v>
      </c>
      <c r="O30" s="42"/>
      <c r="P30" s="75" t="str">
        <f t="shared" si="4"/>
        <v/>
      </c>
      <c r="Q30" s="50">
        <f t="shared" si="17"/>
        <v>44157</v>
      </c>
      <c r="R30" s="51"/>
      <c r="S30" s="75" t="str">
        <f t="shared" si="5"/>
        <v/>
      </c>
      <c r="T30" s="50">
        <f t="shared" si="17"/>
        <v>44187</v>
      </c>
      <c r="U30" s="53"/>
      <c r="V30" s="75" t="str">
        <f t="shared" si="6"/>
        <v/>
      </c>
      <c r="W30" s="41">
        <f t="shared" si="17"/>
        <v>44218</v>
      </c>
      <c r="X30" s="43"/>
      <c r="Y30" s="75" t="str">
        <f t="shared" si="7"/>
        <v/>
      </c>
      <c r="Z30" s="50">
        <f t="shared" si="14"/>
        <v>44249</v>
      </c>
      <c r="AA30" s="53"/>
      <c r="AB30" s="75" t="str">
        <f t="shared" si="8"/>
        <v>S8</v>
      </c>
      <c r="AC30" s="50">
        <f t="shared" si="16"/>
        <v>44277</v>
      </c>
      <c r="AD30" s="53"/>
      <c r="AE30" s="73" t="str">
        <f t="shared" si="9"/>
        <v>S12</v>
      </c>
      <c r="AF30" s="41">
        <f t="shared" si="16"/>
        <v>44308</v>
      </c>
      <c r="AG30" s="43"/>
      <c r="AH30" s="75" t="str">
        <f t="shared" si="10"/>
        <v/>
      </c>
      <c r="AI30" s="50">
        <f t="shared" si="16"/>
        <v>44338</v>
      </c>
      <c r="AJ30" s="53"/>
      <c r="AK30" s="75" t="str">
        <f t="shared" si="11"/>
        <v/>
      </c>
    </row>
    <row r="31" spans="2:37" x14ac:dyDescent="0.25">
      <c r="B31" s="50">
        <f t="shared" si="15"/>
        <v>44005</v>
      </c>
      <c r="C31" s="51"/>
      <c r="D31" s="75" t="str">
        <f t="shared" si="0"/>
        <v/>
      </c>
      <c r="E31" s="41">
        <f t="shared" si="17"/>
        <v>44035</v>
      </c>
      <c r="F31" s="42"/>
      <c r="G31" s="75" t="str">
        <f t="shared" si="1"/>
        <v/>
      </c>
      <c r="H31" s="50">
        <f t="shared" si="17"/>
        <v>44066</v>
      </c>
      <c r="I31" s="51"/>
      <c r="J31" s="75" t="str">
        <f t="shared" si="2"/>
        <v/>
      </c>
      <c r="K31" s="41">
        <f t="shared" si="17"/>
        <v>44097</v>
      </c>
      <c r="L31" s="42"/>
      <c r="M31" s="75" t="str">
        <f t="shared" si="3"/>
        <v/>
      </c>
      <c r="N31" s="41">
        <f t="shared" si="17"/>
        <v>44127</v>
      </c>
      <c r="O31" s="42"/>
      <c r="P31" s="75" t="str">
        <f t="shared" si="4"/>
        <v/>
      </c>
      <c r="Q31" s="50">
        <f t="shared" si="17"/>
        <v>44158</v>
      </c>
      <c r="R31" s="51"/>
      <c r="S31" s="75" t="str">
        <f t="shared" si="5"/>
        <v>S48</v>
      </c>
      <c r="T31" s="41">
        <f t="shared" si="17"/>
        <v>44188</v>
      </c>
      <c r="U31" s="43"/>
      <c r="V31" s="75" t="str">
        <f t="shared" si="6"/>
        <v/>
      </c>
      <c r="W31" s="41">
        <f t="shared" si="17"/>
        <v>44219</v>
      </c>
      <c r="X31" s="43"/>
      <c r="Y31" s="75" t="str">
        <f t="shared" si="7"/>
        <v/>
      </c>
      <c r="Z31" s="50">
        <f t="shared" si="14"/>
        <v>44250</v>
      </c>
      <c r="AA31" s="53"/>
      <c r="AB31" s="75" t="str">
        <f t="shared" si="8"/>
        <v/>
      </c>
      <c r="AC31" s="41">
        <f t="shared" si="16"/>
        <v>44278</v>
      </c>
      <c r="AD31" s="43"/>
      <c r="AE31" s="73" t="str">
        <f t="shared" si="9"/>
        <v/>
      </c>
      <c r="AF31" s="41">
        <f t="shared" si="16"/>
        <v>44309</v>
      </c>
      <c r="AG31" s="43"/>
      <c r="AH31" s="75" t="str">
        <f t="shared" si="10"/>
        <v/>
      </c>
      <c r="AI31" s="50">
        <f t="shared" si="16"/>
        <v>44339</v>
      </c>
      <c r="AJ31" s="53"/>
      <c r="AK31" s="75" t="str">
        <f t="shared" si="11"/>
        <v/>
      </c>
    </row>
    <row r="32" spans="2:37" x14ac:dyDescent="0.25">
      <c r="B32" s="41">
        <f t="shared" si="15"/>
        <v>44006</v>
      </c>
      <c r="C32" s="42"/>
      <c r="D32" s="75" t="str">
        <f t="shared" si="0"/>
        <v/>
      </c>
      <c r="E32" s="41">
        <f t="shared" si="17"/>
        <v>44036</v>
      </c>
      <c r="F32" s="42"/>
      <c r="G32" s="75" t="str">
        <f t="shared" si="1"/>
        <v/>
      </c>
      <c r="H32" s="50">
        <f t="shared" si="17"/>
        <v>44067</v>
      </c>
      <c r="I32" s="51"/>
      <c r="J32" s="75" t="str">
        <f t="shared" si="2"/>
        <v>S35</v>
      </c>
      <c r="K32" s="41">
        <f t="shared" si="17"/>
        <v>44098</v>
      </c>
      <c r="L32" s="42"/>
      <c r="M32" s="75" t="str">
        <f t="shared" si="3"/>
        <v/>
      </c>
      <c r="N32" s="41">
        <f t="shared" si="17"/>
        <v>44128</v>
      </c>
      <c r="O32" s="42"/>
      <c r="P32" s="75" t="str">
        <f t="shared" si="4"/>
        <v/>
      </c>
      <c r="Q32" s="50">
        <f t="shared" si="17"/>
        <v>44159</v>
      </c>
      <c r="R32" s="51"/>
      <c r="S32" s="75" t="str">
        <f t="shared" si="5"/>
        <v/>
      </c>
      <c r="T32" s="41">
        <f t="shared" si="17"/>
        <v>44189</v>
      </c>
      <c r="U32" s="43"/>
      <c r="V32" s="75" t="str">
        <f t="shared" si="6"/>
        <v/>
      </c>
      <c r="W32" s="50">
        <f t="shared" si="17"/>
        <v>44220</v>
      </c>
      <c r="X32" s="53"/>
      <c r="Y32" s="75" t="str">
        <f t="shared" si="7"/>
        <v/>
      </c>
      <c r="Z32" s="41">
        <f t="shared" si="14"/>
        <v>44251</v>
      </c>
      <c r="AA32" s="43"/>
      <c r="AB32" s="75" t="str">
        <f t="shared" si="8"/>
        <v/>
      </c>
      <c r="AC32" s="41">
        <f t="shared" si="16"/>
        <v>44279</v>
      </c>
      <c r="AD32" s="43"/>
      <c r="AE32" s="73" t="str">
        <f t="shared" si="9"/>
        <v/>
      </c>
      <c r="AF32" s="50">
        <f t="shared" si="16"/>
        <v>44310</v>
      </c>
      <c r="AG32" s="53"/>
      <c r="AH32" s="75" t="str">
        <f t="shared" si="10"/>
        <v/>
      </c>
      <c r="AI32" s="50">
        <f t="shared" si="16"/>
        <v>44340</v>
      </c>
      <c r="AJ32" s="53"/>
      <c r="AK32" s="75" t="str">
        <f t="shared" si="11"/>
        <v>S21</v>
      </c>
    </row>
    <row r="33" spans="1:37" x14ac:dyDescent="0.25">
      <c r="B33" s="41">
        <f t="shared" si="15"/>
        <v>44007</v>
      </c>
      <c r="C33" s="42"/>
      <c r="D33" s="75" t="str">
        <f t="shared" si="0"/>
        <v/>
      </c>
      <c r="E33" s="41">
        <f t="shared" si="17"/>
        <v>44037</v>
      </c>
      <c r="F33" s="42"/>
      <c r="G33" s="75" t="str">
        <f t="shared" si="1"/>
        <v/>
      </c>
      <c r="H33" s="50">
        <f t="shared" si="17"/>
        <v>44068</v>
      </c>
      <c r="I33" s="51"/>
      <c r="J33" s="75" t="str">
        <f t="shared" si="2"/>
        <v/>
      </c>
      <c r="K33" s="41">
        <f t="shared" si="17"/>
        <v>44099</v>
      </c>
      <c r="L33" s="42"/>
      <c r="M33" s="75" t="str">
        <f t="shared" si="3"/>
        <v/>
      </c>
      <c r="N33" s="50">
        <f t="shared" si="17"/>
        <v>44129</v>
      </c>
      <c r="O33" s="51"/>
      <c r="P33" s="75" t="str">
        <f t="shared" si="4"/>
        <v/>
      </c>
      <c r="Q33" s="41">
        <f t="shared" si="17"/>
        <v>44160</v>
      </c>
      <c r="R33" s="42"/>
      <c r="S33" s="75" t="str">
        <f t="shared" si="5"/>
        <v/>
      </c>
      <c r="T33" s="29">
        <f t="shared" si="17"/>
        <v>44190</v>
      </c>
      <c r="U33" s="30"/>
      <c r="V33" s="75" t="str">
        <f t="shared" si="6"/>
        <v/>
      </c>
      <c r="W33" s="50">
        <f t="shared" si="17"/>
        <v>44221</v>
      </c>
      <c r="X33" s="53"/>
      <c r="Y33" s="75" t="str">
        <f t="shared" si="7"/>
        <v>S4</v>
      </c>
      <c r="Z33" s="41">
        <f t="shared" si="14"/>
        <v>44252</v>
      </c>
      <c r="AA33" s="43"/>
      <c r="AB33" s="75" t="str">
        <f t="shared" si="8"/>
        <v/>
      </c>
      <c r="AC33" s="41">
        <f t="shared" si="16"/>
        <v>44280</v>
      </c>
      <c r="AD33" s="43"/>
      <c r="AE33" s="73" t="str">
        <f t="shared" si="9"/>
        <v/>
      </c>
      <c r="AF33" s="50">
        <f t="shared" si="16"/>
        <v>44311</v>
      </c>
      <c r="AG33" s="53"/>
      <c r="AH33" s="75" t="str">
        <f t="shared" si="10"/>
        <v/>
      </c>
      <c r="AI33" s="41">
        <f t="shared" si="16"/>
        <v>44341</v>
      </c>
      <c r="AJ33" s="43"/>
      <c r="AK33" s="75" t="str">
        <f t="shared" si="11"/>
        <v/>
      </c>
    </row>
    <row r="34" spans="1:37" x14ac:dyDescent="0.25">
      <c r="B34" s="41">
        <f t="shared" si="15"/>
        <v>44008</v>
      </c>
      <c r="C34" s="42"/>
      <c r="D34" s="75" t="str">
        <f t="shared" si="0"/>
        <v/>
      </c>
      <c r="E34" s="50">
        <f t="shared" si="17"/>
        <v>44038</v>
      </c>
      <c r="F34" s="51"/>
      <c r="G34" s="75" t="str">
        <f t="shared" si="1"/>
        <v/>
      </c>
      <c r="H34" s="41">
        <f t="shared" si="17"/>
        <v>44069</v>
      </c>
      <c r="I34" s="42"/>
      <c r="J34" s="75" t="str">
        <f t="shared" si="2"/>
        <v/>
      </c>
      <c r="K34" s="41">
        <f t="shared" si="17"/>
        <v>44100</v>
      </c>
      <c r="L34" s="42"/>
      <c r="M34" s="75" t="str">
        <f t="shared" si="3"/>
        <v/>
      </c>
      <c r="N34" s="50">
        <f t="shared" si="17"/>
        <v>44130</v>
      </c>
      <c r="O34" s="51"/>
      <c r="P34" s="75" t="str">
        <f t="shared" si="4"/>
        <v>S44</v>
      </c>
      <c r="Q34" s="41">
        <f t="shared" si="17"/>
        <v>44161</v>
      </c>
      <c r="R34" s="42"/>
      <c r="S34" s="75" t="str">
        <f t="shared" si="5"/>
        <v/>
      </c>
      <c r="T34" s="41">
        <f t="shared" si="17"/>
        <v>44191</v>
      </c>
      <c r="U34" s="43"/>
      <c r="V34" s="75" t="str">
        <f t="shared" si="6"/>
        <v/>
      </c>
      <c r="W34" s="50">
        <f t="shared" si="17"/>
        <v>44222</v>
      </c>
      <c r="X34" s="53"/>
      <c r="Y34" s="75" t="str">
        <f t="shared" si="7"/>
        <v/>
      </c>
      <c r="Z34" s="41">
        <f t="shared" si="14"/>
        <v>44253</v>
      </c>
      <c r="AA34" s="43"/>
      <c r="AB34" s="75" t="str">
        <f t="shared" si="8"/>
        <v/>
      </c>
      <c r="AC34" s="41">
        <f t="shared" si="16"/>
        <v>44281</v>
      </c>
      <c r="AD34" s="43"/>
      <c r="AE34" s="73" t="str">
        <f t="shared" si="9"/>
        <v/>
      </c>
      <c r="AF34" s="50">
        <f t="shared" si="16"/>
        <v>44312</v>
      </c>
      <c r="AG34" s="53"/>
      <c r="AH34" s="75" t="str">
        <f t="shared" si="10"/>
        <v>S17</v>
      </c>
      <c r="AI34" s="41">
        <f t="shared" si="16"/>
        <v>44342</v>
      </c>
      <c r="AJ34" s="43"/>
      <c r="AK34" s="75" t="str">
        <f t="shared" si="11"/>
        <v/>
      </c>
    </row>
    <row r="35" spans="1:37" x14ac:dyDescent="0.25">
      <c r="B35" s="41">
        <f t="shared" si="15"/>
        <v>44009</v>
      </c>
      <c r="C35" s="42"/>
      <c r="D35" s="75" t="str">
        <f t="shared" si="0"/>
        <v/>
      </c>
      <c r="E35" s="50">
        <f t="shared" si="17"/>
        <v>44039</v>
      </c>
      <c r="F35" s="51"/>
      <c r="G35" s="75" t="str">
        <f t="shared" si="1"/>
        <v>S31</v>
      </c>
      <c r="H35" s="41">
        <f t="shared" si="17"/>
        <v>44070</v>
      </c>
      <c r="I35" s="42"/>
      <c r="J35" s="75" t="str">
        <f t="shared" si="2"/>
        <v/>
      </c>
      <c r="K35" s="50">
        <f t="shared" si="17"/>
        <v>44101</v>
      </c>
      <c r="L35" s="51"/>
      <c r="M35" s="75" t="str">
        <f t="shared" si="3"/>
        <v/>
      </c>
      <c r="N35" s="50">
        <f t="shared" si="17"/>
        <v>44131</v>
      </c>
      <c r="O35" s="51"/>
      <c r="P35" s="75" t="str">
        <f t="shared" si="4"/>
        <v/>
      </c>
      <c r="Q35" s="41">
        <f t="shared" si="17"/>
        <v>44162</v>
      </c>
      <c r="R35" s="42"/>
      <c r="S35" s="75" t="str">
        <f t="shared" si="5"/>
        <v/>
      </c>
      <c r="T35" s="50">
        <f t="shared" si="17"/>
        <v>44192</v>
      </c>
      <c r="U35" s="53"/>
      <c r="V35" s="75" t="str">
        <f t="shared" si="6"/>
        <v/>
      </c>
      <c r="W35" s="41">
        <f t="shared" si="17"/>
        <v>44223</v>
      </c>
      <c r="X35" s="43"/>
      <c r="Y35" s="75" t="str">
        <f t="shared" si="7"/>
        <v/>
      </c>
      <c r="Z35" s="41">
        <f t="shared" si="14"/>
        <v>44254</v>
      </c>
      <c r="AA35" s="43"/>
      <c r="AB35" s="75" t="str">
        <f t="shared" si="8"/>
        <v/>
      </c>
      <c r="AC35" s="50">
        <f t="shared" si="16"/>
        <v>44282</v>
      </c>
      <c r="AD35" s="53"/>
      <c r="AE35" s="73" t="str">
        <f t="shared" si="9"/>
        <v/>
      </c>
      <c r="AF35" s="41">
        <f t="shared" si="16"/>
        <v>44313</v>
      </c>
      <c r="AG35" s="43"/>
      <c r="AH35" s="75" t="str">
        <f t="shared" si="10"/>
        <v/>
      </c>
      <c r="AI35" s="41">
        <f t="shared" si="16"/>
        <v>44343</v>
      </c>
      <c r="AJ35" s="43"/>
      <c r="AK35" s="75" t="str">
        <f t="shared" si="11"/>
        <v/>
      </c>
    </row>
    <row r="36" spans="1:37" x14ac:dyDescent="0.25">
      <c r="B36" s="50">
        <f t="shared" si="15"/>
        <v>44010</v>
      </c>
      <c r="C36" s="51"/>
      <c r="D36" s="75" t="str">
        <f t="shared" si="0"/>
        <v/>
      </c>
      <c r="E36" s="50">
        <f t="shared" si="17"/>
        <v>44040</v>
      </c>
      <c r="F36" s="51"/>
      <c r="G36" s="75" t="str">
        <f t="shared" si="1"/>
        <v/>
      </c>
      <c r="H36" s="41">
        <f t="shared" si="17"/>
        <v>44071</v>
      </c>
      <c r="I36" s="42"/>
      <c r="J36" s="75" t="str">
        <f t="shared" si="2"/>
        <v/>
      </c>
      <c r="K36" s="50">
        <f>K35+1</f>
        <v>44102</v>
      </c>
      <c r="L36" s="51"/>
      <c r="M36" s="75" t="str">
        <f t="shared" si="3"/>
        <v>S40</v>
      </c>
      <c r="N36" s="41">
        <f>N35+1</f>
        <v>44132</v>
      </c>
      <c r="O36" s="42"/>
      <c r="P36" s="75" t="str">
        <f t="shared" si="4"/>
        <v/>
      </c>
      <c r="Q36" s="41">
        <f>Q35+1</f>
        <v>44163</v>
      </c>
      <c r="R36" s="42"/>
      <c r="S36" s="75" t="str">
        <f t="shared" si="5"/>
        <v/>
      </c>
      <c r="T36" s="50">
        <f>T35+1</f>
        <v>44193</v>
      </c>
      <c r="U36" s="53"/>
      <c r="V36" s="75" t="str">
        <f t="shared" si="6"/>
        <v>S53</v>
      </c>
      <c r="W36" s="41">
        <f>W35+1</f>
        <v>44224</v>
      </c>
      <c r="X36" s="43"/>
      <c r="Y36" s="75" t="str">
        <f t="shared" si="7"/>
        <v/>
      </c>
      <c r="Z36" s="50">
        <f>IF(Z35="","",IF(Z35=EOMONTH(Z35,0),"",Z35+1))</f>
        <v>44255</v>
      </c>
      <c r="AA36" s="53"/>
      <c r="AB36" s="75" t="str">
        <f t="shared" si="8"/>
        <v/>
      </c>
      <c r="AC36" s="50">
        <f>AC35+1</f>
        <v>44283</v>
      </c>
      <c r="AD36" s="53"/>
      <c r="AE36" s="73" t="str">
        <f t="shared" si="9"/>
        <v/>
      </c>
      <c r="AF36" s="41">
        <f>AF35+1</f>
        <v>44314</v>
      </c>
      <c r="AG36" s="43"/>
      <c r="AH36" s="75" t="str">
        <f t="shared" si="10"/>
        <v/>
      </c>
      <c r="AI36" s="41">
        <f>AI35+1</f>
        <v>44344</v>
      </c>
      <c r="AJ36" s="43"/>
      <c r="AK36" s="75" t="str">
        <f t="shared" si="11"/>
        <v/>
      </c>
    </row>
    <row r="37" spans="1:37" x14ac:dyDescent="0.25">
      <c r="B37" s="50">
        <f t="shared" si="15"/>
        <v>44011</v>
      </c>
      <c r="C37" s="51"/>
      <c r="D37" s="75" t="str">
        <f t="shared" si="0"/>
        <v>S27</v>
      </c>
      <c r="E37" s="41">
        <f t="shared" si="17"/>
        <v>44041</v>
      </c>
      <c r="F37" s="42"/>
      <c r="G37" s="75" t="str">
        <f t="shared" si="1"/>
        <v/>
      </c>
      <c r="H37" s="41">
        <f t="shared" si="17"/>
        <v>44072</v>
      </c>
      <c r="I37" s="42"/>
      <c r="J37" s="75" t="str">
        <f t="shared" si="2"/>
        <v/>
      </c>
      <c r="K37" s="50">
        <f t="shared" si="17"/>
        <v>44103</v>
      </c>
      <c r="L37" s="51"/>
      <c r="M37" s="75" t="str">
        <f t="shared" si="3"/>
        <v/>
      </c>
      <c r="N37" s="41">
        <f t="shared" si="17"/>
        <v>44133</v>
      </c>
      <c r="O37" s="42"/>
      <c r="P37" s="75" t="str">
        <f t="shared" si="4"/>
        <v/>
      </c>
      <c r="Q37" s="50">
        <f t="shared" si="17"/>
        <v>44164</v>
      </c>
      <c r="R37" s="51"/>
      <c r="S37" s="75" t="str">
        <f t="shared" si="5"/>
        <v/>
      </c>
      <c r="T37" s="50">
        <f t="shared" si="17"/>
        <v>44194</v>
      </c>
      <c r="U37" s="53"/>
      <c r="V37" s="75" t="str">
        <f t="shared" si="6"/>
        <v/>
      </c>
      <c r="W37" s="41">
        <f t="shared" si="17"/>
        <v>44225</v>
      </c>
      <c r="X37" s="43"/>
      <c r="Y37" s="75" t="str">
        <f t="shared" si="7"/>
        <v/>
      </c>
      <c r="Z37" s="50" t="str">
        <f t="shared" si="14"/>
        <v/>
      </c>
      <c r="AA37" s="53"/>
      <c r="AB37" s="75"/>
      <c r="AC37" s="50">
        <f t="shared" si="16"/>
        <v>44284</v>
      </c>
      <c r="AD37" s="53"/>
      <c r="AE37" s="73" t="str">
        <f t="shared" si="9"/>
        <v>S13</v>
      </c>
      <c r="AF37" s="41">
        <f t="shared" si="16"/>
        <v>44315</v>
      </c>
      <c r="AG37" s="43"/>
      <c r="AH37" s="75" t="str">
        <f t="shared" si="10"/>
        <v/>
      </c>
      <c r="AI37" s="50">
        <f t="shared" si="16"/>
        <v>44345</v>
      </c>
      <c r="AJ37" s="53"/>
      <c r="AK37" s="75" t="str">
        <f t="shared" si="11"/>
        <v/>
      </c>
    </row>
    <row r="38" spans="1:37" x14ac:dyDescent="0.25">
      <c r="B38" s="50">
        <f t="shared" si="15"/>
        <v>44012</v>
      </c>
      <c r="C38" s="51"/>
      <c r="D38" s="75" t="str">
        <f t="shared" si="0"/>
        <v/>
      </c>
      <c r="E38" s="41">
        <f t="shared" si="17"/>
        <v>44042</v>
      </c>
      <c r="F38" s="42"/>
      <c r="G38" s="75" t="str">
        <f t="shared" si="1"/>
        <v/>
      </c>
      <c r="H38" s="50">
        <f t="shared" si="17"/>
        <v>44073</v>
      </c>
      <c r="I38" s="51"/>
      <c r="J38" s="75" t="str">
        <f t="shared" si="2"/>
        <v/>
      </c>
      <c r="K38" s="41">
        <f t="shared" si="17"/>
        <v>44104</v>
      </c>
      <c r="L38" s="42"/>
      <c r="M38" s="75" t="str">
        <f t="shared" si="3"/>
        <v/>
      </c>
      <c r="N38" s="41">
        <f t="shared" si="17"/>
        <v>44134</v>
      </c>
      <c r="O38" s="42"/>
      <c r="P38" s="75" t="str">
        <f t="shared" si="4"/>
        <v/>
      </c>
      <c r="Q38" s="50">
        <f t="shared" si="17"/>
        <v>44165</v>
      </c>
      <c r="R38" s="51"/>
      <c r="S38" s="75" t="str">
        <f t="shared" si="5"/>
        <v>S49</v>
      </c>
      <c r="T38" s="41">
        <f t="shared" si="17"/>
        <v>44195</v>
      </c>
      <c r="U38" s="43"/>
      <c r="V38" s="75" t="str">
        <f t="shared" si="6"/>
        <v/>
      </c>
      <c r="W38" s="41">
        <f t="shared" si="17"/>
        <v>44226</v>
      </c>
      <c r="X38" s="43"/>
      <c r="Y38" s="75" t="str">
        <f t="shared" si="7"/>
        <v/>
      </c>
      <c r="Z38" s="41" t="str">
        <f t="shared" si="14"/>
        <v/>
      </c>
      <c r="AA38" s="43"/>
      <c r="AB38" s="75"/>
      <c r="AC38" s="41">
        <f t="shared" si="16"/>
        <v>44285</v>
      </c>
      <c r="AD38" s="43"/>
      <c r="AE38" s="73" t="str">
        <f t="shared" si="9"/>
        <v/>
      </c>
      <c r="AF38" s="41">
        <f t="shared" si="16"/>
        <v>44316</v>
      </c>
      <c r="AG38" s="43"/>
      <c r="AH38" s="75" t="str">
        <f t="shared" si="10"/>
        <v/>
      </c>
      <c r="AI38" s="50">
        <f t="shared" si="16"/>
        <v>44346</v>
      </c>
      <c r="AJ38" s="53"/>
      <c r="AK38" s="75" t="str">
        <f t="shared" si="11"/>
        <v/>
      </c>
    </row>
    <row r="39" spans="1:37" x14ac:dyDescent="0.25">
      <c r="B39" s="44"/>
      <c r="C39" s="45"/>
      <c r="D39" s="76" t="str">
        <f t="shared" si="0"/>
        <v/>
      </c>
      <c r="E39" s="46">
        <f t="shared" si="17"/>
        <v>44043</v>
      </c>
      <c r="F39" s="45"/>
      <c r="G39" s="76" t="str">
        <f t="shared" si="1"/>
        <v/>
      </c>
      <c r="H39" s="52">
        <f t="shared" si="17"/>
        <v>44074</v>
      </c>
      <c r="I39" s="98"/>
      <c r="J39" s="76" t="str">
        <f t="shared" si="2"/>
        <v>S36</v>
      </c>
      <c r="K39" s="46"/>
      <c r="L39" s="45"/>
      <c r="M39" s="76" t="str">
        <f t="shared" si="3"/>
        <v/>
      </c>
      <c r="N39" s="46">
        <f t="shared" si="17"/>
        <v>44135</v>
      </c>
      <c r="O39" s="45"/>
      <c r="P39" s="76" t="str">
        <f t="shared" si="4"/>
        <v/>
      </c>
      <c r="Q39" s="46"/>
      <c r="R39" s="45"/>
      <c r="S39" s="76" t="str">
        <f t="shared" si="5"/>
        <v/>
      </c>
      <c r="T39" s="46">
        <f t="shared" si="17"/>
        <v>44196</v>
      </c>
      <c r="U39" s="47"/>
      <c r="V39" s="76" t="str">
        <f t="shared" si="6"/>
        <v/>
      </c>
      <c r="W39" s="52">
        <f t="shared" si="17"/>
        <v>44227</v>
      </c>
      <c r="X39" s="70"/>
      <c r="Y39" s="76" t="str">
        <f t="shared" si="7"/>
        <v/>
      </c>
      <c r="Z39" s="46" t="str">
        <f t="shared" si="14"/>
        <v/>
      </c>
      <c r="AA39" s="47"/>
      <c r="AB39" s="76"/>
      <c r="AC39" s="46">
        <f t="shared" si="16"/>
        <v>44286</v>
      </c>
      <c r="AD39" s="47"/>
      <c r="AE39" s="74" t="str">
        <f t="shared" si="9"/>
        <v/>
      </c>
      <c r="AF39" s="46"/>
      <c r="AG39" s="47"/>
      <c r="AH39" s="76" t="str">
        <f t="shared" si="10"/>
        <v/>
      </c>
      <c r="AI39" s="52">
        <f t="shared" si="16"/>
        <v>44347</v>
      </c>
      <c r="AJ39" s="70"/>
      <c r="AK39" s="76" t="str">
        <f t="shared" si="11"/>
        <v>S22</v>
      </c>
    </row>
    <row r="40" spans="1:37" s="3" customFormat="1" ht="20.100000000000001" customHeight="1" x14ac:dyDescent="0.25">
      <c r="B40" s="67" t="s">
        <v>23</v>
      </c>
      <c r="C40" s="67"/>
      <c r="D40" s="6"/>
      <c r="E40" s="7"/>
      <c r="F40" s="7"/>
      <c r="G40" s="6"/>
      <c r="H40" s="7"/>
      <c r="I40" s="7"/>
      <c r="J40" s="6"/>
      <c r="K40" s="7"/>
      <c r="L40" s="7"/>
      <c r="M40" s="6"/>
      <c r="N40" s="7"/>
      <c r="O40" s="7"/>
      <c r="P40" s="6"/>
      <c r="Q40" s="7"/>
      <c r="R40" s="7"/>
      <c r="S40" s="6"/>
      <c r="T40" s="7"/>
      <c r="U40" s="7"/>
      <c r="V40" s="6"/>
      <c r="W40" s="7"/>
      <c r="X40" s="7"/>
      <c r="Y40" s="6"/>
      <c r="Z40" s="7"/>
      <c r="AA40" s="7"/>
      <c r="AB40" s="6"/>
      <c r="AC40" s="7"/>
      <c r="AD40" s="7"/>
      <c r="AE40" s="6"/>
      <c r="AF40" s="7"/>
      <c r="AG40" s="7"/>
      <c r="AH40" s="6"/>
      <c r="AI40" s="7"/>
      <c r="AJ40" s="7"/>
      <c r="AK40" s="6"/>
    </row>
    <row r="41" spans="1:37" s="3" customFormat="1" ht="20.100000000000001" customHeight="1" x14ac:dyDescent="0.25">
      <c r="B41" s="68" t="s">
        <v>24</v>
      </c>
      <c r="C41" s="2">
        <f>SUM(C9:C39)</f>
        <v>0</v>
      </c>
      <c r="D41" s="2"/>
      <c r="E41" s="1"/>
      <c r="F41" s="2">
        <f>SUM(F9:F39)</f>
        <v>0</v>
      </c>
      <c r="G41" s="1"/>
      <c r="H41" s="2"/>
      <c r="I41" s="2">
        <f>SUM(I10:I39)</f>
        <v>0</v>
      </c>
      <c r="J41" s="2"/>
      <c r="K41" s="2"/>
      <c r="L41" s="2">
        <f>SUM(L9:L39)</f>
        <v>0</v>
      </c>
      <c r="M41" s="2"/>
      <c r="N41" s="2"/>
      <c r="O41" s="2">
        <f>SUM(O9:O39)</f>
        <v>0</v>
      </c>
      <c r="P41" s="2"/>
      <c r="Q41" s="2"/>
      <c r="R41" s="2">
        <f>SUM(R9:R39)</f>
        <v>0</v>
      </c>
      <c r="S41" s="2"/>
      <c r="T41" s="2"/>
      <c r="U41" s="2">
        <f>SUM(U9:U39)</f>
        <v>0</v>
      </c>
      <c r="V41" s="2"/>
      <c r="W41" s="2"/>
      <c r="X41" s="2">
        <f>SUM(X9:X39)</f>
        <v>0</v>
      </c>
      <c r="Y41" s="2"/>
      <c r="Z41" s="2"/>
      <c r="AA41" s="2">
        <f>SUM(AA9:AA39)</f>
        <v>0</v>
      </c>
      <c r="AB41" s="2"/>
      <c r="AC41" s="2"/>
      <c r="AD41" s="2">
        <f>SUM(AD9:AD39)</f>
        <v>0</v>
      </c>
      <c r="AE41" s="2"/>
      <c r="AF41" s="2"/>
      <c r="AG41" s="2">
        <f>SUM(AG9:AG39)</f>
        <v>0</v>
      </c>
      <c r="AH41" s="2"/>
      <c r="AI41" s="2"/>
      <c r="AJ41" s="2">
        <f>SUM(AJ9:AJ39)</f>
        <v>0</v>
      </c>
      <c r="AK41" s="2"/>
    </row>
    <row r="42" spans="1:37" s="62" customFormat="1" ht="20.100000000000001" customHeight="1" x14ac:dyDescent="0.25">
      <c r="A42" s="59"/>
      <c r="B42" s="59" t="s">
        <v>25</v>
      </c>
      <c r="C42" s="60">
        <f>C41+D40</f>
        <v>0</v>
      </c>
      <c r="D42" s="60"/>
      <c r="E42" s="61"/>
      <c r="F42" s="60">
        <f>F41+G40</f>
        <v>0</v>
      </c>
      <c r="G42" s="61"/>
      <c r="H42" s="60"/>
      <c r="I42" s="60">
        <f>I41+J40</f>
        <v>0</v>
      </c>
      <c r="J42" s="60"/>
      <c r="K42" s="60"/>
      <c r="L42" s="60">
        <f>L41+M40</f>
        <v>0</v>
      </c>
      <c r="M42" s="60"/>
      <c r="N42" s="60"/>
      <c r="O42" s="60">
        <f>O41+P40</f>
        <v>0</v>
      </c>
      <c r="P42" s="60"/>
      <c r="Q42" s="60"/>
      <c r="R42" s="60">
        <f>R41+S40</f>
        <v>0</v>
      </c>
      <c r="S42" s="60"/>
      <c r="T42" s="60"/>
      <c r="U42" s="60">
        <f>U41+V40</f>
        <v>0</v>
      </c>
      <c r="V42" s="60"/>
      <c r="W42" s="60"/>
      <c r="X42" s="60">
        <f>X41+Y40</f>
        <v>0</v>
      </c>
      <c r="Y42" s="60"/>
      <c r="Z42" s="60"/>
      <c r="AA42" s="60">
        <f>AA41+AB40</f>
        <v>0</v>
      </c>
      <c r="AB42" s="60"/>
      <c r="AC42" s="60"/>
      <c r="AD42" s="60">
        <f>AD41+AE40</f>
        <v>0</v>
      </c>
      <c r="AE42" s="60"/>
      <c r="AF42" s="60"/>
      <c r="AG42" s="60">
        <f>AG41+AH40</f>
        <v>0</v>
      </c>
      <c r="AH42" s="60"/>
      <c r="AI42" s="60"/>
      <c r="AJ42" s="60">
        <f>AJ41+AK40</f>
        <v>0</v>
      </c>
      <c r="AK42" s="60"/>
    </row>
    <row r="43" spans="1:37" s="3" customFormat="1" ht="20.100000000000001" customHeight="1" x14ac:dyDescent="0.25">
      <c r="B43" s="69" t="s">
        <v>0</v>
      </c>
      <c r="C43" s="4">
        <f>C41</f>
        <v>0</v>
      </c>
      <c r="D43" s="4"/>
      <c r="E43" s="5"/>
      <c r="F43" s="4">
        <f>C43+F42</f>
        <v>0</v>
      </c>
      <c r="G43" s="5"/>
      <c r="H43" s="4"/>
      <c r="I43" s="4">
        <f>F43+I42</f>
        <v>0</v>
      </c>
      <c r="J43" s="5"/>
      <c r="K43" s="4"/>
      <c r="L43" s="4">
        <f>I43+L42</f>
        <v>0</v>
      </c>
      <c r="M43" s="5"/>
      <c r="N43" s="4"/>
      <c r="O43" s="4">
        <f>L43+O42</f>
        <v>0</v>
      </c>
      <c r="P43" s="5"/>
      <c r="Q43" s="4"/>
      <c r="R43" s="4">
        <f>O43+R42</f>
        <v>0</v>
      </c>
      <c r="S43" s="5"/>
      <c r="T43" s="4"/>
      <c r="U43" s="4">
        <f>R43+U42</f>
        <v>0</v>
      </c>
      <c r="V43" s="5"/>
      <c r="W43" s="4"/>
      <c r="X43" s="4">
        <f>U43+X42</f>
        <v>0</v>
      </c>
      <c r="Y43" s="5"/>
      <c r="Z43" s="4"/>
      <c r="AA43" s="4">
        <f>X43+AA42</f>
        <v>0</v>
      </c>
      <c r="AB43" s="5"/>
      <c r="AC43" s="4"/>
      <c r="AD43" s="4">
        <f>AA43+AD42</f>
        <v>0</v>
      </c>
      <c r="AE43" s="5"/>
      <c r="AF43" s="4"/>
      <c r="AG43" s="4">
        <f>AD43+AG42</f>
        <v>0</v>
      </c>
      <c r="AH43" s="5"/>
      <c r="AI43" s="4"/>
      <c r="AJ43" s="4">
        <f>AG43+AJ42</f>
        <v>0</v>
      </c>
      <c r="AK43" s="5"/>
    </row>
    <row r="46" spans="1:37" ht="18.75" x14ac:dyDescent="0.25">
      <c r="B46" s="123" t="s">
        <v>17</v>
      </c>
      <c r="C46" s="124"/>
      <c r="D46" s="124"/>
      <c r="E46" s="124"/>
      <c r="F46" s="121">
        <v>1593.55</v>
      </c>
      <c r="G46" s="122"/>
    </row>
    <row r="47" spans="1:37" ht="18.75" x14ac:dyDescent="0.25">
      <c r="B47" s="125" t="s">
        <v>18</v>
      </c>
      <c r="C47" s="126"/>
      <c r="D47" s="126"/>
      <c r="E47" s="126"/>
      <c r="F47" s="113">
        <f>F46-AJ43</f>
        <v>1593.55</v>
      </c>
      <c r="G47" s="114"/>
    </row>
    <row r="48" spans="1:37" ht="18.75" x14ac:dyDescent="0.25">
      <c r="B48" s="63" t="s">
        <v>19</v>
      </c>
      <c r="C48" s="64"/>
      <c r="D48" s="64"/>
      <c r="E48" s="64"/>
      <c r="F48" s="113" t="s">
        <v>20</v>
      </c>
      <c r="G48" s="114"/>
    </row>
    <row r="49" spans="2:8" ht="18.75" x14ac:dyDescent="0.25">
      <c r="B49" s="115" t="s">
        <v>26</v>
      </c>
      <c r="C49" s="116"/>
      <c r="D49" s="116"/>
      <c r="E49" s="116"/>
      <c r="F49" s="113">
        <v>7</v>
      </c>
      <c r="G49" s="114"/>
    </row>
    <row r="50" spans="2:8" ht="18.75" x14ac:dyDescent="0.25">
      <c r="B50" s="117" t="s">
        <v>21</v>
      </c>
      <c r="C50" s="118"/>
      <c r="D50" s="118"/>
      <c r="E50" s="118"/>
      <c r="F50" s="113">
        <v>0</v>
      </c>
      <c r="G50" s="114"/>
    </row>
    <row r="51" spans="2:8" ht="18.75" x14ac:dyDescent="0.3">
      <c r="B51" s="119" t="s">
        <v>22</v>
      </c>
      <c r="C51" s="120"/>
      <c r="D51" s="120"/>
      <c r="E51" s="120"/>
      <c r="F51" s="65"/>
      <c r="G51" s="66"/>
    </row>
    <row r="52" spans="2:8" ht="15.75" x14ac:dyDescent="0.25">
      <c r="B52" s="22"/>
      <c r="C52" s="112"/>
      <c r="D52" s="112"/>
      <c r="E52" s="22"/>
      <c r="F52" s="22"/>
      <c r="G52" s="22"/>
      <c r="H52" s="58"/>
    </row>
    <row r="53" spans="2:8" x14ac:dyDescent="0.25">
      <c r="B53" s="22"/>
      <c r="C53" s="22"/>
      <c r="D53" s="22"/>
      <c r="E53" s="22"/>
      <c r="F53" s="22"/>
      <c r="G53" s="22"/>
      <c r="H53" s="22"/>
    </row>
  </sheetData>
  <mergeCells count="26">
    <mergeCell ref="L2:M3"/>
    <mergeCell ref="N8:P8"/>
    <mergeCell ref="Q8:S8"/>
    <mergeCell ref="J2:K3"/>
    <mergeCell ref="B8:D8"/>
    <mergeCell ref="E8:G8"/>
    <mergeCell ref="H8:J8"/>
    <mergeCell ref="K8:M8"/>
    <mergeCell ref="B2:I3"/>
    <mergeCell ref="Z8:AB8"/>
    <mergeCell ref="AF8:AH8"/>
    <mergeCell ref="AI8:AK8"/>
    <mergeCell ref="AC8:AE8"/>
    <mergeCell ref="T8:V8"/>
    <mergeCell ref="W8:Y8"/>
    <mergeCell ref="F46:G46"/>
    <mergeCell ref="F47:G47"/>
    <mergeCell ref="F48:G48"/>
    <mergeCell ref="B46:E46"/>
    <mergeCell ref="B47:E47"/>
    <mergeCell ref="C52:D52"/>
    <mergeCell ref="F49:G49"/>
    <mergeCell ref="F50:G50"/>
    <mergeCell ref="B49:E49"/>
    <mergeCell ref="B50:E50"/>
    <mergeCell ref="B51:E51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8</xdr:col>
                    <xdr:colOff>409575</xdr:colOff>
                    <xdr:row>1</xdr:row>
                    <xdr:rowOff>0</xdr:rowOff>
                  </from>
                  <to>
                    <xdr:col>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nitialisationDesCouleursDuCalendrier">
                <anchor moveWithCells="1" sizeWithCells="1">
                  <from>
                    <xdr:col>16</xdr:col>
                    <xdr:colOff>390525</xdr:colOff>
                    <xdr:row>1</xdr:row>
                    <xdr:rowOff>9525</xdr:rowOff>
                  </from>
                  <to>
                    <xdr:col>19</xdr:col>
                    <xdr:colOff>123825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AM52"/>
  <sheetViews>
    <sheetView zoomScaleNormal="100" workbookViewId="0">
      <selection activeCell="B1" sqref="B1"/>
    </sheetView>
  </sheetViews>
  <sheetFormatPr baseColWidth="10" defaultRowHeight="15" x14ac:dyDescent="0.25"/>
  <cols>
    <col min="1" max="1" width="0.85546875" style="22" customWidth="1"/>
    <col min="2" max="3" width="7.7109375" style="22" customWidth="1"/>
    <col min="4" max="4" width="4.7109375" style="22" customWidth="1"/>
    <col min="5" max="6" width="7.7109375" style="22" customWidth="1"/>
    <col min="7" max="7" width="4.7109375" style="22" customWidth="1"/>
    <col min="8" max="9" width="7.7109375" style="22" customWidth="1"/>
    <col min="10" max="10" width="4.7109375" style="22" customWidth="1"/>
    <col min="11" max="11" width="7.7109375" style="22" customWidth="1"/>
    <col min="12" max="12" width="9.5703125" style="22" bestFit="1" customWidth="1"/>
    <col min="13" max="13" width="4.7109375" style="22" customWidth="1"/>
    <col min="14" max="14" width="7.7109375" style="22" customWidth="1"/>
    <col min="15" max="15" width="9.5703125" style="22" bestFit="1" customWidth="1"/>
    <col min="16" max="16" width="4.7109375" style="22" customWidth="1"/>
    <col min="17" max="17" width="7.7109375" style="22" customWidth="1"/>
    <col min="18" max="18" width="9.5703125" style="22" bestFit="1" customWidth="1"/>
    <col min="19" max="19" width="4.7109375" style="22" customWidth="1"/>
    <col min="20" max="20" width="7.7109375" style="22" customWidth="1"/>
    <col min="21" max="21" width="9.5703125" style="22" bestFit="1" customWidth="1"/>
    <col min="22" max="22" width="4.7109375" style="22" customWidth="1"/>
    <col min="23" max="23" width="7.7109375" style="22" customWidth="1"/>
    <col min="24" max="24" width="9.5703125" style="22" bestFit="1" customWidth="1"/>
    <col min="25" max="25" width="4.7109375" style="22" customWidth="1"/>
    <col min="26" max="26" width="7.7109375" style="22" customWidth="1"/>
    <col min="27" max="27" width="9.5703125" style="22" bestFit="1" customWidth="1"/>
    <col min="28" max="28" width="4.7109375" style="22" customWidth="1"/>
    <col min="29" max="30" width="7.7109375" style="22" customWidth="1"/>
    <col min="31" max="31" width="4.7109375" style="22" customWidth="1"/>
    <col min="32" max="33" width="7.7109375" style="22" customWidth="1"/>
    <col min="34" max="34" width="4.7109375" style="22" customWidth="1"/>
    <col min="35" max="36" width="7.7109375" style="22" customWidth="1"/>
    <col min="37" max="37" width="4.7109375" style="22" customWidth="1"/>
    <col min="38" max="16384" width="11.42578125" style="22"/>
  </cols>
  <sheetData>
    <row r="2" spans="1:39" ht="15" customHeight="1" x14ac:dyDescent="0.25">
      <c r="A2" s="20"/>
      <c r="B2" s="99"/>
      <c r="C2" s="99"/>
      <c r="D2" s="99"/>
      <c r="E2" s="99"/>
      <c r="F2" s="99"/>
      <c r="G2" s="99"/>
      <c r="H2" s="99"/>
      <c r="I2" s="99"/>
      <c r="J2" s="100"/>
      <c r="K2" s="100"/>
      <c r="L2" s="100"/>
      <c r="M2" s="100"/>
      <c r="N2" s="23"/>
    </row>
    <row r="3" spans="1:39" ht="15" customHeight="1" x14ac:dyDescent="0.25">
      <c r="A3" s="20"/>
      <c r="B3" s="99"/>
      <c r="C3" s="99"/>
      <c r="D3" s="99"/>
      <c r="E3" s="99"/>
      <c r="F3" s="99"/>
      <c r="G3" s="99"/>
      <c r="H3" s="99"/>
      <c r="I3" s="99"/>
      <c r="J3" s="100"/>
      <c r="K3" s="100"/>
      <c r="L3" s="100"/>
      <c r="M3" s="100"/>
      <c r="N3" s="23"/>
    </row>
    <row r="4" spans="1:39" ht="18.75" customHeight="1" x14ac:dyDescent="0.25">
      <c r="J4" s="23"/>
      <c r="K4" s="23"/>
      <c r="L4" s="23"/>
      <c r="M4" s="23"/>
      <c r="N4" s="23"/>
      <c r="Q4" s="21"/>
      <c r="R4" s="21"/>
      <c r="S4" s="21"/>
    </row>
    <row r="5" spans="1:39" x14ac:dyDescent="0.25">
      <c r="J5" s="23"/>
      <c r="K5" s="23"/>
      <c r="L5" s="23"/>
      <c r="M5" s="23"/>
      <c r="N5" s="23"/>
      <c r="Q5" s="21"/>
      <c r="R5" s="21"/>
      <c r="S5" s="21"/>
    </row>
    <row r="6" spans="1:39" x14ac:dyDescent="0.25">
      <c r="O6" s="57"/>
    </row>
    <row r="8" spans="1:39" ht="24.95" customHeight="1" x14ac:dyDescent="0.25">
      <c r="B8" s="136" t="str">
        <f>"JUIN"&amp;" "&amp;[0]!Année1</f>
        <v>JUIN 2020</v>
      </c>
      <c r="C8" s="137"/>
      <c r="D8" s="129"/>
      <c r="E8" s="127" t="str">
        <f>"JUILLET"&amp;" "&amp;[0]!Année1</f>
        <v>JUILLET 2020</v>
      </c>
      <c r="F8" s="128"/>
      <c r="G8" s="129"/>
      <c r="H8" s="127" t="str">
        <f>"AOUT"&amp;" "&amp;[0]!Année1</f>
        <v>AOUT 2020</v>
      </c>
      <c r="I8" s="128"/>
      <c r="J8" s="129"/>
      <c r="K8" s="127" t="str">
        <f>"SEPTEMBRE"&amp;" "&amp;[0]!Année1</f>
        <v>SEPTEMBRE 2020</v>
      </c>
      <c r="L8" s="128"/>
      <c r="M8" s="129"/>
      <c r="N8" s="127" t="str">
        <f>"OCTOBRE"&amp;" "&amp;[0]!Année1</f>
        <v>OCTOBRE 2020</v>
      </c>
      <c r="O8" s="128"/>
      <c r="P8" s="129"/>
      <c r="Q8" s="127" t="str">
        <f>"NOVEMBRE"&amp;" "&amp;[0]!Année1</f>
        <v>NOVEMBRE 2020</v>
      </c>
      <c r="R8" s="128"/>
      <c r="S8" s="129"/>
      <c r="T8" s="127" t="str">
        <f>"DECEMBRE"&amp;" "&amp;[0]!Année1</f>
        <v>DECEMBRE 2020</v>
      </c>
      <c r="U8" s="128"/>
      <c r="V8" s="129"/>
      <c r="W8" s="127" t="str">
        <f>"JANVIER"&amp;" "&amp;[0]!Année2</f>
        <v>JANVIER 2021</v>
      </c>
      <c r="X8" s="128"/>
      <c r="Y8" s="129"/>
      <c r="Z8" s="127" t="str">
        <f>"FEVRIER"&amp;" "&amp;[0]!Année2</f>
        <v>FEVRIER 2021</v>
      </c>
      <c r="AA8" s="128"/>
      <c r="AB8" s="129"/>
      <c r="AC8" s="127" t="str">
        <f>"MARS"&amp;" "&amp;[0]!Année2</f>
        <v>MARS 2021</v>
      </c>
      <c r="AD8" s="128"/>
      <c r="AE8" s="129"/>
      <c r="AF8" s="127" t="str">
        <f>"AVRIL"&amp;" "&amp;[0]!Année2</f>
        <v>AVRIL 2021</v>
      </c>
      <c r="AG8" s="128"/>
      <c r="AH8" s="129"/>
      <c r="AI8" s="127" t="str">
        <f>"MAI"&amp;" "&amp;[0]!Année2</f>
        <v>MAI 2021</v>
      </c>
      <c r="AJ8" s="128"/>
      <c r="AK8" s="129"/>
    </row>
    <row r="9" spans="1:39" x14ac:dyDescent="0.25">
      <c r="B9" s="48">
        <f>DATE([0]!Année1,6,1)</f>
        <v>43983</v>
      </c>
      <c r="C9" s="49"/>
      <c r="D9" s="75" t="str">
        <f t="shared" ref="D9:D39" si="0">IF(WEEKDAY(B9)=2,"S"&amp;WEEKNUM(DATE(Année1,MONTH(B9),DAY(B9)),21),"")</f>
        <v>S22</v>
      </c>
      <c r="E9" s="48">
        <f>DATE([0]!Année1,7,1)</f>
        <v>44013</v>
      </c>
      <c r="F9" s="49"/>
      <c r="G9" s="75" t="str">
        <f t="shared" ref="G9:G39" si="1">IF(WEEKDAY(E9)=2,"S"&amp;WEEKNUM(DATE(Année1,MONTH(E9),DAY(E9)),21),"")</f>
        <v/>
      </c>
      <c r="H9" s="38">
        <f>DATE([0]!Année1,8,1)</f>
        <v>44044</v>
      </c>
      <c r="I9" s="39"/>
      <c r="J9" s="75" t="str">
        <f t="shared" ref="J9:J39" si="2">IF(WEEKDAY(H9)=2,"S"&amp;WEEKNUM(DATE(Année1,MONTH(H9),DAY(H9)),21),"")</f>
        <v/>
      </c>
      <c r="K9" s="48">
        <f>DATE([0]!Année1,9,1)</f>
        <v>44075</v>
      </c>
      <c r="L9" s="49"/>
      <c r="M9" s="75" t="str">
        <f t="shared" ref="M9:M39" si="3">IF(WEEKDAY(K9)=2,"S"&amp;WEEKNUM(DATE(Année1,MONTH(K9),DAY(K9)),21),"")</f>
        <v/>
      </c>
      <c r="N9" s="38">
        <f>DATE([0]!Année1,10,1)</f>
        <v>44105</v>
      </c>
      <c r="O9" s="39"/>
      <c r="P9" s="75" t="str">
        <f t="shared" ref="P9:P39" si="4">IF(WEEKDAY(N9)=2,"S"&amp;WEEKNUM(DATE(Année1,MONTH(N9),DAY(N9)),21),"")</f>
        <v/>
      </c>
      <c r="Q9" s="38">
        <f>DATE([0]!Année1,11,1)</f>
        <v>44136</v>
      </c>
      <c r="R9" s="39"/>
      <c r="S9" s="75" t="str">
        <f t="shared" ref="S9:S39" si="5">IF(WEEKDAY(Q9)=2,"S"&amp;WEEKNUM(DATE(Année1,MONTH(Q9),DAY(Q9)),21),"")</f>
        <v/>
      </c>
      <c r="T9" s="48">
        <f>DATE([0]!Année1,12,1)</f>
        <v>44166</v>
      </c>
      <c r="U9" s="54"/>
      <c r="V9" s="75" t="str">
        <f t="shared" ref="V9:V39" si="6">IF(WEEKDAY(T9)=2,"S"&amp;WEEKNUM(DATE(Année1,MONTH(T9),DAY(T9)),21),"")</f>
        <v/>
      </c>
      <c r="W9" s="31">
        <f>DATE([0]!Année2,1,1)</f>
        <v>44197</v>
      </c>
      <c r="X9" s="32"/>
      <c r="Y9" s="75" t="str">
        <f t="shared" ref="Y9:Y39" si="7">IF(WEEKDAY(W9)=2,"S"&amp;WEEKNUM(DATE(Année2,MONTH(W9),DAY(W9)),21),"")</f>
        <v/>
      </c>
      <c r="Z9" s="48">
        <f>DATE([0]!Année2,2,1)</f>
        <v>44228</v>
      </c>
      <c r="AA9" s="54"/>
      <c r="AB9" s="75" t="str">
        <f t="shared" ref="AB9:AB36" si="8">IF(WEEKDAY(Z9)=2,"S"&amp;WEEKNUM(DATE(Année2,MONTH(Z9),DAY(Z9)),21),"")</f>
        <v>S5</v>
      </c>
      <c r="AC9" s="48">
        <f>DATE([0]!Année2,3,1)</f>
        <v>44256</v>
      </c>
      <c r="AD9" s="54"/>
      <c r="AE9" s="73" t="str">
        <f t="shared" ref="AE9:AE39" si="9">IF(WEEKDAY(AC9)=2,"S"&amp;WEEKNUM(DATE(Année2,MONTH(AC9),DAY(AC9)),21),"")</f>
        <v>S9</v>
      </c>
      <c r="AF9" s="38">
        <f>DATE([0]!Année2,4,1)</f>
        <v>44287</v>
      </c>
      <c r="AG9" s="40"/>
      <c r="AH9" s="75" t="str">
        <f t="shared" ref="AH9:AH39" si="10">IF(WEEKDAY(AF9)=2,"S"&amp;WEEKNUM(DATE(Année2,MONTH(AF9),DAY(AF9)),21),"")</f>
        <v/>
      </c>
      <c r="AI9" s="31">
        <f>DATE([0]!Année2,5,1)</f>
        <v>44317</v>
      </c>
      <c r="AJ9" s="32"/>
      <c r="AK9" s="75" t="str">
        <f t="shared" ref="AK9:AK39" si="11">IF(WEEKDAY(AI9)=2,"S"&amp;WEEKNUM(DATE(Année2,MONTH(AI9),DAY(AI9)),21),"")</f>
        <v/>
      </c>
    </row>
    <row r="10" spans="1:39" x14ac:dyDescent="0.25">
      <c r="B10" s="50">
        <f>B9+1</f>
        <v>43984</v>
      </c>
      <c r="C10" s="51"/>
      <c r="D10" s="75" t="str">
        <f t="shared" si="0"/>
        <v/>
      </c>
      <c r="E10" s="41">
        <f>E9+1</f>
        <v>44014</v>
      </c>
      <c r="F10" s="42"/>
      <c r="G10" s="75" t="str">
        <f t="shared" si="1"/>
        <v/>
      </c>
      <c r="H10" s="41">
        <f t="shared" ref="H10:AI25" si="12">H9+1</f>
        <v>44045</v>
      </c>
      <c r="I10" s="42"/>
      <c r="J10" s="75" t="str">
        <f t="shared" si="2"/>
        <v/>
      </c>
      <c r="K10" s="50">
        <f t="shared" si="12"/>
        <v>44076</v>
      </c>
      <c r="L10" s="51"/>
      <c r="M10" s="75" t="str">
        <f t="shared" si="3"/>
        <v/>
      </c>
      <c r="N10" s="41">
        <f t="shared" si="12"/>
        <v>44106</v>
      </c>
      <c r="O10" s="42"/>
      <c r="P10" s="75" t="str">
        <f t="shared" si="4"/>
        <v/>
      </c>
      <c r="Q10" s="50">
        <f t="shared" si="12"/>
        <v>44137</v>
      </c>
      <c r="R10" s="51"/>
      <c r="S10" s="75" t="str">
        <f t="shared" si="5"/>
        <v>S44</v>
      </c>
      <c r="T10" s="50">
        <f t="shared" si="12"/>
        <v>44167</v>
      </c>
      <c r="U10" s="53"/>
      <c r="V10" s="75" t="str">
        <f t="shared" si="6"/>
        <v/>
      </c>
      <c r="W10" s="41">
        <f t="shared" si="12"/>
        <v>44198</v>
      </c>
      <c r="X10" s="43"/>
      <c r="Y10" s="75" t="str">
        <f t="shared" si="7"/>
        <v/>
      </c>
      <c r="Z10" s="50">
        <f>IF(Z9="","",IF(Z9=EOMONTH(Z9,0),"",Z9+1))</f>
        <v>44229</v>
      </c>
      <c r="AA10" s="53"/>
      <c r="AB10" s="75" t="str">
        <f t="shared" si="8"/>
        <v/>
      </c>
      <c r="AC10" s="50">
        <f t="shared" si="12"/>
        <v>44257</v>
      </c>
      <c r="AD10" s="53"/>
      <c r="AE10" s="73" t="str">
        <f t="shared" si="9"/>
        <v/>
      </c>
      <c r="AF10" s="41">
        <f t="shared" si="12"/>
        <v>44288</v>
      </c>
      <c r="AG10" s="43"/>
      <c r="AH10" s="75" t="str">
        <f t="shared" si="10"/>
        <v/>
      </c>
      <c r="AI10" s="41">
        <f t="shared" si="12"/>
        <v>44318</v>
      </c>
      <c r="AJ10" s="43"/>
      <c r="AK10" s="75" t="str">
        <f t="shared" si="11"/>
        <v/>
      </c>
      <c r="AM10" s="27"/>
    </row>
    <row r="11" spans="1:39" x14ac:dyDescent="0.25">
      <c r="B11" s="50">
        <f>B10+1</f>
        <v>43985</v>
      </c>
      <c r="C11" s="51"/>
      <c r="D11" s="75" t="str">
        <f t="shared" si="0"/>
        <v/>
      </c>
      <c r="E11" s="41">
        <f t="shared" ref="E11:W26" si="13">E10+1</f>
        <v>44015</v>
      </c>
      <c r="F11" s="42"/>
      <c r="G11" s="75" t="str">
        <f t="shared" si="1"/>
        <v/>
      </c>
      <c r="H11" s="50">
        <f t="shared" si="12"/>
        <v>44046</v>
      </c>
      <c r="I11" s="51"/>
      <c r="J11" s="75" t="str">
        <f t="shared" si="2"/>
        <v>S31</v>
      </c>
      <c r="K11" s="41">
        <f t="shared" si="12"/>
        <v>44077</v>
      </c>
      <c r="L11" s="42"/>
      <c r="M11" s="75" t="str">
        <f t="shared" si="3"/>
        <v/>
      </c>
      <c r="N11" s="41">
        <f t="shared" si="12"/>
        <v>44107</v>
      </c>
      <c r="O11" s="42"/>
      <c r="P11" s="75" t="str">
        <f t="shared" si="4"/>
        <v/>
      </c>
      <c r="Q11" s="50">
        <f t="shared" si="12"/>
        <v>44138</v>
      </c>
      <c r="R11" s="51"/>
      <c r="S11" s="75" t="str">
        <f t="shared" si="5"/>
        <v/>
      </c>
      <c r="T11" s="41">
        <f t="shared" si="12"/>
        <v>44168</v>
      </c>
      <c r="U11" s="43"/>
      <c r="V11" s="75" t="str">
        <f t="shared" si="6"/>
        <v/>
      </c>
      <c r="W11" s="41">
        <f t="shared" si="12"/>
        <v>44199</v>
      </c>
      <c r="X11" s="43"/>
      <c r="Y11" s="75" t="str">
        <f t="shared" si="7"/>
        <v/>
      </c>
      <c r="Z11" s="50">
        <f t="shared" ref="Z11:Z39" si="14">IF(Z10="","",IF(Z10=EOMONTH(Z10,0),"",Z10+1))</f>
        <v>44230</v>
      </c>
      <c r="AA11" s="53"/>
      <c r="AB11" s="75" t="str">
        <f t="shared" si="8"/>
        <v/>
      </c>
      <c r="AC11" s="50">
        <f t="shared" si="12"/>
        <v>44258</v>
      </c>
      <c r="AD11" s="53"/>
      <c r="AE11" s="73" t="str">
        <f t="shared" si="9"/>
        <v/>
      </c>
      <c r="AF11" s="41">
        <f t="shared" si="12"/>
        <v>44289</v>
      </c>
      <c r="AG11" s="43"/>
      <c r="AH11" s="75" t="str">
        <f t="shared" si="10"/>
        <v/>
      </c>
      <c r="AI11" s="50">
        <f t="shared" si="12"/>
        <v>44319</v>
      </c>
      <c r="AJ11" s="53"/>
      <c r="AK11" s="75" t="str">
        <f t="shared" si="11"/>
        <v>S18</v>
      </c>
      <c r="AM11" s="26"/>
    </row>
    <row r="12" spans="1:39" x14ac:dyDescent="0.25">
      <c r="B12" s="41">
        <f t="shared" ref="B12:B38" si="15">B11+1</f>
        <v>43986</v>
      </c>
      <c r="C12" s="42"/>
      <c r="D12" s="75" t="str">
        <f t="shared" si="0"/>
        <v/>
      </c>
      <c r="E12" s="41">
        <f t="shared" si="13"/>
        <v>44016</v>
      </c>
      <c r="F12" s="42"/>
      <c r="G12" s="75" t="str">
        <f t="shared" si="1"/>
        <v/>
      </c>
      <c r="H12" s="50">
        <f t="shared" si="12"/>
        <v>44047</v>
      </c>
      <c r="I12" s="51"/>
      <c r="J12" s="75" t="str">
        <f t="shared" si="2"/>
        <v/>
      </c>
      <c r="K12" s="41">
        <f t="shared" si="12"/>
        <v>44078</v>
      </c>
      <c r="L12" s="42"/>
      <c r="M12" s="75" t="str">
        <f t="shared" si="3"/>
        <v/>
      </c>
      <c r="N12" s="41">
        <f t="shared" si="12"/>
        <v>44108</v>
      </c>
      <c r="O12" s="42"/>
      <c r="P12" s="75" t="str">
        <f t="shared" si="4"/>
        <v/>
      </c>
      <c r="Q12" s="50">
        <f t="shared" si="12"/>
        <v>44139</v>
      </c>
      <c r="R12" s="51"/>
      <c r="S12" s="75" t="str">
        <f t="shared" si="5"/>
        <v/>
      </c>
      <c r="T12" s="41">
        <f t="shared" si="12"/>
        <v>44169</v>
      </c>
      <c r="U12" s="43"/>
      <c r="V12" s="75" t="str">
        <f t="shared" si="6"/>
        <v/>
      </c>
      <c r="W12" s="50">
        <f t="shared" si="12"/>
        <v>44200</v>
      </c>
      <c r="X12" s="53"/>
      <c r="Y12" s="75" t="str">
        <f t="shared" si="7"/>
        <v>S1</v>
      </c>
      <c r="Z12" s="41">
        <f t="shared" si="14"/>
        <v>44231</v>
      </c>
      <c r="AA12" s="43"/>
      <c r="AB12" s="75" t="str">
        <f t="shared" si="8"/>
        <v/>
      </c>
      <c r="AC12" s="41">
        <f t="shared" si="12"/>
        <v>44259</v>
      </c>
      <c r="AD12" s="43"/>
      <c r="AE12" s="73" t="str">
        <f t="shared" si="9"/>
        <v/>
      </c>
      <c r="AF12" s="41">
        <f t="shared" si="12"/>
        <v>44290</v>
      </c>
      <c r="AG12" s="43"/>
      <c r="AH12" s="75" t="str">
        <f t="shared" si="10"/>
        <v/>
      </c>
      <c r="AI12" s="50">
        <f t="shared" si="12"/>
        <v>44320</v>
      </c>
      <c r="AJ12" s="53"/>
      <c r="AK12" s="75" t="str">
        <f t="shared" si="11"/>
        <v/>
      </c>
    </row>
    <row r="13" spans="1:39" x14ac:dyDescent="0.25">
      <c r="B13" s="41">
        <f t="shared" si="15"/>
        <v>43987</v>
      </c>
      <c r="C13" s="42"/>
      <c r="D13" s="75" t="str">
        <f t="shared" si="0"/>
        <v/>
      </c>
      <c r="E13" s="41">
        <f t="shared" si="13"/>
        <v>44017</v>
      </c>
      <c r="F13" s="42"/>
      <c r="G13" s="75" t="str">
        <f t="shared" si="1"/>
        <v/>
      </c>
      <c r="H13" s="50">
        <f t="shared" si="12"/>
        <v>44048</v>
      </c>
      <c r="I13" s="51"/>
      <c r="J13" s="75" t="str">
        <f t="shared" si="2"/>
        <v/>
      </c>
      <c r="K13" s="41">
        <f t="shared" si="12"/>
        <v>44079</v>
      </c>
      <c r="L13" s="42"/>
      <c r="M13" s="75" t="str">
        <f t="shared" si="3"/>
        <v/>
      </c>
      <c r="N13" s="50">
        <f t="shared" si="12"/>
        <v>44109</v>
      </c>
      <c r="O13" s="51"/>
      <c r="P13" s="75" t="str">
        <f t="shared" si="4"/>
        <v>S40</v>
      </c>
      <c r="Q13" s="41">
        <f t="shared" si="12"/>
        <v>44140</v>
      </c>
      <c r="R13" s="42"/>
      <c r="S13" s="75" t="str">
        <f t="shared" si="5"/>
        <v/>
      </c>
      <c r="T13" s="41">
        <f t="shared" si="12"/>
        <v>44170</v>
      </c>
      <c r="U13" s="43"/>
      <c r="V13" s="75" t="str">
        <f t="shared" si="6"/>
        <v/>
      </c>
      <c r="W13" s="50">
        <f t="shared" si="12"/>
        <v>44201</v>
      </c>
      <c r="X13" s="53"/>
      <c r="Y13" s="75" t="str">
        <f t="shared" si="7"/>
        <v/>
      </c>
      <c r="Z13" s="41">
        <f t="shared" si="14"/>
        <v>44232</v>
      </c>
      <c r="AA13" s="43"/>
      <c r="AB13" s="75" t="str">
        <f t="shared" si="8"/>
        <v/>
      </c>
      <c r="AC13" s="41">
        <f t="shared" si="12"/>
        <v>44260</v>
      </c>
      <c r="AD13" s="43"/>
      <c r="AE13" s="73" t="str">
        <f t="shared" si="9"/>
        <v/>
      </c>
      <c r="AF13" s="50">
        <f t="shared" si="12"/>
        <v>44291</v>
      </c>
      <c r="AG13" s="53"/>
      <c r="AH13" s="75" t="str">
        <f t="shared" si="10"/>
        <v>S14</v>
      </c>
      <c r="AI13" s="50">
        <f t="shared" si="12"/>
        <v>44321</v>
      </c>
      <c r="AJ13" s="53"/>
      <c r="AK13" s="75" t="str">
        <f t="shared" si="11"/>
        <v/>
      </c>
      <c r="AM13" s="24"/>
    </row>
    <row r="14" spans="1:39" x14ac:dyDescent="0.25">
      <c r="B14" s="41">
        <f t="shared" si="15"/>
        <v>43988</v>
      </c>
      <c r="C14" s="42"/>
      <c r="D14" s="75" t="str">
        <f t="shared" si="0"/>
        <v/>
      </c>
      <c r="E14" s="50">
        <f t="shared" si="13"/>
        <v>44018</v>
      </c>
      <c r="F14" s="51"/>
      <c r="G14" s="75" t="str">
        <f t="shared" si="1"/>
        <v>S27</v>
      </c>
      <c r="H14" s="41">
        <f t="shared" si="12"/>
        <v>44049</v>
      </c>
      <c r="I14" s="42"/>
      <c r="J14" s="75" t="str">
        <f t="shared" si="2"/>
        <v/>
      </c>
      <c r="K14" s="41">
        <f t="shared" si="12"/>
        <v>44080</v>
      </c>
      <c r="L14" s="42"/>
      <c r="M14" s="75" t="str">
        <f t="shared" si="3"/>
        <v/>
      </c>
      <c r="N14" s="50">
        <f t="shared" si="12"/>
        <v>44110</v>
      </c>
      <c r="O14" s="51"/>
      <c r="P14" s="75" t="str">
        <f t="shared" si="4"/>
        <v/>
      </c>
      <c r="Q14" s="41">
        <f t="shared" si="12"/>
        <v>44141</v>
      </c>
      <c r="R14" s="42"/>
      <c r="S14" s="75" t="str">
        <f t="shared" si="5"/>
        <v/>
      </c>
      <c r="T14" s="41">
        <f t="shared" si="12"/>
        <v>44171</v>
      </c>
      <c r="U14" s="43"/>
      <c r="V14" s="75" t="str">
        <f t="shared" si="6"/>
        <v/>
      </c>
      <c r="W14" s="50">
        <f t="shared" si="12"/>
        <v>44202</v>
      </c>
      <c r="X14" s="53"/>
      <c r="Y14" s="75" t="str">
        <f t="shared" si="7"/>
        <v/>
      </c>
      <c r="Z14" s="41">
        <f t="shared" si="14"/>
        <v>44233</v>
      </c>
      <c r="AA14" s="43"/>
      <c r="AB14" s="75" t="str">
        <f t="shared" si="8"/>
        <v/>
      </c>
      <c r="AC14" s="41">
        <f t="shared" si="12"/>
        <v>44261</v>
      </c>
      <c r="AD14" s="43"/>
      <c r="AE14" s="73" t="str">
        <f t="shared" si="9"/>
        <v/>
      </c>
      <c r="AF14" s="50">
        <f t="shared" si="12"/>
        <v>44292</v>
      </c>
      <c r="AG14" s="53"/>
      <c r="AH14" s="75" t="str">
        <f t="shared" si="10"/>
        <v/>
      </c>
      <c r="AI14" s="41">
        <f t="shared" si="12"/>
        <v>44322</v>
      </c>
      <c r="AJ14" s="43"/>
      <c r="AK14" s="75" t="str">
        <f t="shared" si="11"/>
        <v/>
      </c>
    </row>
    <row r="15" spans="1:39" x14ac:dyDescent="0.25">
      <c r="B15" s="41">
        <f t="shared" si="15"/>
        <v>43989</v>
      </c>
      <c r="C15" s="42"/>
      <c r="D15" s="75" t="str">
        <f t="shared" si="0"/>
        <v/>
      </c>
      <c r="E15" s="50">
        <f t="shared" si="13"/>
        <v>44019</v>
      </c>
      <c r="F15" s="51"/>
      <c r="G15" s="75" t="str">
        <f t="shared" si="1"/>
        <v/>
      </c>
      <c r="H15" s="41">
        <f t="shared" si="12"/>
        <v>44050</v>
      </c>
      <c r="I15" s="42"/>
      <c r="J15" s="75" t="str">
        <f t="shared" si="2"/>
        <v/>
      </c>
      <c r="K15" s="50">
        <f t="shared" si="12"/>
        <v>44081</v>
      </c>
      <c r="L15" s="51"/>
      <c r="M15" s="75" t="str">
        <f t="shared" si="3"/>
        <v>S36</v>
      </c>
      <c r="N15" s="50">
        <f t="shared" si="12"/>
        <v>44111</v>
      </c>
      <c r="O15" s="51"/>
      <c r="P15" s="75" t="str">
        <f t="shared" si="4"/>
        <v/>
      </c>
      <c r="Q15" s="41">
        <f t="shared" si="12"/>
        <v>44142</v>
      </c>
      <c r="R15" s="42"/>
      <c r="S15" s="75" t="str">
        <f t="shared" si="5"/>
        <v/>
      </c>
      <c r="T15" s="50">
        <f t="shared" si="12"/>
        <v>44172</v>
      </c>
      <c r="U15" s="53"/>
      <c r="V15" s="75" t="str">
        <f t="shared" si="6"/>
        <v>S49</v>
      </c>
      <c r="W15" s="41">
        <f t="shared" si="12"/>
        <v>44203</v>
      </c>
      <c r="X15" s="43"/>
      <c r="Y15" s="75" t="str">
        <f t="shared" si="7"/>
        <v/>
      </c>
      <c r="Z15" s="41">
        <f t="shared" si="14"/>
        <v>44234</v>
      </c>
      <c r="AA15" s="43"/>
      <c r="AB15" s="75" t="str">
        <f t="shared" si="8"/>
        <v/>
      </c>
      <c r="AC15" s="41">
        <f t="shared" si="12"/>
        <v>44262</v>
      </c>
      <c r="AD15" s="43"/>
      <c r="AE15" s="73" t="str">
        <f t="shared" si="9"/>
        <v/>
      </c>
      <c r="AF15" s="50">
        <f t="shared" si="12"/>
        <v>44293</v>
      </c>
      <c r="AG15" s="53"/>
      <c r="AH15" s="75" t="str">
        <f t="shared" si="10"/>
        <v/>
      </c>
      <c r="AI15" s="41">
        <f t="shared" si="12"/>
        <v>44323</v>
      </c>
      <c r="AJ15" s="43"/>
      <c r="AK15" s="75" t="str">
        <f t="shared" si="11"/>
        <v/>
      </c>
      <c r="AM15" s="25"/>
    </row>
    <row r="16" spans="1:39" x14ac:dyDescent="0.25">
      <c r="B16" s="50">
        <f t="shared" si="15"/>
        <v>43990</v>
      </c>
      <c r="C16" s="51"/>
      <c r="D16" s="75" t="str">
        <f t="shared" si="0"/>
        <v>S23</v>
      </c>
      <c r="E16" s="50">
        <f t="shared" si="13"/>
        <v>44020</v>
      </c>
      <c r="F16" s="51"/>
      <c r="G16" s="75" t="str">
        <f t="shared" si="1"/>
        <v/>
      </c>
      <c r="H16" s="41">
        <f t="shared" si="12"/>
        <v>44051</v>
      </c>
      <c r="I16" s="42"/>
      <c r="J16" s="75" t="str">
        <f t="shared" si="2"/>
        <v/>
      </c>
      <c r="K16" s="50">
        <f t="shared" si="12"/>
        <v>44082</v>
      </c>
      <c r="L16" s="51"/>
      <c r="M16" s="75" t="str">
        <f t="shared" si="3"/>
        <v/>
      </c>
      <c r="N16" s="41">
        <f t="shared" si="12"/>
        <v>44112</v>
      </c>
      <c r="O16" s="42"/>
      <c r="P16" s="75" t="str">
        <f t="shared" si="4"/>
        <v/>
      </c>
      <c r="Q16" s="41">
        <f t="shared" si="12"/>
        <v>44143</v>
      </c>
      <c r="R16" s="42"/>
      <c r="S16" s="75" t="str">
        <f t="shared" si="5"/>
        <v/>
      </c>
      <c r="T16" s="50">
        <f t="shared" si="12"/>
        <v>44173</v>
      </c>
      <c r="U16" s="53"/>
      <c r="V16" s="75" t="str">
        <f t="shared" si="6"/>
        <v/>
      </c>
      <c r="W16" s="41">
        <f t="shared" si="12"/>
        <v>44204</v>
      </c>
      <c r="X16" s="43"/>
      <c r="Y16" s="75" t="str">
        <f t="shared" si="7"/>
        <v/>
      </c>
      <c r="Z16" s="50">
        <f t="shared" si="14"/>
        <v>44235</v>
      </c>
      <c r="AA16" s="53"/>
      <c r="AB16" s="75" t="str">
        <f t="shared" si="8"/>
        <v>S6</v>
      </c>
      <c r="AC16" s="50">
        <f t="shared" si="12"/>
        <v>44263</v>
      </c>
      <c r="AD16" s="53"/>
      <c r="AE16" s="73" t="str">
        <f t="shared" si="9"/>
        <v>S10</v>
      </c>
      <c r="AF16" s="41">
        <f t="shared" si="12"/>
        <v>44294</v>
      </c>
      <c r="AG16" s="43"/>
      <c r="AH16" s="75" t="str">
        <f t="shared" si="10"/>
        <v/>
      </c>
      <c r="AI16" s="29">
        <f t="shared" si="12"/>
        <v>44324</v>
      </c>
      <c r="AJ16" s="30"/>
      <c r="AK16" s="75" t="str">
        <f t="shared" si="11"/>
        <v/>
      </c>
    </row>
    <row r="17" spans="2:37" x14ac:dyDescent="0.25">
      <c r="B17" s="50">
        <f t="shared" si="15"/>
        <v>43991</v>
      </c>
      <c r="C17" s="51"/>
      <c r="D17" s="75" t="str">
        <f t="shared" si="0"/>
        <v/>
      </c>
      <c r="E17" s="41">
        <f t="shared" si="13"/>
        <v>44021</v>
      </c>
      <c r="F17" s="42"/>
      <c r="G17" s="75" t="str">
        <f t="shared" si="1"/>
        <v/>
      </c>
      <c r="H17" s="41">
        <f t="shared" si="12"/>
        <v>44052</v>
      </c>
      <c r="I17" s="42"/>
      <c r="J17" s="75" t="str">
        <f t="shared" si="2"/>
        <v/>
      </c>
      <c r="K17" s="50">
        <f t="shared" si="12"/>
        <v>44083</v>
      </c>
      <c r="L17" s="51"/>
      <c r="M17" s="75" t="str">
        <f t="shared" si="3"/>
        <v/>
      </c>
      <c r="N17" s="41">
        <f t="shared" si="12"/>
        <v>44113</v>
      </c>
      <c r="O17" s="42"/>
      <c r="P17" s="75" t="str">
        <f t="shared" si="4"/>
        <v/>
      </c>
      <c r="Q17" s="50">
        <f t="shared" si="12"/>
        <v>44144</v>
      </c>
      <c r="R17" s="51"/>
      <c r="S17" s="75" t="str">
        <f t="shared" si="5"/>
        <v>S45</v>
      </c>
      <c r="T17" s="50">
        <f t="shared" si="12"/>
        <v>44174</v>
      </c>
      <c r="U17" s="53"/>
      <c r="V17" s="75" t="str">
        <f t="shared" si="6"/>
        <v/>
      </c>
      <c r="W17" s="41">
        <f t="shared" si="12"/>
        <v>44205</v>
      </c>
      <c r="X17" s="43"/>
      <c r="Y17" s="75" t="str">
        <f t="shared" si="7"/>
        <v/>
      </c>
      <c r="Z17" s="50">
        <f t="shared" si="14"/>
        <v>44236</v>
      </c>
      <c r="AA17" s="53"/>
      <c r="AB17" s="75" t="str">
        <f t="shared" si="8"/>
        <v/>
      </c>
      <c r="AC17" s="50">
        <f t="shared" si="12"/>
        <v>44264</v>
      </c>
      <c r="AD17" s="53"/>
      <c r="AE17" s="73" t="str">
        <f t="shared" si="9"/>
        <v/>
      </c>
      <c r="AF17" s="41">
        <f t="shared" si="12"/>
        <v>44295</v>
      </c>
      <c r="AG17" s="43"/>
      <c r="AH17" s="75" t="str">
        <f t="shared" si="10"/>
        <v/>
      </c>
      <c r="AI17" s="41">
        <f t="shared" si="12"/>
        <v>44325</v>
      </c>
      <c r="AJ17" s="43"/>
      <c r="AK17" s="75" t="str">
        <f t="shared" si="11"/>
        <v/>
      </c>
    </row>
    <row r="18" spans="2:37" x14ac:dyDescent="0.25">
      <c r="B18" s="50">
        <f t="shared" si="15"/>
        <v>43992</v>
      </c>
      <c r="C18" s="51"/>
      <c r="D18" s="75" t="str">
        <f t="shared" si="0"/>
        <v/>
      </c>
      <c r="E18" s="41">
        <f t="shared" si="13"/>
        <v>44022</v>
      </c>
      <c r="F18" s="42"/>
      <c r="G18" s="75" t="str">
        <f t="shared" si="1"/>
        <v/>
      </c>
      <c r="H18" s="50">
        <f t="shared" si="12"/>
        <v>44053</v>
      </c>
      <c r="I18" s="51"/>
      <c r="J18" s="75" t="str">
        <f t="shared" si="2"/>
        <v>S32</v>
      </c>
      <c r="K18" s="41">
        <f t="shared" si="12"/>
        <v>44084</v>
      </c>
      <c r="L18" s="42"/>
      <c r="M18" s="75" t="str">
        <f t="shared" si="3"/>
        <v/>
      </c>
      <c r="N18" s="41">
        <f t="shared" si="12"/>
        <v>44114</v>
      </c>
      <c r="O18" s="42"/>
      <c r="P18" s="75" t="str">
        <f t="shared" si="4"/>
        <v/>
      </c>
      <c r="Q18" s="50">
        <f t="shared" si="12"/>
        <v>44145</v>
      </c>
      <c r="R18" s="51"/>
      <c r="S18" s="75" t="str">
        <f t="shared" si="5"/>
        <v/>
      </c>
      <c r="T18" s="41">
        <f t="shared" si="12"/>
        <v>44175</v>
      </c>
      <c r="U18" s="43"/>
      <c r="V18" s="75" t="str">
        <f t="shared" si="6"/>
        <v/>
      </c>
      <c r="W18" s="41">
        <f t="shared" si="12"/>
        <v>44206</v>
      </c>
      <c r="X18" s="43"/>
      <c r="Y18" s="75" t="str">
        <f t="shared" si="7"/>
        <v/>
      </c>
      <c r="Z18" s="50">
        <f t="shared" si="14"/>
        <v>44237</v>
      </c>
      <c r="AA18" s="53"/>
      <c r="AB18" s="75" t="str">
        <f t="shared" si="8"/>
        <v/>
      </c>
      <c r="AC18" s="50">
        <f t="shared" si="12"/>
        <v>44265</v>
      </c>
      <c r="AD18" s="53"/>
      <c r="AE18" s="73" t="str">
        <f t="shared" si="9"/>
        <v/>
      </c>
      <c r="AF18" s="41">
        <f t="shared" si="12"/>
        <v>44296</v>
      </c>
      <c r="AG18" s="43"/>
      <c r="AH18" s="75" t="str">
        <f t="shared" si="10"/>
        <v/>
      </c>
      <c r="AI18" s="50">
        <f t="shared" si="12"/>
        <v>44326</v>
      </c>
      <c r="AJ18" s="53"/>
      <c r="AK18" s="75" t="str">
        <f t="shared" si="11"/>
        <v>S19</v>
      </c>
    </row>
    <row r="19" spans="2:37" x14ac:dyDescent="0.25">
      <c r="B19" s="41">
        <f t="shared" si="15"/>
        <v>43993</v>
      </c>
      <c r="C19" s="42"/>
      <c r="D19" s="75" t="str">
        <f t="shared" si="0"/>
        <v/>
      </c>
      <c r="E19" s="41">
        <f t="shared" si="13"/>
        <v>44023</v>
      </c>
      <c r="F19" s="42"/>
      <c r="G19" s="75" t="str">
        <f t="shared" si="1"/>
        <v/>
      </c>
      <c r="H19" s="50">
        <f t="shared" si="12"/>
        <v>44054</v>
      </c>
      <c r="I19" s="51"/>
      <c r="J19" s="75" t="str">
        <f t="shared" si="2"/>
        <v/>
      </c>
      <c r="K19" s="41">
        <f t="shared" si="12"/>
        <v>44085</v>
      </c>
      <c r="L19" s="42"/>
      <c r="M19" s="75" t="str">
        <f t="shared" si="3"/>
        <v/>
      </c>
      <c r="N19" s="41">
        <f t="shared" si="12"/>
        <v>44115</v>
      </c>
      <c r="O19" s="42"/>
      <c r="P19" s="75" t="str">
        <f t="shared" si="4"/>
        <v/>
      </c>
      <c r="Q19" s="29">
        <f t="shared" si="12"/>
        <v>44146</v>
      </c>
      <c r="R19" s="28"/>
      <c r="S19" s="75" t="str">
        <f t="shared" si="5"/>
        <v/>
      </c>
      <c r="T19" s="41">
        <f t="shared" si="12"/>
        <v>44176</v>
      </c>
      <c r="U19" s="43"/>
      <c r="V19" s="75" t="str">
        <f t="shared" si="6"/>
        <v/>
      </c>
      <c r="W19" s="50">
        <f t="shared" si="12"/>
        <v>44207</v>
      </c>
      <c r="X19" s="53"/>
      <c r="Y19" s="75" t="str">
        <f t="shared" si="7"/>
        <v>S2</v>
      </c>
      <c r="Z19" s="41">
        <f t="shared" si="14"/>
        <v>44238</v>
      </c>
      <c r="AA19" s="43"/>
      <c r="AB19" s="75" t="str">
        <f t="shared" si="8"/>
        <v/>
      </c>
      <c r="AC19" s="41">
        <f t="shared" si="12"/>
        <v>44266</v>
      </c>
      <c r="AD19" s="43"/>
      <c r="AE19" s="73" t="str">
        <f t="shared" si="9"/>
        <v/>
      </c>
      <c r="AF19" s="41">
        <f t="shared" si="12"/>
        <v>44297</v>
      </c>
      <c r="AG19" s="43"/>
      <c r="AH19" s="75" t="str">
        <f t="shared" si="10"/>
        <v/>
      </c>
      <c r="AI19" s="50">
        <f t="shared" si="12"/>
        <v>44327</v>
      </c>
      <c r="AJ19" s="53"/>
      <c r="AK19" s="75" t="str">
        <f t="shared" si="11"/>
        <v/>
      </c>
    </row>
    <row r="20" spans="2:37" x14ac:dyDescent="0.25">
      <c r="B20" s="41">
        <f t="shared" si="15"/>
        <v>43994</v>
      </c>
      <c r="C20" s="42"/>
      <c r="D20" s="75" t="str">
        <f t="shared" si="0"/>
        <v/>
      </c>
      <c r="E20" s="41">
        <f t="shared" si="13"/>
        <v>44024</v>
      </c>
      <c r="F20" s="42"/>
      <c r="G20" s="75" t="str">
        <f t="shared" si="1"/>
        <v/>
      </c>
      <c r="H20" s="50">
        <f t="shared" si="12"/>
        <v>44055</v>
      </c>
      <c r="I20" s="51"/>
      <c r="J20" s="75" t="str">
        <f t="shared" si="2"/>
        <v/>
      </c>
      <c r="K20" s="41">
        <f t="shared" si="12"/>
        <v>44086</v>
      </c>
      <c r="L20" s="42"/>
      <c r="M20" s="75" t="str">
        <f t="shared" si="3"/>
        <v/>
      </c>
      <c r="N20" s="50">
        <f t="shared" si="12"/>
        <v>44116</v>
      </c>
      <c r="O20" s="51"/>
      <c r="P20" s="75" t="str">
        <f t="shared" si="4"/>
        <v>S41</v>
      </c>
      <c r="Q20" s="41">
        <f t="shared" si="12"/>
        <v>44147</v>
      </c>
      <c r="R20" s="42"/>
      <c r="S20" s="75" t="str">
        <f t="shared" si="5"/>
        <v/>
      </c>
      <c r="T20" s="41">
        <f t="shared" si="12"/>
        <v>44177</v>
      </c>
      <c r="U20" s="43"/>
      <c r="V20" s="75" t="str">
        <f t="shared" si="6"/>
        <v/>
      </c>
      <c r="W20" s="50">
        <f t="shared" si="12"/>
        <v>44208</v>
      </c>
      <c r="X20" s="53"/>
      <c r="Y20" s="75" t="str">
        <f t="shared" si="7"/>
        <v/>
      </c>
      <c r="Z20" s="41">
        <f t="shared" si="14"/>
        <v>44239</v>
      </c>
      <c r="AA20" s="43"/>
      <c r="AB20" s="75" t="str">
        <f t="shared" si="8"/>
        <v/>
      </c>
      <c r="AC20" s="41">
        <f t="shared" si="12"/>
        <v>44267</v>
      </c>
      <c r="AD20" s="43"/>
      <c r="AE20" s="73" t="str">
        <f t="shared" si="9"/>
        <v/>
      </c>
      <c r="AF20" s="50">
        <f t="shared" si="12"/>
        <v>44298</v>
      </c>
      <c r="AG20" s="53"/>
      <c r="AH20" s="75" t="str">
        <f t="shared" si="10"/>
        <v>S15</v>
      </c>
      <c r="AI20" s="50">
        <f t="shared" si="12"/>
        <v>44328</v>
      </c>
      <c r="AJ20" s="53"/>
      <c r="AK20" s="75" t="str">
        <f t="shared" si="11"/>
        <v/>
      </c>
    </row>
    <row r="21" spans="2:37" x14ac:dyDescent="0.25">
      <c r="B21" s="41">
        <f t="shared" si="15"/>
        <v>43995</v>
      </c>
      <c r="C21" s="42"/>
      <c r="D21" s="75" t="str">
        <f t="shared" si="0"/>
        <v/>
      </c>
      <c r="E21" s="50">
        <f t="shared" si="13"/>
        <v>44025</v>
      </c>
      <c r="F21" s="51"/>
      <c r="G21" s="75" t="str">
        <f t="shared" si="1"/>
        <v>S28</v>
      </c>
      <c r="H21" s="41">
        <f t="shared" si="12"/>
        <v>44056</v>
      </c>
      <c r="I21" s="42"/>
      <c r="J21" s="75" t="str">
        <f t="shared" si="2"/>
        <v/>
      </c>
      <c r="K21" s="41">
        <f t="shared" si="12"/>
        <v>44087</v>
      </c>
      <c r="L21" s="42"/>
      <c r="M21" s="75" t="str">
        <f t="shared" si="3"/>
        <v/>
      </c>
      <c r="N21" s="50">
        <f t="shared" si="12"/>
        <v>44117</v>
      </c>
      <c r="O21" s="51"/>
      <c r="P21" s="75" t="str">
        <f t="shared" si="4"/>
        <v/>
      </c>
      <c r="Q21" s="41">
        <f t="shared" si="12"/>
        <v>44148</v>
      </c>
      <c r="R21" s="42"/>
      <c r="S21" s="75" t="str">
        <f t="shared" si="5"/>
        <v/>
      </c>
      <c r="T21" s="41">
        <f t="shared" si="12"/>
        <v>44178</v>
      </c>
      <c r="U21" s="43"/>
      <c r="V21" s="75" t="str">
        <f t="shared" si="6"/>
        <v/>
      </c>
      <c r="W21" s="50">
        <f t="shared" si="12"/>
        <v>44209</v>
      </c>
      <c r="X21" s="53"/>
      <c r="Y21" s="75" t="str">
        <f t="shared" si="7"/>
        <v/>
      </c>
      <c r="Z21" s="41">
        <f t="shared" si="14"/>
        <v>44240</v>
      </c>
      <c r="AA21" s="43"/>
      <c r="AB21" s="75" t="str">
        <f t="shared" si="8"/>
        <v/>
      </c>
      <c r="AC21" s="41">
        <f t="shared" si="12"/>
        <v>44268</v>
      </c>
      <c r="AD21" s="43"/>
      <c r="AE21" s="73" t="str">
        <f t="shared" si="9"/>
        <v/>
      </c>
      <c r="AF21" s="50">
        <f t="shared" si="12"/>
        <v>44299</v>
      </c>
      <c r="AG21" s="53"/>
      <c r="AH21" s="75" t="str">
        <f t="shared" si="10"/>
        <v/>
      </c>
      <c r="AI21" s="41">
        <f t="shared" si="12"/>
        <v>44329</v>
      </c>
      <c r="AJ21" s="43"/>
      <c r="AK21" s="75" t="str">
        <f t="shared" si="11"/>
        <v/>
      </c>
    </row>
    <row r="22" spans="2:37" x14ac:dyDescent="0.25">
      <c r="B22" s="41">
        <f t="shared" si="15"/>
        <v>43996</v>
      </c>
      <c r="C22" s="42"/>
      <c r="D22" s="75" t="str">
        <f t="shared" si="0"/>
        <v/>
      </c>
      <c r="E22" s="29">
        <f t="shared" si="13"/>
        <v>44026</v>
      </c>
      <c r="F22" s="28"/>
      <c r="G22" s="75" t="str">
        <f t="shared" si="1"/>
        <v/>
      </c>
      <c r="H22" s="41">
        <f t="shared" si="12"/>
        <v>44057</v>
      </c>
      <c r="I22" s="42"/>
      <c r="J22" s="75" t="str">
        <f t="shared" si="2"/>
        <v/>
      </c>
      <c r="K22" s="50">
        <f t="shared" si="12"/>
        <v>44088</v>
      </c>
      <c r="L22" s="51"/>
      <c r="M22" s="75" t="str">
        <f t="shared" si="3"/>
        <v>S37</v>
      </c>
      <c r="N22" s="50">
        <f t="shared" si="12"/>
        <v>44118</v>
      </c>
      <c r="O22" s="51"/>
      <c r="P22" s="75" t="str">
        <f t="shared" si="4"/>
        <v/>
      </c>
      <c r="Q22" s="41">
        <f t="shared" si="12"/>
        <v>44149</v>
      </c>
      <c r="R22" s="42"/>
      <c r="S22" s="75" t="str">
        <f t="shared" si="5"/>
        <v/>
      </c>
      <c r="T22" s="50">
        <f t="shared" si="12"/>
        <v>44179</v>
      </c>
      <c r="U22" s="53"/>
      <c r="V22" s="75" t="str">
        <f t="shared" si="6"/>
        <v>S50</v>
      </c>
      <c r="W22" s="41">
        <f t="shared" si="12"/>
        <v>44210</v>
      </c>
      <c r="X22" s="43"/>
      <c r="Y22" s="75" t="str">
        <f t="shared" si="7"/>
        <v/>
      </c>
      <c r="Z22" s="41">
        <f t="shared" si="14"/>
        <v>44241</v>
      </c>
      <c r="AA22" s="43"/>
      <c r="AB22" s="75" t="str">
        <f t="shared" si="8"/>
        <v/>
      </c>
      <c r="AC22" s="41">
        <f t="shared" si="12"/>
        <v>44269</v>
      </c>
      <c r="AD22" s="43"/>
      <c r="AE22" s="73" t="str">
        <f t="shared" si="9"/>
        <v/>
      </c>
      <c r="AF22" s="50">
        <f t="shared" si="12"/>
        <v>44300</v>
      </c>
      <c r="AG22" s="53"/>
      <c r="AH22" s="75" t="str">
        <f t="shared" si="10"/>
        <v/>
      </c>
      <c r="AI22" s="41">
        <f t="shared" si="12"/>
        <v>44330</v>
      </c>
      <c r="AJ22" s="43"/>
      <c r="AK22" s="75" t="str">
        <f t="shared" si="11"/>
        <v/>
      </c>
    </row>
    <row r="23" spans="2:37" x14ac:dyDescent="0.25">
      <c r="B23" s="50">
        <f t="shared" si="15"/>
        <v>43997</v>
      </c>
      <c r="C23" s="51"/>
      <c r="D23" s="75" t="str">
        <f t="shared" si="0"/>
        <v>S24</v>
      </c>
      <c r="E23" s="50">
        <f t="shared" si="13"/>
        <v>44027</v>
      </c>
      <c r="F23" s="51"/>
      <c r="G23" s="75" t="str">
        <f t="shared" si="1"/>
        <v/>
      </c>
      <c r="H23" s="29">
        <f t="shared" si="12"/>
        <v>44058</v>
      </c>
      <c r="I23" s="28"/>
      <c r="J23" s="75" t="str">
        <f t="shared" si="2"/>
        <v/>
      </c>
      <c r="K23" s="50">
        <f t="shared" si="12"/>
        <v>44089</v>
      </c>
      <c r="L23" s="51"/>
      <c r="M23" s="75" t="str">
        <f t="shared" si="3"/>
        <v/>
      </c>
      <c r="N23" s="41">
        <f t="shared" si="12"/>
        <v>44119</v>
      </c>
      <c r="O23" s="42"/>
      <c r="P23" s="75" t="str">
        <f t="shared" si="4"/>
        <v/>
      </c>
      <c r="Q23" s="41">
        <f t="shared" si="12"/>
        <v>44150</v>
      </c>
      <c r="R23" s="42"/>
      <c r="S23" s="75" t="str">
        <f t="shared" si="5"/>
        <v/>
      </c>
      <c r="T23" s="50">
        <f t="shared" si="12"/>
        <v>44180</v>
      </c>
      <c r="U23" s="53"/>
      <c r="V23" s="75" t="str">
        <f t="shared" si="6"/>
        <v/>
      </c>
      <c r="W23" s="41">
        <f t="shared" si="12"/>
        <v>44211</v>
      </c>
      <c r="X23" s="43"/>
      <c r="Y23" s="75" t="str">
        <f t="shared" si="7"/>
        <v/>
      </c>
      <c r="Z23" s="50">
        <f t="shared" si="14"/>
        <v>44242</v>
      </c>
      <c r="AA23" s="53"/>
      <c r="AB23" s="75" t="str">
        <f t="shared" si="8"/>
        <v>S7</v>
      </c>
      <c r="AC23" s="50">
        <f t="shared" si="12"/>
        <v>44270</v>
      </c>
      <c r="AD23" s="53"/>
      <c r="AE23" s="73" t="str">
        <f t="shared" si="9"/>
        <v>S11</v>
      </c>
      <c r="AF23" s="41">
        <f t="shared" si="12"/>
        <v>44301</v>
      </c>
      <c r="AG23" s="43"/>
      <c r="AH23" s="75" t="str">
        <f t="shared" si="10"/>
        <v/>
      </c>
      <c r="AI23" s="41">
        <f t="shared" si="12"/>
        <v>44331</v>
      </c>
      <c r="AJ23" s="43"/>
      <c r="AK23" s="75" t="str">
        <f t="shared" si="11"/>
        <v/>
      </c>
    </row>
    <row r="24" spans="2:37" x14ac:dyDescent="0.25">
      <c r="B24" s="50">
        <f t="shared" si="15"/>
        <v>43998</v>
      </c>
      <c r="C24" s="51"/>
      <c r="D24" s="75" t="str">
        <f t="shared" si="0"/>
        <v/>
      </c>
      <c r="E24" s="41">
        <f t="shared" si="13"/>
        <v>44028</v>
      </c>
      <c r="F24" s="42"/>
      <c r="G24" s="75" t="str">
        <f t="shared" si="1"/>
        <v/>
      </c>
      <c r="H24" s="41">
        <f t="shared" si="12"/>
        <v>44059</v>
      </c>
      <c r="I24" s="42"/>
      <c r="J24" s="75" t="str">
        <f t="shared" si="2"/>
        <v/>
      </c>
      <c r="K24" s="50">
        <f t="shared" si="12"/>
        <v>44090</v>
      </c>
      <c r="L24" s="51"/>
      <c r="M24" s="75" t="str">
        <f t="shared" si="3"/>
        <v/>
      </c>
      <c r="N24" s="41">
        <f t="shared" si="12"/>
        <v>44120</v>
      </c>
      <c r="O24" s="42"/>
      <c r="P24" s="75" t="str">
        <f t="shared" si="4"/>
        <v/>
      </c>
      <c r="Q24" s="50">
        <f t="shared" si="12"/>
        <v>44151</v>
      </c>
      <c r="R24" s="51"/>
      <c r="S24" s="75" t="str">
        <f t="shared" si="5"/>
        <v>S46</v>
      </c>
      <c r="T24" s="50">
        <f t="shared" si="12"/>
        <v>44181</v>
      </c>
      <c r="U24" s="53"/>
      <c r="V24" s="75" t="str">
        <f t="shared" si="6"/>
        <v/>
      </c>
      <c r="W24" s="41">
        <f t="shared" si="12"/>
        <v>44212</v>
      </c>
      <c r="X24" s="43"/>
      <c r="Y24" s="75" t="str">
        <f t="shared" si="7"/>
        <v/>
      </c>
      <c r="Z24" s="50">
        <f t="shared" si="14"/>
        <v>44243</v>
      </c>
      <c r="AA24" s="53"/>
      <c r="AB24" s="75" t="str">
        <f t="shared" si="8"/>
        <v/>
      </c>
      <c r="AC24" s="50">
        <f t="shared" si="12"/>
        <v>44271</v>
      </c>
      <c r="AD24" s="53"/>
      <c r="AE24" s="73" t="str">
        <f t="shared" si="9"/>
        <v/>
      </c>
      <c r="AF24" s="41">
        <f t="shared" si="12"/>
        <v>44302</v>
      </c>
      <c r="AG24" s="43"/>
      <c r="AH24" s="75" t="str">
        <f t="shared" si="10"/>
        <v/>
      </c>
      <c r="AI24" s="41">
        <f t="shared" si="12"/>
        <v>44332</v>
      </c>
      <c r="AJ24" s="43"/>
      <c r="AK24" s="75" t="str">
        <f t="shared" si="11"/>
        <v/>
      </c>
    </row>
    <row r="25" spans="2:37" x14ac:dyDescent="0.25">
      <c r="B25" s="50">
        <f t="shared" si="15"/>
        <v>43999</v>
      </c>
      <c r="C25" s="51"/>
      <c r="D25" s="75" t="str">
        <f t="shared" si="0"/>
        <v/>
      </c>
      <c r="E25" s="41">
        <f t="shared" si="13"/>
        <v>44029</v>
      </c>
      <c r="F25" s="42"/>
      <c r="G25" s="75" t="str">
        <f t="shared" si="1"/>
        <v/>
      </c>
      <c r="H25" s="50">
        <f t="shared" si="12"/>
        <v>44060</v>
      </c>
      <c r="I25" s="51"/>
      <c r="J25" s="75" t="str">
        <f t="shared" si="2"/>
        <v>S33</v>
      </c>
      <c r="K25" s="41">
        <f t="shared" si="12"/>
        <v>44091</v>
      </c>
      <c r="L25" s="42"/>
      <c r="M25" s="75" t="str">
        <f t="shared" si="3"/>
        <v/>
      </c>
      <c r="N25" s="41">
        <f t="shared" si="12"/>
        <v>44121</v>
      </c>
      <c r="O25" s="42"/>
      <c r="P25" s="75" t="str">
        <f t="shared" si="4"/>
        <v/>
      </c>
      <c r="Q25" s="50">
        <f t="shared" si="12"/>
        <v>44152</v>
      </c>
      <c r="R25" s="51"/>
      <c r="S25" s="75" t="str">
        <f t="shared" si="5"/>
        <v/>
      </c>
      <c r="T25" s="41">
        <f t="shared" si="12"/>
        <v>44182</v>
      </c>
      <c r="U25" s="43"/>
      <c r="V25" s="75" t="str">
        <f t="shared" si="6"/>
        <v/>
      </c>
      <c r="W25" s="41">
        <f t="shared" si="12"/>
        <v>44213</v>
      </c>
      <c r="X25" s="43"/>
      <c r="Y25" s="75" t="str">
        <f t="shared" si="7"/>
        <v/>
      </c>
      <c r="Z25" s="50">
        <f t="shared" si="14"/>
        <v>44244</v>
      </c>
      <c r="AA25" s="53"/>
      <c r="AB25" s="75" t="str">
        <f t="shared" si="8"/>
        <v/>
      </c>
      <c r="AC25" s="50">
        <f t="shared" si="12"/>
        <v>44272</v>
      </c>
      <c r="AD25" s="53"/>
      <c r="AE25" s="73" t="str">
        <f t="shared" si="9"/>
        <v/>
      </c>
      <c r="AF25" s="41">
        <f t="shared" si="12"/>
        <v>44303</v>
      </c>
      <c r="AG25" s="43"/>
      <c r="AH25" s="75" t="str">
        <f t="shared" si="10"/>
        <v/>
      </c>
      <c r="AI25" s="50">
        <f t="shared" si="12"/>
        <v>44333</v>
      </c>
      <c r="AJ25" s="53"/>
      <c r="AK25" s="75" t="str">
        <f t="shared" si="11"/>
        <v>S20</v>
      </c>
    </row>
    <row r="26" spans="2:37" x14ac:dyDescent="0.25">
      <c r="B26" s="41">
        <f t="shared" si="15"/>
        <v>44000</v>
      </c>
      <c r="C26" s="42"/>
      <c r="D26" s="75" t="str">
        <f t="shared" si="0"/>
        <v/>
      </c>
      <c r="E26" s="41">
        <f t="shared" si="13"/>
        <v>44030</v>
      </c>
      <c r="F26" s="42"/>
      <c r="G26" s="75" t="str">
        <f t="shared" si="1"/>
        <v/>
      </c>
      <c r="H26" s="50">
        <f t="shared" si="13"/>
        <v>44061</v>
      </c>
      <c r="I26" s="51"/>
      <c r="J26" s="75" t="str">
        <f t="shared" si="2"/>
        <v/>
      </c>
      <c r="K26" s="41">
        <f t="shared" si="13"/>
        <v>44092</v>
      </c>
      <c r="L26" s="42"/>
      <c r="M26" s="75" t="str">
        <f t="shared" si="3"/>
        <v/>
      </c>
      <c r="N26" s="41">
        <f t="shared" si="13"/>
        <v>44122</v>
      </c>
      <c r="O26" s="42"/>
      <c r="P26" s="75" t="str">
        <f t="shared" si="4"/>
        <v/>
      </c>
      <c r="Q26" s="50">
        <f t="shared" si="13"/>
        <v>44153</v>
      </c>
      <c r="R26" s="51"/>
      <c r="S26" s="75" t="str">
        <f t="shared" si="5"/>
        <v/>
      </c>
      <c r="T26" s="41">
        <f t="shared" si="13"/>
        <v>44183</v>
      </c>
      <c r="U26" s="43"/>
      <c r="V26" s="75" t="str">
        <f t="shared" si="6"/>
        <v/>
      </c>
      <c r="W26" s="50">
        <f t="shared" si="13"/>
        <v>44214</v>
      </c>
      <c r="X26" s="53"/>
      <c r="Y26" s="75" t="str">
        <f t="shared" si="7"/>
        <v>S3</v>
      </c>
      <c r="Z26" s="41">
        <f t="shared" si="14"/>
        <v>44245</v>
      </c>
      <c r="AA26" s="43"/>
      <c r="AB26" s="75" t="str">
        <f t="shared" si="8"/>
        <v/>
      </c>
      <c r="AC26" s="41">
        <f t="shared" ref="AC26:AI39" si="16">AC25+1</f>
        <v>44273</v>
      </c>
      <c r="AD26" s="43"/>
      <c r="AE26" s="73" t="str">
        <f t="shared" si="9"/>
        <v/>
      </c>
      <c r="AF26" s="41">
        <f t="shared" si="16"/>
        <v>44304</v>
      </c>
      <c r="AG26" s="43"/>
      <c r="AH26" s="75" t="str">
        <f t="shared" si="10"/>
        <v/>
      </c>
      <c r="AI26" s="50">
        <f t="shared" si="16"/>
        <v>44334</v>
      </c>
      <c r="AJ26" s="53"/>
      <c r="AK26" s="75" t="str">
        <f t="shared" si="11"/>
        <v/>
      </c>
    </row>
    <row r="27" spans="2:37" x14ac:dyDescent="0.25">
      <c r="B27" s="41">
        <f t="shared" si="15"/>
        <v>44001</v>
      </c>
      <c r="C27" s="42"/>
      <c r="D27" s="75" t="str">
        <f t="shared" si="0"/>
        <v/>
      </c>
      <c r="E27" s="41">
        <f t="shared" ref="E27:W39" si="17">E26+1</f>
        <v>44031</v>
      </c>
      <c r="F27" s="42"/>
      <c r="G27" s="75" t="str">
        <f t="shared" si="1"/>
        <v/>
      </c>
      <c r="H27" s="50">
        <f t="shared" si="17"/>
        <v>44062</v>
      </c>
      <c r="I27" s="51"/>
      <c r="J27" s="75" t="str">
        <f t="shared" si="2"/>
        <v/>
      </c>
      <c r="K27" s="41">
        <f t="shared" si="17"/>
        <v>44093</v>
      </c>
      <c r="L27" s="42"/>
      <c r="M27" s="75" t="str">
        <f t="shared" si="3"/>
        <v/>
      </c>
      <c r="N27" s="50">
        <f t="shared" si="17"/>
        <v>44123</v>
      </c>
      <c r="O27" s="51"/>
      <c r="P27" s="75" t="str">
        <f t="shared" si="4"/>
        <v>S42</v>
      </c>
      <c r="Q27" s="41">
        <f t="shared" si="17"/>
        <v>44154</v>
      </c>
      <c r="R27" s="42"/>
      <c r="S27" s="75" t="str">
        <f t="shared" si="5"/>
        <v/>
      </c>
      <c r="T27" s="41">
        <f t="shared" si="17"/>
        <v>44184</v>
      </c>
      <c r="U27" s="43"/>
      <c r="V27" s="75" t="str">
        <f t="shared" si="6"/>
        <v/>
      </c>
      <c r="W27" s="50">
        <f t="shared" si="17"/>
        <v>44215</v>
      </c>
      <c r="X27" s="53"/>
      <c r="Y27" s="75" t="str">
        <f t="shared" si="7"/>
        <v/>
      </c>
      <c r="Z27" s="41">
        <f t="shared" si="14"/>
        <v>44246</v>
      </c>
      <c r="AA27" s="43"/>
      <c r="AB27" s="75" t="str">
        <f t="shared" si="8"/>
        <v/>
      </c>
      <c r="AC27" s="41">
        <f t="shared" si="16"/>
        <v>44274</v>
      </c>
      <c r="AD27" s="43"/>
      <c r="AE27" s="73" t="str">
        <f t="shared" si="9"/>
        <v/>
      </c>
      <c r="AF27" s="50">
        <f t="shared" si="16"/>
        <v>44305</v>
      </c>
      <c r="AG27" s="53"/>
      <c r="AH27" s="75" t="str">
        <f t="shared" si="10"/>
        <v>S16</v>
      </c>
      <c r="AI27" s="50">
        <f t="shared" si="16"/>
        <v>44335</v>
      </c>
      <c r="AJ27" s="53"/>
      <c r="AK27" s="75" t="str">
        <f t="shared" si="11"/>
        <v/>
      </c>
    </row>
    <row r="28" spans="2:37" x14ac:dyDescent="0.25">
      <c r="B28" s="41">
        <f t="shared" si="15"/>
        <v>44002</v>
      </c>
      <c r="C28" s="42"/>
      <c r="D28" s="75" t="str">
        <f t="shared" si="0"/>
        <v/>
      </c>
      <c r="E28" s="50">
        <f t="shared" si="17"/>
        <v>44032</v>
      </c>
      <c r="F28" s="51"/>
      <c r="G28" s="75" t="str">
        <f t="shared" si="1"/>
        <v>S29</v>
      </c>
      <c r="H28" s="41">
        <f t="shared" si="17"/>
        <v>44063</v>
      </c>
      <c r="I28" s="42"/>
      <c r="J28" s="75" t="str">
        <f t="shared" si="2"/>
        <v/>
      </c>
      <c r="K28" s="41">
        <f t="shared" si="17"/>
        <v>44094</v>
      </c>
      <c r="L28" s="42"/>
      <c r="M28" s="75" t="str">
        <f t="shared" si="3"/>
        <v/>
      </c>
      <c r="N28" s="50">
        <f t="shared" si="17"/>
        <v>44124</v>
      </c>
      <c r="O28" s="51"/>
      <c r="P28" s="75" t="str">
        <f t="shared" si="4"/>
        <v/>
      </c>
      <c r="Q28" s="41">
        <f t="shared" si="17"/>
        <v>44155</v>
      </c>
      <c r="R28" s="42"/>
      <c r="S28" s="75" t="str">
        <f t="shared" si="5"/>
        <v/>
      </c>
      <c r="T28" s="41">
        <f t="shared" si="17"/>
        <v>44185</v>
      </c>
      <c r="U28" s="43"/>
      <c r="V28" s="75" t="str">
        <f t="shared" si="6"/>
        <v/>
      </c>
      <c r="W28" s="50">
        <f t="shared" si="17"/>
        <v>44216</v>
      </c>
      <c r="X28" s="53"/>
      <c r="Y28" s="75" t="str">
        <f t="shared" si="7"/>
        <v/>
      </c>
      <c r="Z28" s="41">
        <f t="shared" si="14"/>
        <v>44247</v>
      </c>
      <c r="AA28" s="43"/>
      <c r="AB28" s="75" t="str">
        <f t="shared" si="8"/>
        <v/>
      </c>
      <c r="AC28" s="41">
        <f t="shared" si="16"/>
        <v>44275</v>
      </c>
      <c r="AD28" s="43"/>
      <c r="AE28" s="73" t="str">
        <f t="shared" si="9"/>
        <v/>
      </c>
      <c r="AF28" s="50">
        <f t="shared" si="16"/>
        <v>44306</v>
      </c>
      <c r="AG28" s="53"/>
      <c r="AH28" s="75" t="str">
        <f t="shared" si="10"/>
        <v/>
      </c>
      <c r="AI28" s="41">
        <f t="shared" si="16"/>
        <v>44336</v>
      </c>
      <c r="AJ28" s="43"/>
      <c r="AK28" s="75" t="str">
        <f t="shared" si="11"/>
        <v/>
      </c>
    </row>
    <row r="29" spans="2:37" x14ac:dyDescent="0.25">
      <c r="B29" s="41">
        <f t="shared" si="15"/>
        <v>44003</v>
      </c>
      <c r="C29" s="42"/>
      <c r="D29" s="75" t="str">
        <f t="shared" si="0"/>
        <v/>
      </c>
      <c r="E29" s="50">
        <f t="shared" si="17"/>
        <v>44033</v>
      </c>
      <c r="F29" s="51"/>
      <c r="G29" s="75" t="str">
        <f t="shared" si="1"/>
        <v/>
      </c>
      <c r="H29" s="41">
        <f t="shared" si="17"/>
        <v>44064</v>
      </c>
      <c r="I29" s="42"/>
      <c r="J29" s="75" t="str">
        <f t="shared" si="2"/>
        <v/>
      </c>
      <c r="K29" s="50">
        <f t="shared" si="17"/>
        <v>44095</v>
      </c>
      <c r="L29" s="51"/>
      <c r="M29" s="75" t="str">
        <f t="shared" si="3"/>
        <v>S38</v>
      </c>
      <c r="N29" s="50">
        <f t="shared" si="17"/>
        <v>44125</v>
      </c>
      <c r="O29" s="51"/>
      <c r="P29" s="75" t="str">
        <f t="shared" si="4"/>
        <v/>
      </c>
      <c r="Q29" s="41">
        <f t="shared" si="17"/>
        <v>44156</v>
      </c>
      <c r="R29" s="42"/>
      <c r="S29" s="75" t="str">
        <f t="shared" si="5"/>
        <v/>
      </c>
      <c r="T29" s="50">
        <f t="shared" si="17"/>
        <v>44186</v>
      </c>
      <c r="U29" s="53"/>
      <c r="V29" s="75" t="str">
        <f t="shared" si="6"/>
        <v>S51</v>
      </c>
      <c r="W29" s="41">
        <f t="shared" si="17"/>
        <v>44217</v>
      </c>
      <c r="X29" s="43"/>
      <c r="Y29" s="75" t="str">
        <f t="shared" si="7"/>
        <v/>
      </c>
      <c r="Z29" s="41">
        <f t="shared" si="14"/>
        <v>44248</v>
      </c>
      <c r="AA29" s="43"/>
      <c r="AB29" s="75" t="str">
        <f t="shared" si="8"/>
        <v/>
      </c>
      <c r="AC29" s="41">
        <f t="shared" si="16"/>
        <v>44276</v>
      </c>
      <c r="AD29" s="43"/>
      <c r="AE29" s="73" t="str">
        <f t="shared" si="9"/>
        <v/>
      </c>
      <c r="AF29" s="29">
        <f t="shared" si="16"/>
        <v>44307</v>
      </c>
      <c r="AG29" s="30"/>
      <c r="AH29" s="75" t="str">
        <f t="shared" si="10"/>
        <v/>
      </c>
      <c r="AI29" s="41">
        <f t="shared" si="16"/>
        <v>44337</v>
      </c>
      <c r="AJ29" s="43"/>
      <c r="AK29" s="75" t="str">
        <f t="shared" si="11"/>
        <v/>
      </c>
    </row>
    <row r="30" spans="2:37" x14ac:dyDescent="0.25">
      <c r="B30" s="50">
        <f t="shared" si="15"/>
        <v>44004</v>
      </c>
      <c r="C30" s="51"/>
      <c r="D30" s="75" t="str">
        <f t="shared" si="0"/>
        <v>S25</v>
      </c>
      <c r="E30" s="50">
        <f t="shared" si="17"/>
        <v>44034</v>
      </c>
      <c r="F30" s="51"/>
      <c r="G30" s="75" t="str">
        <f t="shared" si="1"/>
        <v/>
      </c>
      <c r="H30" s="41">
        <f t="shared" si="17"/>
        <v>44065</v>
      </c>
      <c r="I30" s="42"/>
      <c r="J30" s="75" t="str">
        <f t="shared" si="2"/>
        <v/>
      </c>
      <c r="K30" s="50">
        <f t="shared" si="17"/>
        <v>44096</v>
      </c>
      <c r="L30" s="51"/>
      <c r="M30" s="75" t="str">
        <f t="shared" si="3"/>
        <v/>
      </c>
      <c r="N30" s="41">
        <f t="shared" si="17"/>
        <v>44126</v>
      </c>
      <c r="O30" s="42"/>
      <c r="P30" s="75" t="str">
        <f t="shared" si="4"/>
        <v/>
      </c>
      <c r="Q30" s="41">
        <f t="shared" si="17"/>
        <v>44157</v>
      </c>
      <c r="R30" s="42"/>
      <c r="S30" s="75" t="str">
        <f t="shared" si="5"/>
        <v/>
      </c>
      <c r="T30" s="50">
        <f t="shared" si="17"/>
        <v>44187</v>
      </c>
      <c r="U30" s="53"/>
      <c r="V30" s="75" t="str">
        <f t="shared" si="6"/>
        <v/>
      </c>
      <c r="W30" s="41">
        <f t="shared" si="17"/>
        <v>44218</v>
      </c>
      <c r="X30" s="43"/>
      <c r="Y30" s="75" t="str">
        <f t="shared" si="7"/>
        <v/>
      </c>
      <c r="Z30" s="50">
        <f t="shared" si="14"/>
        <v>44249</v>
      </c>
      <c r="AA30" s="53"/>
      <c r="AB30" s="75" t="str">
        <f t="shared" si="8"/>
        <v>S8</v>
      </c>
      <c r="AC30" s="50">
        <f t="shared" si="16"/>
        <v>44277</v>
      </c>
      <c r="AD30" s="53"/>
      <c r="AE30" s="73" t="str">
        <f t="shared" si="9"/>
        <v>S12</v>
      </c>
      <c r="AF30" s="29">
        <f t="shared" si="16"/>
        <v>44308</v>
      </c>
      <c r="AG30" s="30"/>
      <c r="AH30" s="75" t="str">
        <f t="shared" si="10"/>
        <v/>
      </c>
      <c r="AI30" s="41">
        <f t="shared" si="16"/>
        <v>44338</v>
      </c>
      <c r="AJ30" s="43"/>
      <c r="AK30" s="75" t="str">
        <f t="shared" si="11"/>
        <v/>
      </c>
    </row>
    <row r="31" spans="2:37" x14ac:dyDescent="0.25">
      <c r="B31" s="50">
        <f t="shared" si="15"/>
        <v>44005</v>
      </c>
      <c r="C31" s="51"/>
      <c r="D31" s="75" t="str">
        <f t="shared" si="0"/>
        <v/>
      </c>
      <c r="E31" s="41">
        <f t="shared" si="17"/>
        <v>44035</v>
      </c>
      <c r="F31" s="42"/>
      <c r="G31" s="75" t="str">
        <f t="shared" si="1"/>
        <v/>
      </c>
      <c r="H31" s="41">
        <f t="shared" si="17"/>
        <v>44066</v>
      </c>
      <c r="I31" s="42"/>
      <c r="J31" s="75" t="str">
        <f t="shared" si="2"/>
        <v/>
      </c>
      <c r="K31" s="50">
        <f t="shared" si="17"/>
        <v>44097</v>
      </c>
      <c r="L31" s="51"/>
      <c r="M31" s="75" t="str">
        <f t="shared" si="3"/>
        <v/>
      </c>
      <c r="N31" s="41">
        <f t="shared" si="17"/>
        <v>44127</v>
      </c>
      <c r="O31" s="42"/>
      <c r="P31" s="75" t="str">
        <f t="shared" si="4"/>
        <v/>
      </c>
      <c r="Q31" s="50">
        <f t="shared" si="17"/>
        <v>44158</v>
      </c>
      <c r="R31" s="51"/>
      <c r="S31" s="75" t="str">
        <f t="shared" si="5"/>
        <v>S47</v>
      </c>
      <c r="T31" s="50">
        <f t="shared" si="17"/>
        <v>44188</v>
      </c>
      <c r="U31" s="53"/>
      <c r="V31" s="75" t="str">
        <f t="shared" si="6"/>
        <v/>
      </c>
      <c r="W31" s="41">
        <f t="shared" si="17"/>
        <v>44219</v>
      </c>
      <c r="X31" s="43"/>
      <c r="Y31" s="75" t="str">
        <f t="shared" si="7"/>
        <v/>
      </c>
      <c r="Z31" s="50">
        <f t="shared" si="14"/>
        <v>44250</v>
      </c>
      <c r="AA31" s="53"/>
      <c r="AB31" s="75" t="str">
        <f t="shared" si="8"/>
        <v/>
      </c>
      <c r="AC31" s="50">
        <f t="shared" si="16"/>
        <v>44278</v>
      </c>
      <c r="AD31" s="53"/>
      <c r="AE31" s="73" t="str">
        <f t="shared" si="9"/>
        <v/>
      </c>
      <c r="AF31" s="41">
        <f t="shared" si="16"/>
        <v>44309</v>
      </c>
      <c r="AG31" s="43"/>
      <c r="AH31" s="75" t="str">
        <f t="shared" si="10"/>
        <v/>
      </c>
      <c r="AI31" s="41">
        <f t="shared" si="16"/>
        <v>44339</v>
      </c>
      <c r="AJ31" s="43"/>
      <c r="AK31" s="75" t="str">
        <f t="shared" si="11"/>
        <v/>
      </c>
    </row>
    <row r="32" spans="2:37" x14ac:dyDescent="0.25">
      <c r="B32" s="50">
        <f t="shared" si="15"/>
        <v>44006</v>
      </c>
      <c r="C32" s="51"/>
      <c r="D32" s="75" t="str">
        <f t="shared" si="0"/>
        <v/>
      </c>
      <c r="E32" s="41">
        <f t="shared" si="17"/>
        <v>44036</v>
      </c>
      <c r="F32" s="42"/>
      <c r="G32" s="75" t="str">
        <f t="shared" si="1"/>
        <v/>
      </c>
      <c r="H32" s="50">
        <f t="shared" si="17"/>
        <v>44067</v>
      </c>
      <c r="I32" s="51"/>
      <c r="J32" s="75" t="str">
        <f t="shared" si="2"/>
        <v>S34</v>
      </c>
      <c r="K32" s="41">
        <f t="shared" si="17"/>
        <v>44098</v>
      </c>
      <c r="L32" s="42"/>
      <c r="M32" s="75" t="str">
        <f t="shared" si="3"/>
        <v/>
      </c>
      <c r="N32" s="41">
        <f t="shared" si="17"/>
        <v>44128</v>
      </c>
      <c r="O32" s="42"/>
      <c r="P32" s="75" t="str">
        <f t="shared" si="4"/>
        <v/>
      </c>
      <c r="Q32" s="50">
        <f t="shared" si="17"/>
        <v>44159</v>
      </c>
      <c r="R32" s="51"/>
      <c r="S32" s="75" t="str">
        <f t="shared" si="5"/>
        <v/>
      </c>
      <c r="T32" s="41">
        <f t="shared" si="17"/>
        <v>44189</v>
      </c>
      <c r="U32" s="43"/>
      <c r="V32" s="75" t="str">
        <f t="shared" si="6"/>
        <v/>
      </c>
      <c r="W32" s="41">
        <f t="shared" si="17"/>
        <v>44220</v>
      </c>
      <c r="X32" s="43"/>
      <c r="Y32" s="75" t="str">
        <f t="shared" si="7"/>
        <v/>
      </c>
      <c r="Z32" s="50">
        <f t="shared" si="14"/>
        <v>44251</v>
      </c>
      <c r="AA32" s="53"/>
      <c r="AB32" s="75" t="str">
        <f t="shared" si="8"/>
        <v/>
      </c>
      <c r="AC32" s="50">
        <f t="shared" si="16"/>
        <v>44279</v>
      </c>
      <c r="AD32" s="53"/>
      <c r="AE32" s="73" t="str">
        <f t="shared" si="9"/>
        <v/>
      </c>
      <c r="AF32" s="41">
        <f t="shared" si="16"/>
        <v>44310</v>
      </c>
      <c r="AG32" s="43"/>
      <c r="AH32" s="75" t="str">
        <f t="shared" si="10"/>
        <v/>
      </c>
      <c r="AI32" s="50">
        <f t="shared" si="16"/>
        <v>44340</v>
      </c>
      <c r="AJ32" s="53"/>
      <c r="AK32" s="75" t="str">
        <f t="shared" si="11"/>
        <v>S21</v>
      </c>
    </row>
    <row r="33" spans="1:37" x14ac:dyDescent="0.25">
      <c r="B33" s="41">
        <f t="shared" si="15"/>
        <v>44007</v>
      </c>
      <c r="C33" s="42"/>
      <c r="D33" s="75" t="str">
        <f t="shared" si="0"/>
        <v/>
      </c>
      <c r="E33" s="41">
        <f t="shared" si="17"/>
        <v>44037</v>
      </c>
      <c r="F33" s="42"/>
      <c r="G33" s="75" t="str">
        <f t="shared" si="1"/>
        <v/>
      </c>
      <c r="H33" s="50">
        <f t="shared" si="17"/>
        <v>44068</v>
      </c>
      <c r="I33" s="51"/>
      <c r="J33" s="75" t="str">
        <f t="shared" si="2"/>
        <v/>
      </c>
      <c r="K33" s="41">
        <f t="shared" si="17"/>
        <v>44099</v>
      </c>
      <c r="L33" s="42"/>
      <c r="M33" s="75" t="str">
        <f t="shared" si="3"/>
        <v/>
      </c>
      <c r="N33" s="41">
        <f t="shared" si="17"/>
        <v>44129</v>
      </c>
      <c r="O33" s="42"/>
      <c r="P33" s="75" t="str">
        <f t="shared" si="4"/>
        <v/>
      </c>
      <c r="Q33" s="50">
        <f t="shared" si="17"/>
        <v>44160</v>
      </c>
      <c r="R33" s="51"/>
      <c r="S33" s="75" t="str">
        <f t="shared" si="5"/>
        <v/>
      </c>
      <c r="T33" s="29">
        <f t="shared" si="17"/>
        <v>44190</v>
      </c>
      <c r="U33" s="30"/>
      <c r="V33" s="75" t="str">
        <f t="shared" si="6"/>
        <v/>
      </c>
      <c r="W33" s="50">
        <f t="shared" si="17"/>
        <v>44221</v>
      </c>
      <c r="X33" s="53"/>
      <c r="Y33" s="75" t="str">
        <f t="shared" si="7"/>
        <v>S4</v>
      </c>
      <c r="Z33" s="41">
        <f t="shared" si="14"/>
        <v>44252</v>
      </c>
      <c r="AA33" s="43"/>
      <c r="AB33" s="75" t="str">
        <f t="shared" si="8"/>
        <v/>
      </c>
      <c r="AC33" s="41">
        <f t="shared" si="16"/>
        <v>44280</v>
      </c>
      <c r="AD33" s="43"/>
      <c r="AE33" s="73" t="str">
        <f t="shared" si="9"/>
        <v/>
      </c>
      <c r="AF33" s="41">
        <f t="shared" si="16"/>
        <v>44311</v>
      </c>
      <c r="AG33" s="43"/>
      <c r="AH33" s="75" t="str">
        <f t="shared" si="10"/>
        <v/>
      </c>
      <c r="AI33" s="50">
        <f t="shared" si="16"/>
        <v>44341</v>
      </c>
      <c r="AJ33" s="53"/>
      <c r="AK33" s="75" t="str">
        <f t="shared" si="11"/>
        <v/>
      </c>
    </row>
    <row r="34" spans="1:37" x14ac:dyDescent="0.25">
      <c r="B34" s="41">
        <f t="shared" si="15"/>
        <v>44008</v>
      </c>
      <c r="C34" s="42"/>
      <c r="D34" s="75" t="str">
        <f t="shared" si="0"/>
        <v/>
      </c>
      <c r="E34" s="41">
        <f t="shared" si="17"/>
        <v>44038</v>
      </c>
      <c r="F34" s="42"/>
      <c r="G34" s="75" t="str">
        <f t="shared" si="1"/>
        <v/>
      </c>
      <c r="H34" s="50">
        <f t="shared" si="17"/>
        <v>44069</v>
      </c>
      <c r="I34" s="51"/>
      <c r="J34" s="75" t="str">
        <f t="shared" si="2"/>
        <v/>
      </c>
      <c r="K34" s="41">
        <f t="shared" si="17"/>
        <v>44100</v>
      </c>
      <c r="L34" s="42"/>
      <c r="M34" s="75" t="str">
        <f t="shared" si="3"/>
        <v/>
      </c>
      <c r="N34" s="50">
        <f t="shared" si="17"/>
        <v>44130</v>
      </c>
      <c r="O34" s="51"/>
      <c r="P34" s="75" t="str">
        <f t="shared" si="4"/>
        <v>S43</v>
      </c>
      <c r="Q34" s="41">
        <f t="shared" si="17"/>
        <v>44161</v>
      </c>
      <c r="R34" s="42"/>
      <c r="S34" s="75" t="str">
        <f t="shared" si="5"/>
        <v/>
      </c>
      <c r="T34" s="41">
        <f t="shared" si="17"/>
        <v>44191</v>
      </c>
      <c r="U34" s="43"/>
      <c r="V34" s="75" t="str">
        <f t="shared" si="6"/>
        <v/>
      </c>
      <c r="W34" s="50">
        <f t="shared" si="17"/>
        <v>44222</v>
      </c>
      <c r="X34" s="53"/>
      <c r="Y34" s="75" t="str">
        <f t="shared" si="7"/>
        <v/>
      </c>
      <c r="Z34" s="41">
        <f t="shared" si="14"/>
        <v>44253</v>
      </c>
      <c r="AA34" s="43"/>
      <c r="AB34" s="75" t="str">
        <f t="shared" si="8"/>
        <v/>
      </c>
      <c r="AC34" s="41">
        <f t="shared" si="16"/>
        <v>44281</v>
      </c>
      <c r="AD34" s="43"/>
      <c r="AE34" s="73" t="str">
        <f t="shared" si="9"/>
        <v/>
      </c>
      <c r="AF34" s="50">
        <f t="shared" si="16"/>
        <v>44312</v>
      </c>
      <c r="AG34" s="53"/>
      <c r="AH34" s="75" t="str">
        <f t="shared" si="10"/>
        <v>S17</v>
      </c>
      <c r="AI34" s="50">
        <f t="shared" si="16"/>
        <v>44342</v>
      </c>
      <c r="AJ34" s="53"/>
      <c r="AK34" s="75" t="str">
        <f t="shared" si="11"/>
        <v/>
      </c>
    </row>
    <row r="35" spans="1:37" x14ac:dyDescent="0.25">
      <c r="B35" s="41">
        <f t="shared" si="15"/>
        <v>44009</v>
      </c>
      <c r="C35" s="42"/>
      <c r="D35" s="75" t="str">
        <f t="shared" si="0"/>
        <v/>
      </c>
      <c r="E35" s="50">
        <f t="shared" si="17"/>
        <v>44039</v>
      </c>
      <c r="F35" s="51"/>
      <c r="G35" s="75" t="str">
        <f t="shared" si="1"/>
        <v>S30</v>
      </c>
      <c r="H35" s="41">
        <f t="shared" si="17"/>
        <v>44070</v>
      </c>
      <c r="I35" s="42"/>
      <c r="J35" s="75" t="str">
        <f t="shared" si="2"/>
        <v/>
      </c>
      <c r="K35" s="41">
        <f t="shared" si="17"/>
        <v>44101</v>
      </c>
      <c r="L35" s="42"/>
      <c r="M35" s="75" t="str">
        <f t="shared" si="3"/>
        <v/>
      </c>
      <c r="N35" s="50">
        <f t="shared" si="17"/>
        <v>44131</v>
      </c>
      <c r="O35" s="51"/>
      <c r="P35" s="75" t="str">
        <f t="shared" si="4"/>
        <v/>
      </c>
      <c r="Q35" s="41">
        <f t="shared" si="17"/>
        <v>44162</v>
      </c>
      <c r="R35" s="42"/>
      <c r="S35" s="75" t="str">
        <f t="shared" si="5"/>
        <v/>
      </c>
      <c r="T35" s="41">
        <f t="shared" si="17"/>
        <v>44192</v>
      </c>
      <c r="U35" s="43"/>
      <c r="V35" s="75" t="str">
        <f t="shared" si="6"/>
        <v/>
      </c>
      <c r="W35" s="50">
        <f t="shared" si="17"/>
        <v>44223</v>
      </c>
      <c r="X35" s="53"/>
      <c r="Y35" s="75" t="str">
        <f t="shared" si="7"/>
        <v/>
      </c>
      <c r="Z35" s="41">
        <f t="shared" si="14"/>
        <v>44254</v>
      </c>
      <c r="AA35" s="43"/>
      <c r="AB35" s="75" t="str">
        <f t="shared" si="8"/>
        <v/>
      </c>
      <c r="AC35" s="41">
        <f t="shared" si="16"/>
        <v>44282</v>
      </c>
      <c r="AD35" s="43"/>
      <c r="AE35" s="73" t="str">
        <f t="shared" si="9"/>
        <v/>
      </c>
      <c r="AF35" s="50">
        <f t="shared" si="16"/>
        <v>44313</v>
      </c>
      <c r="AG35" s="53"/>
      <c r="AH35" s="75" t="str">
        <f t="shared" si="10"/>
        <v/>
      </c>
      <c r="AI35" s="41">
        <f t="shared" si="16"/>
        <v>44343</v>
      </c>
      <c r="AJ35" s="43"/>
      <c r="AK35" s="75" t="str">
        <f t="shared" si="11"/>
        <v/>
      </c>
    </row>
    <row r="36" spans="1:37" x14ac:dyDescent="0.25">
      <c r="B36" s="41">
        <f t="shared" si="15"/>
        <v>44010</v>
      </c>
      <c r="C36" s="42"/>
      <c r="D36" s="75" t="str">
        <f t="shared" si="0"/>
        <v/>
      </c>
      <c r="E36" s="50">
        <f t="shared" si="17"/>
        <v>44040</v>
      </c>
      <c r="F36" s="51"/>
      <c r="G36" s="75" t="str">
        <f t="shared" si="1"/>
        <v/>
      </c>
      <c r="H36" s="41">
        <f t="shared" si="17"/>
        <v>44071</v>
      </c>
      <c r="I36" s="42"/>
      <c r="J36" s="75" t="str">
        <f t="shared" si="2"/>
        <v/>
      </c>
      <c r="K36" s="50">
        <f>K35+1</f>
        <v>44102</v>
      </c>
      <c r="L36" s="51"/>
      <c r="M36" s="75" t="str">
        <f t="shared" si="3"/>
        <v>S39</v>
      </c>
      <c r="N36" s="50">
        <f>N35+1</f>
        <v>44132</v>
      </c>
      <c r="O36" s="51"/>
      <c r="P36" s="75" t="str">
        <f t="shared" si="4"/>
        <v/>
      </c>
      <c r="Q36" s="41">
        <f>Q35+1</f>
        <v>44163</v>
      </c>
      <c r="R36" s="42"/>
      <c r="S36" s="75" t="str">
        <f t="shared" si="5"/>
        <v/>
      </c>
      <c r="T36" s="50">
        <f>T35+1</f>
        <v>44193</v>
      </c>
      <c r="U36" s="53"/>
      <c r="V36" s="75" t="str">
        <f t="shared" si="6"/>
        <v>S52</v>
      </c>
      <c r="W36" s="41">
        <f>W35+1</f>
        <v>44224</v>
      </c>
      <c r="X36" s="43"/>
      <c r="Y36" s="75" t="str">
        <f t="shared" si="7"/>
        <v/>
      </c>
      <c r="Z36" s="41">
        <f>IF(Z35="","",IF(Z35=EOMONTH(Z35,0),"",Z35+1))</f>
        <v>44255</v>
      </c>
      <c r="AA36" s="43"/>
      <c r="AB36" s="75" t="str">
        <f t="shared" si="8"/>
        <v/>
      </c>
      <c r="AC36" s="41">
        <f>AC35+1</f>
        <v>44283</v>
      </c>
      <c r="AD36" s="43"/>
      <c r="AE36" s="73" t="str">
        <f t="shared" si="9"/>
        <v/>
      </c>
      <c r="AF36" s="50">
        <f>AF35+1</f>
        <v>44314</v>
      </c>
      <c r="AG36" s="53"/>
      <c r="AH36" s="75" t="str">
        <f t="shared" si="10"/>
        <v/>
      </c>
      <c r="AI36" s="41">
        <f>AI35+1</f>
        <v>44344</v>
      </c>
      <c r="AJ36" s="43"/>
      <c r="AK36" s="75" t="str">
        <f t="shared" si="11"/>
        <v/>
      </c>
    </row>
    <row r="37" spans="1:37" x14ac:dyDescent="0.25">
      <c r="B37" s="50">
        <f t="shared" si="15"/>
        <v>44011</v>
      </c>
      <c r="C37" s="51"/>
      <c r="D37" s="75" t="str">
        <f t="shared" si="0"/>
        <v>S26</v>
      </c>
      <c r="E37" s="50">
        <f t="shared" si="17"/>
        <v>44041</v>
      </c>
      <c r="F37" s="51"/>
      <c r="G37" s="75" t="str">
        <f t="shared" si="1"/>
        <v/>
      </c>
      <c r="H37" s="41">
        <f t="shared" si="17"/>
        <v>44072</v>
      </c>
      <c r="I37" s="42"/>
      <c r="J37" s="75" t="str">
        <f t="shared" si="2"/>
        <v/>
      </c>
      <c r="K37" s="50">
        <f t="shared" si="17"/>
        <v>44103</v>
      </c>
      <c r="L37" s="51"/>
      <c r="M37" s="75" t="str">
        <f t="shared" si="3"/>
        <v/>
      </c>
      <c r="N37" s="41">
        <f t="shared" si="17"/>
        <v>44133</v>
      </c>
      <c r="O37" s="42"/>
      <c r="P37" s="75" t="str">
        <f t="shared" si="4"/>
        <v/>
      </c>
      <c r="Q37" s="41">
        <f t="shared" si="17"/>
        <v>44164</v>
      </c>
      <c r="R37" s="42"/>
      <c r="S37" s="75" t="str">
        <f t="shared" si="5"/>
        <v/>
      </c>
      <c r="T37" s="50">
        <f t="shared" si="17"/>
        <v>44194</v>
      </c>
      <c r="U37" s="53"/>
      <c r="V37" s="75" t="str">
        <f t="shared" si="6"/>
        <v/>
      </c>
      <c r="W37" s="41">
        <f t="shared" si="17"/>
        <v>44225</v>
      </c>
      <c r="X37" s="43"/>
      <c r="Y37" s="75" t="str">
        <f t="shared" si="7"/>
        <v/>
      </c>
      <c r="Z37" s="41" t="str">
        <f t="shared" si="14"/>
        <v/>
      </c>
      <c r="AA37" s="43"/>
      <c r="AB37" s="75"/>
      <c r="AC37" s="50">
        <f t="shared" si="16"/>
        <v>44284</v>
      </c>
      <c r="AD37" s="53"/>
      <c r="AE37" s="73" t="str">
        <f t="shared" si="9"/>
        <v>S13</v>
      </c>
      <c r="AF37" s="41">
        <f t="shared" si="16"/>
        <v>44315</v>
      </c>
      <c r="AG37" s="43"/>
      <c r="AH37" s="75" t="str">
        <f t="shared" si="10"/>
        <v/>
      </c>
      <c r="AI37" s="41">
        <f t="shared" si="16"/>
        <v>44345</v>
      </c>
      <c r="AJ37" s="43"/>
      <c r="AK37" s="75" t="str">
        <f t="shared" si="11"/>
        <v/>
      </c>
    </row>
    <row r="38" spans="1:37" x14ac:dyDescent="0.25">
      <c r="B38" s="50">
        <f t="shared" si="15"/>
        <v>44012</v>
      </c>
      <c r="C38" s="51"/>
      <c r="D38" s="75" t="str">
        <f t="shared" si="0"/>
        <v/>
      </c>
      <c r="E38" s="41">
        <f t="shared" si="17"/>
        <v>44042</v>
      </c>
      <c r="F38" s="42"/>
      <c r="G38" s="75" t="str">
        <f t="shared" si="1"/>
        <v/>
      </c>
      <c r="H38" s="41">
        <f t="shared" si="17"/>
        <v>44073</v>
      </c>
      <c r="I38" s="42"/>
      <c r="J38" s="75" t="str">
        <f t="shared" si="2"/>
        <v/>
      </c>
      <c r="K38" s="50">
        <f t="shared" si="17"/>
        <v>44104</v>
      </c>
      <c r="L38" s="51"/>
      <c r="M38" s="75" t="str">
        <f t="shared" si="3"/>
        <v/>
      </c>
      <c r="N38" s="41">
        <f t="shared" si="17"/>
        <v>44134</v>
      </c>
      <c r="O38" s="42"/>
      <c r="P38" s="75" t="str">
        <f t="shared" si="4"/>
        <v/>
      </c>
      <c r="Q38" s="50">
        <f t="shared" si="17"/>
        <v>44165</v>
      </c>
      <c r="R38" s="51"/>
      <c r="S38" s="75" t="str">
        <f t="shared" si="5"/>
        <v>S48</v>
      </c>
      <c r="T38" s="50">
        <f t="shared" si="17"/>
        <v>44195</v>
      </c>
      <c r="U38" s="53"/>
      <c r="V38" s="75" t="str">
        <f t="shared" si="6"/>
        <v/>
      </c>
      <c r="W38" s="41">
        <f t="shared" si="17"/>
        <v>44226</v>
      </c>
      <c r="X38" s="43"/>
      <c r="Y38" s="75" t="str">
        <f t="shared" si="7"/>
        <v/>
      </c>
      <c r="Z38" s="41" t="str">
        <f t="shared" si="14"/>
        <v/>
      </c>
      <c r="AA38" s="43"/>
      <c r="AB38" s="75"/>
      <c r="AC38" s="50">
        <f t="shared" si="16"/>
        <v>44285</v>
      </c>
      <c r="AD38" s="53"/>
      <c r="AE38" s="73" t="str">
        <f t="shared" si="9"/>
        <v/>
      </c>
      <c r="AF38" s="41">
        <f t="shared" si="16"/>
        <v>44316</v>
      </c>
      <c r="AG38" s="43"/>
      <c r="AH38" s="75" t="str">
        <f t="shared" si="10"/>
        <v/>
      </c>
      <c r="AI38" s="29">
        <f t="shared" si="16"/>
        <v>44346</v>
      </c>
      <c r="AJ38" s="30"/>
      <c r="AK38" s="75" t="str">
        <f t="shared" si="11"/>
        <v/>
      </c>
    </row>
    <row r="39" spans="1:37" x14ac:dyDescent="0.25">
      <c r="B39" s="44"/>
      <c r="C39" s="45"/>
      <c r="D39" s="76" t="str">
        <f t="shared" si="0"/>
        <v/>
      </c>
      <c r="E39" s="46">
        <f t="shared" si="17"/>
        <v>44043</v>
      </c>
      <c r="F39" s="45"/>
      <c r="G39" s="76" t="str">
        <f t="shared" si="1"/>
        <v/>
      </c>
      <c r="H39" s="52">
        <f t="shared" si="17"/>
        <v>44074</v>
      </c>
      <c r="I39" s="98"/>
      <c r="J39" s="76" t="str">
        <f t="shared" si="2"/>
        <v>S35</v>
      </c>
      <c r="K39" s="46"/>
      <c r="L39" s="45"/>
      <c r="M39" s="76" t="str">
        <f t="shared" si="3"/>
        <v/>
      </c>
      <c r="N39" s="46">
        <f t="shared" si="17"/>
        <v>44135</v>
      </c>
      <c r="O39" s="45"/>
      <c r="P39" s="76" t="str">
        <f t="shared" si="4"/>
        <v/>
      </c>
      <c r="Q39" s="46"/>
      <c r="R39" s="45"/>
      <c r="S39" s="76" t="str">
        <f t="shared" si="5"/>
        <v/>
      </c>
      <c r="T39" s="46">
        <f t="shared" si="17"/>
        <v>44196</v>
      </c>
      <c r="U39" s="47"/>
      <c r="V39" s="76" t="str">
        <f t="shared" si="6"/>
        <v/>
      </c>
      <c r="W39" s="46">
        <f t="shared" si="17"/>
        <v>44227</v>
      </c>
      <c r="X39" s="47"/>
      <c r="Y39" s="76" t="str">
        <f t="shared" si="7"/>
        <v/>
      </c>
      <c r="Z39" s="46" t="str">
        <f t="shared" si="14"/>
        <v/>
      </c>
      <c r="AA39" s="47"/>
      <c r="AB39" s="76"/>
      <c r="AC39" s="52">
        <f t="shared" si="16"/>
        <v>44286</v>
      </c>
      <c r="AD39" s="70"/>
      <c r="AE39" s="74" t="str">
        <f t="shared" si="9"/>
        <v/>
      </c>
      <c r="AF39" s="46"/>
      <c r="AG39" s="47"/>
      <c r="AH39" s="76" t="str">
        <f t="shared" si="10"/>
        <v/>
      </c>
      <c r="AI39" s="52">
        <f t="shared" si="16"/>
        <v>44347</v>
      </c>
      <c r="AJ39" s="70"/>
      <c r="AK39" s="76" t="str">
        <f t="shared" si="11"/>
        <v>S22</v>
      </c>
    </row>
    <row r="40" spans="1:37" s="21" customFormat="1" ht="20.100000000000001" customHeight="1" x14ac:dyDescent="0.25">
      <c r="B40" s="67" t="s">
        <v>23</v>
      </c>
      <c r="C40" s="67"/>
      <c r="D40" s="6"/>
      <c r="E40" s="7"/>
      <c r="F40" s="7"/>
      <c r="G40" s="6"/>
      <c r="H40" s="7"/>
      <c r="I40" s="7"/>
      <c r="J40" s="6"/>
      <c r="K40" s="7"/>
      <c r="L40" s="7"/>
      <c r="M40" s="6"/>
      <c r="N40" s="7"/>
      <c r="O40" s="7"/>
      <c r="P40" s="6"/>
      <c r="Q40" s="7"/>
      <c r="R40" s="7"/>
      <c r="S40" s="6"/>
      <c r="T40" s="7"/>
      <c r="U40" s="7"/>
      <c r="V40" s="6"/>
      <c r="W40" s="7"/>
      <c r="X40" s="7"/>
      <c r="Y40" s="6"/>
      <c r="Z40" s="7"/>
      <c r="AA40" s="7"/>
      <c r="AB40" s="6"/>
      <c r="AC40" s="7"/>
      <c r="AD40" s="7"/>
      <c r="AE40" s="6"/>
      <c r="AF40" s="7"/>
      <c r="AG40" s="7"/>
      <c r="AH40" s="6"/>
      <c r="AI40" s="7"/>
      <c r="AJ40" s="7"/>
      <c r="AK40" s="6"/>
    </row>
    <row r="41" spans="1:37" s="21" customFormat="1" ht="20.100000000000001" customHeight="1" x14ac:dyDescent="0.25">
      <c r="B41" s="68" t="s">
        <v>24</v>
      </c>
      <c r="C41" s="2">
        <f>SUM(C9:C39)</f>
        <v>0</v>
      </c>
      <c r="D41" s="2"/>
      <c r="E41" s="1"/>
      <c r="F41" s="2">
        <f>SUM(F9:F39)</f>
        <v>0</v>
      </c>
      <c r="G41" s="1"/>
      <c r="H41" s="2"/>
      <c r="I41" s="2">
        <f>SUM(I10:I39)</f>
        <v>0</v>
      </c>
      <c r="J41" s="2"/>
      <c r="K41" s="2"/>
      <c r="L41" s="2">
        <f>SUM(L9:L39)</f>
        <v>0</v>
      </c>
      <c r="M41" s="2"/>
      <c r="N41" s="2"/>
      <c r="O41" s="2">
        <f>SUM(O9:O39)</f>
        <v>0</v>
      </c>
      <c r="P41" s="2"/>
      <c r="Q41" s="2"/>
      <c r="R41" s="2">
        <f>SUM(R9:R39)</f>
        <v>0</v>
      </c>
      <c r="S41" s="2"/>
      <c r="T41" s="2"/>
      <c r="U41" s="2">
        <f>SUM(U9:U39)</f>
        <v>0</v>
      </c>
      <c r="V41" s="2"/>
      <c r="W41" s="2"/>
      <c r="X41" s="2">
        <f>SUM(X9:X39)</f>
        <v>0</v>
      </c>
      <c r="Y41" s="2"/>
      <c r="Z41" s="2"/>
      <c r="AA41" s="2">
        <f>SUM(AA9:AA39)</f>
        <v>0</v>
      </c>
      <c r="AB41" s="2"/>
      <c r="AC41" s="2"/>
      <c r="AD41" s="2">
        <f>SUM(AD9:AD39)</f>
        <v>0</v>
      </c>
      <c r="AE41" s="2"/>
      <c r="AF41" s="2"/>
      <c r="AG41" s="2">
        <f>SUM(AG9:AG39)</f>
        <v>0</v>
      </c>
      <c r="AH41" s="2"/>
      <c r="AI41" s="2"/>
      <c r="AJ41" s="2">
        <f>SUM(AJ9:AJ39)</f>
        <v>0</v>
      </c>
      <c r="AK41" s="2"/>
    </row>
    <row r="42" spans="1:37" s="62" customFormat="1" ht="20.100000000000001" customHeight="1" x14ac:dyDescent="0.25">
      <c r="A42" s="59"/>
      <c r="B42" s="59" t="s">
        <v>25</v>
      </c>
      <c r="C42" s="60">
        <f>C41+D40</f>
        <v>0</v>
      </c>
      <c r="D42" s="60"/>
      <c r="E42" s="61"/>
      <c r="F42" s="60">
        <f>F41+G40</f>
        <v>0</v>
      </c>
      <c r="G42" s="61"/>
      <c r="H42" s="60"/>
      <c r="I42" s="60">
        <f>I41+J40</f>
        <v>0</v>
      </c>
      <c r="J42" s="60"/>
      <c r="K42" s="60"/>
      <c r="L42" s="60">
        <f>L41+M40</f>
        <v>0</v>
      </c>
      <c r="M42" s="60"/>
      <c r="N42" s="60"/>
      <c r="O42" s="60">
        <f>O41+P40</f>
        <v>0</v>
      </c>
      <c r="P42" s="60"/>
      <c r="Q42" s="60"/>
      <c r="R42" s="60">
        <f>R41+S40</f>
        <v>0</v>
      </c>
      <c r="S42" s="60"/>
      <c r="T42" s="60"/>
      <c r="U42" s="60">
        <f>U41+V40</f>
        <v>0</v>
      </c>
      <c r="V42" s="60"/>
      <c r="W42" s="60"/>
      <c r="X42" s="60">
        <f>X41+Y40</f>
        <v>0</v>
      </c>
      <c r="Y42" s="60"/>
      <c r="Z42" s="60"/>
      <c r="AA42" s="60">
        <f>AA41+AB40</f>
        <v>0</v>
      </c>
      <c r="AB42" s="60"/>
      <c r="AC42" s="60"/>
      <c r="AD42" s="60">
        <f>AD41+AE40</f>
        <v>0</v>
      </c>
      <c r="AE42" s="60"/>
      <c r="AF42" s="60"/>
      <c r="AG42" s="60">
        <f>AG41+AH40</f>
        <v>0</v>
      </c>
      <c r="AH42" s="60"/>
      <c r="AI42" s="60"/>
      <c r="AJ42" s="60">
        <f>AJ41+AK40</f>
        <v>0</v>
      </c>
      <c r="AK42" s="60"/>
    </row>
    <row r="43" spans="1:37" s="21" customFormat="1" ht="20.100000000000001" customHeight="1" x14ac:dyDescent="0.25">
      <c r="B43" s="69" t="s">
        <v>0</v>
      </c>
      <c r="C43" s="4">
        <f>C41</f>
        <v>0</v>
      </c>
      <c r="D43" s="4"/>
      <c r="E43" s="5"/>
      <c r="F43" s="4">
        <f>C43+F42</f>
        <v>0</v>
      </c>
      <c r="G43" s="5"/>
      <c r="H43" s="4"/>
      <c r="I43" s="4">
        <f>F43+I42</f>
        <v>0</v>
      </c>
      <c r="J43" s="5"/>
      <c r="K43" s="4"/>
      <c r="L43" s="4">
        <f>I43+L42</f>
        <v>0</v>
      </c>
      <c r="M43" s="5"/>
      <c r="N43" s="4"/>
      <c r="O43" s="4">
        <f>L43+O42</f>
        <v>0</v>
      </c>
      <c r="P43" s="5"/>
      <c r="Q43" s="4"/>
      <c r="R43" s="4">
        <f>O43+R42</f>
        <v>0</v>
      </c>
      <c r="S43" s="5"/>
      <c r="T43" s="4"/>
      <c r="U43" s="4">
        <f>R43+U42</f>
        <v>0</v>
      </c>
      <c r="V43" s="5"/>
      <c r="W43" s="4"/>
      <c r="X43" s="4">
        <f>U43+X42</f>
        <v>0</v>
      </c>
      <c r="Y43" s="5"/>
      <c r="Z43" s="4"/>
      <c r="AA43" s="4">
        <f>X43+AA42</f>
        <v>0</v>
      </c>
      <c r="AB43" s="5"/>
      <c r="AC43" s="4"/>
      <c r="AD43" s="4">
        <f>AA43+AD42</f>
        <v>0</v>
      </c>
      <c r="AE43" s="5"/>
      <c r="AF43" s="4"/>
      <c r="AG43" s="4">
        <f>AD43+AG42</f>
        <v>0</v>
      </c>
      <c r="AH43" s="5"/>
      <c r="AI43" s="4"/>
      <c r="AJ43" s="4">
        <f>AG43+AJ42</f>
        <v>0</v>
      </c>
      <c r="AK43" s="5"/>
    </row>
    <row r="46" spans="1:37" ht="18.75" x14ac:dyDescent="0.25">
      <c r="B46" s="123" t="s">
        <v>17</v>
      </c>
      <c r="C46" s="124"/>
      <c r="D46" s="124"/>
      <c r="E46" s="124"/>
      <c r="F46" s="121">
        <v>1593.55</v>
      </c>
      <c r="G46" s="122"/>
    </row>
    <row r="47" spans="1:37" ht="18.75" x14ac:dyDescent="0.25">
      <c r="B47" s="125" t="s">
        <v>18</v>
      </c>
      <c r="C47" s="126"/>
      <c r="D47" s="126"/>
      <c r="E47" s="126"/>
      <c r="F47" s="113">
        <f>F46-AJ43</f>
        <v>1593.55</v>
      </c>
      <c r="G47" s="114"/>
    </row>
    <row r="48" spans="1:37" ht="18.75" x14ac:dyDescent="0.25">
      <c r="B48" s="63" t="s">
        <v>19</v>
      </c>
      <c r="C48" s="64"/>
      <c r="D48" s="64"/>
      <c r="E48" s="64"/>
      <c r="F48" s="113" t="s">
        <v>20</v>
      </c>
      <c r="G48" s="114"/>
    </row>
    <row r="49" spans="2:8" ht="18.75" x14ac:dyDescent="0.25">
      <c r="B49" s="115" t="s">
        <v>26</v>
      </c>
      <c r="C49" s="116"/>
      <c r="D49" s="116"/>
      <c r="E49" s="116"/>
      <c r="F49" s="113">
        <v>7</v>
      </c>
      <c r="G49" s="114"/>
    </row>
    <row r="50" spans="2:8" ht="18.75" x14ac:dyDescent="0.25">
      <c r="B50" s="117" t="s">
        <v>21</v>
      </c>
      <c r="C50" s="118"/>
      <c r="D50" s="118"/>
      <c r="E50" s="118"/>
      <c r="F50" s="113">
        <v>0</v>
      </c>
      <c r="G50" s="114"/>
    </row>
    <row r="51" spans="2:8" ht="18.75" x14ac:dyDescent="0.3">
      <c r="B51" s="119" t="s">
        <v>22</v>
      </c>
      <c r="C51" s="120"/>
      <c r="D51" s="120"/>
      <c r="E51" s="120"/>
      <c r="F51" s="65"/>
      <c r="G51" s="66"/>
    </row>
    <row r="52" spans="2:8" ht="15.75" x14ac:dyDescent="0.25">
      <c r="C52" s="112"/>
      <c r="D52" s="112"/>
      <c r="H52" s="58"/>
    </row>
  </sheetData>
  <mergeCells count="23">
    <mergeCell ref="AF8:AH8"/>
    <mergeCell ref="AI8:AK8"/>
    <mergeCell ref="B46:E46"/>
    <mergeCell ref="F46:G46"/>
    <mergeCell ref="B47:E47"/>
    <mergeCell ref="F47:G47"/>
    <mergeCell ref="N8:P8"/>
    <mergeCell ref="Q8:S8"/>
    <mergeCell ref="T8:V8"/>
    <mergeCell ref="W8:Y8"/>
    <mergeCell ref="Z8:AB8"/>
    <mergeCell ref="AC8:AE8"/>
    <mergeCell ref="B8:D8"/>
    <mergeCell ref="E8:G8"/>
    <mergeCell ref="H8:J8"/>
    <mergeCell ref="K8:M8"/>
    <mergeCell ref="C52:D52"/>
    <mergeCell ref="F48:G48"/>
    <mergeCell ref="B49:E49"/>
    <mergeCell ref="F49:G49"/>
    <mergeCell ref="B50:E50"/>
    <mergeCell ref="F50:G50"/>
    <mergeCell ref="B51:E51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AM52"/>
  <sheetViews>
    <sheetView zoomScaleNormal="100" workbookViewId="0">
      <selection activeCell="O4" sqref="O4"/>
    </sheetView>
  </sheetViews>
  <sheetFormatPr baseColWidth="10" defaultRowHeight="15" x14ac:dyDescent="0.25"/>
  <cols>
    <col min="1" max="1" width="0.85546875" style="22" customWidth="1"/>
    <col min="2" max="3" width="7.7109375" style="22" customWidth="1"/>
    <col min="4" max="4" width="4.7109375" style="22" customWidth="1"/>
    <col min="5" max="6" width="7.7109375" style="22" customWidth="1"/>
    <col min="7" max="7" width="4.7109375" style="22" customWidth="1"/>
    <col min="8" max="9" width="7.7109375" style="22" customWidth="1"/>
    <col min="10" max="10" width="4.7109375" style="22" customWidth="1"/>
    <col min="11" max="11" width="7.7109375" style="22" customWidth="1"/>
    <col min="12" max="12" width="9.5703125" style="22" bestFit="1" customWidth="1"/>
    <col min="13" max="13" width="4.7109375" style="22" customWidth="1"/>
    <col min="14" max="14" width="7.7109375" style="22" customWidth="1"/>
    <col min="15" max="15" width="9.5703125" style="22" bestFit="1" customWidth="1"/>
    <col min="16" max="16" width="4.7109375" style="22" customWidth="1"/>
    <col min="17" max="17" width="7.7109375" style="22" customWidth="1"/>
    <col min="18" max="18" width="9.5703125" style="22" bestFit="1" customWidth="1"/>
    <col min="19" max="19" width="4.7109375" style="22" customWidth="1"/>
    <col min="20" max="20" width="7.7109375" style="22" customWidth="1"/>
    <col min="21" max="21" width="9.5703125" style="22" bestFit="1" customWidth="1"/>
    <col min="22" max="22" width="4.7109375" style="22" customWidth="1"/>
    <col min="23" max="23" width="7.7109375" style="22" customWidth="1"/>
    <col min="24" max="24" width="9.5703125" style="22" bestFit="1" customWidth="1"/>
    <col min="25" max="25" width="4.7109375" style="22" customWidth="1"/>
    <col min="26" max="26" width="7.7109375" style="22" customWidth="1"/>
    <col min="27" max="27" width="9.5703125" style="22" bestFit="1" customWidth="1"/>
    <col min="28" max="28" width="4.7109375" style="22" customWidth="1"/>
    <col min="29" max="30" width="7.7109375" style="22" customWidth="1"/>
    <col min="31" max="31" width="4.7109375" style="22" customWidth="1"/>
    <col min="32" max="33" width="7.7109375" style="22" customWidth="1"/>
    <col min="34" max="34" width="4.7109375" style="22" customWidth="1"/>
    <col min="35" max="36" width="7.7109375" style="22" customWidth="1"/>
    <col min="37" max="37" width="4.7109375" style="22" customWidth="1"/>
    <col min="38" max="16384" width="11.42578125" style="22"/>
  </cols>
  <sheetData>
    <row r="2" spans="1:39" ht="15" customHeight="1" x14ac:dyDescent="0.25">
      <c r="A2" s="20"/>
      <c r="B2" s="99"/>
      <c r="C2" s="99"/>
      <c r="D2" s="99"/>
      <c r="E2" s="99"/>
      <c r="F2" s="99"/>
      <c r="G2" s="99"/>
      <c r="H2" s="99"/>
      <c r="I2" s="99"/>
      <c r="J2" s="100"/>
      <c r="K2" s="100"/>
      <c r="L2" s="100"/>
      <c r="M2" s="100"/>
      <c r="N2" s="23"/>
    </row>
    <row r="3" spans="1:39" ht="15" customHeight="1" x14ac:dyDescent="0.25">
      <c r="A3" s="20"/>
      <c r="B3" s="99"/>
      <c r="C3" s="99"/>
      <c r="D3" s="99"/>
      <c r="E3" s="99"/>
      <c r="F3" s="99"/>
      <c r="G3" s="99"/>
      <c r="H3" s="99"/>
      <c r="I3" s="99"/>
      <c r="J3" s="100"/>
      <c r="K3" s="100"/>
      <c r="L3" s="100"/>
      <c r="M3" s="100"/>
      <c r="N3" s="23"/>
    </row>
    <row r="4" spans="1:39" ht="18.75" customHeight="1" x14ac:dyDescent="0.25">
      <c r="J4" s="23"/>
      <c r="K4" s="23"/>
      <c r="L4" s="23"/>
      <c r="M4" s="23"/>
      <c r="N4" s="23"/>
      <c r="Q4" s="21"/>
      <c r="R4" s="21"/>
      <c r="S4" s="21"/>
    </row>
    <row r="5" spans="1:39" x14ac:dyDescent="0.25">
      <c r="J5" s="23"/>
      <c r="K5" s="23"/>
      <c r="L5" s="23"/>
      <c r="M5" s="23"/>
      <c r="N5" s="23"/>
      <c r="Q5" s="21"/>
      <c r="R5" s="21"/>
      <c r="S5" s="21"/>
    </row>
    <row r="6" spans="1:39" x14ac:dyDescent="0.25">
      <c r="O6" s="57"/>
    </row>
    <row r="8" spans="1:39" ht="24.95" customHeight="1" x14ac:dyDescent="0.25">
      <c r="B8" s="136" t="str">
        <f>"JUIN"&amp;" "&amp;[0]!Année1</f>
        <v>JUIN 2020</v>
      </c>
      <c r="C8" s="137"/>
      <c r="D8" s="129"/>
      <c r="E8" s="127" t="str">
        <f>"JUILLET"&amp;" "&amp;[0]!Année1</f>
        <v>JUILLET 2020</v>
      </c>
      <c r="F8" s="128"/>
      <c r="G8" s="129"/>
      <c r="H8" s="127" t="str">
        <f>"AOUT"&amp;" "&amp;[0]!Année1</f>
        <v>AOUT 2020</v>
      </c>
      <c r="I8" s="128"/>
      <c r="J8" s="129"/>
      <c r="K8" s="127" t="str">
        <f>"SEPTEMBRE"&amp;" "&amp;[0]!Année1</f>
        <v>SEPTEMBRE 2020</v>
      </c>
      <c r="L8" s="128"/>
      <c r="M8" s="129"/>
      <c r="N8" s="127" t="str">
        <f>"OCTOBRE"&amp;" "&amp;[0]!Année1</f>
        <v>OCTOBRE 2020</v>
      </c>
      <c r="O8" s="128"/>
      <c r="P8" s="129"/>
      <c r="Q8" s="127" t="str">
        <f>"NOVEMBRE"&amp;" "&amp;[0]!Année1</f>
        <v>NOVEMBRE 2020</v>
      </c>
      <c r="R8" s="128"/>
      <c r="S8" s="129"/>
      <c r="T8" s="127" t="str">
        <f>"DECEMBRE"&amp;" "&amp;[0]!Année1</f>
        <v>DECEMBRE 2020</v>
      </c>
      <c r="U8" s="128"/>
      <c r="V8" s="129"/>
      <c r="W8" s="127" t="str">
        <f>"JANVIER"&amp;" "&amp;[0]!Année2</f>
        <v>JANVIER 2021</v>
      </c>
      <c r="X8" s="128"/>
      <c r="Y8" s="129"/>
      <c r="Z8" s="127" t="str">
        <f>"FEVRIER"&amp;" "&amp;[0]!Année2</f>
        <v>FEVRIER 2021</v>
      </c>
      <c r="AA8" s="128"/>
      <c r="AB8" s="129"/>
      <c r="AC8" s="127" t="str">
        <f>"MARS"&amp;" "&amp;[0]!Année2</f>
        <v>MARS 2021</v>
      </c>
      <c r="AD8" s="128"/>
      <c r="AE8" s="129"/>
      <c r="AF8" s="127" t="str">
        <f>"AVRIL"&amp;" "&amp;[0]!Année2</f>
        <v>AVRIL 2021</v>
      </c>
      <c r="AG8" s="128"/>
      <c r="AH8" s="129"/>
      <c r="AI8" s="127" t="str">
        <f>"MAI"&amp;" "&amp;[0]!Année2</f>
        <v>MAI 2021</v>
      </c>
      <c r="AJ8" s="128"/>
      <c r="AK8" s="129"/>
    </row>
    <row r="9" spans="1:39" x14ac:dyDescent="0.25">
      <c r="B9" s="48">
        <f>DATE([0]!Année1,6,1)</f>
        <v>43983</v>
      </c>
      <c r="C9" s="49"/>
      <c r="D9" s="75" t="str">
        <f t="shared" ref="D9:D39" si="0">IF(WEEKDAY(B9)=2,"S"&amp;WEEKNUM(DATE(Année1,MONTH(B9),DAY(B9)),21),"")</f>
        <v>S22</v>
      </c>
      <c r="E9" s="48">
        <f>DATE([0]!Année1,7,1)</f>
        <v>44013</v>
      </c>
      <c r="F9" s="49"/>
      <c r="G9" s="75" t="str">
        <f t="shared" ref="G9:G39" si="1">IF(WEEKDAY(E9)=2,"S"&amp;WEEKNUM(DATE(Année1,MONTH(E9),DAY(E9)),21),"")</f>
        <v/>
      </c>
      <c r="H9" s="38">
        <f>DATE([0]!Année1,8,1)</f>
        <v>44044</v>
      </c>
      <c r="I9" s="39"/>
      <c r="J9" s="75" t="str">
        <f t="shared" ref="J9:J39" si="2">IF(WEEKDAY(H9)=2,"S"&amp;WEEKNUM(DATE(Année1,MONTH(H9),DAY(H9)),21),"")</f>
        <v/>
      </c>
      <c r="K9" s="48">
        <f>DATE([0]!Année1,9,1)</f>
        <v>44075</v>
      </c>
      <c r="L9" s="49"/>
      <c r="M9" s="75" t="str">
        <f t="shared" ref="M9:M39" si="3">IF(WEEKDAY(K9)=2,"S"&amp;WEEKNUM(DATE(Année1,MONTH(K9),DAY(K9)),21),"")</f>
        <v/>
      </c>
      <c r="N9" s="38">
        <f>DATE([0]!Année1,10,1)</f>
        <v>44105</v>
      </c>
      <c r="O9" s="39"/>
      <c r="P9" s="75" t="str">
        <f t="shared" ref="P9:P39" si="4">IF(WEEKDAY(N9)=2,"S"&amp;WEEKNUM(DATE(Année1,MONTH(N9),DAY(N9)),21),"")</f>
        <v/>
      </c>
      <c r="Q9" s="38">
        <f>DATE([0]!Année1,11,1)</f>
        <v>44136</v>
      </c>
      <c r="R9" s="39"/>
      <c r="S9" s="75" t="str">
        <f t="shared" ref="S9:S39" si="5">IF(WEEKDAY(Q9)=2,"S"&amp;WEEKNUM(DATE(Année1,MONTH(Q9),DAY(Q9)),21),"")</f>
        <v/>
      </c>
      <c r="T9" s="48">
        <f>DATE([0]!Année1,12,1)</f>
        <v>44166</v>
      </c>
      <c r="U9" s="54"/>
      <c r="V9" s="75" t="str">
        <f t="shared" ref="V9:V39" si="6">IF(WEEKDAY(T9)=2,"S"&amp;WEEKNUM(DATE(Année1,MONTH(T9),DAY(T9)),21),"")</f>
        <v/>
      </c>
      <c r="W9" s="31">
        <f>DATE([0]!Année2,1,1)</f>
        <v>44197</v>
      </c>
      <c r="X9" s="32"/>
      <c r="Y9" s="75" t="str">
        <f t="shared" ref="Y9:Y39" si="7">IF(WEEKDAY(W9)=2,"S"&amp;WEEKNUM(DATE(Année2,MONTH(W9),DAY(W9)),21),"")</f>
        <v/>
      </c>
      <c r="Z9" s="48">
        <f>DATE([0]!Année2,2,1)</f>
        <v>44228</v>
      </c>
      <c r="AA9" s="54"/>
      <c r="AB9" s="75" t="str">
        <f t="shared" ref="AB9:AB36" si="8">IF(WEEKDAY(Z9)=2,"S"&amp;WEEKNUM(DATE(Année2,MONTH(Z9),DAY(Z9)),21),"")</f>
        <v>S5</v>
      </c>
      <c r="AC9" s="48">
        <f>DATE([0]!Année2,3,1)</f>
        <v>44256</v>
      </c>
      <c r="AD9" s="54"/>
      <c r="AE9" s="73" t="str">
        <f t="shared" ref="AE9:AE39" si="9">IF(WEEKDAY(AC9)=2,"S"&amp;WEEKNUM(DATE(Année2,MONTH(AC9),DAY(AC9)),21),"")</f>
        <v>S9</v>
      </c>
      <c r="AF9" s="38">
        <f>DATE([0]!Année2,4,1)</f>
        <v>44287</v>
      </c>
      <c r="AG9" s="40"/>
      <c r="AH9" s="75" t="str">
        <f t="shared" ref="AH9:AH39" si="10">IF(WEEKDAY(AF9)=2,"S"&amp;WEEKNUM(DATE(Année2,MONTH(AF9),DAY(AF9)),21),"")</f>
        <v/>
      </c>
      <c r="AI9" s="31">
        <f>DATE([0]!Année2,5,1)</f>
        <v>44317</v>
      </c>
      <c r="AJ9" s="32"/>
      <c r="AK9" s="75" t="str">
        <f t="shared" ref="AK9:AK39" si="11">IF(WEEKDAY(AI9)=2,"S"&amp;WEEKNUM(DATE(Année2,MONTH(AI9),DAY(AI9)),21),"")</f>
        <v/>
      </c>
    </row>
    <row r="10" spans="1:39" x14ac:dyDescent="0.25">
      <c r="B10" s="50">
        <f>B9+1</f>
        <v>43984</v>
      </c>
      <c r="C10" s="51"/>
      <c r="D10" s="75" t="str">
        <f t="shared" si="0"/>
        <v/>
      </c>
      <c r="E10" s="41">
        <f>E9+1</f>
        <v>44014</v>
      </c>
      <c r="F10" s="42"/>
      <c r="G10" s="75" t="str">
        <f t="shared" si="1"/>
        <v/>
      </c>
      <c r="H10" s="41">
        <f t="shared" ref="H10:AI25" si="12">H9+1</f>
        <v>44045</v>
      </c>
      <c r="I10" s="42"/>
      <c r="J10" s="75" t="str">
        <f t="shared" si="2"/>
        <v/>
      </c>
      <c r="K10" s="50">
        <f t="shared" si="12"/>
        <v>44076</v>
      </c>
      <c r="L10" s="51"/>
      <c r="M10" s="75" t="str">
        <f t="shared" si="3"/>
        <v/>
      </c>
      <c r="N10" s="41">
        <f t="shared" si="12"/>
        <v>44106</v>
      </c>
      <c r="O10" s="42"/>
      <c r="P10" s="75" t="str">
        <f t="shared" si="4"/>
        <v/>
      </c>
      <c r="Q10" s="50">
        <f t="shared" si="12"/>
        <v>44137</v>
      </c>
      <c r="R10" s="51"/>
      <c r="S10" s="75" t="str">
        <f t="shared" si="5"/>
        <v>S44</v>
      </c>
      <c r="T10" s="50">
        <f t="shared" si="12"/>
        <v>44167</v>
      </c>
      <c r="U10" s="53"/>
      <c r="V10" s="75" t="str">
        <f t="shared" si="6"/>
        <v/>
      </c>
      <c r="W10" s="41">
        <f t="shared" si="12"/>
        <v>44198</v>
      </c>
      <c r="X10" s="43"/>
      <c r="Y10" s="75" t="str">
        <f t="shared" si="7"/>
        <v/>
      </c>
      <c r="Z10" s="50">
        <f>IF(Z9="","",IF(Z9=EOMONTH(Z9,0),"",Z9+1))</f>
        <v>44229</v>
      </c>
      <c r="AA10" s="53"/>
      <c r="AB10" s="75" t="str">
        <f t="shared" si="8"/>
        <v/>
      </c>
      <c r="AC10" s="50">
        <f t="shared" si="12"/>
        <v>44257</v>
      </c>
      <c r="AD10" s="53"/>
      <c r="AE10" s="73" t="str">
        <f t="shared" si="9"/>
        <v/>
      </c>
      <c r="AF10" s="41">
        <f t="shared" si="12"/>
        <v>44288</v>
      </c>
      <c r="AG10" s="43"/>
      <c r="AH10" s="75" t="str">
        <f t="shared" si="10"/>
        <v/>
      </c>
      <c r="AI10" s="41">
        <f t="shared" si="12"/>
        <v>44318</v>
      </c>
      <c r="AJ10" s="43"/>
      <c r="AK10" s="75" t="str">
        <f t="shared" si="11"/>
        <v/>
      </c>
      <c r="AM10" s="27"/>
    </row>
    <row r="11" spans="1:39" x14ac:dyDescent="0.25">
      <c r="B11" s="50">
        <f>B10+1</f>
        <v>43985</v>
      </c>
      <c r="C11" s="51"/>
      <c r="D11" s="75" t="str">
        <f t="shared" si="0"/>
        <v/>
      </c>
      <c r="E11" s="41">
        <f t="shared" ref="E11:W26" si="13">E10+1</f>
        <v>44015</v>
      </c>
      <c r="F11" s="42"/>
      <c r="G11" s="75" t="str">
        <f t="shared" si="1"/>
        <v/>
      </c>
      <c r="H11" s="50">
        <f t="shared" si="12"/>
        <v>44046</v>
      </c>
      <c r="I11" s="51"/>
      <c r="J11" s="75" t="str">
        <f t="shared" si="2"/>
        <v>S31</v>
      </c>
      <c r="K11" s="41">
        <f t="shared" si="12"/>
        <v>44077</v>
      </c>
      <c r="L11" s="42"/>
      <c r="M11" s="75" t="str">
        <f t="shared" si="3"/>
        <v/>
      </c>
      <c r="N11" s="41">
        <f t="shared" si="12"/>
        <v>44107</v>
      </c>
      <c r="O11" s="42"/>
      <c r="P11" s="75" t="str">
        <f t="shared" si="4"/>
        <v/>
      </c>
      <c r="Q11" s="50">
        <f t="shared" si="12"/>
        <v>44138</v>
      </c>
      <c r="R11" s="51"/>
      <c r="S11" s="75" t="str">
        <f t="shared" si="5"/>
        <v/>
      </c>
      <c r="T11" s="41">
        <f t="shared" si="12"/>
        <v>44168</v>
      </c>
      <c r="U11" s="43"/>
      <c r="V11" s="75" t="str">
        <f t="shared" si="6"/>
        <v/>
      </c>
      <c r="W11" s="41">
        <f t="shared" si="12"/>
        <v>44199</v>
      </c>
      <c r="X11" s="43"/>
      <c r="Y11" s="75" t="str">
        <f t="shared" si="7"/>
        <v/>
      </c>
      <c r="Z11" s="50">
        <f t="shared" ref="Z11:Z39" si="14">IF(Z10="","",IF(Z10=EOMONTH(Z10,0),"",Z10+1))</f>
        <v>44230</v>
      </c>
      <c r="AA11" s="53"/>
      <c r="AB11" s="75" t="str">
        <f t="shared" si="8"/>
        <v/>
      </c>
      <c r="AC11" s="50">
        <f t="shared" si="12"/>
        <v>44258</v>
      </c>
      <c r="AD11" s="53"/>
      <c r="AE11" s="73" t="str">
        <f t="shared" si="9"/>
        <v/>
      </c>
      <c r="AF11" s="41">
        <f t="shared" si="12"/>
        <v>44289</v>
      </c>
      <c r="AG11" s="43"/>
      <c r="AH11" s="75" t="str">
        <f t="shared" si="10"/>
        <v/>
      </c>
      <c r="AI11" s="50">
        <f t="shared" si="12"/>
        <v>44319</v>
      </c>
      <c r="AJ11" s="53"/>
      <c r="AK11" s="75" t="str">
        <f t="shared" si="11"/>
        <v>S18</v>
      </c>
      <c r="AM11" s="26"/>
    </row>
    <row r="12" spans="1:39" x14ac:dyDescent="0.25">
      <c r="B12" s="41">
        <f t="shared" ref="B12:B38" si="15">B11+1</f>
        <v>43986</v>
      </c>
      <c r="C12" s="42"/>
      <c r="D12" s="75" t="str">
        <f t="shared" si="0"/>
        <v/>
      </c>
      <c r="E12" s="41">
        <f t="shared" si="13"/>
        <v>44016</v>
      </c>
      <c r="F12" s="42"/>
      <c r="G12" s="75" t="str">
        <f t="shared" si="1"/>
        <v/>
      </c>
      <c r="H12" s="50">
        <f t="shared" si="12"/>
        <v>44047</v>
      </c>
      <c r="I12" s="51"/>
      <c r="J12" s="75" t="str">
        <f t="shared" si="2"/>
        <v/>
      </c>
      <c r="K12" s="41">
        <f t="shared" si="12"/>
        <v>44078</v>
      </c>
      <c r="L12" s="42"/>
      <c r="M12" s="75" t="str">
        <f t="shared" si="3"/>
        <v/>
      </c>
      <c r="N12" s="41">
        <f t="shared" si="12"/>
        <v>44108</v>
      </c>
      <c r="O12" s="42"/>
      <c r="P12" s="75" t="str">
        <f t="shared" si="4"/>
        <v/>
      </c>
      <c r="Q12" s="50">
        <f t="shared" si="12"/>
        <v>44139</v>
      </c>
      <c r="R12" s="51"/>
      <c r="S12" s="75" t="str">
        <f t="shared" si="5"/>
        <v/>
      </c>
      <c r="T12" s="41">
        <f t="shared" si="12"/>
        <v>44169</v>
      </c>
      <c r="U12" s="43"/>
      <c r="V12" s="75" t="str">
        <f t="shared" si="6"/>
        <v/>
      </c>
      <c r="W12" s="50">
        <f t="shared" si="12"/>
        <v>44200</v>
      </c>
      <c r="X12" s="53"/>
      <c r="Y12" s="75" t="str">
        <f t="shared" si="7"/>
        <v>S1</v>
      </c>
      <c r="Z12" s="41">
        <f t="shared" si="14"/>
        <v>44231</v>
      </c>
      <c r="AA12" s="43"/>
      <c r="AB12" s="75" t="str">
        <f t="shared" si="8"/>
        <v/>
      </c>
      <c r="AC12" s="41">
        <f t="shared" si="12"/>
        <v>44259</v>
      </c>
      <c r="AD12" s="43"/>
      <c r="AE12" s="73" t="str">
        <f t="shared" si="9"/>
        <v/>
      </c>
      <c r="AF12" s="41">
        <f t="shared" si="12"/>
        <v>44290</v>
      </c>
      <c r="AG12" s="43"/>
      <c r="AH12" s="75" t="str">
        <f t="shared" si="10"/>
        <v/>
      </c>
      <c r="AI12" s="50">
        <f t="shared" si="12"/>
        <v>44320</v>
      </c>
      <c r="AJ12" s="53"/>
      <c r="AK12" s="75" t="str">
        <f t="shared" si="11"/>
        <v/>
      </c>
    </row>
    <row r="13" spans="1:39" x14ac:dyDescent="0.25">
      <c r="B13" s="41">
        <f t="shared" si="15"/>
        <v>43987</v>
      </c>
      <c r="C13" s="42"/>
      <c r="D13" s="75" t="str">
        <f t="shared" si="0"/>
        <v/>
      </c>
      <c r="E13" s="41">
        <f t="shared" si="13"/>
        <v>44017</v>
      </c>
      <c r="F13" s="42"/>
      <c r="G13" s="75" t="str">
        <f t="shared" si="1"/>
        <v/>
      </c>
      <c r="H13" s="50">
        <f t="shared" si="12"/>
        <v>44048</v>
      </c>
      <c r="I13" s="51"/>
      <c r="J13" s="75" t="str">
        <f t="shared" si="2"/>
        <v/>
      </c>
      <c r="K13" s="41">
        <f t="shared" si="12"/>
        <v>44079</v>
      </c>
      <c r="L13" s="42"/>
      <c r="M13" s="75" t="str">
        <f t="shared" si="3"/>
        <v/>
      </c>
      <c r="N13" s="50">
        <f t="shared" si="12"/>
        <v>44109</v>
      </c>
      <c r="O13" s="51"/>
      <c r="P13" s="75" t="str">
        <f t="shared" si="4"/>
        <v>S40</v>
      </c>
      <c r="Q13" s="41">
        <f t="shared" si="12"/>
        <v>44140</v>
      </c>
      <c r="R13" s="42"/>
      <c r="S13" s="75" t="str">
        <f t="shared" si="5"/>
        <v/>
      </c>
      <c r="T13" s="41">
        <f t="shared" si="12"/>
        <v>44170</v>
      </c>
      <c r="U13" s="43"/>
      <c r="V13" s="75" t="str">
        <f t="shared" si="6"/>
        <v/>
      </c>
      <c r="W13" s="50">
        <f t="shared" si="12"/>
        <v>44201</v>
      </c>
      <c r="X13" s="53"/>
      <c r="Y13" s="75" t="str">
        <f t="shared" si="7"/>
        <v/>
      </c>
      <c r="Z13" s="41">
        <f t="shared" si="14"/>
        <v>44232</v>
      </c>
      <c r="AA13" s="43"/>
      <c r="AB13" s="75" t="str">
        <f t="shared" si="8"/>
        <v/>
      </c>
      <c r="AC13" s="41">
        <f t="shared" si="12"/>
        <v>44260</v>
      </c>
      <c r="AD13" s="43"/>
      <c r="AE13" s="73" t="str">
        <f t="shared" si="9"/>
        <v/>
      </c>
      <c r="AF13" s="50">
        <f t="shared" si="12"/>
        <v>44291</v>
      </c>
      <c r="AG13" s="53"/>
      <c r="AH13" s="75" t="str">
        <f t="shared" si="10"/>
        <v>S14</v>
      </c>
      <c r="AI13" s="50">
        <f t="shared" si="12"/>
        <v>44321</v>
      </c>
      <c r="AJ13" s="53"/>
      <c r="AK13" s="75" t="str">
        <f t="shared" si="11"/>
        <v/>
      </c>
      <c r="AM13" s="24"/>
    </row>
    <row r="14" spans="1:39" x14ac:dyDescent="0.25">
      <c r="B14" s="41">
        <f t="shared" si="15"/>
        <v>43988</v>
      </c>
      <c r="C14" s="42"/>
      <c r="D14" s="75" t="str">
        <f t="shared" si="0"/>
        <v/>
      </c>
      <c r="E14" s="50">
        <f t="shared" si="13"/>
        <v>44018</v>
      </c>
      <c r="F14" s="51"/>
      <c r="G14" s="75" t="str">
        <f t="shared" si="1"/>
        <v>S27</v>
      </c>
      <c r="H14" s="41">
        <f t="shared" si="12"/>
        <v>44049</v>
      </c>
      <c r="I14" s="42"/>
      <c r="J14" s="75" t="str">
        <f t="shared" si="2"/>
        <v/>
      </c>
      <c r="K14" s="41">
        <f t="shared" si="12"/>
        <v>44080</v>
      </c>
      <c r="L14" s="42"/>
      <c r="M14" s="75" t="str">
        <f t="shared" si="3"/>
        <v/>
      </c>
      <c r="N14" s="50">
        <f t="shared" si="12"/>
        <v>44110</v>
      </c>
      <c r="O14" s="51"/>
      <c r="P14" s="75" t="str">
        <f t="shared" si="4"/>
        <v/>
      </c>
      <c r="Q14" s="41">
        <f t="shared" si="12"/>
        <v>44141</v>
      </c>
      <c r="R14" s="42"/>
      <c r="S14" s="75" t="str">
        <f t="shared" si="5"/>
        <v/>
      </c>
      <c r="T14" s="41">
        <f t="shared" si="12"/>
        <v>44171</v>
      </c>
      <c r="U14" s="43"/>
      <c r="V14" s="75" t="str">
        <f t="shared" si="6"/>
        <v/>
      </c>
      <c r="W14" s="50">
        <f t="shared" si="12"/>
        <v>44202</v>
      </c>
      <c r="X14" s="53"/>
      <c r="Y14" s="75" t="str">
        <f t="shared" si="7"/>
        <v/>
      </c>
      <c r="Z14" s="41">
        <f t="shared" si="14"/>
        <v>44233</v>
      </c>
      <c r="AA14" s="43"/>
      <c r="AB14" s="75" t="str">
        <f t="shared" si="8"/>
        <v/>
      </c>
      <c r="AC14" s="41">
        <f t="shared" si="12"/>
        <v>44261</v>
      </c>
      <c r="AD14" s="43"/>
      <c r="AE14" s="73" t="str">
        <f t="shared" si="9"/>
        <v/>
      </c>
      <c r="AF14" s="50">
        <f t="shared" si="12"/>
        <v>44292</v>
      </c>
      <c r="AG14" s="53"/>
      <c r="AH14" s="75" t="str">
        <f t="shared" si="10"/>
        <v/>
      </c>
      <c r="AI14" s="41">
        <f t="shared" si="12"/>
        <v>44322</v>
      </c>
      <c r="AJ14" s="43"/>
      <c r="AK14" s="75" t="str">
        <f t="shared" si="11"/>
        <v/>
      </c>
    </row>
    <row r="15" spans="1:39" x14ac:dyDescent="0.25">
      <c r="B15" s="41">
        <f t="shared" si="15"/>
        <v>43989</v>
      </c>
      <c r="C15" s="42"/>
      <c r="D15" s="75" t="str">
        <f t="shared" si="0"/>
        <v/>
      </c>
      <c r="E15" s="50">
        <f t="shared" si="13"/>
        <v>44019</v>
      </c>
      <c r="F15" s="51"/>
      <c r="G15" s="75" t="str">
        <f t="shared" si="1"/>
        <v/>
      </c>
      <c r="H15" s="41">
        <f t="shared" si="12"/>
        <v>44050</v>
      </c>
      <c r="I15" s="42"/>
      <c r="J15" s="75" t="str">
        <f t="shared" si="2"/>
        <v/>
      </c>
      <c r="K15" s="50">
        <f t="shared" si="12"/>
        <v>44081</v>
      </c>
      <c r="L15" s="51"/>
      <c r="M15" s="75" t="str">
        <f t="shared" si="3"/>
        <v>S36</v>
      </c>
      <c r="N15" s="50">
        <f t="shared" si="12"/>
        <v>44111</v>
      </c>
      <c r="O15" s="51"/>
      <c r="P15" s="75" t="str">
        <f t="shared" si="4"/>
        <v/>
      </c>
      <c r="Q15" s="41">
        <f t="shared" si="12"/>
        <v>44142</v>
      </c>
      <c r="R15" s="42"/>
      <c r="S15" s="75" t="str">
        <f t="shared" si="5"/>
        <v/>
      </c>
      <c r="T15" s="50">
        <f t="shared" si="12"/>
        <v>44172</v>
      </c>
      <c r="U15" s="53"/>
      <c r="V15" s="75" t="str">
        <f t="shared" si="6"/>
        <v>S49</v>
      </c>
      <c r="W15" s="41">
        <f t="shared" si="12"/>
        <v>44203</v>
      </c>
      <c r="X15" s="43"/>
      <c r="Y15" s="75" t="str">
        <f t="shared" si="7"/>
        <v/>
      </c>
      <c r="Z15" s="41">
        <f t="shared" si="14"/>
        <v>44234</v>
      </c>
      <c r="AA15" s="43"/>
      <c r="AB15" s="75" t="str">
        <f t="shared" si="8"/>
        <v/>
      </c>
      <c r="AC15" s="41">
        <f t="shared" si="12"/>
        <v>44262</v>
      </c>
      <c r="AD15" s="43"/>
      <c r="AE15" s="73" t="str">
        <f t="shared" si="9"/>
        <v/>
      </c>
      <c r="AF15" s="50">
        <f t="shared" si="12"/>
        <v>44293</v>
      </c>
      <c r="AG15" s="53"/>
      <c r="AH15" s="75" t="str">
        <f t="shared" si="10"/>
        <v/>
      </c>
      <c r="AI15" s="41">
        <f t="shared" si="12"/>
        <v>44323</v>
      </c>
      <c r="AJ15" s="43"/>
      <c r="AK15" s="75" t="str">
        <f t="shared" si="11"/>
        <v/>
      </c>
      <c r="AM15" s="25"/>
    </row>
    <row r="16" spans="1:39" x14ac:dyDescent="0.25">
      <c r="B16" s="50">
        <f t="shared" si="15"/>
        <v>43990</v>
      </c>
      <c r="C16" s="51"/>
      <c r="D16" s="75" t="str">
        <f t="shared" si="0"/>
        <v>S23</v>
      </c>
      <c r="E16" s="50">
        <f t="shared" si="13"/>
        <v>44020</v>
      </c>
      <c r="F16" s="51"/>
      <c r="G16" s="75" t="str">
        <f t="shared" si="1"/>
        <v/>
      </c>
      <c r="H16" s="41">
        <f t="shared" si="12"/>
        <v>44051</v>
      </c>
      <c r="I16" s="42"/>
      <c r="J16" s="75" t="str">
        <f t="shared" si="2"/>
        <v/>
      </c>
      <c r="K16" s="50">
        <f t="shared" si="12"/>
        <v>44082</v>
      </c>
      <c r="L16" s="51"/>
      <c r="M16" s="75" t="str">
        <f t="shared" si="3"/>
        <v/>
      </c>
      <c r="N16" s="41">
        <f t="shared" si="12"/>
        <v>44112</v>
      </c>
      <c r="O16" s="42"/>
      <c r="P16" s="75" t="str">
        <f t="shared" si="4"/>
        <v/>
      </c>
      <c r="Q16" s="41">
        <f t="shared" si="12"/>
        <v>44143</v>
      </c>
      <c r="R16" s="42"/>
      <c r="S16" s="75" t="str">
        <f t="shared" si="5"/>
        <v/>
      </c>
      <c r="T16" s="50">
        <f t="shared" si="12"/>
        <v>44173</v>
      </c>
      <c r="U16" s="53"/>
      <c r="V16" s="75" t="str">
        <f t="shared" si="6"/>
        <v/>
      </c>
      <c r="W16" s="41">
        <f t="shared" si="12"/>
        <v>44204</v>
      </c>
      <c r="X16" s="43"/>
      <c r="Y16" s="75" t="str">
        <f t="shared" si="7"/>
        <v/>
      </c>
      <c r="Z16" s="50">
        <f t="shared" si="14"/>
        <v>44235</v>
      </c>
      <c r="AA16" s="53"/>
      <c r="AB16" s="75" t="str">
        <f t="shared" si="8"/>
        <v>S6</v>
      </c>
      <c r="AC16" s="50">
        <f t="shared" si="12"/>
        <v>44263</v>
      </c>
      <c r="AD16" s="53"/>
      <c r="AE16" s="73" t="str">
        <f t="shared" si="9"/>
        <v>S10</v>
      </c>
      <c r="AF16" s="41">
        <f t="shared" si="12"/>
        <v>44294</v>
      </c>
      <c r="AG16" s="43"/>
      <c r="AH16" s="75" t="str">
        <f t="shared" si="10"/>
        <v/>
      </c>
      <c r="AI16" s="29">
        <f t="shared" si="12"/>
        <v>44324</v>
      </c>
      <c r="AJ16" s="30"/>
      <c r="AK16" s="75" t="str">
        <f t="shared" si="11"/>
        <v/>
      </c>
    </row>
    <row r="17" spans="2:37" x14ac:dyDescent="0.25">
      <c r="B17" s="50">
        <f t="shared" si="15"/>
        <v>43991</v>
      </c>
      <c r="C17" s="51"/>
      <c r="D17" s="75" t="str">
        <f t="shared" si="0"/>
        <v/>
      </c>
      <c r="E17" s="41">
        <f t="shared" si="13"/>
        <v>44021</v>
      </c>
      <c r="F17" s="42"/>
      <c r="G17" s="75" t="str">
        <f t="shared" si="1"/>
        <v/>
      </c>
      <c r="H17" s="41">
        <f t="shared" si="12"/>
        <v>44052</v>
      </c>
      <c r="I17" s="42"/>
      <c r="J17" s="75" t="str">
        <f t="shared" si="2"/>
        <v/>
      </c>
      <c r="K17" s="50">
        <f t="shared" si="12"/>
        <v>44083</v>
      </c>
      <c r="L17" s="51"/>
      <c r="M17" s="75" t="str">
        <f t="shared" si="3"/>
        <v/>
      </c>
      <c r="N17" s="41">
        <f t="shared" si="12"/>
        <v>44113</v>
      </c>
      <c r="O17" s="42"/>
      <c r="P17" s="75" t="str">
        <f t="shared" si="4"/>
        <v/>
      </c>
      <c r="Q17" s="50">
        <f t="shared" si="12"/>
        <v>44144</v>
      </c>
      <c r="R17" s="51"/>
      <c r="S17" s="75" t="str">
        <f t="shared" si="5"/>
        <v>S45</v>
      </c>
      <c r="T17" s="50">
        <f t="shared" si="12"/>
        <v>44174</v>
      </c>
      <c r="U17" s="53"/>
      <c r="V17" s="75" t="str">
        <f t="shared" si="6"/>
        <v/>
      </c>
      <c r="W17" s="41">
        <f t="shared" si="12"/>
        <v>44205</v>
      </c>
      <c r="X17" s="43"/>
      <c r="Y17" s="75" t="str">
        <f t="shared" si="7"/>
        <v/>
      </c>
      <c r="Z17" s="50">
        <f t="shared" si="14"/>
        <v>44236</v>
      </c>
      <c r="AA17" s="53"/>
      <c r="AB17" s="75" t="str">
        <f t="shared" si="8"/>
        <v/>
      </c>
      <c r="AC17" s="50">
        <f t="shared" si="12"/>
        <v>44264</v>
      </c>
      <c r="AD17" s="53"/>
      <c r="AE17" s="73" t="str">
        <f t="shared" si="9"/>
        <v/>
      </c>
      <c r="AF17" s="41">
        <f t="shared" si="12"/>
        <v>44295</v>
      </c>
      <c r="AG17" s="43"/>
      <c r="AH17" s="75" t="str">
        <f t="shared" si="10"/>
        <v/>
      </c>
      <c r="AI17" s="41">
        <f t="shared" si="12"/>
        <v>44325</v>
      </c>
      <c r="AJ17" s="43"/>
      <c r="AK17" s="75" t="str">
        <f t="shared" si="11"/>
        <v/>
      </c>
    </row>
    <row r="18" spans="2:37" x14ac:dyDescent="0.25">
      <c r="B18" s="50">
        <f t="shared" si="15"/>
        <v>43992</v>
      </c>
      <c r="C18" s="51"/>
      <c r="D18" s="75" t="str">
        <f t="shared" si="0"/>
        <v/>
      </c>
      <c r="E18" s="41">
        <f t="shared" si="13"/>
        <v>44022</v>
      </c>
      <c r="F18" s="42"/>
      <c r="G18" s="75" t="str">
        <f t="shared" si="1"/>
        <v/>
      </c>
      <c r="H18" s="50">
        <f t="shared" si="12"/>
        <v>44053</v>
      </c>
      <c r="I18" s="51"/>
      <c r="J18" s="75" t="str">
        <f t="shared" si="2"/>
        <v>S32</v>
      </c>
      <c r="K18" s="41">
        <f t="shared" si="12"/>
        <v>44084</v>
      </c>
      <c r="L18" s="42"/>
      <c r="M18" s="75" t="str">
        <f t="shared" si="3"/>
        <v/>
      </c>
      <c r="N18" s="41">
        <f t="shared" si="12"/>
        <v>44114</v>
      </c>
      <c r="O18" s="42"/>
      <c r="P18" s="75" t="str">
        <f t="shared" si="4"/>
        <v/>
      </c>
      <c r="Q18" s="50">
        <f t="shared" si="12"/>
        <v>44145</v>
      </c>
      <c r="R18" s="51"/>
      <c r="S18" s="75" t="str">
        <f t="shared" si="5"/>
        <v/>
      </c>
      <c r="T18" s="41">
        <f t="shared" si="12"/>
        <v>44175</v>
      </c>
      <c r="U18" s="43"/>
      <c r="V18" s="75" t="str">
        <f t="shared" si="6"/>
        <v/>
      </c>
      <c r="W18" s="41">
        <f t="shared" si="12"/>
        <v>44206</v>
      </c>
      <c r="X18" s="43"/>
      <c r="Y18" s="75" t="str">
        <f t="shared" si="7"/>
        <v/>
      </c>
      <c r="Z18" s="50">
        <f t="shared" si="14"/>
        <v>44237</v>
      </c>
      <c r="AA18" s="53"/>
      <c r="AB18" s="75" t="str">
        <f t="shared" si="8"/>
        <v/>
      </c>
      <c r="AC18" s="50">
        <f t="shared" si="12"/>
        <v>44265</v>
      </c>
      <c r="AD18" s="53"/>
      <c r="AE18" s="73" t="str">
        <f t="shared" si="9"/>
        <v/>
      </c>
      <c r="AF18" s="41">
        <f t="shared" si="12"/>
        <v>44296</v>
      </c>
      <c r="AG18" s="43"/>
      <c r="AH18" s="75" t="str">
        <f t="shared" si="10"/>
        <v/>
      </c>
      <c r="AI18" s="50">
        <f t="shared" si="12"/>
        <v>44326</v>
      </c>
      <c r="AJ18" s="53"/>
      <c r="AK18" s="75" t="str">
        <f t="shared" si="11"/>
        <v>S19</v>
      </c>
    </row>
    <row r="19" spans="2:37" x14ac:dyDescent="0.25">
      <c r="B19" s="41">
        <f t="shared" si="15"/>
        <v>43993</v>
      </c>
      <c r="C19" s="42"/>
      <c r="D19" s="75" t="str">
        <f t="shared" si="0"/>
        <v/>
      </c>
      <c r="E19" s="41">
        <f t="shared" si="13"/>
        <v>44023</v>
      </c>
      <c r="F19" s="42"/>
      <c r="G19" s="75" t="str">
        <f t="shared" si="1"/>
        <v/>
      </c>
      <c r="H19" s="50">
        <f t="shared" si="12"/>
        <v>44054</v>
      </c>
      <c r="I19" s="51"/>
      <c r="J19" s="75" t="str">
        <f t="shared" si="2"/>
        <v/>
      </c>
      <c r="K19" s="41">
        <f t="shared" si="12"/>
        <v>44085</v>
      </c>
      <c r="L19" s="42"/>
      <c r="M19" s="75" t="str">
        <f t="shared" si="3"/>
        <v/>
      </c>
      <c r="N19" s="41">
        <f t="shared" si="12"/>
        <v>44115</v>
      </c>
      <c r="O19" s="42"/>
      <c r="P19" s="75" t="str">
        <f t="shared" si="4"/>
        <v/>
      </c>
      <c r="Q19" s="29">
        <f t="shared" si="12"/>
        <v>44146</v>
      </c>
      <c r="R19" s="28"/>
      <c r="S19" s="75" t="str">
        <f t="shared" si="5"/>
        <v/>
      </c>
      <c r="T19" s="41">
        <f t="shared" si="12"/>
        <v>44176</v>
      </c>
      <c r="U19" s="43"/>
      <c r="V19" s="75" t="str">
        <f t="shared" si="6"/>
        <v/>
      </c>
      <c r="W19" s="50">
        <f t="shared" si="12"/>
        <v>44207</v>
      </c>
      <c r="X19" s="53"/>
      <c r="Y19" s="75" t="str">
        <f t="shared" si="7"/>
        <v>S2</v>
      </c>
      <c r="Z19" s="41">
        <f t="shared" si="14"/>
        <v>44238</v>
      </c>
      <c r="AA19" s="43"/>
      <c r="AB19" s="75" t="str">
        <f t="shared" si="8"/>
        <v/>
      </c>
      <c r="AC19" s="41">
        <f t="shared" si="12"/>
        <v>44266</v>
      </c>
      <c r="AD19" s="43"/>
      <c r="AE19" s="73" t="str">
        <f t="shared" si="9"/>
        <v/>
      </c>
      <c r="AF19" s="41">
        <f t="shared" si="12"/>
        <v>44297</v>
      </c>
      <c r="AG19" s="43"/>
      <c r="AH19" s="75" t="str">
        <f t="shared" si="10"/>
        <v/>
      </c>
      <c r="AI19" s="50">
        <f t="shared" si="12"/>
        <v>44327</v>
      </c>
      <c r="AJ19" s="53"/>
      <c r="AK19" s="75" t="str">
        <f t="shared" si="11"/>
        <v/>
      </c>
    </row>
    <row r="20" spans="2:37" x14ac:dyDescent="0.25">
      <c r="B20" s="41">
        <f t="shared" si="15"/>
        <v>43994</v>
      </c>
      <c r="C20" s="42"/>
      <c r="D20" s="75" t="str">
        <f t="shared" si="0"/>
        <v/>
      </c>
      <c r="E20" s="41">
        <f t="shared" si="13"/>
        <v>44024</v>
      </c>
      <c r="F20" s="42"/>
      <c r="G20" s="75" t="str">
        <f t="shared" si="1"/>
        <v/>
      </c>
      <c r="H20" s="50">
        <f t="shared" si="12"/>
        <v>44055</v>
      </c>
      <c r="I20" s="51"/>
      <c r="J20" s="75" t="str">
        <f t="shared" si="2"/>
        <v/>
      </c>
      <c r="K20" s="41">
        <f t="shared" si="12"/>
        <v>44086</v>
      </c>
      <c r="L20" s="42"/>
      <c r="M20" s="75" t="str">
        <f t="shared" si="3"/>
        <v/>
      </c>
      <c r="N20" s="50">
        <f t="shared" si="12"/>
        <v>44116</v>
      </c>
      <c r="O20" s="51"/>
      <c r="P20" s="75" t="str">
        <f t="shared" si="4"/>
        <v>S41</v>
      </c>
      <c r="Q20" s="41">
        <f t="shared" si="12"/>
        <v>44147</v>
      </c>
      <c r="R20" s="42"/>
      <c r="S20" s="75" t="str">
        <f t="shared" si="5"/>
        <v/>
      </c>
      <c r="T20" s="41">
        <f t="shared" si="12"/>
        <v>44177</v>
      </c>
      <c r="U20" s="43"/>
      <c r="V20" s="75" t="str">
        <f t="shared" si="6"/>
        <v/>
      </c>
      <c r="W20" s="50">
        <f t="shared" si="12"/>
        <v>44208</v>
      </c>
      <c r="X20" s="53"/>
      <c r="Y20" s="75" t="str">
        <f t="shared" si="7"/>
        <v/>
      </c>
      <c r="Z20" s="41">
        <f t="shared" si="14"/>
        <v>44239</v>
      </c>
      <c r="AA20" s="43"/>
      <c r="AB20" s="75" t="str">
        <f t="shared" si="8"/>
        <v/>
      </c>
      <c r="AC20" s="41">
        <f t="shared" si="12"/>
        <v>44267</v>
      </c>
      <c r="AD20" s="43"/>
      <c r="AE20" s="73" t="str">
        <f t="shared" si="9"/>
        <v/>
      </c>
      <c r="AF20" s="50">
        <f t="shared" si="12"/>
        <v>44298</v>
      </c>
      <c r="AG20" s="53"/>
      <c r="AH20" s="75" t="str">
        <f t="shared" si="10"/>
        <v>S15</v>
      </c>
      <c r="AI20" s="50">
        <f t="shared" si="12"/>
        <v>44328</v>
      </c>
      <c r="AJ20" s="53"/>
      <c r="AK20" s="75" t="str">
        <f t="shared" si="11"/>
        <v/>
      </c>
    </row>
    <row r="21" spans="2:37" x14ac:dyDescent="0.25">
      <c r="B21" s="41">
        <f t="shared" si="15"/>
        <v>43995</v>
      </c>
      <c r="C21" s="42"/>
      <c r="D21" s="75" t="str">
        <f t="shared" si="0"/>
        <v/>
      </c>
      <c r="E21" s="50">
        <f t="shared" si="13"/>
        <v>44025</v>
      </c>
      <c r="F21" s="51"/>
      <c r="G21" s="75" t="str">
        <f t="shared" si="1"/>
        <v>S28</v>
      </c>
      <c r="H21" s="41">
        <f t="shared" si="12"/>
        <v>44056</v>
      </c>
      <c r="I21" s="42"/>
      <c r="J21" s="75" t="str">
        <f t="shared" si="2"/>
        <v/>
      </c>
      <c r="K21" s="41">
        <f t="shared" si="12"/>
        <v>44087</v>
      </c>
      <c r="L21" s="42"/>
      <c r="M21" s="75" t="str">
        <f t="shared" si="3"/>
        <v/>
      </c>
      <c r="N21" s="50">
        <f t="shared" si="12"/>
        <v>44117</v>
      </c>
      <c r="O21" s="51"/>
      <c r="P21" s="75" t="str">
        <f t="shared" si="4"/>
        <v/>
      </c>
      <c r="Q21" s="41">
        <f t="shared" si="12"/>
        <v>44148</v>
      </c>
      <c r="R21" s="42"/>
      <c r="S21" s="75" t="str">
        <f t="shared" si="5"/>
        <v/>
      </c>
      <c r="T21" s="41">
        <f t="shared" si="12"/>
        <v>44178</v>
      </c>
      <c r="U21" s="43"/>
      <c r="V21" s="75" t="str">
        <f t="shared" si="6"/>
        <v/>
      </c>
      <c r="W21" s="50">
        <f t="shared" si="12"/>
        <v>44209</v>
      </c>
      <c r="X21" s="53"/>
      <c r="Y21" s="75" t="str">
        <f t="shared" si="7"/>
        <v/>
      </c>
      <c r="Z21" s="41">
        <f t="shared" si="14"/>
        <v>44240</v>
      </c>
      <c r="AA21" s="43"/>
      <c r="AB21" s="75" t="str">
        <f t="shared" si="8"/>
        <v/>
      </c>
      <c r="AC21" s="41">
        <f t="shared" si="12"/>
        <v>44268</v>
      </c>
      <c r="AD21" s="43"/>
      <c r="AE21" s="73" t="str">
        <f t="shared" si="9"/>
        <v/>
      </c>
      <c r="AF21" s="50">
        <f t="shared" si="12"/>
        <v>44299</v>
      </c>
      <c r="AG21" s="53"/>
      <c r="AH21" s="75" t="str">
        <f t="shared" si="10"/>
        <v/>
      </c>
      <c r="AI21" s="41">
        <f t="shared" si="12"/>
        <v>44329</v>
      </c>
      <c r="AJ21" s="43"/>
      <c r="AK21" s="75" t="str">
        <f t="shared" si="11"/>
        <v/>
      </c>
    </row>
    <row r="22" spans="2:37" x14ac:dyDescent="0.25">
      <c r="B22" s="41">
        <f t="shared" si="15"/>
        <v>43996</v>
      </c>
      <c r="C22" s="42"/>
      <c r="D22" s="75" t="str">
        <f t="shared" si="0"/>
        <v/>
      </c>
      <c r="E22" s="29">
        <f t="shared" si="13"/>
        <v>44026</v>
      </c>
      <c r="F22" s="28"/>
      <c r="G22" s="75" t="str">
        <f t="shared" si="1"/>
        <v/>
      </c>
      <c r="H22" s="41">
        <f t="shared" si="12"/>
        <v>44057</v>
      </c>
      <c r="I22" s="42"/>
      <c r="J22" s="75" t="str">
        <f t="shared" si="2"/>
        <v/>
      </c>
      <c r="K22" s="50">
        <f t="shared" si="12"/>
        <v>44088</v>
      </c>
      <c r="L22" s="51"/>
      <c r="M22" s="75" t="str">
        <f t="shared" si="3"/>
        <v>S37</v>
      </c>
      <c r="N22" s="50">
        <f t="shared" si="12"/>
        <v>44118</v>
      </c>
      <c r="O22" s="51"/>
      <c r="P22" s="75" t="str">
        <f t="shared" si="4"/>
        <v/>
      </c>
      <c r="Q22" s="41">
        <f t="shared" si="12"/>
        <v>44149</v>
      </c>
      <c r="R22" s="42"/>
      <c r="S22" s="75" t="str">
        <f t="shared" si="5"/>
        <v/>
      </c>
      <c r="T22" s="50">
        <f t="shared" si="12"/>
        <v>44179</v>
      </c>
      <c r="U22" s="53"/>
      <c r="V22" s="75" t="str">
        <f t="shared" si="6"/>
        <v>S50</v>
      </c>
      <c r="W22" s="41">
        <f t="shared" si="12"/>
        <v>44210</v>
      </c>
      <c r="X22" s="43"/>
      <c r="Y22" s="75" t="str">
        <f t="shared" si="7"/>
        <v/>
      </c>
      <c r="Z22" s="41">
        <f t="shared" si="14"/>
        <v>44241</v>
      </c>
      <c r="AA22" s="43"/>
      <c r="AB22" s="75" t="str">
        <f t="shared" si="8"/>
        <v/>
      </c>
      <c r="AC22" s="41">
        <f t="shared" si="12"/>
        <v>44269</v>
      </c>
      <c r="AD22" s="43"/>
      <c r="AE22" s="73" t="str">
        <f t="shared" si="9"/>
        <v/>
      </c>
      <c r="AF22" s="50">
        <f t="shared" si="12"/>
        <v>44300</v>
      </c>
      <c r="AG22" s="53"/>
      <c r="AH22" s="75" t="str">
        <f t="shared" si="10"/>
        <v/>
      </c>
      <c r="AI22" s="41">
        <f t="shared" si="12"/>
        <v>44330</v>
      </c>
      <c r="AJ22" s="43"/>
      <c r="AK22" s="75" t="str">
        <f t="shared" si="11"/>
        <v/>
      </c>
    </row>
    <row r="23" spans="2:37" x14ac:dyDescent="0.25">
      <c r="B23" s="50">
        <f t="shared" si="15"/>
        <v>43997</v>
      </c>
      <c r="C23" s="51"/>
      <c r="D23" s="75" t="str">
        <f t="shared" si="0"/>
        <v>S24</v>
      </c>
      <c r="E23" s="50">
        <f t="shared" si="13"/>
        <v>44027</v>
      </c>
      <c r="F23" s="51"/>
      <c r="G23" s="75" t="str">
        <f t="shared" si="1"/>
        <v/>
      </c>
      <c r="H23" s="29">
        <f t="shared" si="12"/>
        <v>44058</v>
      </c>
      <c r="I23" s="28"/>
      <c r="J23" s="75" t="str">
        <f t="shared" si="2"/>
        <v/>
      </c>
      <c r="K23" s="50">
        <f t="shared" si="12"/>
        <v>44089</v>
      </c>
      <c r="L23" s="51"/>
      <c r="M23" s="75" t="str">
        <f t="shared" si="3"/>
        <v/>
      </c>
      <c r="N23" s="41">
        <f t="shared" si="12"/>
        <v>44119</v>
      </c>
      <c r="O23" s="42"/>
      <c r="P23" s="75" t="str">
        <f t="shared" si="4"/>
        <v/>
      </c>
      <c r="Q23" s="41">
        <f t="shared" si="12"/>
        <v>44150</v>
      </c>
      <c r="R23" s="42"/>
      <c r="S23" s="75" t="str">
        <f t="shared" si="5"/>
        <v/>
      </c>
      <c r="T23" s="50">
        <f t="shared" si="12"/>
        <v>44180</v>
      </c>
      <c r="U23" s="53"/>
      <c r="V23" s="75" t="str">
        <f t="shared" si="6"/>
        <v/>
      </c>
      <c r="W23" s="41">
        <f t="shared" si="12"/>
        <v>44211</v>
      </c>
      <c r="X23" s="43"/>
      <c r="Y23" s="75" t="str">
        <f t="shared" si="7"/>
        <v/>
      </c>
      <c r="Z23" s="50">
        <f t="shared" si="14"/>
        <v>44242</v>
      </c>
      <c r="AA23" s="53"/>
      <c r="AB23" s="75" t="str">
        <f t="shared" si="8"/>
        <v>S7</v>
      </c>
      <c r="AC23" s="50">
        <f t="shared" si="12"/>
        <v>44270</v>
      </c>
      <c r="AD23" s="53"/>
      <c r="AE23" s="73" t="str">
        <f t="shared" si="9"/>
        <v>S11</v>
      </c>
      <c r="AF23" s="41">
        <f t="shared" si="12"/>
        <v>44301</v>
      </c>
      <c r="AG23" s="43"/>
      <c r="AH23" s="75" t="str">
        <f t="shared" si="10"/>
        <v/>
      </c>
      <c r="AI23" s="41">
        <f t="shared" si="12"/>
        <v>44331</v>
      </c>
      <c r="AJ23" s="43"/>
      <c r="AK23" s="75" t="str">
        <f t="shared" si="11"/>
        <v/>
      </c>
    </row>
    <row r="24" spans="2:37" x14ac:dyDescent="0.25">
      <c r="B24" s="50">
        <f t="shared" si="15"/>
        <v>43998</v>
      </c>
      <c r="C24" s="51"/>
      <c r="D24" s="75" t="str">
        <f t="shared" si="0"/>
        <v/>
      </c>
      <c r="E24" s="41">
        <f t="shared" si="13"/>
        <v>44028</v>
      </c>
      <c r="F24" s="42"/>
      <c r="G24" s="75" t="str">
        <f t="shared" si="1"/>
        <v/>
      </c>
      <c r="H24" s="41">
        <f t="shared" si="12"/>
        <v>44059</v>
      </c>
      <c r="I24" s="42"/>
      <c r="J24" s="75" t="str">
        <f t="shared" si="2"/>
        <v/>
      </c>
      <c r="K24" s="50">
        <f t="shared" si="12"/>
        <v>44090</v>
      </c>
      <c r="L24" s="51"/>
      <c r="M24" s="75" t="str">
        <f t="shared" si="3"/>
        <v/>
      </c>
      <c r="N24" s="41">
        <f t="shared" si="12"/>
        <v>44120</v>
      </c>
      <c r="O24" s="42"/>
      <c r="P24" s="75" t="str">
        <f t="shared" si="4"/>
        <v/>
      </c>
      <c r="Q24" s="50">
        <f t="shared" si="12"/>
        <v>44151</v>
      </c>
      <c r="R24" s="51"/>
      <c r="S24" s="75" t="str">
        <f t="shared" si="5"/>
        <v>S46</v>
      </c>
      <c r="T24" s="50">
        <f t="shared" si="12"/>
        <v>44181</v>
      </c>
      <c r="U24" s="53"/>
      <c r="V24" s="75" t="str">
        <f t="shared" si="6"/>
        <v/>
      </c>
      <c r="W24" s="41">
        <f t="shared" si="12"/>
        <v>44212</v>
      </c>
      <c r="X24" s="43"/>
      <c r="Y24" s="75" t="str">
        <f t="shared" si="7"/>
        <v/>
      </c>
      <c r="Z24" s="50">
        <f t="shared" si="14"/>
        <v>44243</v>
      </c>
      <c r="AA24" s="53"/>
      <c r="AB24" s="75" t="str">
        <f t="shared" si="8"/>
        <v/>
      </c>
      <c r="AC24" s="50">
        <f t="shared" si="12"/>
        <v>44271</v>
      </c>
      <c r="AD24" s="53"/>
      <c r="AE24" s="73" t="str">
        <f t="shared" si="9"/>
        <v/>
      </c>
      <c r="AF24" s="41">
        <f t="shared" si="12"/>
        <v>44302</v>
      </c>
      <c r="AG24" s="43"/>
      <c r="AH24" s="75" t="str">
        <f t="shared" si="10"/>
        <v/>
      </c>
      <c r="AI24" s="41">
        <f t="shared" si="12"/>
        <v>44332</v>
      </c>
      <c r="AJ24" s="43"/>
      <c r="AK24" s="75" t="str">
        <f t="shared" si="11"/>
        <v/>
      </c>
    </row>
    <row r="25" spans="2:37" x14ac:dyDescent="0.25">
      <c r="B25" s="50">
        <f t="shared" si="15"/>
        <v>43999</v>
      </c>
      <c r="C25" s="51"/>
      <c r="D25" s="75" t="str">
        <f t="shared" si="0"/>
        <v/>
      </c>
      <c r="E25" s="41">
        <f t="shared" si="13"/>
        <v>44029</v>
      </c>
      <c r="F25" s="42"/>
      <c r="G25" s="75" t="str">
        <f t="shared" si="1"/>
        <v/>
      </c>
      <c r="H25" s="50">
        <f t="shared" si="12"/>
        <v>44060</v>
      </c>
      <c r="I25" s="51"/>
      <c r="J25" s="75" t="str">
        <f t="shared" si="2"/>
        <v>S33</v>
      </c>
      <c r="K25" s="41">
        <f t="shared" si="12"/>
        <v>44091</v>
      </c>
      <c r="L25" s="42"/>
      <c r="M25" s="75" t="str">
        <f t="shared" si="3"/>
        <v/>
      </c>
      <c r="N25" s="41">
        <f t="shared" si="12"/>
        <v>44121</v>
      </c>
      <c r="O25" s="42"/>
      <c r="P25" s="75" t="str">
        <f t="shared" si="4"/>
        <v/>
      </c>
      <c r="Q25" s="50">
        <f t="shared" si="12"/>
        <v>44152</v>
      </c>
      <c r="R25" s="51"/>
      <c r="S25" s="75" t="str">
        <f t="shared" si="5"/>
        <v/>
      </c>
      <c r="T25" s="41">
        <f t="shared" si="12"/>
        <v>44182</v>
      </c>
      <c r="U25" s="43"/>
      <c r="V25" s="75" t="str">
        <f t="shared" si="6"/>
        <v/>
      </c>
      <c r="W25" s="41">
        <f t="shared" si="12"/>
        <v>44213</v>
      </c>
      <c r="X25" s="43"/>
      <c r="Y25" s="75" t="str">
        <f t="shared" si="7"/>
        <v/>
      </c>
      <c r="Z25" s="50">
        <f t="shared" si="14"/>
        <v>44244</v>
      </c>
      <c r="AA25" s="53"/>
      <c r="AB25" s="75" t="str">
        <f t="shared" si="8"/>
        <v/>
      </c>
      <c r="AC25" s="50">
        <f t="shared" si="12"/>
        <v>44272</v>
      </c>
      <c r="AD25" s="53"/>
      <c r="AE25" s="73" t="str">
        <f t="shared" si="9"/>
        <v/>
      </c>
      <c r="AF25" s="41">
        <f t="shared" si="12"/>
        <v>44303</v>
      </c>
      <c r="AG25" s="43"/>
      <c r="AH25" s="75" t="str">
        <f t="shared" si="10"/>
        <v/>
      </c>
      <c r="AI25" s="50">
        <f t="shared" si="12"/>
        <v>44333</v>
      </c>
      <c r="AJ25" s="53"/>
      <c r="AK25" s="75" t="str">
        <f t="shared" si="11"/>
        <v>S20</v>
      </c>
    </row>
    <row r="26" spans="2:37" x14ac:dyDescent="0.25">
      <c r="B26" s="41">
        <f t="shared" si="15"/>
        <v>44000</v>
      </c>
      <c r="C26" s="42"/>
      <c r="D26" s="75" t="str">
        <f t="shared" si="0"/>
        <v/>
      </c>
      <c r="E26" s="41">
        <f t="shared" si="13"/>
        <v>44030</v>
      </c>
      <c r="F26" s="42"/>
      <c r="G26" s="75" t="str">
        <f t="shared" si="1"/>
        <v/>
      </c>
      <c r="H26" s="50">
        <f t="shared" si="13"/>
        <v>44061</v>
      </c>
      <c r="I26" s="51"/>
      <c r="J26" s="75" t="str">
        <f t="shared" si="2"/>
        <v/>
      </c>
      <c r="K26" s="41">
        <f t="shared" si="13"/>
        <v>44092</v>
      </c>
      <c r="L26" s="42"/>
      <c r="M26" s="75" t="str">
        <f t="shared" si="3"/>
        <v/>
      </c>
      <c r="N26" s="41">
        <f t="shared" si="13"/>
        <v>44122</v>
      </c>
      <c r="O26" s="42"/>
      <c r="P26" s="75" t="str">
        <f t="shared" si="4"/>
        <v/>
      </c>
      <c r="Q26" s="50">
        <f t="shared" si="13"/>
        <v>44153</v>
      </c>
      <c r="R26" s="51"/>
      <c r="S26" s="75" t="str">
        <f t="shared" si="5"/>
        <v/>
      </c>
      <c r="T26" s="41">
        <f t="shared" si="13"/>
        <v>44183</v>
      </c>
      <c r="U26" s="43"/>
      <c r="V26" s="75" t="str">
        <f t="shared" si="6"/>
        <v/>
      </c>
      <c r="W26" s="50">
        <f t="shared" si="13"/>
        <v>44214</v>
      </c>
      <c r="X26" s="53"/>
      <c r="Y26" s="75" t="str">
        <f t="shared" si="7"/>
        <v>S3</v>
      </c>
      <c r="Z26" s="41">
        <f t="shared" si="14"/>
        <v>44245</v>
      </c>
      <c r="AA26" s="43"/>
      <c r="AB26" s="75" t="str">
        <f t="shared" si="8"/>
        <v/>
      </c>
      <c r="AC26" s="41">
        <f t="shared" ref="AC26:AI39" si="16">AC25+1</f>
        <v>44273</v>
      </c>
      <c r="AD26" s="43"/>
      <c r="AE26" s="73" t="str">
        <f t="shared" si="9"/>
        <v/>
      </c>
      <c r="AF26" s="41">
        <f t="shared" si="16"/>
        <v>44304</v>
      </c>
      <c r="AG26" s="43"/>
      <c r="AH26" s="75" t="str">
        <f t="shared" si="10"/>
        <v/>
      </c>
      <c r="AI26" s="50">
        <f t="shared" si="16"/>
        <v>44334</v>
      </c>
      <c r="AJ26" s="53"/>
      <c r="AK26" s="75" t="str">
        <f t="shared" si="11"/>
        <v/>
      </c>
    </row>
    <row r="27" spans="2:37" x14ac:dyDescent="0.25">
      <c r="B27" s="41">
        <f t="shared" si="15"/>
        <v>44001</v>
      </c>
      <c r="C27" s="42"/>
      <c r="D27" s="75" t="str">
        <f t="shared" si="0"/>
        <v/>
      </c>
      <c r="E27" s="41">
        <f t="shared" ref="E27:W39" si="17">E26+1</f>
        <v>44031</v>
      </c>
      <c r="F27" s="42"/>
      <c r="G27" s="75" t="str">
        <f t="shared" si="1"/>
        <v/>
      </c>
      <c r="H27" s="50">
        <f t="shared" si="17"/>
        <v>44062</v>
      </c>
      <c r="I27" s="51"/>
      <c r="J27" s="75" t="str">
        <f t="shared" si="2"/>
        <v/>
      </c>
      <c r="K27" s="41">
        <f t="shared" si="17"/>
        <v>44093</v>
      </c>
      <c r="L27" s="42"/>
      <c r="M27" s="75" t="str">
        <f t="shared" si="3"/>
        <v/>
      </c>
      <c r="N27" s="50">
        <f t="shared" si="17"/>
        <v>44123</v>
      </c>
      <c r="O27" s="51"/>
      <c r="P27" s="75" t="str">
        <f t="shared" si="4"/>
        <v>S42</v>
      </c>
      <c r="Q27" s="41">
        <f t="shared" si="17"/>
        <v>44154</v>
      </c>
      <c r="R27" s="42"/>
      <c r="S27" s="75" t="str">
        <f t="shared" si="5"/>
        <v/>
      </c>
      <c r="T27" s="41">
        <f t="shared" si="17"/>
        <v>44184</v>
      </c>
      <c r="U27" s="43"/>
      <c r="V27" s="75" t="str">
        <f t="shared" si="6"/>
        <v/>
      </c>
      <c r="W27" s="50">
        <f t="shared" si="17"/>
        <v>44215</v>
      </c>
      <c r="X27" s="53"/>
      <c r="Y27" s="75" t="str">
        <f t="shared" si="7"/>
        <v/>
      </c>
      <c r="Z27" s="41">
        <f t="shared" si="14"/>
        <v>44246</v>
      </c>
      <c r="AA27" s="43"/>
      <c r="AB27" s="75" t="str">
        <f t="shared" si="8"/>
        <v/>
      </c>
      <c r="AC27" s="41">
        <f t="shared" si="16"/>
        <v>44274</v>
      </c>
      <c r="AD27" s="43"/>
      <c r="AE27" s="73" t="str">
        <f t="shared" si="9"/>
        <v/>
      </c>
      <c r="AF27" s="50">
        <f t="shared" si="16"/>
        <v>44305</v>
      </c>
      <c r="AG27" s="53"/>
      <c r="AH27" s="75" t="str">
        <f t="shared" si="10"/>
        <v>S16</v>
      </c>
      <c r="AI27" s="50">
        <f t="shared" si="16"/>
        <v>44335</v>
      </c>
      <c r="AJ27" s="53"/>
      <c r="AK27" s="75" t="str">
        <f t="shared" si="11"/>
        <v/>
      </c>
    </row>
    <row r="28" spans="2:37" x14ac:dyDescent="0.25">
      <c r="B28" s="41">
        <f t="shared" si="15"/>
        <v>44002</v>
      </c>
      <c r="C28" s="42"/>
      <c r="D28" s="75" t="str">
        <f t="shared" si="0"/>
        <v/>
      </c>
      <c r="E28" s="50">
        <f t="shared" si="17"/>
        <v>44032</v>
      </c>
      <c r="F28" s="51"/>
      <c r="G28" s="75" t="str">
        <f t="shared" si="1"/>
        <v>S29</v>
      </c>
      <c r="H28" s="41">
        <f t="shared" si="17"/>
        <v>44063</v>
      </c>
      <c r="I28" s="42"/>
      <c r="J28" s="75" t="str">
        <f t="shared" si="2"/>
        <v/>
      </c>
      <c r="K28" s="41">
        <f t="shared" si="17"/>
        <v>44094</v>
      </c>
      <c r="L28" s="42"/>
      <c r="M28" s="75" t="str">
        <f t="shared" si="3"/>
        <v/>
      </c>
      <c r="N28" s="50">
        <f t="shared" si="17"/>
        <v>44124</v>
      </c>
      <c r="O28" s="51"/>
      <c r="P28" s="75" t="str">
        <f t="shared" si="4"/>
        <v/>
      </c>
      <c r="Q28" s="41">
        <f t="shared" si="17"/>
        <v>44155</v>
      </c>
      <c r="R28" s="42"/>
      <c r="S28" s="75" t="str">
        <f t="shared" si="5"/>
        <v/>
      </c>
      <c r="T28" s="41">
        <f t="shared" si="17"/>
        <v>44185</v>
      </c>
      <c r="U28" s="43"/>
      <c r="V28" s="75" t="str">
        <f t="shared" si="6"/>
        <v/>
      </c>
      <c r="W28" s="50">
        <f t="shared" si="17"/>
        <v>44216</v>
      </c>
      <c r="X28" s="53"/>
      <c r="Y28" s="75" t="str">
        <f t="shared" si="7"/>
        <v/>
      </c>
      <c r="Z28" s="41">
        <f t="shared" si="14"/>
        <v>44247</v>
      </c>
      <c r="AA28" s="43"/>
      <c r="AB28" s="75" t="str">
        <f t="shared" si="8"/>
        <v/>
      </c>
      <c r="AC28" s="41">
        <f t="shared" si="16"/>
        <v>44275</v>
      </c>
      <c r="AD28" s="43"/>
      <c r="AE28" s="73" t="str">
        <f t="shared" si="9"/>
        <v/>
      </c>
      <c r="AF28" s="50">
        <f t="shared" si="16"/>
        <v>44306</v>
      </c>
      <c r="AG28" s="53"/>
      <c r="AH28" s="75" t="str">
        <f t="shared" si="10"/>
        <v/>
      </c>
      <c r="AI28" s="41">
        <f t="shared" si="16"/>
        <v>44336</v>
      </c>
      <c r="AJ28" s="43"/>
      <c r="AK28" s="75" t="str">
        <f t="shared" si="11"/>
        <v/>
      </c>
    </row>
    <row r="29" spans="2:37" x14ac:dyDescent="0.25">
      <c r="B29" s="41">
        <f t="shared" si="15"/>
        <v>44003</v>
      </c>
      <c r="C29" s="42"/>
      <c r="D29" s="75" t="str">
        <f t="shared" si="0"/>
        <v/>
      </c>
      <c r="E29" s="50">
        <f t="shared" si="17"/>
        <v>44033</v>
      </c>
      <c r="F29" s="51"/>
      <c r="G29" s="75" t="str">
        <f t="shared" si="1"/>
        <v/>
      </c>
      <c r="H29" s="41">
        <f t="shared" si="17"/>
        <v>44064</v>
      </c>
      <c r="I29" s="42"/>
      <c r="J29" s="75" t="str">
        <f t="shared" si="2"/>
        <v/>
      </c>
      <c r="K29" s="50">
        <f t="shared" si="17"/>
        <v>44095</v>
      </c>
      <c r="L29" s="51"/>
      <c r="M29" s="75" t="str">
        <f t="shared" si="3"/>
        <v>S38</v>
      </c>
      <c r="N29" s="50">
        <f t="shared" si="17"/>
        <v>44125</v>
      </c>
      <c r="O29" s="51"/>
      <c r="P29" s="75" t="str">
        <f t="shared" si="4"/>
        <v/>
      </c>
      <c r="Q29" s="41">
        <f t="shared" si="17"/>
        <v>44156</v>
      </c>
      <c r="R29" s="42"/>
      <c r="S29" s="75" t="str">
        <f t="shared" si="5"/>
        <v/>
      </c>
      <c r="T29" s="50">
        <f t="shared" si="17"/>
        <v>44186</v>
      </c>
      <c r="U29" s="53"/>
      <c r="V29" s="75" t="str">
        <f t="shared" si="6"/>
        <v>S51</v>
      </c>
      <c r="W29" s="41">
        <f t="shared" si="17"/>
        <v>44217</v>
      </c>
      <c r="X29" s="43"/>
      <c r="Y29" s="75" t="str">
        <f t="shared" si="7"/>
        <v/>
      </c>
      <c r="Z29" s="41">
        <f t="shared" si="14"/>
        <v>44248</v>
      </c>
      <c r="AA29" s="43"/>
      <c r="AB29" s="75" t="str">
        <f t="shared" si="8"/>
        <v/>
      </c>
      <c r="AC29" s="41">
        <f t="shared" si="16"/>
        <v>44276</v>
      </c>
      <c r="AD29" s="43"/>
      <c r="AE29" s="73" t="str">
        <f t="shared" si="9"/>
        <v/>
      </c>
      <c r="AF29" s="29">
        <f t="shared" si="16"/>
        <v>44307</v>
      </c>
      <c r="AG29" s="30"/>
      <c r="AH29" s="75" t="str">
        <f t="shared" si="10"/>
        <v/>
      </c>
      <c r="AI29" s="41">
        <f t="shared" si="16"/>
        <v>44337</v>
      </c>
      <c r="AJ29" s="43"/>
      <c r="AK29" s="75" t="str">
        <f t="shared" si="11"/>
        <v/>
      </c>
    </row>
    <row r="30" spans="2:37" x14ac:dyDescent="0.25">
      <c r="B30" s="50">
        <f t="shared" si="15"/>
        <v>44004</v>
      </c>
      <c r="C30" s="51"/>
      <c r="D30" s="75" t="str">
        <f t="shared" si="0"/>
        <v>S25</v>
      </c>
      <c r="E30" s="50">
        <f t="shared" si="17"/>
        <v>44034</v>
      </c>
      <c r="F30" s="51"/>
      <c r="G30" s="75" t="str">
        <f t="shared" si="1"/>
        <v/>
      </c>
      <c r="H30" s="41">
        <f t="shared" si="17"/>
        <v>44065</v>
      </c>
      <c r="I30" s="42"/>
      <c r="J30" s="75" t="str">
        <f t="shared" si="2"/>
        <v/>
      </c>
      <c r="K30" s="50">
        <f t="shared" si="17"/>
        <v>44096</v>
      </c>
      <c r="L30" s="51"/>
      <c r="M30" s="75" t="str">
        <f t="shared" si="3"/>
        <v/>
      </c>
      <c r="N30" s="41">
        <f t="shared" si="17"/>
        <v>44126</v>
      </c>
      <c r="O30" s="42"/>
      <c r="P30" s="75" t="str">
        <f t="shared" si="4"/>
        <v/>
      </c>
      <c r="Q30" s="41">
        <f t="shared" si="17"/>
        <v>44157</v>
      </c>
      <c r="R30" s="42"/>
      <c r="S30" s="75" t="str">
        <f t="shared" si="5"/>
        <v/>
      </c>
      <c r="T30" s="50">
        <f t="shared" si="17"/>
        <v>44187</v>
      </c>
      <c r="U30" s="53"/>
      <c r="V30" s="75" t="str">
        <f t="shared" si="6"/>
        <v/>
      </c>
      <c r="W30" s="41">
        <f t="shared" si="17"/>
        <v>44218</v>
      </c>
      <c r="X30" s="43"/>
      <c r="Y30" s="75" t="str">
        <f t="shared" si="7"/>
        <v/>
      </c>
      <c r="Z30" s="50">
        <f t="shared" si="14"/>
        <v>44249</v>
      </c>
      <c r="AA30" s="53"/>
      <c r="AB30" s="75" t="str">
        <f t="shared" si="8"/>
        <v>S8</v>
      </c>
      <c r="AC30" s="50">
        <f t="shared" si="16"/>
        <v>44277</v>
      </c>
      <c r="AD30" s="53"/>
      <c r="AE30" s="73" t="str">
        <f t="shared" si="9"/>
        <v>S12</v>
      </c>
      <c r="AF30" s="29">
        <f t="shared" si="16"/>
        <v>44308</v>
      </c>
      <c r="AG30" s="30"/>
      <c r="AH30" s="75" t="str">
        <f t="shared" si="10"/>
        <v/>
      </c>
      <c r="AI30" s="41">
        <f t="shared" si="16"/>
        <v>44338</v>
      </c>
      <c r="AJ30" s="43"/>
      <c r="AK30" s="75" t="str">
        <f t="shared" si="11"/>
        <v/>
      </c>
    </row>
    <row r="31" spans="2:37" x14ac:dyDescent="0.25">
      <c r="B31" s="50">
        <f t="shared" si="15"/>
        <v>44005</v>
      </c>
      <c r="C31" s="51"/>
      <c r="D31" s="75" t="str">
        <f t="shared" si="0"/>
        <v/>
      </c>
      <c r="E31" s="41">
        <f t="shared" si="17"/>
        <v>44035</v>
      </c>
      <c r="F31" s="42"/>
      <c r="G31" s="75" t="str">
        <f t="shared" si="1"/>
        <v/>
      </c>
      <c r="H31" s="41">
        <f t="shared" si="17"/>
        <v>44066</v>
      </c>
      <c r="I31" s="42"/>
      <c r="J31" s="75" t="str">
        <f t="shared" si="2"/>
        <v/>
      </c>
      <c r="K31" s="50">
        <f t="shared" si="17"/>
        <v>44097</v>
      </c>
      <c r="L31" s="51"/>
      <c r="M31" s="75" t="str">
        <f t="shared" si="3"/>
        <v/>
      </c>
      <c r="N31" s="41">
        <f t="shared" si="17"/>
        <v>44127</v>
      </c>
      <c r="O31" s="42"/>
      <c r="P31" s="75" t="str">
        <f t="shared" si="4"/>
        <v/>
      </c>
      <c r="Q31" s="50">
        <f t="shared" si="17"/>
        <v>44158</v>
      </c>
      <c r="R31" s="51"/>
      <c r="S31" s="75" t="str">
        <f t="shared" si="5"/>
        <v>S47</v>
      </c>
      <c r="T31" s="50">
        <f t="shared" si="17"/>
        <v>44188</v>
      </c>
      <c r="U31" s="53"/>
      <c r="V31" s="75" t="str">
        <f t="shared" si="6"/>
        <v/>
      </c>
      <c r="W31" s="41">
        <f t="shared" si="17"/>
        <v>44219</v>
      </c>
      <c r="X31" s="43"/>
      <c r="Y31" s="75" t="str">
        <f t="shared" si="7"/>
        <v/>
      </c>
      <c r="Z31" s="50">
        <f t="shared" si="14"/>
        <v>44250</v>
      </c>
      <c r="AA31" s="53"/>
      <c r="AB31" s="75" t="str">
        <f t="shared" si="8"/>
        <v/>
      </c>
      <c r="AC31" s="50">
        <f t="shared" si="16"/>
        <v>44278</v>
      </c>
      <c r="AD31" s="53"/>
      <c r="AE31" s="73" t="str">
        <f t="shared" si="9"/>
        <v/>
      </c>
      <c r="AF31" s="41">
        <f t="shared" si="16"/>
        <v>44309</v>
      </c>
      <c r="AG31" s="43"/>
      <c r="AH31" s="75" t="str">
        <f t="shared" si="10"/>
        <v/>
      </c>
      <c r="AI31" s="41">
        <f t="shared" si="16"/>
        <v>44339</v>
      </c>
      <c r="AJ31" s="43"/>
      <c r="AK31" s="75" t="str">
        <f t="shared" si="11"/>
        <v/>
      </c>
    </row>
    <row r="32" spans="2:37" x14ac:dyDescent="0.25">
      <c r="B32" s="50">
        <f t="shared" si="15"/>
        <v>44006</v>
      </c>
      <c r="C32" s="51"/>
      <c r="D32" s="75" t="str">
        <f t="shared" si="0"/>
        <v/>
      </c>
      <c r="E32" s="41">
        <f t="shared" si="17"/>
        <v>44036</v>
      </c>
      <c r="F32" s="42"/>
      <c r="G32" s="75" t="str">
        <f t="shared" si="1"/>
        <v/>
      </c>
      <c r="H32" s="50">
        <f t="shared" si="17"/>
        <v>44067</v>
      </c>
      <c r="I32" s="51"/>
      <c r="J32" s="75" t="str">
        <f t="shared" si="2"/>
        <v>S34</v>
      </c>
      <c r="K32" s="41">
        <f t="shared" si="17"/>
        <v>44098</v>
      </c>
      <c r="L32" s="42"/>
      <c r="M32" s="75" t="str">
        <f t="shared" si="3"/>
        <v/>
      </c>
      <c r="N32" s="41">
        <f t="shared" si="17"/>
        <v>44128</v>
      </c>
      <c r="O32" s="42"/>
      <c r="P32" s="75" t="str">
        <f t="shared" si="4"/>
        <v/>
      </c>
      <c r="Q32" s="50">
        <f t="shared" si="17"/>
        <v>44159</v>
      </c>
      <c r="R32" s="51"/>
      <c r="S32" s="75" t="str">
        <f t="shared" si="5"/>
        <v/>
      </c>
      <c r="T32" s="41">
        <f t="shared" si="17"/>
        <v>44189</v>
      </c>
      <c r="U32" s="43"/>
      <c r="V32" s="75" t="str">
        <f t="shared" si="6"/>
        <v/>
      </c>
      <c r="W32" s="41">
        <f t="shared" si="17"/>
        <v>44220</v>
      </c>
      <c r="X32" s="43"/>
      <c r="Y32" s="75" t="str">
        <f t="shared" si="7"/>
        <v/>
      </c>
      <c r="Z32" s="50">
        <f t="shared" si="14"/>
        <v>44251</v>
      </c>
      <c r="AA32" s="53"/>
      <c r="AB32" s="75" t="str">
        <f t="shared" si="8"/>
        <v/>
      </c>
      <c r="AC32" s="50">
        <f t="shared" si="16"/>
        <v>44279</v>
      </c>
      <c r="AD32" s="53"/>
      <c r="AE32" s="73" t="str">
        <f t="shared" si="9"/>
        <v/>
      </c>
      <c r="AF32" s="41">
        <f t="shared" si="16"/>
        <v>44310</v>
      </c>
      <c r="AG32" s="43"/>
      <c r="AH32" s="75" t="str">
        <f t="shared" si="10"/>
        <v/>
      </c>
      <c r="AI32" s="50">
        <f t="shared" si="16"/>
        <v>44340</v>
      </c>
      <c r="AJ32" s="53"/>
      <c r="AK32" s="75" t="str">
        <f t="shared" si="11"/>
        <v>S21</v>
      </c>
    </row>
    <row r="33" spans="1:37" x14ac:dyDescent="0.25">
      <c r="B33" s="41">
        <f t="shared" si="15"/>
        <v>44007</v>
      </c>
      <c r="C33" s="42"/>
      <c r="D33" s="75" t="str">
        <f t="shared" si="0"/>
        <v/>
      </c>
      <c r="E33" s="41">
        <f t="shared" si="17"/>
        <v>44037</v>
      </c>
      <c r="F33" s="42"/>
      <c r="G33" s="75" t="str">
        <f t="shared" si="1"/>
        <v/>
      </c>
      <c r="H33" s="50">
        <f t="shared" si="17"/>
        <v>44068</v>
      </c>
      <c r="I33" s="51"/>
      <c r="J33" s="75" t="str">
        <f t="shared" si="2"/>
        <v/>
      </c>
      <c r="K33" s="41">
        <f t="shared" si="17"/>
        <v>44099</v>
      </c>
      <c r="L33" s="42"/>
      <c r="M33" s="75" t="str">
        <f t="shared" si="3"/>
        <v/>
      </c>
      <c r="N33" s="41">
        <f t="shared" si="17"/>
        <v>44129</v>
      </c>
      <c r="O33" s="42"/>
      <c r="P33" s="75" t="str">
        <f t="shared" si="4"/>
        <v/>
      </c>
      <c r="Q33" s="50">
        <f t="shared" si="17"/>
        <v>44160</v>
      </c>
      <c r="R33" s="51"/>
      <c r="S33" s="75" t="str">
        <f t="shared" si="5"/>
        <v/>
      </c>
      <c r="T33" s="29">
        <f t="shared" si="17"/>
        <v>44190</v>
      </c>
      <c r="U33" s="30"/>
      <c r="V33" s="75" t="str">
        <f t="shared" si="6"/>
        <v/>
      </c>
      <c r="W33" s="50">
        <f t="shared" si="17"/>
        <v>44221</v>
      </c>
      <c r="X33" s="53"/>
      <c r="Y33" s="75" t="str">
        <f t="shared" si="7"/>
        <v>S4</v>
      </c>
      <c r="Z33" s="41">
        <f t="shared" si="14"/>
        <v>44252</v>
      </c>
      <c r="AA33" s="43"/>
      <c r="AB33" s="75" t="str">
        <f t="shared" si="8"/>
        <v/>
      </c>
      <c r="AC33" s="41">
        <f t="shared" si="16"/>
        <v>44280</v>
      </c>
      <c r="AD33" s="43"/>
      <c r="AE33" s="73" t="str">
        <f t="shared" si="9"/>
        <v/>
      </c>
      <c r="AF33" s="41">
        <f t="shared" si="16"/>
        <v>44311</v>
      </c>
      <c r="AG33" s="43"/>
      <c r="AH33" s="75" t="str">
        <f t="shared" si="10"/>
        <v/>
      </c>
      <c r="AI33" s="50">
        <f t="shared" si="16"/>
        <v>44341</v>
      </c>
      <c r="AJ33" s="53"/>
      <c r="AK33" s="75" t="str">
        <f t="shared" si="11"/>
        <v/>
      </c>
    </row>
    <row r="34" spans="1:37" x14ac:dyDescent="0.25">
      <c r="B34" s="41">
        <f t="shared" si="15"/>
        <v>44008</v>
      </c>
      <c r="C34" s="42"/>
      <c r="D34" s="75" t="str">
        <f t="shared" si="0"/>
        <v/>
      </c>
      <c r="E34" s="41">
        <f t="shared" si="17"/>
        <v>44038</v>
      </c>
      <c r="F34" s="42"/>
      <c r="G34" s="75" t="str">
        <f t="shared" si="1"/>
        <v/>
      </c>
      <c r="H34" s="50">
        <f t="shared" si="17"/>
        <v>44069</v>
      </c>
      <c r="I34" s="51"/>
      <c r="J34" s="75" t="str">
        <f t="shared" si="2"/>
        <v/>
      </c>
      <c r="K34" s="41">
        <f t="shared" si="17"/>
        <v>44100</v>
      </c>
      <c r="L34" s="42"/>
      <c r="M34" s="75" t="str">
        <f t="shared" si="3"/>
        <v/>
      </c>
      <c r="N34" s="50">
        <f t="shared" si="17"/>
        <v>44130</v>
      </c>
      <c r="O34" s="51"/>
      <c r="P34" s="75" t="str">
        <f t="shared" si="4"/>
        <v>S43</v>
      </c>
      <c r="Q34" s="41">
        <f t="shared" si="17"/>
        <v>44161</v>
      </c>
      <c r="R34" s="42"/>
      <c r="S34" s="75" t="str">
        <f t="shared" si="5"/>
        <v/>
      </c>
      <c r="T34" s="41">
        <f t="shared" si="17"/>
        <v>44191</v>
      </c>
      <c r="U34" s="43"/>
      <c r="V34" s="75" t="str">
        <f t="shared" si="6"/>
        <v/>
      </c>
      <c r="W34" s="50">
        <f t="shared" si="17"/>
        <v>44222</v>
      </c>
      <c r="X34" s="53"/>
      <c r="Y34" s="75" t="str">
        <f t="shared" si="7"/>
        <v/>
      </c>
      <c r="Z34" s="41">
        <f t="shared" si="14"/>
        <v>44253</v>
      </c>
      <c r="AA34" s="43"/>
      <c r="AB34" s="75" t="str">
        <f t="shared" si="8"/>
        <v/>
      </c>
      <c r="AC34" s="41">
        <f t="shared" si="16"/>
        <v>44281</v>
      </c>
      <c r="AD34" s="43"/>
      <c r="AE34" s="73" t="str">
        <f t="shared" si="9"/>
        <v/>
      </c>
      <c r="AF34" s="50">
        <f t="shared" si="16"/>
        <v>44312</v>
      </c>
      <c r="AG34" s="53"/>
      <c r="AH34" s="75" t="str">
        <f t="shared" si="10"/>
        <v>S17</v>
      </c>
      <c r="AI34" s="50">
        <f t="shared" si="16"/>
        <v>44342</v>
      </c>
      <c r="AJ34" s="53"/>
      <c r="AK34" s="75" t="str">
        <f t="shared" si="11"/>
        <v/>
      </c>
    </row>
    <row r="35" spans="1:37" x14ac:dyDescent="0.25">
      <c r="B35" s="41">
        <f t="shared" si="15"/>
        <v>44009</v>
      </c>
      <c r="C35" s="42"/>
      <c r="D35" s="75" t="str">
        <f t="shared" si="0"/>
        <v/>
      </c>
      <c r="E35" s="50">
        <f t="shared" si="17"/>
        <v>44039</v>
      </c>
      <c r="F35" s="51"/>
      <c r="G35" s="75" t="str">
        <f t="shared" si="1"/>
        <v>S30</v>
      </c>
      <c r="H35" s="41">
        <f t="shared" si="17"/>
        <v>44070</v>
      </c>
      <c r="I35" s="42"/>
      <c r="J35" s="75" t="str">
        <f t="shared" si="2"/>
        <v/>
      </c>
      <c r="K35" s="41">
        <f t="shared" si="17"/>
        <v>44101</v>
      </c>
      <c r="L35" s="42"/>
      <c r="M35" s="75" t="str">
        <f t="shared" si="3"/>
        <v/>
      </c>
      <c r="N35" s="50">
        <f t="shared" si="17"/>
        <v>44131</v>
      </c>
      <c r="O35" s="51"/>
      <c r="P35" s="75" t="str">
        <f t="shared" si="4"/>
        <v/>
      </c>
      <c r="Q35" s="41">
        <f t="shared" si="17"/>
        <v>44162</v>
      </c>
      <c r="R35" s="42"/>
      <c r="S35" s="75" t="str">
        <f t="shared" si="5"/>
        <v/>
      </c>
      <c r="T35" s="41">
        <f t="shared" si="17"/>
        <v>44192</v>
      </c>
      <c r="U35" s="43"/>
      <c r="V35" s="75" t="str">
        <f t="shared" si="6"/>
        <v/>
      </c>
      <c r="W35" s="50">
        <f t="shared" si="17"/>
        <v>44223</v>
      </c>
      <c r="X35" s="53"/>
      <c r="Y35" s="75" t="str">
        <f t="shared" si="7"/>
        <v/>
      </c>
      <c r="Z35" s="41">
        <f t="shared" si="14"/>
        <v>44254</v>
      </c>
      <c r="AA35" s="43"/>
      <c r="AB35" s="75" t="str">
        <f t="shared" si="8"/>
        <v/>
      </c>
      <c r="AC35" s="41">
        <f t="shared" si="16"/>
        <v>44282</v>
      </c>
      <c r="AD35" s="43"/>
      <c r="AE35" s="73" t="str">
        <f t="shared" si="9"/>
        <v/>
      </c>
      <c r="AF35" s="50">
        <f t="shared" si="16"/>
        <v>44313</v>
      </c>
      <c r="AG35" s="53"/>
      <c r="AH35" s="75" t="str">
        <f t="shared" si="10"/>
        <v/>
      </c>
      <c r="AI35" s="41">
        <f t="shared" si="16"/>
        <v>44343</v>
      </c>
      <c r="AJ35" s="43"/>
      <c r="AK35" s="75" t="str">
        <f t="shared" si="11"/>
        <v/>
      </c>
    </row>
    <row r="36" spans="1:37" x14ac:dyDescent="0.25">
      <c r="B36" s="41">
        <f t="shared" si="15"/>
        <v>44010</v>
      </c>
      <c r="C36" s="42"/>
      <c r="D36" s="75" t="str">
        <f t="shared" si="0"/>
        <v/>
      </c>
      <c r="E36" s="50">
        <f t="shared" si="17"/>
        <v>44040</v>
      </c>
      <c r="F36" s="51"/>
      <c r="G36" s="75" t="str">
        <f t="shared" si="1"/>
        <v/>
      </c>
      <c r="H36" s="41">
        <f t="shared" si="17"/>
        <v>44071</v>
      </c>
      <c r="I36" s="42"/>
      <c r="J36" s="75" t="str">
        <f t="shared" si="2"/>
        <v/>
      </c>
      <c r="K36" s="50">
        <f>K35+1</f>
        <v>44102</v>
      </c>
      <c r="L36" s="51"/>
      <c r="M36" s="75" t="str">
        <f t="shared" si="3"/>
        <v>S39</v>
      </c>
      <c r="N36" s="50">
        <f>N35+1</f>
        <v>44132</v>
      </c>
      <c r="O36" s="51"/>
      <c r="P36" s="75" t="str">
        <f t="shared" si="4"/>
        <v/>
      </c>
      <c r="Q36" s="41">
        <f>Q35+1</f>
        <v>44163</v>
      </c>
      <c r="R36" s="42"/>
      <c r="S36" s="75" t="str">
        <f t="shared" si="5"/>
        <v/>
      </c>
      <c r="T36" s="50">
        <f>T35+1</f>
        <v>44193</v>
      </c>
      <c r="U36" s="53"/>
      <c r="V36" s="75" t="str">
        <f t="shared" si="6"/>
        <v>S52</v>
      </c>
      <c r="W36" s="41">
        <f>W35+1</f>
        <v>44224</v>
      </c>
      <c r="X36" s="43"/>
      <c r="Y36" s="75" t="str">
        <f t="shared" si="7"/>
        <v/>
      </c>
      <c r="Z36" s="41">
        <f>IF(Z35="","",IF(Z35=EOMONTH(Z35,0),"",Z35+1))</f>
        <v>44255</v>
      </c>
      <c r="AA36" s="43"/>
      <c r="AB36" s="75" t="str">
        <f t="shared" si="8"/>
        <v/>
      </c>
      <c r="AC36" s="41">
        <f>AC35+1</f>
        <v>44283</v>
      </c>
      <c r="AD36" s="43"/>
      <c r="AE36" s="73" t="str">
        <f t="shared" si="9"/>
        <v/>
      </c>
      <c r="AF36" s="50">
        <f>AF35+1</f>
        <v>44314</v>
      </c>
      <c r="AG36" s="53"/>
      <c r="AH36" s="75" t="str">
        <f t="shared" si="10"/>
        <v/>
      </c>
      <c r="AI36" s="41">
        <f>AI35+1</f>
        <v>44344</v>
      </c>
      <c r="AJ36" s="43"/>
      <c r="AK36" s="75" t="str">
        <f t="shared" si="11"/>
        <v/>
      </c>
    </row>
    <row r="37" spans="1:37" x14ac:dyDescent="0.25">
      <c r="B37" s="50">
        <f t="shared" si="15"/>
        <v>44011</v>
      </c>
      <c r="C37" s="51"/>
      <c r="D37" s="75" t="str">
        <f t="shared" si="0"/>
        <v>S26</v>
      </c>
      <c r="E37" s="50">
        <f t="shared" si="17"/>
        <v>44041</v>
      </c>
      <c r="F37" s="51"/>
      <c r="G37" s="75" t="str">
        <f t="shared" si="1"/>
        <v/>
      </c>
      <c r="H37" s="41">
        <f t="shared" si="17"/>
        <v>44072</v>
      </c>
      <c r="I37" s="42"/>
      <c r="J37" s="75" t="str">
        <f t="shared" si="2"/>
        <v/>
      </c>
      <c r="K37" s="50">
        <f t="shared" si="17"/>
        <v>44103</v>
      </c>
      <c r="L37" s="51"/>
      <c r="M37" s="75" t="str">
        <f t="shared" si="3"/>
        <v/>
      </c>
      <c r="N37" s="41">
        <f t="shared" si="17"/>
        <v>44133</v>
      </c>
      <c r="O37" s="42"/>
      <c r="P37" s="75" t="str">
        <f t="shared" si="4"/>
        <v/>
      </c>
      <c r="Q37" s="41">
        <f t="shared" si="17"/>
        <v>44164</v>
      </c>
      <c r="R37" s="42"/>
      <c r="S37" s="75" t="str">
        <f t="shared" si="5"/>
        <v/>
      </c>
      <c r="T37" s="50">
        <f t="shared" si="17"/>
        <v>44194</v>
      </c>
      <c r="U37" s="53"/>
      <c r="V37" s="75" t="str">
        <f t="shared" si="6"/>
        <v/>
      </c>
      <c r="W37" s="41">
        <f t="shared" si="17"/>
        <v>44225</v>
      </c>
      <c r="X37" s="43"/>
      <c r="Y37" s="75" t="str">
        <f t="shared" si="7"/>
        <v/>
      </c>
      <c r="Z37" s="41" t="str">
        <f t="shared" si="14"/>
        <v/>
      </c>
      <c r="AA37" s="43"/>
      <c r="AB37" s="75"/>
      <c r="AC37" s="50">
        <f t="shared" si="16"/>
        <v>44284</v>
      </c>
      <c r="AD37" s="53"/>
      <c r="AE37" s="73" t="str">
        <f t="shared" si="9"/>
        <v>S13</v>
      </c>
      <c r="AF37" s="41">
        <f t="shared" si="16"/>
        <v>44315</v>
      </c>
      <c r="AG37" s="43"/>
      <c r="AH37" s="75" t="str">
        <f t="shared" si="10"/>
        <v/>
      </c>
      <c r="AI37" s="41">
        <f t="shared" si="16"/>
        <v>44345</v>
      </c>
      <c r="AJ37" s="43"/>
      <c r="AK37" s="75" t="str">
        <f t="shared" si="11"/>
        <v/>
      </c>
    </row>
    <row r="38" spans="1:37" x14ac:dyDescent="0.25">
      <c r="B38" s="50">
        <f t="shared" si="15"/>
        <v>44012</v>
      </c>
      <c r="C38" s="51"/>
      <c r="D38" s="75" t="str">
        <f t="shared" si="0"/>
        <v/>
      </c>
      <c r="E38" s="41">
        <f t="shared" si="17"/>
        <v>44042</v>
      </c>
      <c r="F38" s="42"/>
      <c r="G38" s="75" t="str">
        <f t="shared" si="1"/>
        <v/>
      </c>
      <c r="H38" s="41">
        <f t="shared" si="17"/>
        <v>44073</v>
      </c>
      <c r="I38" s="42"/>
      <c r="J38" s="75" t="str">
        <f t="shared" si="2"/>
        <v/>
      </c>
      <c r="K38" s="50">
        <f t="shared" si="17"/>
        <v>44104</v>
      </c>
      <c r="L38" s="51"/>
      <c r="M38" s="75" t="str">
        <f t="shared" si="3"/>
        <v/>
      </c>
      <c r="N38" s="41">
        <f t="shared" si="17"/>
        <v>44134</v>
      </c>
      <c r="O38" s="42"/>
      <c r="P38" s="75" t="str">
        <f t="shared" si="4"/>
        <v/>
      </c>
      <c r="Q38" s="50">
        <f t="shared" si="17"/>
        <v>44165</v>
      </c>
      <c r="R38" s="51"/>
      <c r="S38" s="75" t="str">
        <f t="shared" si="5"/>
        <v>S48</v>
      </c>
      <c r="T38" s="50">
        <f t="shared" si="17"/>
        <v>44195</v>
      </c>
      <c r="U38" s="53"/>
      <c r="V38" s="75" t="str">
        <f t="shared" si="6"/>
        <v/>
      </c>
      <c r="W38" s="41">
        <f t="shared" si="17"/>
        <v>44226</v>
      </c>
      <c r="X38" s="43"/>
      <c r="Y38" s="75" t="str">
        <f t="shared" si="7"/>
        <v/>
      </c>
      <c r="Z38" s="41" t="str">
        <f t="shared" si="14"/>
        <v/>
      </c>
      <c r="AA38" s="43"/>
      <c r="AB38" s="75"/>
      <c r="AC38" s="50">
        <f t="shared" si="16"/>
        <v>44285</v>
      </c>
      <c r="AD38" s="53"/>
      <c r="AE38" s="73" t="str">
        <f t="shared" si="9"/>
        <v/>
      </c>
      <c r="AF38" s="41">
        <f t="shared" si="16"/>
        <v>44316</v>
      </c>
      <c r="AG38" s="43"/>
      <c r="AH38" s="75" t="str">
        <f t="shared" si="10"/>
        <v/>
      </c>
      <c r="AI38" s="29">
        <f t="shared" si="16"/>
        <v>44346</v>
      </c>
      <c r="AJ38" s="30"/>
      <c r="AK38" s="75" t="str">
        <f t="shared" si="11"/>
        <v/>
      </c>
    </row>
    <row r="39" spans="1:37" x14ac:dyDescent="0.25">
      <c r="B39" s="44"/>
      <c r="C39" s="45"/>
      <c r="D39" s="76" t="str">
        <f t="shared" si="0"/>
        <v/>
      </c>
      <c r="E39" s="46">
        <f t="shared" si="17"/>
        <v>44043</v>
      </c>
      <c r="F39" s="45"/>
      <c r="G39" s="76" t="str">
        <f t="shared" si="1"/>
        <v/>
      </c>
      <c r="H39" s="52">
        <f t="shared" si="17"/>
        <v>44074</v>
      </c>
      <c r="I39" s="98"/>
      <c r="J39" s="76" t="str">
        <f t="shared" si="2"/>
        <v>S35</v>
      </c>
      <c r="K39" s="46"/>
      <c r="L39" s="45"/>
      <c r="M39" s="76" t="str">
        <f t="shared" si="3"/>
        <v/>
      </c>
      <c r="N39" s="46">
        <f t="shared" si="17"/>
        <v>44135</v>
      </c>
      <c r="O39" s="45"/>
      <c r="P39" s="76" t="str">
        <f t="shared" si="4"/>
        <v/>
      </c>
      <c r="Q39" s="46"/>
      <c r="R39" s="45"/>
      <c r="S39" s="76" t="str">
        <f t="shared" si="5"/>
        <v/>
      </c>
      <c r="T39" s="46">
        <f t="shared" si="17"/>
        <v>44196</v>
      </c>
      <c r="U39" s="47"/>
      <c r="V39" s="76" t="str">
        <f t="shared" si="6"/>
        <v/>
      </c>
      <c r="W39" s="46">
        <f t="shared" si="17"/>
        <v>44227</v>
      </c>
      <c r="X39" s="47"/>
      <c r="Y39" s="76" t="str">
        <f t="shared" si="7"/>
        <v/>
      </c>
      <c r="Z39" s="46" t="str">
        <f t="shared" si="14"/>
        <v/>
      </c>
      <c r="AA39" s="47"/>
      <c r="AB39" s="76"/>
      <c r="AC39" s="52">
        <f t="shared" si="16"/>
        <v>44286</v>
      </c>
      <c r="AD39" s="70"/>
      <c r="AE39" s="74" t="str">
        <f t="shared" si="9"/>
        <v/>
      </c>
      <c r="AF39" s="46"/>
      <c r="AG39" s="47"/>
      <c r="AH39" s="76" t="str">
        <f t="shared" si="10"/>
        <v/>
      </c>
      <c r="AI39" s="52">
        <f t="shared" si="16"/>
        <v>44347</v>
      </c>
      <c r="AJ39" s="70"/>
      <c r="AK39" s="76" t="str">
        <f t="shared" si="11"/>
        <v>S22</v>
      </c>
    </row>
    <row r="40" spans="1:37" s="21" customFormat="1" ht="20.100000000000001" customHeight="1" x14ac:dyDescent="0.25">
      <c r="B40" s="67" t="s">
        <v>23</v>
      </c>
      <c r="C40" s="67"/>
      <c r="D40" s="6"/>
      <c r="E40" s="7"/>
      <c r="F40" s="7"/>
      <c r="G40" s="6"/>
      <c r="H40" s="7"/>
      <c r="I40" s="7"/>
      <c r="J40" s="6"/>
      <c r="K40" s="7"/>
      <c r="L40" s="7"/>
      <c r="M40" s="6"/>
      <c r="N40" s="7"/>
      <c r="O40" s="7"/>
      <c r="P40" s="6"/>
      <c r="Q40" s="7"/>
      <c r="R40" s="7"/>
      <c r="S40" s="6"/>
      <c r="T40" s="7"/>
      <c r="U40" s="7"/>
      <c r="V40" s="6"/>
      <c r="W40" s="7"/>
      <c r="X40" s="7"/>
      <c r="Y40" s="6"/>
      <c r="Z40" s="7"/>
      <c r="AA40" s="7"/>
      <c r="AB40" s="6"/>
      <c r="AC40" s="7"/>
      <c r="AD40" s="7"/>
      <c r="AE40" s="6"/>
      <c r="AF40" s="7"/>
      <c r="AG40" s="7"/>
      <c r="AH40" s="6"/>
      <c r="AI40" s="7"/>
      <c r="AJ40" s="7"/>
      <c r="AK40" s="6"/>
    </row>
    <row r="41" spans="1:37" s="21" customFormat="1" ht="20.100000000000001" customHeight="1" x14ac:dyDescent="0.25">
      <c r="B41" s="68" t="s">
        <v>24</v>
      </c>
      <c r="C41" s="2">
        <f>SUM(C9:C39)</f>
        <v>0</v>
      </c>
      <c r="D41" s="2"/>
      <c r="E41" s="1"/>
      <c r="F41" s="2">
        <f>SUM(F9:F39)</f>
        <v>0</v>
      </c>
      <c r="G41" s="1"/>
      <c r="H41" s="2"/>
      <c r="I41" s="2">
        <f>SUM(I10:I39)</f>
        <v>0</v>
      </c>
      <c r="J41" s="2"/>
      <c r="K41" s="2"/>
      <c r="L41" s="2">
        <f>SUM(L9:L39)</f>
        <v>0</v>
      </c>
      <c r="M41" s="2"/>
      <c r="N41" s="2"/>
      <c r="O41" s="2">
        <f>SUM(O9:O39)</f>
        <v>0</v>
      </c>
      <c r="P41" s="2"/>
      <c r="Q41" s="2"/>
      <c r="R41" s="2">
        <f>SUM(R9:R39)</f>
        <v>0</v>
      </c>
      <c r="S41" s="2"/>
      <c r="T41" s="2"/>
      <c r="U41" s="2">
        <f>SUM(U9:U39)</f>
        <v>0</v>
      </c>
      <c r="V41" s="2"/>
      <c r="W41" s="2"/>
      <c r="X41" s="2">
        <f>SUM(X9:X39)</f>
        <v>0</v>
      </c>
      <c r="Y41" s="2"/>
      <c r="Z41" s="2"/>
      <c r="AA41" s="2">
        <f>SUM(AA9:AA39)</f>
        <v>0</v>
      </c>
      <c r="AB41" s="2"/>
      <c r="AC41" s="2"/>
      <c r="AD41" s="2">
        <f>SUM(AD9:AD39)</f>
        <v>0</v>
      </c>
      <c r="AE41" s="2"/>
      <c r="AF41" s="2"/>
      <c r="AG41" s="2">
        <f>SUM(AG9:AG39)</f>
        <v>0</v>
      </c>
      <c r="AH41" s="2"/>
      <c r="AI41" s="2"/>
      <c r="AJ41" s="2">
        <f>SUM(AJ9:AJ39)</f>
        <v>0</v>
      </c>
      <c r="AK41" s="2"/>
    </row>
    <row r="42" spans="1:37" s="62" customFormat="1" ht="20.100000000000001" customHeight="1" x14ac:dyDescent="0.25">
      <c r="A42" s="59"/>
      <c r="B42" s="59" t="s">
        <v>25</v>
      </c>
      <c r="C42" s="60">
        <f>C41+D40</f>
        <v>0</v>
      </c>
      <c r="D42" s="60"/>
      <c r="E42" s="61"/>
      <c r="F42" s="60">
        <f>F41+G40</f>
        <v>0</v>
      </c>
      <c r="G42" s="61"/>
      <c r="H42" s="60"/>
      <c r="I42" s="60">
        <f>I41+J40</f>
        <v>0</v>
      </c>
      <c r="J42" s="60"/>
      <c r="K42" s="60"/>
      <c r="L42" s="60">
        <f>L41+M40</f>
        <v>0</v>
      </c>
      <c r="M42" s="60"/>
      <c r="N42" s="60"/>
      <c r="O42" s="60">
        <f>O41+P40</f>
        <v>0</v>
      </c>
      <c r="P42" s="60"/>
      <c r="Q42" s="60"/>
      <c r="R42" s="60">
        <f>R41+S40</f>
        <v>0</v>
      </c>
      <c r="S42" s="60"/>
      <c r="T42" s="60"/>
      <c r="U42" s="60">
        <f>U41+V40</f>
        <v>0</v>
      </c>
      <c r="V42" s="60"/>
      <c r="W42" s="60"/>
      <c r="X42" s="60">
        <f>X41+Y40</f>
        <v>0</v>
      </c>
      <c r="Y42" s="60"/>
      <c r="Z42" s="60"/>
      <c r="AA42" s="60">
        <f>AA41+AB40</f>
        <v>0</v>
      </c>
      <c r="AB42" s="60"/>
      <c r="AC42" s="60"/>
      <c r="AD42" s="60">
        <f>AD41+AE40</f>
        <v>0</v>
      </c>
      <c r="AE42" s="60"/>
      <c r="AF42" s="60"/>
      <c r="AG42" s="60">
        <f>AG41+AH40</f>
        <v>0</v>
      </c>
      <c r="AH42" s="60"/>
      <c r="AI42" s="60"/>
      <c r="AJ42" s="60">
        <f>AJ41+AK40</f>
        <v>0</v>
      </c>
      <c r="AK42" s="60"/>
    </row>
    <row r="43" spans="1:37" s="21" customFormat="1" ht="20.100000000000001" customHeight="1" x14ac:dyDescent="0.25">
      <c r="B43" s="69" t="s">
        <v>0</v>
      </c>
      <c r="C43" s="4">
        <f>C41</f>
        <v>0</v>
      </c>
      <c r="D43" s="4"/>
      <c r="E43" s="5"/>
      <c r="F43" s="4">
        <f>C43+F42</f>
        <v>0</v>
      </c>
      <c r="G43" s="5"/>
      <c r="H43" s="4"/>
      <c r="I43" s="4">
        <f>F43+I42</f>
        <v>0</v>
      </c>
      <c r="J43" s="5"/>
      <c r="K43" s="4"/>
      <c r="L43" s="4">
        <f>I43+L42</f>
        <v>0</v>
      </c>
      <c r="M43" s="5"/>
      <c r="N43" s="4"/>
      <c r="O43" s="4">
        <f>L43+O42</f>
        <v>0</v>
      </c>
      <c r="P43" s="5"/>
      <c r="Q43" s="4"/>
      <c r="R43" s="4">
        <f>O43+R42</f>
        <v>0</v>
      </c>
      <c r="S43" s="5"/>
      <c r="T43" s="4"/>
      <c r="U43" s="4">
        <f>R43+U42</f>
        <v>0</v>
      </c>
      <c r="V43" s="5"/>
      <c r="W43" s="4"/>
      <c r="X43" s="4">
        <f>U43+X42</f>
        <v>0</v>
      </c>
      <c r="Y43" s="5"/>
      <c r="Z43" s="4"/>
      <c r="AA43" s="4">
        <f>X43+AA42</f>
        <v>0</v>
      </c>
      <c r="AB43" s="5"/>
      <c r="AC43" s="4"/>
      <c r="AD43" s="4">
        <f>AA43+AD42</f>
        <v>0</v>
      </c>
      <c r="AE43" s="5"/>
      <c r="AF43" s="4"/>
      <c r="AG43" s="4">
        <f>AD43+AG42</f>
        <v>0</v>
      </c>
      <c r="AH43" s="5"/>
      <c r="AI43" s="4"/>
      <c r="AJ43" s="4">
        <f>AG43+AJ42</f>
        <v>0</v>
      </c>
      <c r="AK43" s="5"/>
    </row>
    <row r="46" spans="1:37" ht="18.75" x14ac:dyDescent="0.25">
      <c r="B46" s="123" t="s">
        <v>17</v>
      </c>
      <c r="C46" s="124"/>
      <c r="D46" s="124"/>
      <c r="E46" s="124"/>
      <c r="F46" s="121">
        <v>1593.55</v>
      </c>
      <c r="G46" s="122"/>
    </row>
    <row r="47" spans="1:37" ht="18.75" x14ac:dyDescent="0.25">
      <c r="B47" s="125" t="s">
        <v>18</v>
      </c>
      <c r="C47" s="126"/>
      <c r="D47" s="126"/>
      <c r="E47" s="126"/>
      <c r="F47" s="113">
        <f>F46-AJ43</f>
        <v>1593.55</v>
      </c>
      <c r="G47" s="114"/>
    </row>
    <row r="48" spans="1:37" ht="18.75" x14ac:dyDescent="0.25">
      <c r="B48" s="63" t="s">
        <v>19</v>
      </c>
      <c r="C48" s="64"/>
      <c r="D48" s="64"/>
      <c r="E48" s="64"/>
      <c r="F48" s="113" t="s">
        <v>20</v>
      </c>
      <c r="G48" s="114"/>
    </row>
    <row r="49" spans="2:8" ht="18.75" x14ac:dyDescent="0.25">
      <c r="B49" s="115" t="s">
        <v>26</v>
      </c>
      <c r="C49" s="116"/>
      <c r="D49" s="116"/>
      <c r="E49" s="116"/>
      <c r="F49" s="113">
        <v>7</v>
      </c>
      <c r="G49" s="114"/>
    </row>
    <row r="50" spans="2:8" ht="18.75" x14ac:dyDescent="0.25">
      <c r="B50" s="117" t="s">
        <v>21</v>
      </c>
      <c r="C50" s="118"/>
      <c r="D50" s="118"/>
      <c r="E50" s="118"/>
      <c r="F50" s="113">
        <v>0</v>
      </c>
      <c r="G50" s="114"/>
    </row>
    <row r="51" spans="2:8" ht="18.75" x14ac:dyDescent="0.3">
      <c r="B51" s="119" t="s">
        <v>22</v>
      </c>
      <c r="C51" s="120"/>
      <c r="D51" s="120"/>
      <c r="E51" s="120"/>
      <c r="F51" s="65"/>
      <c r="G51" s="66"/>
    </row>
    <row r="52" spans="2:8" ht="15.75" x14ac:dyDescent="0.25">
      <c r="C52" s="112"/>
      <c r="D52" s="112"/>
      <c r="H52" s="58"/>
    </row>
  </sheetData>
  <mergeCells count="23">
    <mergeCell ref="AI8:AK8"/>
    <mergeCell ref="B8:D8"/>
    <mergeCell ref="E8:G8"/>
    <mergeCell ref="H8:J8"/>
    <mergeCell ref="K8:M8"/>
    <mergeCell ref="N8:P8"/>
    <mergeCell ref="Q8:S8"/>
    <mergeCell ref="T8:V8"/>
    <mergeCell ref="W8:Y8"/>
    <mergeCell ref="Z8:AB8"/>
    <mergeCell ref="AC8:AE8"/>
    <mergeCell ref="AF8:AH8"/>
    <mergeCell ref="B50:E50"/>
    <mergeCell ref="F50:G50"/>
    <mergeCell ref="B51:E51"/>
    <mergeCell ref="C52:D52"/>
    <mergeCell ref="B46:E46"/>
    <mergeCell ref="F46:G46"/>
    <mergeCell ref="B47:E47"/>
    <mergeCell ref="F47:G47"/>
    <mergeCell ref="F48:G48"/>
    <mergeCell ref="B49:E49"/>
    <mergeCell ref="F49:G49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I26"/>
  <sheetViews>
    <sheetView showGridLines="0" topLeftCell="B1" workbookViewId="0">
      <selection activeCell="G31" sqref="G31"/>
    </sheetView>
  </sheetViews>
  <sheetFormatPr baseColWidth="10" defaultRowHeight="15" x14ac:dyDescent="0.25"/>
  <cols>
    <col min="1" max="1" width="3" style="22" customWidth="1"/>
    <col min="2" max="2" width="20.7109375" style="22" customWidth="1"/>
    <col min="3" max="3" width="28.7109375" style="22" customWidth="1"/>
    <col min="4" max="4" width="3" style="22" customWidth="1"/>
    <col min="5" max="5" width="20" style="22" bestFit="1" customWidth="1"/>
    <col min="6" max="6" width="11.42578125" style="22"/>
    <col min="7" max="7" width="4.140625" style="22" customWidth="1"/>
    <col min="8" max="8" width="7.5703125" style="22" customWidth="1"/>
    <col min="10" max="16384" width="11.42578125" style="22"/>
  </cols>
  <sheetData>
    <row r="2" spans="1:9" ht="20.100000000000001" customHeight="1" thickBot="1" x14ac:dyDescent="0.45">
      <c r="A2" s="10"/>
      <c r="D2" s="10"/>
      <c r="I2" s="22"/>
    </row>
    <row r="3" spans="1:9" ht="20.100000000000001" customHeight="1" thickTop="1" thickBot="1" x14ac:dyDescent="0.3">
      <c r="A3" s="11"/>
      <c r="B3" s="138" t="str">
        <f>"Jours Fériés"&amp;" "&amp;Année1&amp;" - "&amp;Année2</f>
        <v>Jours Fériés 2020 - 2021</v>
      </c>
      <c r="C3" s="139"/>
      <c r="D3" s="11"/>
      <c r="E3" s="55" t="s">
        <v>12</v>
      </c>
      <c r="F3" s="56"/>
      <c r="I3" s="22"/>
    </row>
    <row r="4" spans="1:9" ht="15.75" thickTop="1" x14ac:dyDescent="0.25">
      <c r="B4" s="12" t="s">
        <v>2</v>
      </c>
      <c r="C4" s="13">
        <f>DATE(Année1,1,1)</f>
        <v>43831</v>
      </c>
      <c r="E4" s="33" t="s">
        <v>15</v>
      </c>
      <c r="F4" s="34"/>
      <c r="I4" s="22"/>
    </row>
    <row r="5" spans="1:9" x14ac:dyDescent="0.25">
      <c r="B5" s="14" t="s">
        <v>3</v>
      </c>
      <c r="C5" s="15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43933</v>
      </c>
      <c r="E5" s="35" t="s">
        <v>13</v>
      </c>
      <c r="F5" s="36"/>
      <c r="I5" s="22"/>
    </row>
    <row r="6" spans="1:9" ht="15.75" thickBot="1" x14ac:dyDescent="0.3">
      <c r="A6" s="8"/>
      <c r="B6" s="14" t="s">
        <v>4</v>
      </c>
      <c r="C6" s="15">
        <f>C5+1</f>
        <v>43934</v>
      </c>
      <c r="D6" s="8"/>
      <c r="E6" s="37" t="s">
        <v>14</v>
      </c>
      <c r="F6" s="71"/>
      <c r="I6" s="22"/>
    </row>
    <row r="7" spans="1:9" x14ac:dyDescent="0.25">
      <c r="B7" s="14" t="s">
        <v>5</v>
      </c>
      <c r="C7" s="15">
        <f>C5+39</f>
        <v>43972</v>
      </c>
      <c r="E7" s="72"/>
      <c r="F7" s="72"/>
      <c r="G7" s="23"/>
      <c r="H7" s="23"/>
      <c r="I7" s="23"/>
    </row>
    <row r="8" spans="1:9" x14ac:dyDescent="0.25">
      <c r="A8" s="8"/>
      <c r="B8" s="14" t="s">
        <v>6</v>
      </c>
      <c r="C8" s="15">
        <f>C5+50</f>
        <v>43983</v>
      </c>
      <c r="D8" s="8"/>
      <c r="E8" s="72"/>
      <c r="F8" s="72"/>
      <c r="G8" s="23"/>
      <c r="H8" s="23"/>
      <c r="I8" s="23"/>
    </row>
    <row r="9" spans="1:9" x14ac:dyDescent="0.25">
      <c r="B9" s="16" t="s">
        <v>7</v>
      </c>
      <c r="C9" s="17">
        <f>DATE(Année1,5,1)</f>
        <v>43952</v>
      </c>
      <c r="E9" s="72"/>
      <c r="F9" s="72"/>
      <c r="G9" s="23"/>
      <c r="H9" s="23"/>
      <c r="I9" s="23"/>
    </row>
    <row r="10" spans="1:9" x14ac:dyDescent="0.25">
      <c r="B10" s="16" t="s">
        <v>8</v>
      </c>
      <c r="C10" s="17">
        <f>DATE(Année1,5,8)</f>
        <v>43959</v>
      </c>
      <c r="E10" s="72"/>
      <c r="F10" s="23"/>
      <c r="G10" s="23"/>
      <c r="H10" s="23"/>
      <c r="I10" s="23"/>
    </row>
    <row r="11" spans="1:9" x14ac:dyDescent="0.25">
      <c r="A11" s="8"/>
      <c r="B11" s="16" t="s">
        <v>16</v>
      </c>
      <c r="C11" s="17">
        <f>DATE(Année1,7,14)</f>
        <v>44026</v>
      </c>
      <c r="D11" s="8"/>
      <c r="E11" s="23"/>
      <c r="F11" s="23"/>
      <c r="G11" s="23"/>
      <c r="H11" s="23"/>
      <c r="I11" s="23"/>
    </row>
    <row r="12" spans="1:9" x14ac:dyDescent="0.25">
      <c r="B12" s="16" t="s">
        <v>9</v>
      </c>
      <c r="C12" s="17">
        <f>DATE(Année1,8,15)</f>
        <v>44058</v>
      </c>
      <c r="E12" s="23"/>
      <c r="F12" s="23"/>
      <c r="G12" s="23"/>
      <c r="H12" s="23"/>
      <c r="I12" s="23"/>
    </row>
    <row r="13" spans="1:9" x14ac:dyDescent="0.25">
      <c r="B13" s="16" t="s">
        <v>10</v>
      </c>
      <c r="C13" s="17">
        <f>DATE(Année1,11,11)</f>
        <v>44146</v>
      </c>
      <c r="E13" s="23"/>
      <c r="F13" s="23"/>
      <c r="G13" s="23"/>
      <c r="H13" s="23"/>
      <c r="I13" s="23"/>
    </row>
    <row r="14" spans="1:9" ht="15.75" thickBot="1" x14ac:dyDescent="0.3">
      <c r="B14" s="18" t="s">
        <v>11</v>
      </c>
      <c r="C14" s="19">
        <f>DATE(Année1,12,25)</f>
        <v>44190</v>
      </c>
      <c r="E14" s="23"/>
      <c r="F14" s="23"/>
      <c r="G14" s="23"/>
      <c r="H14" s="23"/>
      <c r="I14" s="23"/>
    </row>
    <row r="15" spans="1:9" ht="15.75" thickTop="1" x14ac:dyDescent="0.25">
      <c r="B15" s="12" t="s">
        <v>2</v>
      </c>
      <c r="C15" s="13">
        <f>DATE(Année2,1,1)</f>
        <v>44197</v>
      </c>
      <c r="E15" s="23"/>
      <c r="F15" s="23"/>
      <c r="G15" s="23"/>
      <c r="H15" s="23"/>
      <c r="I15" s="23"/>
    </row>
    <row r="16" spans="1:9" x14ac:dyDescent="0.25">
      <c r="B16" s="14" t="s">
        <v>3</v>
      </c>
      <c r="C16" s="15">
        <f>DATE(Année2,IF((25-MOD((11*MOD(Année2-1900,19)+4-INT((7*MOD(Année2-1900,19)+1)/19)),29)-MOD(Année2-1900+INT((Année2-1900)/4)+31-MOD((11*MOD(Année2-1900,19)+4-INT((7*MOD(Année2-1900,19)+1)/19)),29),7))&gt;0,4,3),IF((25-MOD((11*MOD(Année2-1900,19)+4-INT((7*MOD(Année2-1900,19)+1)/19)),29)-MOD(Année2-1900+INT((Année2-1900)/4)+31-MOD((11*MOD(Année2-1900,19)+4-INT((7*MOD(Année2-1900,19)+1)/19)),29),7))&gt;0,(25-MOD((11*MOD(Année2-1900,19)+4-INT((7*MOD(Année2-1900,19)+1)/19)),29)-MOD(Année2-1900+INT((Année2-1900)/4)+31-MOD((11*MOD(Année2-1900,19)+4-INT((7*MOD(Année2-1900,19)+1)/19)),29),7)),31+(25-MOD((11*MOD(Année2-1900,19)+4-INT((7*MOD(Année2-1900,19)+1)/19)),29)-MOD(Année2-1900+INT((Année2-1900)/4)+31-MOD((11*MOD(Année2-1900,19)+4-INT((7*MOD(Année2-1900,19)+1)/19)),29),7))))</f>
        <v>44290</v>
      </c>
      <c r="E16" s="23"/>
      <c r="F16" s="23"/>
      <c r="G16" s="23"/>
      <c r="H16" s="23"/>
      <c r="I16" s="23"/>
    </row>
    <row r="17" spans="1:9" x14ac:dyDescent="0.25">
      <c r="B17" s="14" t="s">
        <v>4</v>
      </c>
      <c r="C17" s="15">
        <f>C16+1</f>
        <v>44291</v>
      </c>
      <c r="E17" s="23"/>
      <c r="F17" s="23"/>
      <c r="G17" s="23"/>
      <c r="H17" s="23"/>
      <c r="I17" s="23"/>
    </row>
    <row r="18" spans="1:9" x14ac:dyDescent="0.25">
      <c r="B18" s="14" t="s">
        <v>5</v>
      </c>
      <c r="C18" s="15">
        <f>C16+39</f>
        <v>44329</v>
      </c>
      <c r="E18" s="23"/>
      <c r="F18" s="23"/>
      <c r="G18" s="23"/>
      <c r="H18" s="23"/>
      <c r="I18" s="23"/>
    </row>
    <row r="19" spans="1:9" x14ac:dyDescent="0.25">
      <c r="B19" s="14" t="s">
        <v>6</v>
      </c>
      <c r="C19" s="15">
        <f>C16+50</f>
        <v>44340</v>
      </c>
      <c r="E19" s="23"/>
      <c r="F19" s="23"/>
      <c r="G19" s="23"/>
      <c r="H19" s="23"/>
      <c r="I19" s="23"/>
    </row>
    <row r="20" spans="1:9" x14ac:dyDescent="0.25">
      <c r="A20" s="9"/>
      <c r="B20" s="16" t="s">
        <v>7</v>
      </c>
      <c r="C20" s="17">
        <f>DATE(Année2,5,1)</f>
        <v>44317</v>
      </c>
      <c r="D20" s="9"/>
    </row>
    <row r="21" spans="1:9" x14ac:dyDescent="0.25">
      <c r="B21" s="16" t="s">
        <v>8</v>
      </c>
      <c r="C21" s="17">
        <f>DATE(Année2,5,8)</f>
        <v>44324</v>
      </c>
    </row>
    <row r="22" spans="1:9" x14ac:dyDescent="0.25">
      <c r="B22" s="16" t="s">
        <v>16</v>
      </c>
      <c r="C22" s="17">
        <f>DATE(Année2,7,14)</f>
        <v>44391</v>
      </c>
    </row>
    <row r="23" spans="1:9" x14ac:dyDescent="0.25">
      <c r="B23" s="16" t="s">
        <v>9</v>
      </c>
      <c r="C23" s="17">
        <f>DATE(Année2,8,15)</f>
        <v>44423</v>
      </c>
    </row>
    <row r="24" spans="1:9" x14ac:dyDescent="0.25">
      <c r="B24" s="16" t="s">
        <v>10</v>
      </c>
      <c r="C24" s="17">
        <f>DATE(Année2,11,11)</f>
        <v>44511</v>
      </c>
    </row>
    <row r="25" spans="1:9" ht="15.75" thickBot="1" x14ac:dyDescent="0.3">
      <c r="B25" s="18" t="s">
        <v>11</v>
      </c>
      <c r="C25" s="19">
        <f>DATE(Année2,12,25)</f>
        <v>44555</v>
      </c>
    </row>
    <row r="26" spans="1:9" ht="15.75" thickTop="1" x14ac:dyDescent="0.25"/>
  </sheetData>
  <mergeCells count="1">
    <mergeCell ref="B3:C3"/>
  </mergeCells>
  <pageMargins left="0.25" right="0.25" top="0.75" bottom="0.75" header="0.3" footer="0.3"/>
  <pageSetup paperSize="9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Synthese</vt:lpstr>
      <vt:lpstr>16</vt:lpstr>
      <vt:lpstr>69 (2)</vt:lpstr>
      <vt:lpstr>69 (3)</vt:lpstr>
      <vt:lpstr>BDD</vt:lpstr>
      <vt:lpstr>'69 (2)'!Année1</vt:lpstr>
      <vt:lpstr>'69 (3)'!Année1</vt:lpstr>
      <vt:lpstr>Année1</vt:lpstr>
      <vt:lpstr>'69 (2)'!ANNEE2</vt:lpstr>
      <vt:lpstr>'69 (3)'!ANNEE2</vt:lpstr>
      <vt:lpstr>ANNEE2</vt:lpstr>
      <vt:lpstr>'69 (2)'!Année2</vt:lpstr>
      <vt:lpstr>'69 (3)'!Année2</vt:lpstr>
      <vt:lpstr>Année2</vt:lpstr>
      <vt:lpstr>'16'!Zone_d_impression</vt:lpstr>
      <vt:lpstr>'69 (2)'!Zone_d_impression</vt:lpstr>
      <vt:lpstr>'69 (3)'!Zone_d_impression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JPN</dc:creator>
  <cp:lastModifiedBy>PCHP</cp:lastModifiedBy>
  <cp:lastPrinted>2016-02-09T17:52:08Z</cp:lastPrinted>
  <dcterms:created xsi:type="dcterms:W3CDTF">2014-06-18T20:23:37Z</dcterms:created>
  <dcterms:modified xsi:type="dcterms:W3CDTF">2018-03-21T18:40:08Z</dcterms:modified>
</cp:coreProperties>
</file>