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7595" windowHeight="9045" activeTab="1"/>
  </bookViews>
  <sheets>
    <sheet name="Plan de Trav." sheetId="1" r:id="rId1"/>
    <sheet name="BDD" sheetId="5" r:id="rId2"/>
  </sheets>
  <definedNames>
    <definedName name="année" localSheetId="1">BDD!#REF!</definedName>
    <definedName name="année">#REF!</definedName>
    <definedName name="Année1">'Plan de Trav.'!$J$2</definedName>
    <definedName name="ANNEE2">'Plan de Trav.'!$J$2</definedName>
    <definedName name="Année2">'Plan de Trav.'!$L$2</definedName>
  </definedNames>
  <calcPr calcId="145621"/>
</workbook>
</file>

<file path=xl/calcChain.xml><?xml version="1.0" encoding="utf-8"?>
<calcChain xmlns="http://schemas.openxmlformats.org/spreadsheetml/2006/main">
  <c r="L41" i="1" l="1"/>
  <c r="L5" i="5" l="1"/>
  <c r="AI3" i="1"/>
  <c r="C14" i="5"/>
  <c r="C13" i="5"/>
  <c r="C12" i="5"/>
  <c r="C11" i="5"/>
  <c r="C10" i="5"/>
  <c r="C9" i="5"/>
  <c r="C5" i="5"/>
  <c r="C8" i="5" s="1"/>
  <c r="C4" i="5"/>
  <c r="C6" i="5" l="1"/>
  <c r="C7" i="5"/>
  <c r="L2" i="1" l="1"/>
  <c r="T9" i="1"/>
  <c r="Q9" i="1"/>
  <c r="N9" i="1"/>
  <c r="K9" i="1"/>
  <c r="H9" i="1"/>
  <c r="E9" i="1"/>
  <c r="B9" i="1"/>
  <c r="T8" i="1"/>
  <c r="Q8" i="1"/>
  <c r="N8" i="1"/>
  <c r="K8" i="1"/>
  <c r="H8" i="1"/>
  <c r="E8" i="1"/>
  <c r="B8" i="1"/>
  <c r="C25" i="5" l="1"/>
  <c r="C23" i="5"/>
  <c r="C22" i="5"/>
  <c r="C20" i="5"/>
  <c r="C16" i="5"/>
  <c r="C24" i="5"/>
  <c r="C21" i="5"/>
  <c r="C15" i="5"/>
  <c r="B3" i="5"/>
  <c r="AI9" i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Z8" i="1"/>
  <c r="AF9" i="1"/>
  <c r="AF8" i="1"/>
  <c r="AC8" i="1"/>
  <c r="AC9" i="1"/>
  <c r="Z9" i="1"/>
  <c r="AI8" i="1"/>
  <c r="W9" i="1"/>
  <c r="W8" i="1"/>
  <c r="D40" i="1"/>
  <c r="AK40" i="1"/>
  <c r="AH40" i="1"/>
  <c r="AE40" i="1"/>
  <c r="AB40" i="1"/>
  <c r="Y40" i="1"/>
  <c r="V40" i="1"/>
  <c r="S40" i="1"/>
  <c r="P40" i="1"/>
  <c r="M40" i="1"/>
  <c r="J40" i="1"/>
  <c r="G40" i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AJ41" i="1"/>
  <c r="AG41" i="1"/>
  <c r="AD41" i="1"/>
  <c r="AA41" i="1"/>
  <c r="X41" i="1"/>
  <c r="U41" i="1"/>
  <c r="R41" i="1"/>
  <c r="R42" i="1" s="1"/>
  <c r="O41" i="1"/>
  <c r="O42" i="1" s="1"/>
  <c r="C41" i="1"/>
  <c r="C42" i="1" s="1"/>
  <c r="I41" i="1"/>
  <c r="F41" i="1"/>
  <c r="C18" i="5" l="1"/>
  <c r="C19" i="5"/>
  <c r="C17" i="5"/>
  <c r="U42" i="1"/>
  <c r="X42" i="1" s="1"/>
  <c r="AA42" i="1" s="1"/>
  <c r="AD42" i="1" s="1"/>
  <c r="AG42" i="1" s="1"/>
  <c r="AJ42" i="1" s="1"/>
  <c r="F42" i="1"/>
  <c r="I42" i="1" s="1"/>
  <c r="L42" i="1" s="1"/>
  <c r="AC10" i="1" l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Z10" i="1"/>
  <c r="Z11" i="1" s="1"/>
  <c r="Z12" i="1" s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W10" i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T10" i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Q10" i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N10" i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K10" i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H10" i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E10" i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AF10" i="1" l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</calcChain>
</file>

<file path=xl/sharedStrings.xml><?xml version="1.0" encoding="utf-8"?>
<sst xmlns="http://schemas.openxmlformats.org/spreadsheetml/2006/main" count="207" uniqueCount="37">
  <si>
    <t>CUMUL</t>
  </si>
  <si>
    <t xml:space="preserve">Plan de travail de l'année </t>
  </si>
  <si>
    <t>k</t>
  </si>
  <si>
    <t>Jour de l'an</t>
  </si>
  <si>
    <t>Pâques</t>
  </si>
  <si>
    <t>Lundi de Pâques</t>
  </si>
  <si>
    <t>Ascension</t>
  </si>
  <si>
    <t>Lundi de Pentecôte</t>
  </si>
  <si>
    <t>Fête du Travail</t>
  </si>
  <si>
    <t>Victoire 1945</t>
  </si>
  <si>
    <t>Fête National</t>
  </si>
  <si>
    <t>Assomption</t>
  </si>
  <si>
    <t>Armistice 1918</t>
  </si>
  <si>
    <t>Noël</t>
  </si>
  <si>
    <t>H. Nor.</t>
  </si>
  <si>
    <t>H. sup.</t>
  </si>
  <si>
    <t>Vert</t>
  </si>
  <si>
    <t>Jaune</t>
  </si>
  <si>
    <t>Bleu</t>
  </si>
  <si>
    <t>Rouge</t>
  </si>
  <si>
    <t>Nuit</t>
  </si>
  <si>
    <t>Matin</t>
  </si>
  <si>
    <t>Repos</t>
  </si>
  <si>
    <t>Couleurs</t>
  </si>
  <si>
    <t>Vendredi à dimanche</t>
  </si>
  <si>
    <t>Fériés</t>
  </si>
  <si>
    <t xml:space="preserve">Aucune couleur </t>
  </si>
  <si>
    <t>Equipe 1</t>
  </si>
  <si>
    <t>Equipe 2</t>
  </si>
  <si>
    <t>Equipe 3</t>
  </si>
  <si>
    <t>Equipe 4</t>
  </si>
  <si>
    <t>Cycle</t>
  </si>
  <si>
    <t>Postes</t>
  </si>
  <si>
    <t>Equipe</t>
  </si>
  <si>
    <t>Après-midi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</si>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</sst>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 "/>
    <numFmt numFmtId="165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omic Sans MS"/>
      <family val="4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99CC00"/>
      <name val="Calibri"/>
      <family val="2"/>
    </font>
    <font>
      <sz val="11"/>
      <color rgb="FF0000FF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BDDC2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5EA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2" borderId="0" xfId="0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2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2" fontId="7" fillId="0" borderId="4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2" fontId="7" fillId="0" borderId="6" xfId="0" applyNumberFormat="1" applyFont="1" applyBorder="1" applyAlignment="1">
      <alignment horizontal="center"/>
    </xf>
    <xf numFmtId="2" fontId="1" fillId="3" borderId="0" xfId="0" applyNumberFormat="1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1" fontId="0" fillId="0" borderId="0" xfId="0" applyNumberFormat="1"/>
    <xf numFmtId="0" fontId="0" fillId="0" borderId="0" xfId="0" applyNumberFormat="1"/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1" fillId="0" borderId="13" xfId="0" applyFont="1" applyBorder="1"/>
    <xf numFmtId="165" fontId="0" fillId="0" borderId="14" xfId="0" applyNumberFormat="1" applyBorder="1" applyAlignment="1">
      <alignment horizontal="left" vertical="center"/>
    </xf>
    <xf numFmtId="0" fontId="1" fillId="6" borderId="15" xfId="0" applyFont="1" applyFill="1" applyBorder="1"/>
    <xf numFmtId="165" fontId="0" fillId="6" borderId="16" xfId="0" applyNumberFormat="1" applyFill="1" applyBorder="1" applyAlignment="1">
      <alignment horizontal="left" vertical="center"/>
    </xf>
    <xf numFmtId="0" fontId="1" fillId="0" borderId="15" xfId="0" applyFont="1" applyBorder="1"/>
    <xf numFmtId="165" fontId="0" fillId="0" borderId="16" xfId="0" applyNumberFormat="1" applyBorder="1" applyAlignment="1">
      <alignment horizontal="left" vertical="center"/>
    </xf>
    <xf numFmtId="0" fontId="1" fillId="0" borderId="17" xfId="0" applyFont="1" applyBorder="1"/>
    <xf numFmtId="165" fontId="0" fillId="0" borderId="18" xfId="0" applyNumberFormat="1" applyBorder="1" applyAlignment="1">
      <alignment horizontal="left" vertical="center"/>
    </xf>
    <xf numFmtId="0" fontId="6" fillId="0" borderId="1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Border="1"/>
    <xf numFmtId="2" fontId="7" fillId="3" borderId="5" xfId="0" applyNumberFormat="1" applyFont="1" applyFill="1" applyBorder="1" applyAlignment="1">
      <alignment horizontal="center" vertical="center"/>
    </xf>
    <xf numFmtId="2" fontId="7" fillId="9" borderId="5" xfId="0" applyNumberFormat="1" applyFont="1" applyFill="1" applyBorder="1" applyAlignment="1">
      <alignment horizontal="center" vertical="center"/>
    </xf>
    <xf numFmtId="0" fontId="0" fillId="10" borderId="0" xfId="0" applyFill="1"/>
    <xf numFmtId="0" fontId="0" fillId="11" borderId="0" xfId="0" applyFill="1"/>
    <xf numFmtId="2" fontId="7" fillId="11" borderId="5" xfId="0" applyNumberFormat="1" applyFont="1" applyFill="1" applyBorder="1" applyAlignment="1">
      <alignment horizontal="center" vertical="center"/>
    </xf>
    <xf numFmtId="164" fontId="9" fillId="11" borderId="5" xfId="0" applyNumberFormat="1" applyFont="1" applyFill="1" applyBorder="1" applyAlignment="1">
      <alignment horizontal="center" vertical="center"/>
    </xf>
    <xf numFmtId="2" fontId="7" fillId="11" borderId="5" xfId="0" applyNumberFormat="1" applyFont="1" applyFill="1" applyBorder="1" applyAlignment="1">
      <alignment horizontal="center"/>
    </xf>
    <xf numFmtId="164" fontId="9" fillId="11" borderId="4" xfId="0" applyNumberFormat="1" applyFont="1" applyFill="1" applyBorder="1" applyAlignment="1">
      <alignment horizontal="center" vertical="center"/>
    </xf>
    <xf numFmtId="2" fontId="7" fillId="11" borderId="4" xfId="0" applyNumberFormat="1" applyFont="1" applyFill="1" applyBorder="1" applyAlignment="1">
      <alignment horizontal="center"/>
    </xf>
    <xf numFmtId="0" fontId="0" fillId="0" borderId="21" xfId="0" applyFill="1" applyBorder="1"/>
    <xf numFmtId="0" fontId="0" fillId="0" borderId="22" xfId="0" applyBorder="1"/>
    <xf numFmtId="0" fontId="0" fillId="0" borderId="23" xfId="0" applyBorder="1"/>
    <xf numFmtId="0" fontId="0" fillId="10" borderId="24" xfId="0" applyFill="1" applyBorder="1"/>
    <xf numFmtId="0" fontId="0" fillId="11" borderId="24" xfId="0" applyFill="1" applyBorder="1"/>
    <xf numFmtId="0" fontId="0" fillId="7" borderId="24" xfId="0" applyFill="1" applyBorder="1"/>
    <xf numFmtId="0" fontId="0" fillId="12" borderId="24" xfId="0" applyFill="1" applyBorder="1"/>
    <xf numFmtId="0" fontId="0" fillId="3" borderId="24" xfId="0" applyFill="1" applyBorder="1"/>
    <xf numFmtId="0" fontId="0" fillId="0" borderId="25" xfId="0" applyBorder="1"/>
    <xf numFmtId="164" fontId="9" fillId="13" borderId="4" xfId="0" applyNumberFormat="1" applyFont="1" applyFill="1" applyBorder="1" applyAlignment="1">
      <alignment horizontal="center" vertical="center"/>
    </xf>
    <xf numFmtId="2" fontId="7" fillId="13" borderId="4" xfId="0" applyNumberFormat="1" applyFont="1" applyFill="1" applyBorder="1" applyAlignment="1">
      <alignment horizontal="center" vertical="center"/>
    </xf>
    <xf numFmtId="2" fontId="7" fillId="13" borderId="4" xfId="0" applyNumberFormat="1" applyFont="1" applyFill="1" applyBorder="1" applyAlignment="1">
      <alignment horizontal="center"/>
    </xf>
    <xf numFmtId="164" fontId="9" fillId="13" borderId="5" xfId="0" applyNumberFormat="1" applyFont="1" applyFill="1" applyBorder="1" applyAlignment="1">
      <alignment horizontal="center" vertical="center"/>
    </xf>
    <xf numFmtId="2" fontId="7" fillId="13" borderId="5" xfId="0" applyNumberFormat="1" applyFont="1" applyFill="1" applyBorder="1" applyAlignment="1">
      <alignment horizontal="center" vertical="center"/>
    </xf>
    <xf numFmtId="2" fontId="7" fillId="13" borderId="5" xfId="0" applyNumberFormat="1" applyFont="1" applyFill="1" applyBorder="1" applyAlignment="1">
      <alignment horizontal="center"/>
    </xf>
    <xf numFmtId="164" fontId="3" fillId="13" borderId="6" xfId="0" applyNumberFormat="1" applyFont="1" applyFill="1" applyBorder="1" applyAlignment="1">
      <alignment horizontal="center" vertical="center"/>
    </xf>
    <xf numFmtId="2" fontId="7" fillId="13" borderId="6" xfId="0" applyNumberFormat="1" applyFont="1" applyFill="1" applyBorder="1" applyAlignment="1">
      <alignment horizontal="center" vertical="center"/>
    </xf>
    <xf numFmtId="164" fontId="9" fillId="13" borderId="6" xfId="0" applyNumberFormat="1" applyFont="1" applyFill="1" applyBorder="1" applyAlignment="1">
      <alignment horizontal="center" vertical="center"/>
    </xf>
    <xf numFmtId="2" fontId="7" fillId="13" borderId="6" xfId="0" applyNumberFormat="1" applyFont="1" applyFill="1" applyBorder="1" applyAlignment="1">
      <alignment horizontal="center"/>
    </xf>
    <xf numFmtId="164" fontId="9" fillId="10" borderId="4" xfId="0" applyNumberFormat="1" applyFont="1" applyFill="1" applyBorder="1" applyAlignment="1">
      <alignment horizontal="center" vertical="center"/>
    </xf>
    <xf numFmtId="2" fontId="7" fillId="10" borderId="4" xfId="0" applyNumberFormat="1" applyFont="1" applyFill="1" applyBorder="1" applyAlignment="1">
      <alignment horizontal="center" vertical="center"/>
    </xf>
    <xf numFmtId="164" fontId="9" fillId="10" borderId="5" xfId="0" applyNumberFormat="1" applyFont="1" applyFill="1" applyBorder="1" applyAlignment="1">
      <alignment horizontal="center" vertical="center"/>
    </xf>
    <xf numFmtId="2" fontId="7" fillId="10" borderId="5" xfId="0" applyNumberFormat="1" applyFont="1" applyFill="1" applyBorder="1" applyAlignment="1">
      <alignment horizontal="center" vertical="center"/>
    </xf>
    <xf numFmtId="2" fontId="7" fillId="10" borderId="6" xfId="0" applyNumberFormat="1" applyFont="1" applyFill="1" applyBorder="1" applyAlignment="1">
      <alignment horizontal="center" vertical="center"/>
    </xf>
    <xf numFmtId="164" fontId="9" fillId="10" borderId="6" xfId="0" applyNumberFormat="1" applyFont="1" applyFill="1" applyBorder="1" applyAlignment="1">
      <alignment horizontal="center" vertical="center"/>
    </xf>
    <xf numFmtId="2" fontId="7" fillId="10" borderId="5" xfId="0" applyNumberFormat="1" applyFont="1" applyFill="1" applyBorder="1" applyAlignment="1">
      <alignment horizontal="center"/>
    </xf>
    <xf numFmtId="2" fontId="7" fillId="10" borderId="6" xfId="0" applyNumberFormat="1" applyFont="1" applyFill="1" applyBorder="1" applyAlignment="1">
      <alignment horizontal="center"/>
    </xf>
    <xf numFmtId="2" fontId="7" fillId="10" borderId="4" xfId="0" applyNumberFormat="1" applyFont="1" applyFill="1" applyBorder="1" applyAlignment="1">
      <alignment horizontal="center"/>
    </xf>
    <xf numFmtId="0" fontId="1" fillId="14" borderId="0" xfId="0" applyFont="1" applyFill="1" applyAlignment="1">
      <alignment horizontal="centerContinuous" vertical="center"/>
    </xf>
    <xf numFmtId="0" fontId="1" fillId="14" borderId="0" xfId="0" applyFont="1" applyFill="1" applyAlignment="1">
      <alignment horizontal="centerContinuous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7" xfId="0" applyBorder="1"/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15" borderId="0" xfId="0" applyFill="1" applyBorder="1" applyAlignment="1">
      <alignment horizontal="centerContinuous"/>
    </xf>
    <xf numFmtId="0" fontId="1" fillId="15" borderId="0" xfId="0" applyFont="1" applyFill="1" applyBorder="1" applyAlignment="1">
      <alignment horizontal="centerContinuous" vertical="center"/>
    </xf>
    <xf numFmtId="0" fontId="1" fillId="15" borderId="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26" xfId="0" applyBorder="1"/>
    <xf numFmtId="0" fontId="0" fillId="0" borderId="14" xfId="0" applyBorder="1" applyAlignment="1">
      <alignment horizontal="center"/>
    </xf>
    <xf numFmtId="0" fontId="12" fillId="0" borderId="0" xfId="0" applyFont="1"/>
    <xf numFmtId="2" fontId="7" fillId="3" borderId="4" xfId="0" applyNumberFormat="1" applyFont="1" applyFill="1" applyBorder="1" applyAlignment="1">
      <alignment horizontal="center" vertical="center"/>
    </xf>
    <xf numFmtId="2" fontId="7" fillId="9" borderId="4" xfId="0" applyNumberFormat="1" applyFont="1" applyFill="1" applyBorder="1" applyAlignment="1">
      <alignment horizontal="center" vertical="center"/>
    </xf>
    <xf numFmtId="2" fontId="7" fillId="3" borderId="4" xfId="0" applyNumberFormat="1" applyFont="1" applyFill="1" applyBorder="1" applyAlignment="1">
      <alignment horizontal="center"/>
    </xf>
    <xf numFmtId="2" fontId="7" fillId="9" borderId="5" xfId="0" applyNumberFormat="1" applyFont="1" applyFill="1" applyBorder="1" applyAlignment="1">
      <alignment horizontal="center"/>
    </xf>
    <xf numFmtId="2" fontId="7" fillId="3" borderId="5" xfId="0" applyNumberFormat="1" applyFont="1" applyFill="1" applyBorder="1" applyAlignment="1">
      <alignment horizontal="center"/>
    </xf>
    <xf numFmtId="2" fontId="7" fillId="3" borderId="6" xfId="0" applyNumberFormat="1" applyFont="1" applyFill="1" applyBorder="1" applyAlignment="1">
      <alignment horizontal="center"/>
    </xf>
    <xf numFmtId="2" fontId="7" fillId="9" borderId="4" xfId="0" applyNumberFormat="1" applyFont="1" applyFill="1" applyBorder="1" applyAlignment="1">
      <alignment horizontal="center"/>
    </xf>
    <xf numFmtId="2" fontId="7" fillId="9" borderId="6" xfId="0" applyNumberFormat="1" applyFont="1" applyFill="1" applyBorder="1" applyAlignment="1">
      <alignment horizontal="center"/>
    </xf>
    <xf numFmtId="2" fontId="0" fillId="9" borderId="5" xfId="0" applyNumberFormat="1" applyFont="1" applyFill="1" applyBorder="1" applyAlignment="1">
      <alignment horizontal="left" vertical="center"/>
    </xf>
    <xf numFmtId="2" fontId="7" fillId="3" borderId="6" xfId="0" applyNumberFormat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4" fillId="8" borderId="1" xfId="0" quotePrefix="1" applyFont="1" applyFill="1" applyBorder="1" applyAlignment="1">
      <alignment horizontal="center" vertical="center"/>
    </xf>
    <xf numFmtId="0" fontId="4" fillId="8" borderId="2" xfId="0" quotePrefix="1" applyFont="1" applyFill="1" applyBorder="1" applyAlignment="1">
      <alignment horizontal="center" vertical="center"/>
    </xf>
    <xf numFmtId="0" fontId="4" fillId="8" borderId="3" xfId="0" quotePrefix="1" applyFont="1" applyFill="1" applyBorder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A5EAF3"/>
        </patternFill>
      </fill>
    </dxf>
  </dxfs>
  <tableStyles count="0" defaultTableStyle="TableStyleMedium2" defaultPivotStyle="PivotStyleLight16"/>
  <colors>
    <mruColors>
      <color rgb="FFFF8585"/>
      <color rgb="FF0000FF"/>
      <color rgb="FFFF0066"/>
      <color rgb="FF99FF99"/>
      <color rgb="FFA5EAF3"/>
      <color rgb="FFBDDC24"/>
      <color rgb="FF99FFCC"/>
      <color rgb="FF00FF00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J$2" max="30000" min="1900" page="10" val="2014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1</xdr:row>
          <xdr:rowOff>9525</xdr:rowOff>
        </xdr:from>
        <xdr:to>
          <xdr:col>15</xdr:col>
          <xdr:colOff>361950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  <a:cs typeface="Calibri"/>
                </a:rPr>
                <a:t>Saisie Poste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390525</xdr:colOff>
          <xdr:row>1</xdr:row>
          <xdr:rowOff>9525</xdr:rowOff>
        </xdr:from>
        <xdr:to>
          <xdr:col>19</xdr:col>
          <xdr:colOff>123825</xdr:colOff>
          <xdr:row>2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  <a:cs typeface="Calibri"/>
                </a:rPr>
                <a:t>R.A.Z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M42"/>
  <sheetViews>
    <sheetView zoomScaleNormal="100" workbookViewId="0">
      <selection activeCell="E7" sqref="E7"/>
    </sheetView>
  </sheetViews>
  <sheetFormatPr baseColWidth="10" defaultRowHeight="15" x14ac:dyDescent="0.25"/>
  <cols>
    <col min="1" max="1" width="0.7109375" customWidth="1"/>
    <col min="2" max="3" width="7.7109375" customWidth="1"/>
    <col min="4" max="4" width="5.5703125" bestFit="1" customWidth="1"/>
    <col min="5" max="6" width="7.7109375" customWidth="1"/>
    <col min="7" max="7" width="5.5703125" customWidth="1"/>
    <col min="8" max="9" width="7.7109375" customWidth="1"/>
    <col min="10" max="10" width="5.5703125" bestFit="1" customWidth="1"/>
    <col min="11" max="11" width="7.7109375" customWidth="1"/>
    <col min="12" max="12" width="9.5703125" bestFit="1" customWidth="1"/>
    <col min="13" max="13" width="5.5703125" customWidth="1"/>
    <col min="14" max="14" width="7.7109375" customWidth="1"/>
    <col min="15" max="15" width="9.5703125" bestFit="1" customWidth="1"/>
    <col min="16" max="16" width="5.5703125" bestFit="1" customWidth="1"/>
    <col min="17" max="17" width="7.7109375" customWidth="1"/>
    <col min="18" max="18" width="9.5703125" bestFit="1" customWidth="1"/>
    <col min="19" max="19" width="5.5703125" bestFit="1" customWidth="1"/>
    <col min="20" max="20" width="7.7109375" customWidth="1"/>
    <col min="21" max="21" width="9.5703125" bestFit="1" customWidth="1"/>
    <col min="22" max="22" width="5.5703125" bestFit="1" customWidth="1"/>
    <col min="23" max="23" width="7.7109375" customWidth="1"/>
    <col min="24" max="24" width="9.5703125" bestFit="1" customWidth="1"/>
    <col min="25" max="25" width="5.5703125" bestFit="1" customWidth="1"/>
    <col min="26" max="26" width="7.7109375" customWidth="1"/>
    <col min="27" max="28" width="9.5703125" bestFit="1" customWidth="1"/>
    <col min="29" max="30" width="7.7109375" customWidth="1"/>
    <col min="31" max="31" width="5.5703125" bestFit="1" customWidth="1"/>
    <col min="32" max="33" width="7.7109375" customWidth="1"/>
    <col min="34" max="34" width="5.5703125" bestFit="1" customWidth="1"/>
    <col min="35" max="36" width="7.7109375" customWidth="1"/>
    <col min="37" max="37" width="5.5703125" bestFit="1" customWidth="1"/>
  </cols>
  <sheetData>
    <row r="2" spans="1:39" ht="15" customHeight="1" x14ac:dyDescent="0.25">
      <c r="A2" s="23"/>
      <c r="B2" s="98" t="s">
        <v>1</v>
      </c>
      <c r="C2" s="98"/>
      <c r="D2" s="98"/>
      <c r="E2" s="98"/>
      <c r="F2" s="98"/>
      <c r="G2" s="98"/>
      <c r="H2" s="98"/>
      <c r="I2" s="99"/>
      <c r="J2" s="88">
        <v>2014</v>
      </c>
      <c r="K2" s="89"/>
      <c r="L2" s="88">
        <f>Année1+1</f>
        <v>2015</v>
      </c>
      <c r="M2" s="89"/>
    </row>
    <row r="3" spans="1:39" ht="15" customHeight="1" x14ac:dyDescent="0.25">
      <c r="A3" s="23"/>
      <c r="B3" s="98"/>
      <c r="C3" s="98"/>
      <c r="D3" s="98"/>
      <c r="E3" s="98"/>
      <c r="F3" s="98"/>
      <c r="G3" s="98"/>
      <c r="H3" s="98"/>
      <c r="I3" s="99"/>
      <c r="J3" s="90"/>
      <c r="K3" s="91"/>
      <c r="L3" s="90"/>
      <c r="M3" s="91"/>
      <c r="AI3">
        <f>COLUMN()</f>
        <v>35</v>
      </c>
    </row>
    <row r="4" spans="1:39" ht="18.75" customHeight="1" x14ac:dyDescent="0.25">
      <c r="Q4" s="24"/>
      <c r="R4" s="24"/>
      <c r="S4" s="24"/>
    </row>
    <row r="5" spans="1:39" x14ac:dyDescent="0.25">
      <c r="Q5" s="24"/>
      <c r="R5" s="24"/>
      <c r="S5" s="24"/>
    </row>
    <row r="6" spans="1:39" x14ac:dyDescent="0.25">
      <c r="O6" s="77"/>
    </row>
    <row r="8" spans="1:39" ht="24.95" customHeight="1" x14ac:dyDescent="0.25">
      <c r="B8" s="93" t="str">
        <f>"JUIN"&amp;" "&amp;Année1</f>
        <v>JUIN 2014</v>
      </c>
      <c r="C8" s="94"/>
      <c r="D8" s="95"/>
      <c r="E8" s="93" t="str">
        <f>"JUILLET"&amp;" "&amp;Année1</f>
        <v>JUILLET 2014</v>
      </c>
      <c r="F8" s="94"/>
      <c r="G8" s="95"/>
      <c r="H8" s="93" t="str">
        <f>"AOUT"&amp;" "&amp;Année1</f>
        <v>AOUT 2014</v>
      </c>
      <c r="I8" s="94"/>
      <c r="J8" s="95"/>
      <c r="K8" s="93" t="str">
        <f>"SEPTEMBRE"&amp;" "&amp;Année1</f>
        <v>SEPTEMBRE 2014</v>
      </c>
      <c r="L8" s="94"/>
      <c r="M8" s="95"/>
      <c r="N8" s="93" t="str">
        <f>"OCTOBRE"&amp;" "&amp;Année1</f>
        <v>OCTOBRE 2014</v>
      </c>
      <c r="O8" s="94"/>
      <c r="P8" s="95"/>
      <c r="Q8" s="93" t="str">
        <f>"NOVEMBRE"&amp;" "&amp;Année1</f>
        <v>NOVEMBRE 2014</v>
      </c>
      <c r="R8" s="94"/>
      <c r="S8" s="95"/>
      <c r="T8" s="93" t="str">
        <f>"DECEMBRE"&amp;" "&amp;Année1</f>
        <v>DECEMBRE 2014</v>
      </c>
      <c r="U8" s="94"/>
      <c r="V8" s="95"/>
      <c r="W8" s="93" t="str">
        <f>"JANVIER"&amp;" "&amp;Année2</f>
        <v>JANVIER 2015</v>
      </c>
      <c r="X8" s="94"/>
      <c r="Y8" s="95"/>
      <c r="Z8" s="93" t="str">
        <f>"FEVRIER"&amp;" "&amp;Année2</f>
        <v>FEVRIER 2015</v>
      </c>
      <c r="AA8" s="94"/>
      <c r="AB8" s="95"/>
      <c r="AC8" s="93" t="str">
        <f>"MARS"&amp;" "&amp;Année2</f>
        <v>MARS 2015</v>
      </c>
      <c r="AD8" s="94"/>
      <c r="AE8" s="95"/>
      <c r="AF8" s="93" t="str">
        <f>"AVRIL"&amp;" "&amp;Année2</f>
        <v>AVRIL 2015</v>
      </c>
      <c r="AG8" s="94"/>
      <c r="AH8" s="95"/>
      <c r="AI8" s="93" t="str">
        <f>"MAI"&amp;" "&amp;Année2</f>
        <v>MAI 2015</v>
      </c>
      <c r="AJ8" s="94"/>
      <c r="AK8" s="95"/>
    </row>
    <row r="9" spans="1:39" x14ac:dyDescent="0.25">
      <c r="B9" s="55">
        <f>DATE(Année1,6,1)</f>
        <v>41791</v>
      </c>
      <c r="C9" s="56"/>
      <c r="D9" s="46"/>
      <c r="E9" s="45">
        <f>DATE(Année1,7,1)</f>
        <v>41821</v>
      </c>
      <c r="F9" s="46"/>
      <c r="G9" s="47"/>
      <c r="H9" s="55">
        <f>DATE(Année1,8,1)</f>
        <v>41852</v>
      </c>
      <c r="I9" s="56"/>
      <c r="J9" s="47"/>
      <c r="K9" s="45">
        <f>DATE(Année1,9,1)</f>
        <v>41883</v>
      </c>
      <c r="L9" s="46"/>
      <c r="M9" s="47"/>
      <c r="N9" s="45">
        <f>DATE(Année1,10,1)</f>
        <v>41913</v>
      </c>
      <c r="O9" s="78" t="s">
        <v>34</v>
      </c>
      <c r="P9" s="47"/>
      <c r="Q9" s="55">
        <f>DATE(Année1,11,1)</f>
        <v>41944</v>
      </c>
      <c r="R9" s="79" t="s">
        <v>21</v>
      </c>
      <c r="S9" s="47"/>
      <c r="T9" s="45">
        <f>DATE(Année1,12,1)</f>
        <v>41974</v>
      </c>
      <c r="U9" s="84" t="s">
        <v>22</v>
      </c>
      <c r="V9" s="47"/>
      <c r="W9" s="34">
        <f>DATE(Année2,1,1)</f>
        <v>42005</v>
      </c>
      <c r="X9" s="80" t="s">
        <v>22</v>
      </c>
      <c r="Y9" s="47"/>
      <c r="Z9" s="55">
        <f>DATE(Année2,2,1)</f>
        <v>42036</v>
      </c>
      <c r="AA9" s="63"/>
      <c r="AB9" s="47"/>
      <c r="AC9" s="55">
        <f>DATE(Année2,3,1)</f>
        <v>42064</v>
      </c>
      <c r="AD9" s="63"/>
      <c r="AE9" s="47"/>
      <c r="AF9" s="45">
        <f>DATE(Année2,4,1)</f>
        <v>42095</v>
      </c>
      <c r="AG9" s="47"/>
      <c r="AH9" s="47"/>
      <c r="AI9" s="34">
        <f>DATE(Année2,5,1)</f>
        <v>42125</v>
      </c>
      <c r="AJ9" s="35"/>
      <c r="AK9" s="6"/>
    </row>
    <row r="10" spans="1:39" x14ac:dyDescent="0.25">
      <c r="B10" s="48">
        <f>B9+1</f>
        <v>41792</v>
      </c>
      <c r="C10" s="49"/>
      <c r="D10" s="49"/>
      <c r="E10" s="48">
        <f>E9+1</f>
        <v>41822</v>
      </c>
      <c r="F10" s="49"/>
      <c r="G10" s="50"/>
      <c r="H10" s="57">
        <f t="shared" ref="H10:AI25" si="0">H9+1</f>
        <v>41853</v>
      </c>
      <c r="I10" s="58"/>
      <c r="J10" s="50"/>
      <c r="K10" s="48">
        <f t="shared" si="0"/>
        <v>41884</v>
      </c>
      <c r="L10" s="49"/>
      <c r="M10" s="50"/>
      <c r="N10" s="48">
        <f t="shared" si="0"/>
        <v>41914</v>
      </c>
      <c r="O10" s="28" t="s">
        <v>34</v>
      </c>
      <c r="P10" s="50"/>
      <c r="Q10" s="57">
        <f t="shared" si="0"/>
        <v>41945</v>
      </c>
      <c r="R10" s="27" t="s">
        <v>34</v>
      </c>
      <c r="S10" s="50"/>
      <c r="T10" s="48">
        <f t="shared" si="0"/>
        <v>41975</v>
      </c>
      <c r="U10" s="82" t="s">
        <v>21</v>
      </c>
      <c r="V10" s="50"/>
      <c r="W10" s="57">
        <f t="shared" si="0"/>
        <v>42006</v>
      </c>
      <c r="X10" s="81" t="s">
        <v>22</v>
      </c>
      <c r="Y10" s="50"/>
      <c r="Z10" s="48">
        <f>IF(Z9="","",IF(Z9=EOMONTH(Z9,0),"",Z9+1))</f>
        <v>42037</v>
      </c>
      <c r="AA10" s="50"/>
      <c r="AB10" s="50"/>
      <c r="AC10" s="48">
        <f t="shared" si="0"/>
        <v>42065</v>
      </c>
      <c r="AD10" s="50"/>
      <c r="AE10" s="50"/>
      <c r="AF10" s="48">
        <f t="shared" si="0"/>
        <v>42096</v>
      </c>
      <c r="AG10" s="50"/>
      <c r="AH10" s="50"/>
      <c r="AI10" s="57">
        <f t="shared" si="0"/>
        <v>42126</v>
      </c>
      <c r="AJ10" s="61"/>
      <c r="AK10" s="7"/>
      <c r="AM10" s="30"/>
    </row>
    <row r="11" spans="1:39" x14ac:dyDescent="0.25">
      <c r="B11" s="48">
        <f>B10+1</f>
        <v>41793</v>
      </c>
      <c r="C11" s="49"/>
      <c r="D11" s="49"/>
      <c r="E11" s="48">
        <f t="shared" ref="E11:W26" si="1">E10+1</f>
        <v>41823</v>
      </c>
      <c r="F11" s="49"/>
      <c r="G11" s="50"/>
      <c r="H11" s="57">
        <f t="shared" si="0"/>
        <v>41854</v>
      </c>
      <c r="I11" s="58"/>
      <c r="J11" s="50"/>
      <c r="K11" s="48">
        <f t="shared" si="0"/>
        <v>41885</v>
      </c>
      <c r="L11" s="49"/>
      <c r="M11" s="50"/>
      <c r="N11" s="57">
        <f t="shared" si="0"/>
        <v>41915</v>
      </c>
      <c r="O11" s="27" t="s">
        <v>20</v>
      </c>
      <c r="P11" s="50"/>
      <c r="Q11" s="48">
        <f t="shared" si="0"/>
        <v>41946</v>
      </c>
      <c r="R11" s="28" t="s">
        <v>34</v>
      </c>
      <c r="S11" s="50"/>
      <c r="T11" s="48">
        <f t="shared" si="0"/>
        <v>41976</v>
      </c>
      <c r="U11" s="81" t="s">
        <v>21</v>
      </c>
      <c r="V11" s="50"/>
      <c r="W11" s="57">
        <f t="shared" si="0"/>
        <v>42007</v>
      </c>
      <c r="X11" s="82" t="s">
        <v>21</v>
      </c>
      <c r="Y11" s="50"/>
      <c r="Z11" s="48">
        <f t="shared" ref="Z11:Z39" si="2">IF(Z10="","",IF(Z10=EOMONTH(Z10,0),"",Z10+1))</f>
        <v>42038</v>
      </c>
      <c r="AA11" s="50"/>
      <c r="AB11" s="50"/>
      <c r="AC11" s="48">
        <f t="shared" si="0"/>
        <v>42066</v>
      </c>
      <c r="AD11" s="50"/>
      <c r="AE11" s="50"/>
      <c r="AF11" s="57">
        <f t="shared" si="0"/>
        <v>42097</v>
      </c>
      <c r="AG11" s="61"/>
      <c r="AH11" s="50"/>
      <c r="AI11" s="57">
        <f t="shared" si="0"/>
        <v>42127</v>
      </c>
      <c r="AJ11" s="61"/>
      <c r="AK11" s="7"/>
      <c r="AM11" s="29"/>
    </row>
    <row r="12" spans="1:39" x14ac:dyDescent="0.25">
      <c r="B12" s="48">
        <f t="shared" ref="B12:B38" si="3">B11+1</f>
        <v>41794</v>
      </c>
      <c r="C12" s="49"/>
      <c r="D12" s="49"/>
      <c r="E12" s="57">
        <f t="shared" si="1"/>
        <v>41824</v>
      </c>
      <c r="F12" s="58"/>
      <c r="G12" s="50"/>
      <c r="H12" s="48">
        <f t="shared" si="0"/>
        <v>41855</v>
      </c>
      <c r="I12" s="49"/>
      <c r="J12" s="50"/>
      <c r="K12" s="48">
        <f t="shared" si="0"/>
        <v>41886</v>
      </c>
      <c r="L12" s="49"/>
      <c r="M12" s="50"/>
      <c r="N12" s="57">
        <f t="shared" si="0"/>
        <v>41916</v>
      </c>
      <c r="O12" s="28" t="s">
        <v>20</v>
      </c>
      <c r="P12" s="50"/>
      <c r="Q12" s="48">
        <f t="shared" si="0"/>
        <v>41947</v>
      </c>
      <c r="R12" s="27" t="s">
        <v>20</v>
      </c>
      <c r="S12" s="50"/>
      <c r="T12" s="48">
        <f t="shared" si="0"/>
        <v>41977</v>
      </c>
      <c r="U12" s="82" t="s">
        <v>34</v>
      </c>
      <c r="V12" s="50"/>
      <c r="W12" s="57">
        <f t="shared" si="0"/>
        <v>42008</v>
      </c>
      <c r="X12" s="81" t="s">
        <v>21</v>
      </c>
      <c r="Y12" s="50"/>
      <c r="Z12" s="48">
        <f t="shared" si="2"/>
        <v>42039</v>
      </c>
      <c r="AA12" s="50"/>
      <c r="AB12" s="50"/>
      <c r="AC12" s="48">
        <f t="shared" si="0"/>
        <v>42067</v>
      </c>
      <c r="AD12" s="50"/>
      <c r="AE12" s="50"/>
      <c r="AF12" s="57">
        <f t="shared" si="0"/>
        <v>42098</v>
      </c>
      <c r="AG12" s="61"/>
      <c r="AH12" s="50"/>
      <c r="AI12" s="48">
        <f t="shared" si="0"/>
        <v>42128</v>
      </c>
      <c r="AJ12" s="50"/>
      <c r="AK12" s="7"/>
    </row>
    <row r="13" spans="1:39" x14ac:dyDescent="0.25">
      <c r="B13" s="48">
        <f t="shared" si="3"/>
        <v>41795</v>
      </c>
      <c r="C13" s="49"/>
      <c r="D13" s="49"/>
      <c r="E13" s="57">
        <f t="shared" si="1"/>
        <v>41825</v>
      </c>
      <c r="F13" s="58"/>
      <c r="G13" s="50"/>
      <c r="H13" s="48">
        <f t="shared" si="0"/>
        <v>41856</v>
      </c>
      <c r="I13" s="49"/>
      <c r="J13" s="50"/>
      <c r="K13" s="57">
        <f t="shared" si="0"/>
        <v>41887</v>
      </c>
      <c r="L13" s="27" t="s">
        <v>21</v>
      </c>
      <c r="M13" s="50"/>
      <c r="N13" s="57">
        <f t="shared" si="0"/>
        <v>41917</v>
      </c>
      <c r="O13" s="27" t="s">
        <v>22</v>
      </c>
      <c r="P13" s="50"/>
      <c r="Q13" s="48">
        <f t="shared" si="0"/>
        <v>41948</v>
      </c>
      <c r="R13" s="28" t="s">
        <v>20</v>
      </c>
      <c r="S13" s="50"/>
      <c r="T13" s="57">
        <f t="shared" si="0"/>
        <v>41978</v>
      </c>
      <c r="U13" s="81" t="s">
        <v>34</v>
      </c>
      <c r="V13" s="50"/>
      <c r="W13" s="48">
        <f t="shared" si="0"/>
        <v>42009</v>
      </c>
      <c r="X13" s="82" t="s">
        <v>34</v>
      </c>
      <c r="Y13" s="50"/>
      <c r="Z13" s="48">
        <f t="shared" si="2"/>
        <v>42040</v>
      </c>
      <c r="AA13" s="50"/>
      <c r="AB13" s="50"/>
      <c r="AC13" s="48">
        <f t="shared" si="0"/>
        <v>42068</v>
      </c>
      <c r="AD13" s="50"/>
      <c r="AE13" s="50"/>
      <c r="AF13" s="32">
        <f t="shared" si="0"/>
        <v>42099</v>
      </c>
      <c r="AG13" s="33"/>
      <c r="AH13" s="50"/>
      <c r="AI13" s="48">
        <f t="shared" si="0"/>
        <v>42129</v>
      </c>
      <c r="AJ13" s="50"/>
      <c r="AK13" s="7"/>
      <c r="AM13" s="27"/>
    </row>
    <row r="14" spans="1:39" x14ac:dyDescent="0.25">
      <c r="B14" s="57">
        <f t="shared" si="3"/>
        <v>41796</v>
      </c>
      <c r="C14" s="58"/>
      <c r="D14" s="49"/>
      <c r="E14" s="57">
        <f t="shared" si="1"/>
        <v>41826</v>
      </c>
      <c r="F14" s="58"/>
      <c r="G14" s="50"/>
      <c r="H14" s="48">
        <f t="shared" si="0"/>
        <v>41857</v>
      </c>
      <c r="I14" s="49"/>
      <c r="J14" s="50"/>
      <c r="K14" s="57">
        <f t="shared" si="0"/>
        <v>41888</v>
      </c>
      <c r="L14" s="28" t="s">
        <v>21</v>
      </c>
      <c r="M14" s="50"/>
      <c r="N14" s="48">
        <f t="shared" si="0"/>
        <v>41918</v>
      </c>
      <c r="O14" s="28" t="s">
        <v>22</v>
      </c>
      <c r="P14" s="50"/>
      <c r="Q14" s="48">
        <f t="shared" si="0"/>
        <v>41949</v>
      </c>
      <c r="R14" s="27" t="s">
        <v>22</v>
      </c>
      <c r="S14" s="50"/>
      <c r="T14" s="57">
        <f t="shared" si="0"/>
        <v>41979</v>
      </c>
      <c r="U14" s="82" t="s">
        <v>20</v>
      </c>
      <c r="V14" s="50"/>
      <c r="W14" s="48">
        <f t="shared" si="0"/>
        <v>42010</v>
      </c>
      <c r="X14" s="81" t="s">
        <v>34</v>
      </c>
      <c r="Y14" s="50"/>
      <c r="Z14" s="57">
        <f t="shared" si="2"/>
        <v>42041</v>
      </c>
      <c r="AA14" s="61"/>
      <c r="AB14" s="50"/>
      <c r="AC14" s="57">
        <f t="shared" si="0"/>
        <v>42069</v>
      </c>
      <c r="AD14" s="61"/>
      <c r="AE14" s="50"/>
      <c r="AF14" s="32">
        <f t="shared" si="0"/>
        <v>42100</v>
      </c>
      <c r="AG14" s="33"/>
      <c r="AH14" s="50"/>
      <c r="AI14" s="48">
        <f t="shared" si="0"/>
        <v>42130</v>
      </c>
      <c r="AJ14" s="50"/>
      <c r="AK14" s="7"/>
    </row>
    <row r="15" spans="1:39" x14ac:dyDescent="0.25">
      <c r="B15" s="57">
        <f t="shared" si="3"/>
        <v>41797</v>
      </c>
      <c r="C15" s="58"/>
      <c r="D15" s="49"/>
      <c r="E15" s="48">
        <f t="shared" si="1"/>
        <v>41827</v>
      </c>
      <c r="F15" s="49"/>
      <c r="G15" s="50"/>
      <c r="H15" s="48">
        <f t="shared" si="0"/>
        <v>41858</v>
      </c>
      <c r="I15" s="49"/>
      <c r="J15" s="50"/>
      <c r="K15" s="57">
        <f t="shared" si="0"/>
        <v>41889</v>
      </c>
      <c r="L15" s="27" t="s">
        <v>34</v>
      </c>
      <c r="M15" s="50"/>
      <c r="N15" s="48">
        <f t="shared" si="0"/>
        <v>41919</v>
      </c>
      <c r="O15" s="27" t="s">
        <v>21</v>
      </c>
      <c r="P15" s="50"/>
      <c r="Q15" s="57">
        <f t="shared" si="0"/>
        <v>41950</v>
      </c>
      <c r="R15" s="28" t="s">
        <v>22</v>
      </c>
      <c r="S15" s="50"/>
      <c r="T15" s="57">
        <f t="shared" si="0"/>
        <v>41980</v>
      </c>
      <c r="U15" s="81" t="s">
        <v>20</v>
      </c>
      <c r="V15" s="50"/>
      <c r="W15" s="48">
        <f t="shared" si="0"/>
        <v>42011</v>
      </c>
      <c r="X15" s="82" t="s">
        <v>20</v>
      </c>
      <c r="Y15" s="50"/>
      <c r="Z15" s="57">
        <f t="shared" si="2"/>
        <v>42042</v>
      </c>
      <c r="AA15" s="61"/>
      <c r="AB15" s="50"/>
      <c r="AC15" s="57">
        <f t="shared" si="0"/>
        <v>42070</v>
      </c>
      <c r="AD15" s="61"/>
      <c r="AE15" s="50"/>
      <c r="AF15" s="48">
        <f t="shared" si="0"/>
        <v>42101</v>
      </c>
      <c r="AG15" s="50"/>
      <c r="AH15" s="50"/>
      <c r="AI15" s="48">
        <f t="shared" si="0"/>
        <v>42131</v>
      </c>
      <c r="AJ15" s="50"/>
      <c r="AK15" s="7"/>
      <c r="AM15" s="28"/>
    </row>
    <row r="16" spans="1:39" x14ac:dyDescent="0.25">
      <c r="B16" s="57">
        <f t="shared" si="3"/>
        <v>41798</v>
      </c>
      <c r="C16" s="58"/>
      <c r="D16" s="49"/>
      <c r="E16" s="48">
        <f t="shared" si="1"/>
        <v>41828</v>
      </c>
      <c r="F16" s="49"/>
      <c r="G16" s="50"/>
      <c r="H16" s="57">
        <f t="shared" si="0"/>
        <v>41859</v>
      </c>
      <c r="I16" s="58"/>
      <c r="J16" s="50"/>
      <c r="K16" s="48">
        <f t="shared" si="0"/>
        <v>41890</v>
      </c>
      <c r="L16" s="28" t="s">
        <v>34</v>
      </c>
      <c r="M16" s="50"/>
      <c r="N16" s="48">
        <f t="shared" si="0"/>
        <v>41920</v>
      </c>
      <c r="O16" s="28" t="s">
        <v>21</v>
      </c>
      <c r="P16" s="50"/>
      <c r="Q16" s="57">
        <f t="shared" si="0"/>
        <v>41951</v>
      </c>
      <c r="R16" s="27" t="s">
        <v>21</v>
      </c>
      <c r="S16" s="50"/>
      <c r="T16" s="48">
        <f t="shared" si="0"/>
        <v>41981</v>
      </c>
      <c r="U16" s="82" t="s">
        <v>22</v>
      </c>
      <c r="V16" s="50"/>
      <c r="W16" s="48">
        <f t="shared" si="0"/>
        <v>42012</v>
      </c>
      <c r="X16" s="81" t="s">
        <v>20</v>
      </c>
      <c r="Y16" s="50"/>
      <c r="Z16" s="57">
        <f t="shared" si="2"/>
        <v>42043</v>
      </c>
      <c r="AA16" s="61"/>
      <c r="AB16" s="50"/>
      <c r="AC16" s="57">
        <f t="shared" si="0"/>
        <v>42071</v>
      </c>
      <c r="AD16" s="61"/>
      <c r="AE16" s="50"/>
      <c r="AF16" s="48">
        <f t="shared" si="0"/>
        <v>42102</v>
      </c>
      <c r="AG16" s="50"/>
      <c r="AH16" s="50"/>
      <c r="AI16" s="32">
        <f t="shared" si="0"/>
        <v>42132</v>
      </c>
      <c r="AJ16" s="33"/>
      <c r="AK16" s="7"/>
    </row>
    <row r="17" spans="2:37" x14ac:dyDescent="0.25">
      <c r="B17" s="32">
        <f t="shared" si="3"/>
        <v>41799</v>
      </c>
      <c r="C17" s="31"/>
      <c r="D17" s="49"/>
      <c r="E17" s="48">
        <f t="shared" si="1"/>
        <v>41829</v>
      </c>
      <c r="F17" s="49"/>
      <c r="G17" s="50"/>
      <c r="H17" s="57">
        <f t="shared" si="0"/>
        <v>41860</v>
      </c>
      <c r="I17" s="58"/>
      <c r="J17" s="50"/>
      <c r="K17" s="48">
        <f t="shared" si="0"/>
        <v>41891</v>
      </c>
      <c r="L17" s="27" t="s">
        <v>20</v>
      </c>
      <c r="M17" s="50"/>
      <c r="N17" s="48">
        <f t="shared" si="0"/>
        <v>41921</v>
      </c>
      <c r="O17" s="27" t="s">
        <v>34</v>
      </c>
      <c r="P17" s="50"/>
      <c r="Q17" s="57">
        <f t="shared" si="0"/>
        <v>41952</v>
      </c>
      <c r="R17" s="28" t="s">
        <v>21</v>
      </c>
      <c r="S17" s="50"/>
      <c r="T17" s="48">
        <f t="shared" si="0"/>
        <v>41982</v>
      </c>
      <c r="U17" s="81" t="s">
        <v>22</v>
      </c>
      <c r="V17" s="50"/>
      <c r="W17" s="57">
        <f t="shared" si="0"/>
        <v>42013</v>
      </c>
      <c r="X17" s="82" t="s">
        <v>22</v>
      </c>
      <c r="Y17" s="50"/>
      <c r="Z17" s="48">
        <f t="shared" si="2"/>
        <v>42044</v>
      </c>
      <c r="AA17" s="50"/>
      <c r="AB17" s="50"/>
      <c r="AC17" s="48">
        <f t="shared" si="0"/>
        <v>42072</v>
      </c>
      <c r="AD17" s="50"/>
      <c r="AE17" s="50"/>
      <c r="AF17" s="48">
        <f t="shared" si="0"/>
        <v>42103</v>
      </c>
      <c r="AG17" s="50"/>
      <c r="AH17" s="50"/>
      <c r="AI17" s="57">
        <f t="shared" si="0"/>
        <v>42133</v>
      </c>
      <c r="AJ17" s="61"/>
      <c r="AK17" s="7"/>
    </row>
    <row r="18" spans="2:37" x14ac:dyDescent="0.25">
      <c r="B18" s="48">
        <f t="shared" si="3"/>
        <v>41800</v>
      </c>
      <c r="C18" s="49"/>
      <c r="D18" s="49"/>
      <c r="E18" s="48">
        <f t="shared" si="1"/>
        <v>41830</v>
      </c>
      <c r="F18" s="49"/>
      <c r="G18" s="50"/>
      <c r="H18" s="57">
        <f t="shared" si="0"/>
        <v>41861</v>
      </c>
      <c r="I18" s="58"/>
      <c r="J18" s="50"/>
      <c r="K18" s="48">
        <f t="shared" si="0"/>
        <v>41892</v>
      </c>
      <c r="L18" s="28" t="s">
        <v>20</v>
      </c>
      <c r="M18" s="50"/>
      <c r="N18" s="57">
        <f t="shared" si="0"/>
        <v>41922</v>
      </c>
      <c r="O18" s="28" t="s">
        <v>34</v>
      </c>
      <c r="P18" s="50"/>
      <c r="Q18" s="48">
        <f t="shared" si="0"/>
        <v>41953</v>
      </c>
      <c r="R18" s="27" t="s">
        <v>34</v>
      </c>
      <c r="S18" s="50"/>
      <c r="T18" s="48">
        <f t="shared" si="0"/>
        <v>41983</v>
      </c>
      <c r="U18" s="82" t="s">
        <v>21</v>
      </c>
      <c r="V18" s="50"/>
      <c r="W18" s="57">
        <f t="shared" si="0"/>
        <v>42014</v>
      </c>
      <c r="X18" s="81" t="s">
        <v>22</v>
      </c>
      <c r="Y18" s="50"/>
      <c r="Z18" s="48">
        <f t="shared" si="2"/>
        <v>42045</v>
      </c>
      <c r="AA18" s="50"/>
      <c r="AB18" s="50"/>
      <c r="AC18" s="48">
        <f t="shared" si="0"/>
        <v>42073</v>
      </c>
      <c r="AD18" s="50"/>
      <c r="AE18" s="50"/>
      <c r="AF18" s="57">
        <f t="shared" si="0"/>
        <v>42104</v>
      </c>
      <c r="AG18" s="61"/>
      <c r="AH18" s="50"/>
      <c r="AI18" s="57">
        <f t="shared" si="0"/>
        <v>42134</v>
      </c>
      <c r="AJ18" s="61"/>
      <c r="AK18" s="7"/>
    </row>
    <row r="19" spans="2:37" x14ac:dyDescent="0.25">
      <c r="B19" s="48">
        <f t="shared" si="3"/>
        <v>41801</v>
      </c>
      <c r="C19" s="49"/>
      <c r="D19" s="49"/>
      <c r="E19" s="57">
        <f t="shared" si="1"/>
        <v>41831</v>
      </c>
      <c r="F19" s="58"/>
      <c r="G19" s="50"/>
      <c r="H19" s="48">
        <f t="shared" si="0"/>
        <v>41862</v>
      </c>
      <c r="I19" s="49"/>
      <c r="J19" s="50"/>
      <c r="K19" s="48">
        <f t="shared" si="0"/>
        <v>41893</v>
      </c>
      <c r="L19" s="27" t="s">
        <v>22</v>
      </c>
      <c r="M19" s="49"/>
      <c r="N19" s="57">
        <f t="shared" si="0"/>
        <v>41923</v>
      </c>
      <c r="O19" s="27" t="s">
        <v>20</v>
      </c>
      <c r="P19" s="50"/>
      <c r="Q19" s="32">
        <f t="shared" si="0"/>
        <v>41954</v>
      </c>
      <c r="R19" s="28" t="s">
        <v>34</v>
      </c>
      <c r="S19" s="50"/>
      <c r="T19" s="48">
        <f t="shared" si="0"/>
        <v>41984</v>
      </c>
      <c r="U19" s="81" t="s">
        <v>21</v>
      </c>
      <c r="V19" s="50"/>
      <c r="W19" s="57">
        <f t="shared" si="0"/>
        <v>42015</v>
      </c>
      <c r="X19" s="82" t="s">
        <v>21</v>
      </c>
      <c r="Y19" s="50"/>
      <c r="Z19" s="48">
        <f t="shared" si="2"/>
        <v>42046</v>
      </c>
      <c r="AA19" s="50"/>
      <c r="AB19" s="50"/>
      <c r="AC19" s="48">
        <f t="shared" si="0"/>
        <v>42074</v>
      </c>
      <c r="AD19" s="50"/>
      <c r="AE19" s="50"/>
      <c r="AF19" s="57">
        <f t="shared" si="0"/>
        <v>42105</v>
      </c>
      <c r="AG19" s="61"/>
      <c r="AH19" s="50"/>
      <c r="AI19" s="48">
        <f t="shared" si="0"/>
        <v>42135</v>
      </c>
      <c r="AJ19" s="50"/>
      <c r="AK19" s="7"/>
    </row>
    <row r="20" spans="2:37" x14ac:dyDescent="0.25">
      <c r="B20" s="48">
        <f t="shared" si="3"/>
        <v>41802</v>
      </c>
      <c r="C20" s="49"/>
      <c r="D20" s="49"/>
      <c r="E20" s="57">
        <f t="shared" si="1"/>
        <v>41832</v>
      </c>
      <c r="F20" s="58"/>
      <c r="G20" s="50"/>
      <c r="H20" s="48">
        <f t="shared" si="0"/>
        <v>41863</v>
      </c>
      <c r="I20" s="49"/>
      <c r="J20" s="50"/>
      <c r="K20" s="57">
        <f t="shared" si="0"/>
        <v>41894</v>
      </c>
      <c r="L20" s="28" t="s">
        <v>22</v>
      </c>
      <c r="M20" s="50"/>
      <c r="N20" s="57">
        <f t="shared" si="0"/>
        <v>41924</v>
      </c>
      <c r="O20" s="28" t="s">
        <v>20</v>
      </c>
      <c r="P20" s="50"/>
      <c r="Q20" s="48">
        <f t="shared" si="0"/>
        <v>41955</v>
      </c>
      <c r="R20" s="27" t="s">
        <v>20</v>
      </c>
      <c r="S20" s="50"/>
      <c r="T20" s="57">
        <f t="shared" si="0"/>
        <v>41985</v>
      </c>
      <c r="U20" s="82" t="s">
        <v>34</v>
      </c>
      <c r="V20" s="50"/>
      <c r="W20" s="48">
        <f t="shared" si="0"/>
        <v>42016</v>
      </c>
      <c r="X20" s="81" t="s">
        <v>21</v>
      </c>
      <c r="Y20" s="50"/>
      <c r="Z20" s="48">
        <f t="shared" si="2"/>
        <v>42047</v>
      </c>
      <c r="AA20" s="50"/>
      <c r="AB20" s="50"/>
      <c r="AC20" s="48">
        <f t="shared" si="0"/>
        <v>42075</v>
      </c>
      <c r="AD20" s="50"/>
      <c r="AE20" s="50"/>
      <c r="AF20" s="57">
        <f t="shared" si="0"/>
        <v>42106</v>
      </c>
      <c r="AG20" s="61"/>
      <c r="AH20" s="50"/>
      <c r="AI20" s="48">
        <f t="shared" si="0"/>
        <v>42136</v>
      </c>
      <c r="AJ20" s="50"/>
      <c r="AK20" s="7"/>
    </row>
    <row r="21" spans="2:37" x14ac:dyDescent="0.25">
      <c r="B21" s="57">
        <f t="shared" si="3"/>
        <v>41803</v>
      </c>
      <c r="C21" s="58"/>
      <c r="D21" s="49"/>
      <c r="E21" s="57">
        <f t="shared" si="1"/>
        <v>41833</v>
      </c>
      <c r="F21" s="58"/>
      <c r="G21" s="50"/>
      <c r="H21" s="48">
        <f t="shared" si="0"/>
        <v>41864</v>
      </c>
      <c r="I21" s="49"/>
      <c r="J21" s="50"/>
      <c r="K21" s="57">
        <f t="shared" si="0"/>
        <v>41895</v>
      </c>
      <c r="L21" s="27" t="s">
        <v>21</v>
      </c>
      <c r="M21" s="50"/>
      <c r="N21" s="48">
        <f t="shared" si="0"/>
        <v>41925</v>
      </c>
      <c r="O21" s="27" t="s">
        <v>22</v>
      </c>
      <c r="P21" s="50"/>
      <c r="Q21" s="48">
        <f t="shared" si="0"/>
        <v>41956</v>
      </c>
      <c r="R21" s="28" t="s">
        <v>20</v>
      </c>
      <c r="S21" s="50"/>
      <c r="T21" s="57">
        <f t="shared" si="0"/>
        <v>41986</v>
      </c>
      <c r="U21" s="81" t="s">
        <v>34</v>
      </c>
      <c r="V21" s="50"/>
      <c r="W21" s="48">
        <f t="shared" si="0"/>
        <v>42017</v>
      </c>
      <c r="X21" s="82" t="s">
        <v>34</v>
      </c>
      <c r="Y21" s="50"/>
      <c r="Z21" s="57">
        <f t="shared" si="2"/>
        <v>42048</v>
      </c>
      <c r="AA21" s="61"/>
      <c r="AB21" s="50"/>
      <c r="AC21" s="57">
        <f t="shared" si="0"/>
        <v>42076</v>
      </c>
      <c r="AD21" s="61"/>
      <c r="AE21" s="50"/>
      <c r="AF21" s="48">
        <f t="shared" si="0"/>
        <v>42107</v>
      </c>
      <c r="AG21" s="50"/>
      <c r="AH21" s="50"/>
      <c r="AI21" s="48">
        <f t="shared" si="0"/>
        <v>42137</v>
      </c>
      <c r="AJ21" s="50"/>
      <c r="AK21" s="7"/>
    </row>
    <row r="22" spans="2:37" x14ac:dyDescent="0.25">
      <c r="B22" s="57">
        <f t="shared" si="3"/>
        <v>41804</v>
      </c>
      <c r="C22" s="58"/>
      <c r="D22" s="49"/>
      <c r="E22" s="32">
        <f t="shared" si="1"/>
        <v>41834</v>
      </c>
      <c r="F22" s="31"/>
      <c r="G22" s="50"/>
      <c r="H22" s="48">
        <f t="shared" si="0"/>
        <v>41865</v>
      </c>
      <c r="I22" s="49"/>
      <c r="J22" s="50"/>
      <c r="K22" s="57">
        <f t="shared" si="0"/>
        <v>41896</v>
      </c>
      <c r="L22" s="28" t="s">
        <v>21</v>
      </c>
      <c r="M22" s="50"/>
      <c r="N22" s="48">
        <f t="shared" si="0"/>
        <v>41926</v>
      </c>
      <c r="O22" s="28" t="s">
        <v>22</v>
      </c>
      <c r="P22" s="50"/>
      <c r="Q22" s="57">
        <f t="shared" si="0"/>
        <v>41957</v>
      </c>
      <c r="R22" s="27" t="s">
        <v>22</v>
      </c>
      <c r="S22" s="50"/>
      <c r="T22" s="57">
        <f t="shared" si="0"/>
        <v>41987</v>
      </c>
      <c r="U22" s="82" t="s">
        <v>20</v>
      </c>
      <c r="V22" s="50"/>
      <c r="W22" s="48">
        <f t="shared" si="0"/>
        <v>42018</v>
      </c>
      <c r="X22" s="81" t="s">
        <v>34</v>
      </c>
      <c r="Y22" s="50"/>
      <c r="Z22" s="57">
        <f t="shared" si="2"/>
        <v>42049</v>
      </c>
      <c r="AA22" s="61"/>
      <c r="AB22" s="50"/>
      <c r="AC22" s="57">
        <f t="shared" si="0"/>
        <v>42077</v>
      </c>
      <c r="AD22" s="61"/>
      <c r="AE22" s="50"/>
      <c r="AF22" s="48">
        <f t="shared" si="0"/>
        <v>42108</v>
      </c>
      <c r="AG22" s="50"/>
      <c r="AH22" s="50"/>
      <c r="AI22" s="32">
        <f t="shared" si="0"/>
        <v>42138</v>
      </c>
      <c r="AJ22" s="33"/>
      <c r="AK22" s="7"/>
    </row>
    <row r="23" spans="2:37" x14ac:dyDescent="0.25">
      <c r="B23" s="57">
        <f t="shared" si="3"/>
        <v>41805</v>
      </c>
      <c r="C23" s="58"/>
      <c r="D23" s="49"/>
      <c r="E23" s="48">
        <f t="shared" si="1"/>
        <v>41835</v>
      </c>
      <c r="F23" s="49"/>
      <c r="G23" s="50"/>
      <c r="H23" s="32">
        <f t="shared" si="0"/>
        <v>41866</v>
      </c>
      <c r="I23" s="31"/>
      <c r="J23" s="50"/>
      <c r="K23" s="48">
        <f t="shared" si="0"/>
        <v>41897</v>
      </c>
      <c r="L23" s="27" t="s">
        <v>34</v>
      </c>
      <c r="M23" s="50"/>
      <c r="N23" s="48">
        <f t="shared" si="0"/>
        <v>41927</v>
      </c>
      <c r="O23" s="27" t="s">
        <v>21</v>
      </c>
      <c r="P23" s="50"/>
      <c r="Q23" s="57">
        <f t="shared" si="0"/>
        <v>41958</v>
      </c>
      <c r="R23" s="28" t="s">
        <v>22</v>
      </c>
      <c r="S23" s="50"/>
      <c r="T23" s="48">
        <f t="shared" si="0"/>
        <v>41988</v>
      </c>
      <c r="U23" s="81" t="s">
        <v>20</v>
      </c>
      <c r="V23" s="50"/>
      <c r="W23" s="48">
        <f t="shared" si="0"/>
        <v>42019</v>
      </c>
      <c r="X23" s="82" t="s">
        <v>20</v>
      </c>
      <c r="Y23" s="50"/>
      <c r="Z23" s="57">
        <f t="shared" si="2"/>
        <v>42050</v>
      </c>
      <c r="AA23" s="61"/>
      <c r="AB23" s="50"/>
      <c r="AC23" s="57">
        <f t="shared" si="0"/>
        <v>42078</v>
      </c>
      <c r="AD23" s="61"/>
      <c r="AE23" s="50"/>
      <c r="AF23" s="48">
        <f t="shared" si="0"/>
        <v>42109</v>
      </c>
      <c r="AG23" s="50"/>
      <c r="AH23" s="50"/>
      <c r="AI23" s="57">
        <f t="shared" si="0"/>
        <v>42139</v>
      </c>
      <c r="AJ23" s="61"/>
      <c r="AK23" s="7"/>
    </row>
    <row r="24" spans="2:37" x14ac:dyDescent="0.25">
      <c r="B24" s="48">
        <f t="shared" si="3"/>
        <v>41806</v>
      </c>
      <c r="C24" s="49"/>
      <c r="D24" s="49"/>
      <c r="E24" s="48">
        <f t="shared" si="1"/>
        <v>41836</v>
      </c>
      <c r="F24" s="49"/>
      <c r="G24" s="50"/>
      <c r="H24" s="57">
        <f t="shared" si="0"/>
        <v>41867</v>
      </c>
      <c r="I24" s="58"/>
      <c r="J24" s="50"/>
      <c r="K24" s="48">
        <f t="shared" si="0"/>
        <v>41898</v>
      </c>
      <c r="L24" s="28" t="s">
        <v>34</v>
      </c>
      <c r="M24" s="50"/>
      <c r="N24" s="48">
        <f t="shared" si="0"/>
        <v>41928</v>
      </c>
      <c r="O24" s="28" t="s">
        <v>21</v>
      </c>
      <c r="P24" s="50"/>
      <c r="Q24" s="57">
        <f t="shared" si="0"/>
        <v>41959</v>
      </c>
      <c r="R24" s="27" t="s">
        <v>21</v>
      </c>
      <c r="S24" s="50"/>
      <c r="T24" s="48">
        <f t="shared" si="0"/>
        <v>41989</v>
      </c>
      <c r="U24" s="82" t="s">
        <v>22</v>
      </c>
      <c r="V24" s="50"/>
      <c r="W24" s="57">
        <f t="shared" si="0"/>
        <v>42020</v>
      </c>
      <c r="X24" s="81" t="s">
        <v>20</v>
      </c>
      <c r="Y24" s="50"/>
      <c r="Z24" s="48">
        <f t="shared" si="2"/>
        <v>42051</v>
      </c>
      <c r="AA24" s="50"/>
      <c r="AB24" s="50"/>
      <c r="AC24" s="48">
        <f t="shared" si="0"/>
        <v>42079</v>
      </c>
      <c r="AD24" s="50"/>
      <c r="AE24" s="50"/>
      <c r="AF24" s="48">
        <f t="shared" si="0"/>
        <v>42110</v>
      </c>
      <c r="AG24" s="50"/>
      <c r="AH24" s="50"/>
      <c r="AI24" s="57">
        <f t="shared" si="0"/>
        <v>42140</v>
      </c>
      <c r="AJ24" s="61"/>
      <c r="AK24" s="7"/>
    </row>
    <row r="25" spans="2:37" x14ac:dyDescent="0.25">
      <c r="B25" s="48">
        <f t="shared" si="3"/>
        <v>41807</v>
      </c>
      <c r="C25" s="49"/>
      <c r="D25" s="49"/>
      <c r="E25" s="48">
        <f t="shared" si="1"/>
        <v>41837</v>
      </c>
      <c r="F25" s="49"/>
      <c r="G25" s="50"/>
      <c r="H25" s="57">
        <f t="shared" si="0"/>
        <v>41868</v>
      </c>
      <c r="I25" s="58"/>
      <c r="J25" s="50"/>
      <c r="K25" s="48">
        <f t="shared" si="0"/>
        <v>41899</v>
      </c>
      <c r="L25" s="27" t="s">
        <v>20</v>
      </c>
      <c r="M25" s="50"/>
      <c r="N25" s="57">
        <f t="shared" si="0"/>
        <v>41929</v>
      </c>
      <c r="O25" s="27" t="s">
        <v>34</v>
      </c>
      <c r="P25" s="50"/>
      <c r="Q25" s="48">
        <f t="shared" si="0"/>
        <v>41960</v>
      </c>
      <c r="R25" s="28" t="s">
        <v>21</v>
      </c>
      <c r="S25" s="50"/>
      <c r="T25" s="48">
        <f t="shared" si="0"/>
        <v>41990</v>
      </c>
      <c r="U25" s="81" t="s">
        <v>22</v>
      </c>
      <c r="V25" s="50"/>
      <c r="W25" s="57">
        <f t="shared" si="0"/>
        <v>42021</v>
      </c>
      <c r="X25" s="82" t="s">
        <v>22</v>
      </c>
      <c r="Y25" s="50"/>
      <c r="Z25" s="48">
        <f t="shared" si="2"/>
        <v>42052</v>
      </c>
      <c r="AA25" s="50"/>
      <c r="AB25" s="50"/>
      <c r="AC25" s="48">
        <f t="shared" si="0"/>
        <v>42080</v>
      </c>
      <c r="AD25" s="50"/>
      <c r="AE25" s="50"/>
      <c r="AF25" s="57">
        <f t="shared" si="0"/>
        <v>42111</v>
      </c>
      <c r="AG25" s="61"/>
      <c r="AH25" s="50"/>
      <c r="AI25" s="57">
        <f t="shared" si="0"/>
        <v>42141</v>
      </c>
      <c r="AJ25" s="61"/>
      <c r="AK25" s="7"/>
    </row>
    <row r="26" spans="2:37" x14ac:dyDescent="0.25">
      <c r="B26" s="48">
        <f t="shared" si="3"/>
        <v>41808</v>
      </c>
      <c r="C26" s="49"/>
      <c r="D26" s="49"/>
      <c r="E26" s="57">
        <f t="shared" si="1"/>
        <v>41838</v>
      </c>
      <c r="F26" s="58"/>
      <c r="G26" s="50"/>
      <c r="H26" s="48">
        <f t="shared" si="1"/>
        <v>41869</v>
      </c>
      <c r="I26" s="49"/>
      <c r="J26" s="50"/>
      <c r="K26" s="48">
        <f t="shared" si="1"/>
        <v>41900</v>
      </c>
      <c r="L26" s="28" t="s">
        <v>20</v>
      </c>
      <c r="M26" s="50"/>
      <c r="N26" s="57">
        <f t="shared" si="1"/>
        <v>41930</v>
      </c>
      <c r="O26" s="28" t="s">
        <v>34</v>
      </c>
      <c r="P26" s="50"/>
      <c r="Q26" s="48">
        <f t="shared" si="1"/>
        <v>41961</v>
      </c>
      <c r="R26" s="27" t="s">
        <v>34</v>
      </c>
      <c r="S26" s="50"/>
      <c r="T26" s="48">
        <f t="shared" si="1"/>
        <v>41991</v>
      </c>
      <c r="U26" s="82" t="s">
        <v>21</v>
      </c>
      <c r="V26" s="50"/>
      <c r="W26" s="57">
        <f t="shared" si="1"/>
        <v>42022</v>
      </c>
      <c r="X26" s="81" t="s">
        <v>22</v>
      </c>
      <c r="Y26" s="50"/>
      <c r="Z26" s="48">
        <f t="shared" si="2"/>
        <v>42053</v>
      </c>
      <c r="AA26" s="50"/>
      <c r="AB26" s="50"/>
      <c r="AC26" s="48">
        <f t="shared" ref="AC26:AI39" si="4">AC25+1</f>
        <v>42081</v>
      </c>
      <c r="AD26" s="50"/>
      <c r="AE26" s="50"/>
      <c r="AF26" s="57">
        <f t="shared" si="4"/>
        <v>42112</v>
      </c>
      <c r="AG26" s="61"/>
      <c r="AH26" s="50"/>
      <c r="AI26" s="48">
        <f t="shared" si="4"/>
        <v>42142</v>
      </c>
      <c r="AJ26" s="50"/>
      <c r="AK26" s="7"/>
    </row>
    <row r="27" spans="2:37" x14ac:dyDescent="0.25">
      <c r="B27" s="48">
        <f t="shared" si="3"/>
        <v>41809</v>
      </c>
      <c r="C27" s="49"/>
      <c r="D27" s="49"/>
      <c r="E27" s="57">
        <f t="shared" ref="E27:W39" si="5">E26+1</f>
        <v>41839</v>
      </c>
      <c r="F27" s="58"/>
      <c r="G27" s="50"/>
      <c r="H27" s="48">
        <f t="shared" si="5"/>
        <v>41870</v>
      </c>
      <c r="I27" s="49"/>
      <c r="J27" s="50"/>
      <c r="K27" s="57">
        <f t="shared" si="5"/>
        <v>41901</v>
      </c>
      <c r="L27" s="27" t="s">
        <v>22</v>
      </c>
      <c r="M27" s="50"/>
      <c r="N27" s="57">
        <f t="shared" si="5"/>
        <v>41931</v>
      </c>
      <c r="O27" s="27" t="s">
        <v>20</v>
      </c>
      <c r="P27" s="50"/>
      <c r="Q27" s="48">
        <f t="shared" si="5"/>
        <v>41962</v>
      </c>
      <c r="R27" s="28" t="s">
        <v>34</v>
      </c>
      <c r="S27" s="50"/>
      <c r="T27" s="57">
        <f t="shared" si="5"/>
        <v>41992</v>
      </c>
      <c r="U27" s="81" t="s">
        <v>21</v>
      </c>
      <c r="V27" s="50"/>
      <c r="W27" s="48">
        <f t="shared" si="5"/>
        <v>42023</v>
      </c>
      <c r="X27" s="82" t="s">
        <v>21</v>
      </c>
      <c r="Y27" s="50"/>
      <c r="Z27" s="48">
        <f t="shared" si="2"/>
        <v>42054</v>
      </c>
      <c r="AA27" s="50"/>
      <c r="AB27" s="50"/>
      <c r="AC27" s="48">
        <f t="shared" si="4"/>
        <v>42082</v>
      </c>
      <c r="AD27" s="50"/>
      <c r="AE27" s="50"/>
      <c r="AF27" s="57">
        <f t="shared" si="4"/>
        <v>42113</v>
      </c>
      <c r="AG27" s="61"/>
      <c r="AH27" s="50"/>
      <c r="AI27" s="48">
        <f t="shared" si="4"/>
        <v>42143</v>
      </c>
      <c r="AJ27" s="50"/>
      <c r="AK27" s="7"/>
    </row>
    <row r="28" spans="2:37" x14ac:dyDescent="0.25">
      <c r="B28" s="57">
        <f t="shared" si="3"/>
        <v>41810</v>
      </c>
      <c r="C28" s="58"/>
      <c r="D28" s="49"/>
      <c r="E28" s="57">
        <f t="shared" si="5"/>
        <v>41840</v>
      </c>
      <c r="F28" s="58"/>
      <c r="G28" s="50"/>
      <c r="H28" s="48">
        <f t="shared" si="5"/>
        <v>41871</v>
      </c>
      <c r="I28" s="49"/>
      <c r="J28" s="50"/>
      <c r="K28" s="57">
        <f t="shared" si="5"/>
        <v>41902</v>
      </c>
      <c r="L28" s="28" t="s">
        <v>22</v>
      </c>
      <c r="M28" s="50"/>
      <c r="N28" s="48">
        <f t="shared" si="5"/>
        <v>41932</v>
      </c>
      <c r="O28" s="28" t="s">
        <v>20</v>
      </c>
      <c r="P28" s="50"/>
      <c r="Q28" s="48">
        <f t="shared" si="5"/>
        <v>41963</v>
      </c>
      <c r="R28" s="27" t="s">
        <v>20</v>
      </c>
      <c r="S28" s="50"/>
      <c r="T28" s="57">
        <f t="shared" si="5"/>
        <v>41993</v>
      </c>
      <c r="U28" s="82" t="s">
        <v>34</v>
      </c>
      <c r="V28" s="50"/>
      <c r="W28" s="48">
        <f t="shared" si="5"/>
        <v>42024</v>
      </c>
      <c r="X28" s="81" t="s">
        <v>21</v>
      </c>
      <c r="Y28" s="50"/>
      <c r="Z28" s="57">
        <f t="shared" si="2"/>
        <v>42055</v>
      </c>
      <c r="AA28" s="61"/>
      <c r="AB28" s="50"/>
      <c r="AC28" s="57">
        <f t="shared" si="4"/>
        <v>42083</v>
      </c>
      <c r="AD28" s="61"/>
      <c r="AE28" s="50"/>
      <c r="AF28" s="48">
        <f t="shared" si="4"/>
        <v>42114</v>
      </c>
      <c r="AG28" s="50"/>
      <c r="AH28" s="50"/>
      <c r="AI28" s="48">
        <f t="shared" si="4"/>
        <v>42144</v>
      </c>
      <c r="AJ28" s="50"/>
      <c r="AK28" s="7"/>
    </row>
    <row r="29" spans="2:37" x14ac:dyDescent="0.25">
      <c r="B29" s="57">
        <f t="shared" si="3"/>
        <v>41811</v>
      </c>
      <c r="C29" s="58"/>
      <c r="D29" s="49"/>
      <c r="E29" s="48">
        <f t="shared" si="5"/>
        <v>41841</v>
      </c>
      <c r="F29" s="49"/>
      <c r="G29" s="50"/>
      <c r="H29" s="48">
        <f t="shared" si="5"/>
        <v>41872</v>
      </c>
      <c r="I29" s="49"/>
      <c r="J29" s="50"/>
      <c r="K29" s="57">
        <f t="shared" si="5"/>
        <v>41903</v>
      </c>
      <c r="L29" s="27" t="s">
        <v>21</v>
      </c>
      <c r="M29" s="50"/>
      <c r="N29" s="48">
        <f t="shared" si="5"/>
        <v>41933</v>
      </c>
      <c r="O29" s="27" t="s">
        <v>22</v>
      </c>
      <c r="P29" s="50"/>
      <c r="Q29" s="57">
        <f t="shared" si="5"/>
        <v>41964</v>
      </c>
      <c r="R29" s="28" t="s">
        <v>20</v>
      </c>
      <c r="S29" s="50"/>
      <c r="T29" s="57">
        <f t="shared" si="5"/>
        <v>41994</v>
      </c>
      <c r="U29" s="81" t="s">
        <v>34</v>
      </c>
      <c r="V29" s="50"/>
      <c r="W29" s="48">
        <f t="shared" si="5"/>
        <v>42025</v>
      </c>
      <c r="X29" s="82" t="s">
        <v>34</v>
      </c>
      <c r="Y29" s="50"/>
      <c r="Z29" s="57">
        <f t="shared" si="2"/>
        <v>42056</v>
      </c>
      <c r="AA29" s="61"/>
      <c r="AB29" s="50"/>
      <c r="AC29" s="57">
        <f t="shared" si="4"/>
        <v>42084</v>
      </c>
      <c r="AD29" s="61"/>
      <c r="AE29" s="50"/>
      <c r="AF29" s="48">
        <f t="shared" si="4"/>
        <v>42115</v>
      </c>
      <c r="AG29" s="50"/>
      <c r="AH29" s="50"/>
      <c r="AI29" s="48">
        <f t="shared" si="4"/>
        <v>42145</v>
      </c>
      <c r="AJ29" s="50"/>
      <c r="AK29" s="7"/>
    </row>
    <row r="30" spans="2:37" x14ac:dyDescent="0.25">
      <c r="B30" s="57">
        <f t="shared" si="3"/>
        <v>41812</v>
      </c>
      <c r="C30" s="58"/>
      <c r="D30" s="49"/>
      <c r="E30" s="48">
        <f t="shared" si="5"/>
        <v>41842</v>
      </c>
      <c r="F30" s="49"/>
      <c r="G30" s="50"/>
      <c r="H30" s="57">
        <f t="shared" si="5"/>
        <v>41873</v>
      </c>
      <c r="I30" s="58"/>
      <c r="J30" s="50"/>
      <c r="K30" s="48">
        <f t="shared" si="5"/>
        <v>41904</v>
      </c>
      <c r="L30" s="28" t="s">
        <v>21</v>
      </c>
      <c r="M30" s="50"/>
      <c r="N30" s="48">
        <f t="shared" si="5"/>
        <v>41934</v>
      </c>
      <c r="O30" s="28" t="s">
        <v>22</v>
      </c>
      <c r="P30" s="50"/>
      <c r="Q30" s="57">
        <f t="shared" si="5"/>
        <v>41965</v>
      </c>
      <c r="R30" s="27" t="s">
        <v>22</v>
      </c>
      <c r="S30" s="50"/>
      <c r="T30" s="48">
        <f t="shared" si="5"/>
        <v>41995</v>
      </c>
      <c r="U30" s="82" t="s">
        <v>20</v>
      </c>
      <c r="V30" s="50"/>
      <c r="W30" s="48">
        <f t="shared" si="5"/>
        <v>42026</v>
      </c>
      <c r="X30" s="81" t="s">
        <v>34</v>
      </c>
      <c r="Y30" s="50"/>
      <c r="Z30" s="57">
        <f t="shared" si="2"/>
        <v>42057</v>
      </c>
      <c r="AA30" s="61"/>
      <c r="AB30" s="50"/>
      <c r="AC30" s="57">
        <f t="shared" si="4"/>
        <v>42085</v>
      </c>
      <c r="AD30" s="61"/>
      <c r="AE30" s="50"/>
      <c r="AF30" s="48">
        <f t="shared" si="4"/>
        <v>42116</v>
      </c>
      <c r="AG30" s="50"/>
      <c r="AH30" s="50"/>
      <c r="AI30" s="57">
        <f t="shared" si="4"/>
        <v>42146</v>
      </c>
      <c r="AJ30" s="61"/>
      <c r="AK30" s="7"/>
    </row>
    <row r="31" spans="2:37" x14ac:dyDescent="0.25">
      <c r="B31" s="48">
        <f t="shared" si="3"/>
        <v>41813</v>
      </c>
      <c r="C31" s="49"/>
      <c r="D31" s="49"/>
      <c r="E31" s="48">
        <f t="shared" si="5"/>
        <v>41843</v>
      </c>
      <c r="F31" s="49"/>
      <c r="G31" s="50"/>
      <c r="H31" s="57">
        <f t="shared" si="5"/>
        <v>41874</v>
      </c>
      <c r="I31" s="58"/>
      <c r="J31" s="50"/>
      <c r="K31" s="48">
        <f t="shared" si="5"/>
        <v>41905</v>
      </c>
      <c r="L31" s="27" t="s">
        <v>34</v>
      </c>
      <c r="M31" s="50"/>
      <c r="N31" s="48">
        <f t="shared" si="5"/>
        <v>41935</v>
      </c>
      <c r="O31" s="27" t="s">
        <v>21</v>
      </c>
      <c r="P31" s="50"/>
      <c r="Q31" s="57">
        <f t="shared" si="5"/>
        <v>41966</v>
      </c>
      <c r="R31" s="28" t="s">
        <v>22</v>
      </c>
      <c r="S31" s="50"/>
      <c r="T31" s="48">
        <f t="shared" si="5"/>
        <v>41996</v>
      </c>
      <c r="U31" s="81" t="s">
        <v>20</v>
      </c>
      <c r="V31" s="50"/>
      <c r="W31" s="57">
        <f t="shared" si="5"/>
        <v>42027</v>
      </c>
      <c r="X31" s="82" t="s">
        <v>20</v>
      </c>
      <c r="Y31" s="50"/>
      <c r="Z31" s="48">
        <f t="shared" si="2"/>
        <v>42058</v>
      </c>
      <c r="AA31" s="50"/>
      <c r="AB31" s="50"/>
      <c r="AC31" s="48">
        <f t="shared" si="4"/>
        <v>42086</v>
      </c>
      <c r="AD31" s="50"/>
      <c r="AE31" s="50"/>
      <c r="AF31" s="48">
        <f t="shared" si="4"/>
        <v>42117</v>
      </c>
      <c r="AG31" s="50"/>
      <c r="AH31" s="50"/>
      <c r="AI31" s="57">
        <f t="shared" si="4"/>
        <v>42147</v>
      </c>
      <c r="AJ31" s="61"/>
      <c r="AK31" s="7"/>
    </row>
    <row r="32" spans="2:37" x14ac:dyDescent="0.25">
      <c r="B32" s="48">
        <f t="shared" si="3"/>
        <v>41814</v>
      </c>
      <c r="C32" s="49"/>
      <c r="D32" s="49"/>
      <c r="E32" s="48">
        <f t="shared" si="5"/>
        <v>41844</v>
      </c>
      <c r="F32" s="49"/>
      <c r="G32" s="50"/>
      <c r="H32" s="57">
        <f t="shared" si="5"/>
        <v>41875</v>
      </c>
      <c r="I32" s="58"/>
      <c r="J32" s="50"/>
      <c r="K32" s="48">
        <f t="shared" si="5"/>
        <v>41906</v>
      </c>
      <c r="L32" s="28" t="s">
        <v>34</v>
      </c>
      <c r="M32" s="50"/>
      <c r="N32" s="57">
        <f t="shared" si="5"/>
        <v>41936</v>
      </c>
      <c r="O32" s="28" t="s">
        <v>21</v>
      </c>
      <c r="P32" s="50"/>
      <c r="Q32" s="48">
        <f t="shared" si="5"/>
        <v>41967</v>
      </c>
      <c r="R32" s="27" t="s">
        <v>21</v>
      </c>
      <c r="S32" s="50"/>
      <c r="T32" s="48">
        <f t="shared" si="5"/>
        <v>41997</v>
      </c>
      <c r="U32" s="82" t="s">
        <v>22</v>
      </c>
      <c r="V32" s="50"/>
      <c r="W32" s="57">
        <f t="shared" si="5"/>
        <v>42028</v>
      </c>
      <c r="X32" s="81" t="s">
        <v>20</v>
      </c>
      <c r="Y32" s="50"/>
      <c r="Z32" s="48">
        <f t="shared" si="2"/>
        <v>42059</v>
      </c>
      <c r="AA32" s="50"/>
      <c r="AB32" s="50"/>
      <c r="AC32" s="48">
        <f t="shared" si="4"/>
        <v>42087</v>
      </c>
      <c r="AD32" s="50"/>
      <c r="AE32" s="50"/>
      <c r="AF32" s="57">
        <f t="shared" si="4"/>
        <v>42118</v>
      </c>
      <c r="AG32" s="61"/>
      <c r="AH32" s="50"/>
      <c r="AI32" s="57">
        <f t="shared" si="4"/>
        <v>42148</v>
      </c>
      <c r="AJ32" s="61"/>
      <c r="AK32" s="7"/>
    </row>
    <row r="33" spans="1:37" x14ac:dyDescent="0.25">
      <c r="B33" s="48">
        <f t="shared" si="3"/>
        <v>41815</v>
      </c>
      <c r="C33" s="49"/>
      <c r="D33" s="49"/>
      <c r="E33" s="57">
        <f t="shared" si="5"/>
        <v>41845</v>
      </c>
      <c r="F33" s="58"/>
      <c r="G33" s="50"/>
      <c r="H33" s="48">
        <f t="shared" si="5"/>
        <v>41876</v>
      </c>
      <c r="I33" s="49"/>
      <c r="J33" s="50"/>
      <c r="K33" s="48">
        <f t="shared" si="5"/>
        <v>41907</v>
      </c>
      <c r="L33" s="27" t="s">
        <v>20</v>
      </c>
      <c r="M33" s="50"/>
      <c r="N33" s="57">
        <f t="shared" si="5"/>
        <v>41937</v>
      </c>
      <c r="O33" s="27" t="s">
        <v>34</v>
      </c>
      <c r="P33" s="50"/>
      <c r="Q33" s="48">
        <f t="shared" si="5"/>
        <v>41968</v>
      </c>
      <c r="R33" s="28" t="s">
        <v>21</v>
      </c>
      <c r="S33" s="50"/>
      <c r="T33" s="32">
        <f t="shared" si="5"/>
        <v>41998</v>
      </c>
      <c r="U33" s="81" t="s">
        <v>22</v>
      </c>
      <c r="V33" s="50"/>
      <c r="W33" s="57">
        <f t="shared" si="5"/>
        <v>42029</v>
      </c>
      <c r="X33" s="82" t="s">
        <v>22</v>
      </c>
      <c r="Y33" s="50"/>
      <c r="Z33" s="48">
        <f t="shared" si="2"/>
        <v>42060</v>
      </c>
      <c r="AA33" s="50"/>
      <c r="AB33" s="50"/>
      <c r="AC33" s="48">
        <f t="shared" si="4"/>
        <v>42088</v>
      </c>
      <c r="AD33" s="50"/>
      <c r="AE33" s="50"/>
      <c r="AF33" s="57">
        <f t="shared" si="4"/>
        <v>42119</v>
      </c>
      <c r="AG33" s="61"/>
      <c r="AH33" s="50"/>
      <c r="AI33" s="32">
        <f t="shared" si="4"/>
        <v>42149</v>
      </c>
      <c r="AJ33" s="33"/>
      <c r="AK33" s="7"/>
    </row>
    <row r="34" spans="1:37" x14ac:dyDescent="0.25">
      <c r="B34" s="48">
        <f t="shared" si="3"/>
        <v>41816</v>
      </c>
      <c r="C34" s="49"/>
      <c r="D34" s="49"/>
      <c r="E34" s="57">
        <f t="shared" si="5"/>
        <v>41846</v>
      </c>
      <c r="F34" s="58"/>
      <c r="G34" s="50"/>
      <c r="H34" s="48">
        <f t="shared" si="5"/>
        <v>41877</v>
      </c>
      <c r="I34" s="49"/>
      <c r="J34" s="50"/>
      <c r="K34" s="57">
        <f t="shared" si="5"/>
        <v>41908</v>
      </c>
      <c r="L34" s="28" t="s">
        <v>20</v>
      </c>
      <c r="M34" s="50"/>
      <c r="N34" s="57">
        <f t="shared" si="5"/>
        <v>41938</v>
      </c>
      <c r="O34" s="28" t="s">
        <v>34</v>
      </c>
      <c r="P34" s="50"/>
      <c r="Q34" s="48">
        <f t="shared" si="5"/>
        <v>41969</v>
      </c>
      <c r="R34" s="27" t="s">
        <v>34</v>
      </c>
      <c r="S34" s="50"/>
      <c r="T34" s="57">
        <f t="shared" si="5"/>
        <v>41999</v>
      </c>
      <c r="U34" s="82" t="s">
        <v>21</v>
      </c>
      <c r="V34" s="50"/>
      <c r="W34" s="48">
        <f t="shared" si="5"/>
        <v>42030</v>
      </c>
      <c r="X34" s="81" t="s">
        <v>22</v>
      </c>
      <c r="Y34" s="50"/>
      <c r="Z34" s="48">
        <f t="shared" si="2"/>
        <v>42061</v>
      </c>
      <c r="AA34" s="50"/>
      <c r="AB34" s="50"/>
      <c r="AC34" s="48">
        <f t="shared" si="4"/>
        <v>42089</v>
      </c>
      <c r="AD34" s="50"/>
      <c r="AE34" s="50"/>
      <c r="AF34" s="57">
        <f t="shared" si="4"/>
        <v>42120</v>
      </c>
      <c r="AG34" s="61"/>
      <c r="AH34" s="50"/>
      <c r="AI34" s="48">
        <f t="shared" si="4"/>
        <v>42150</v>
      </c>
      <c r="AJ34" s="50"/>
      <c r="AK34" s="7"/>
    </row>
    <row r="35" spans="1:37" x14ac:dyDescent="0.25">
      <c r="B35" s="57">
        <f t="shared" si="3"/>
        <v>41817</v>
      </c>
      <c r="C35" s="58"/>
      <c r="D35" s="49"/>
      <c r="E35" s="57">
        <f t="shared" si="5"/>
        <v>41847</v>
      </c>
      <c r="F35" s="58"/>
      <c r="G35" s="50"/>
      <c r="H35" s="48">
        <f t="shared" si="5"/>
        <v>41878</v>
      </c>
      <c r="I35" s="49"/>
      <c r="J35" s="50"/>
      <c r="K35" s="57">
        <f t="shared" si="5"/>
        <v>41909</v>
      </c>
      <c r="L35" s="27" t="s">
        <v>22</v>
      </c>
      <c r="M35" s="50"/>
      <c r="N35" s="48">
        <f t="shared" si="5"/>
        <v>41939</v>
      </c>
      <c r="O35" s="27" t="s">
        <v>20</v>
      </c>
      <c r="P35" s="50"/>
      <c r="Q35" s="48">
        <f t="shared" si="5"/>
        <v>41970</v>
      </c>
      <c r="R35" s="28" t="s">
        <v>34</v>
      </c>
      <c r="S35" s="50"/>
      <c r="T35" s="57">
        <f t="shared" si="5"/>
        <v>42000</v>
      </c>
      <c r="U35" s="81" t="s">
        <v>21</v>
      </c>
      <c r="V35" s="50"/>
      <c r="W35" s="48">
        <f t="shared" si="5"/>
        <v>42031</v>
      </c>
      <c r="X35" s="82" t="s">
        <v>21</v>
      </c>
      <c r="Y35" s="50"/>
      <c r="Z35" s="57">
        <f t="shared" si="2"/>
        <v>42062</v>
      </c>
      <c r="AA35" s="61"/>
      <c r="AB35" s="50"/>
      <c r="AC35" s="57">
        <f t="shared" si="4"/>
        <v>42090</v>
      </c>
      <c r="AD35" s="61"/>
      <c r="AE35" s="50"/>
      <c r="AF35" s="48">
        <f t="shared" si="4"/>
        <v>42121</v>
      </c>
      <c r="AG35" s="50"/>
      <c r="AH35" s="50"/>
      <c r="AI35" s="48">
        <f t="shared" si="4"/>
        <v>42151</v>
      </c>
      <c r="AJ35" s="50"/>
      <c r="AK35" s="7"/>
    </row>
    <row r="36" spans="1:37" x14ac:dyDescent="0.25">
      <c r="B36" s="57">
        <f t="shared" si="3"/>
        <v>41818</v>
      </c>
      <c r="C36" s="58"/>
      <c r="D36" s="49"/>
      <c r="E36" s="48">
        <f t="shared" si="5"/>
        <v>41848</v>
      </c>
      <c r="F36" s="49"/>
      <c r="G36" s="50"/>
      <c r="H36" s="48">
        <f t="shared" si="5"/>
        <v>41879</v>
      </c>
      <c r="I36" s="49"/>
      <c r="J36" s="50"/>
      <c r="K36" s="57">
        <f>K35+1</f>
        <v>41910</v>
      </c>
      <c r="L36" s="28" t="s">
        <v>22</v>
      </c>
      <c r="M36" s="50"/>
      <c r="N36" s="48">
        <f>N35+1</f>
        <v>41940</v>
      </c>
      <c r="O36" s="28" t="s">
        <v>20</v>
      </c>
      <c r="P36" s="50"/>
      <c r="Q36" s="57">
        <f>Q35+1</f>
        <v>41971</v>
      </c>
      <c r="R36" s="27" t="s">
        <v>20</v>
      </c>
      <c r="S36" s="50"/>
      <c r="T36" s="57">
        <f>T35+1</f>
        <v>42001</v>
      </c>
      <c r="U36" s="82" t="s">
        <v>34</v>
      </c>
      <c r="V36" s="50"/>
      <c r="W36" s="48">
        <f>W35+1</f>
        <v>42032</v>
      </c>
      <c r="X36" s="81" t="s">
        <v>21</v>
      </c>
      <c r="Y36" s="50"/>
      <c r="Z36" s="57">
        <f>IF(Z35="","",IF(Z35=EOMONTH(Z35,0),"",Z35+1))</f>
        <v>42063</v>
      </c>
      <c r="AA36" s="61"/>
      <c r="AB36" s="50"/>
      <c r="AC36" s="57">
        <f>AC35+1</f>
        <v>42091</v>
      </c>
      <c r="AD36" s="61"/>
      <c r="AE36" s="50"/>
      <c r="AF36" s="48">
        <f>AF35+1</f>
        <v>42122</v>
      </c>
      <c r="AG36" s="50"/>
      <c r="AH36" s="50"/>
      <c r="AI36" s="48">
        <f>AI35+1</f>
        <v>42152</v>
      </c>
      <c r="AJ36" s="50"/>
      <c r="AK36" s="7"/>
    </row>
    <row r="37" spans="1:37" x14ac:dyDescent="0.25">
      <c r="B37" s="57">
        <f t="shared" si="3"/>
        <v>41819</v>
      </c>
      <c r="C37" s="58"/>
      <c r="D37" s="49"/>
      <c r="E37" s="48">
        <f t="shared" si="5"/>
        <v>41849</v>
      </c>
      <c r="F37" s="49"/>
      <c r="G37" s="50"/>
      <c r="H37" s="57">
        <f t="shared" si="5"/>
        <v>41880</v>
      </c>
      <c r="I37" s="58"/>
      <c r="J37" s="50"/>
      <c r="K37" s="48">
        <f t="shared" si="5"/>
        <v>41911</v>
      </c>
      <c r="L37" s="27" t="s">
        <v>21</v>
      </c>
      <c r="M37" s="50"/>
      <c r="N37" s="48">
        <f t="shared" si="5"/>
        <v>41941</v>
      </c>
      <c r="O37" s="27" t="s">
        <v>22</v>
      </c>
      <c r="P37" s="50"/>
      <c r="Q37" s="57">
        <f t="shared" si="5"/>
        <v>41972</v>
      </c>
      <c r="R37" s="28" t="s">
        <v>20</v>
      </c>
      <c r="S37" s="50"/>
      <c r="T37" s="48">
        <f t="shared" si="5"/>
        <v>42002</v>
      </c>
      <c r="U37" s="81" t="s">
        <v>34</v>
      </c>
      <c r="V37" s="50"/>
      <c r="W37" s="48">
        <f t="shared" si="5"/>
        <v>42033</v>
      </c>
      <c r="X37" s="82" t="s">
        <v>34</v>
      </c>
      <c r="Y37" s="50"/>
      <c r="Z37" s="48" t="str">
        <f t="shared" si="2"/>
        <v/>
      </c>
      <c r="AA37" s="50"/>
      <c r="AB37" s="50"/>
      <c r="AC37" s="57">
        <f t="shared" si="4"/>
        <v>42092</v>
      </c>
      <c r="AD37" s="61"/>
      <c r="AE37" s="50"/>
      <c r="AF37" s="48">
        <f t="shared" si="4"/>
        <v>42123</v>
      </c>
      <c r="AG37" s="50"/>
      <c r="AH37" s="50"/>
      <c r="AI37" s="57">
        <f t="shared" si="4"/>
        <v>42153</v>
      </c>
      <c r="AJ37" s="61"/>
      <c r="AK37" s="7"/>
    </row>
    <row r="38" spans="1:37" x14ac:dyDescent="0.25">
      <c r="B38" s="48">
        <f t="shared" si="3"/>
        <v>41820</v>
      </c>
      <c r="C38" s="49"/>
      <c r="D38" s="49"/>
      <c r="E38" s="48">
        <f t="shared" si="5"/>
        <v>41850</v>
      </c>
      <c r="F38" s="49"/>
      <c r="G38" s="50"/>
      <c r="H38" s="57">
        <f t="shared" si="5"/>
        <v>41881</v>
      </c>
      <c r="I38" s="58"/>
      <c r="J38" s="50"/>
      <c r="K38" s="48">
        <f t="shared" si="5"/>
        <v>41912</v>
      </c>
      <c r="L38" s="28" t="s">
        <v>21</v>
      </c>
      <c r="M38" s="50"/>
      <c r="N38" s="48">
        <f t="shared" si="5"/>
        <v>41942</v>
      </c>
      <c r="O38" s="28" t="s">
        <v>22</v>
      </c>
      <c r="P38" s="50"/>
      <c r="Q38" s="57">
        <f t="shared" si="5"/>
        <v>41973</v>
      </c>
      <c r="R38" s="27" t="s">
        <v>22</v>
      </c>
      <c r="S38" s="50"/>
      <c r="T38" s="48">
        <f t="shared" si="5"/>
        <v>42003</v>
      </c>
      <c r="U38" s="82" t="s">
        <v>20</v>
      </c>
      <c r="V38" s="50"/>
      <c r="W38" s="57">
        <f t="shared" si="5"/>
        <v>42034</v>
      </c>
      <c r="X38" s="81" t="s">
        <v>34</v>
      </c>
      <c r="Y38" s="50"/>
      <c r="Z38" s="48" t="str">
        <f t="shared" si="2"/>
        <v/>
      </c>
      <c r="AA38" s="50"/>
      <c r="AB38" s="50"/>
      <c r="AC38" s="48">
        <f t="shared" si="4"/>
        <v>42093</v>
      </c>
      <c r="AD38" s="50"/>
      <c r="AE38" s="50"/>
      <c r="AF38" s="48">
        <f t="shared" si="4"/>
        <v>42124</v>
      </c>
      <c r="AG38" s="50"/>
      <c r="AH38" s="50"/>
      <c r="AI38" s="57">
        <f t="shared" si="4"/>
        <v>42154</v>
      </c>
      <c r="AJ38" s="61"/>
      <c r="AK38" s="7"/>
    </row>
    <row r="39" spans="1:37" x14ac:dyDescent="0.25">
      <c r="B39" s="51"/>
      <c r="C39" s="52"/>
      <c r="D39" s="52"/>
      <c r="E39" s="53">
        <f t="shared" si="5"/>
        <v>41851</v>
      </c>
      <c r="F39" s="52"/>
      <c r="G39" s="54"/>
      <c r="H39" s="60">
        <f t="shared" si="5"/>
        <v>41882</v>
      </c>
      <c r="I39" s="59"/>
      <c r="J39" s="54"/>
      <c r="K39" s="53"/>
      <c r="L39" s="52"/>
      <c r="M39" s="54"/>
      <c r="N39" s="60">
        <f t="shared" si="5"/>
        <v>41943</v>
      </c>
      <c r="O39" s="87" t="s">
        <v>21</v>
      </c>
      <c r="P39" s="54"/>
      <c r="Q39" s="53"/>
      <c r="R39" s="52"/>
      <c r="S39" s="54"/>
      <c r="T39" s="53">
        <f t="shared" si="5"/>
        <v>42004</v>
      </c>
      <c r="U39" s="85" t="s">
        <v>20</v>
      </c>
      <c r="V39" s="54"/>
      <c r="W39" s="60">
        <f t="shared" si="5"/>
        <v>42035</v>
      </c>
      <c r="X39" s="83" t="s">
        <v>20</v>
      </c>
      <c r="Y39" s="54"/>
      <c r="Z39" s="53" t="str">
        <f t="shared" si="2"/>
        <v/>
      </c>
      <c r="AA39" s="54"/>
      <c r="AB39" s="54"/>
      <c r="AC39" s="53">
        <f t="shared" si="4"/>
        <v>42094</v>
      </c>
      <c r="AD39" s="54"/>
      <c r="AE39" s="54"/>
      <c r="AF39" s="53"/>
      <c r="AG39" s="54"/>
      <c r="AH39" s="54"/>
      <c r="AI39" s="60">
        <f t="shared" si="4"/>
        <v>42155</v>
      </c>
      <c r="AJ39" s="62"/>
      <c r="AK39" s="8"/>
    </row>
    <row r="40" spans="1:37" s="3" customFormat="1" ht="20.100000000000001" customHeight="1" x14ac:dyDescent="0.25">
      <c r="A40" s="92" t="s">
        <v>15</v>
      </c>
      <c r="B40" s="92"/>
      <c r="C40" s="92"/>
      <c r="D40" s="9">
        <f>SUM(D9:D39)</f>
        <v>0</v>
      </c>
      <c r="E40" s="10"/>
      <c r="F40" s="10"/>
      <c r="G40" s="9">
        <f>SUM(G9:G39)</f>
        <v>0</v>
      </c>
      <c r="H40" s="10"/>
      <c r="I40" s="10"/>
      <c r="J40" s="9">
        <f>SUM(J9:J39)</f>
        <v>0</v>
      </c>
      <c r="K40" s="10"/>
      <c r="L40" s="10"/>
      <c r="M40" s="9">
        <f>SUM(M9:M39)</f>
        <v>0</v>
      </c>
      <c r="N40" s="10"/>
      <c r="O40" s="10"/>
      <c r="P40" s="9">
        <f>SUM(P9:P39)</f>
        <v>0</v>
      </c>
      <c r="Q40" s="10"/>
      <c r="R40" s="10"/>
      <c r="S40" s="9">
        <f>SUM(S9:S39)</f>
        <v>0</v>
      </c>
      <c r="T40" s="10"/>
      <c r="U40" s="10"/>
      <c r="V40" s="9">
        <f>SUM(V9:V39)</f>
        <v>0</v>
      </c>
      <c r="W40" s="10"/>
      <c r="X40" s="10"/>
      <c r="Y40" s="9">
        <f>SUM(Y9:Y39)</f>
        <v>0</v>
      </c>
      <c r="Z40" s="10"/>
      <c r="AA40" s="10"/>
      <c r="AB40" s="9">
        <f>SUM(AB9:AB39)</f>
        <v>0</v>
      </c>
      <c r="AC40" s="10"/>
      <c r="AD40" s="10"/>
      <c r="AE40" s="9">
        <f>SUM(AE9:AE39)</f>
        <v>0</v>
      </c>
      <c r="AF40" s="10"/>
      <c r="AG40" s="10"/>
      <c r="AH40" s="9">
        <f>SUM(AH9:AH39)</f>
        <v>0</v>
      </c>
      <c r="AI40" s="10"/>
      <c r="AJ40" s="10"/>
      <c r="AK40" s="9">
        <f>SUM(AK9:AK39)</f>
        <v>0</v>
      </c>
    </row>
    <row r="41" spans="1:37" s="3" customFormat="1" ht="20.100000000000001" customHeight="1" x14ac:dyDescent="0.25">
      <c r="A41" s="97" t="s">
        <v>14</v>
      </c>
      <c r="B41" s="97"/>
      <c r="C41" s="2">
        <f>SUM(C9:C39)</f>
        <v>0</v>
      </c>
      <c r="D41" s="2"/>
      <c r="E41" s="1"/>
      <c r="F41" s="2">
        <f>SUM(F11:F39)</f>
        <v>0</v>
      </c>
      <c r="G41" s="1"/>
      <c r="H41" s="2"/>
      <c r="I41" s="2">
        <f>SUM(I10:I39)</f>
        <v>0</v>
      </c>
      <c r="J41" s="2"/>
      <c r="K41" s="2"/>
      <c r="L41" s="2">
        <f>SUM(L9:L39)</f>
        <v>0</v>
      </c>
      <c r="M41" s="2"/>
      <c r="N41" s="2"/>
      <c r="O41" s="2">
        <f>SUM(O9:O39)</f>
        <v>0</v>
      </c>
      <c r="P41" s="2"/>
      <c r="Q41" s="2"/>
      <c r="R41" s="2">
        <f>SUM(R9:R39)</f>
        <v>0</v>
      </c>
      <c r="S41" s="2"/>
      <c r="T41" s="2"/>
      <c r="U41" s="2">
        <f>SUM(U9:U39)</f>
        <v>0</v>
      </c>
      <c r="V41" s="2"/>
      <c r="W41" s="2"/>
      <c r="X41" s="2">
        <f>SUM(X9:X39)</f>
        <v>0</v>
      </c>
      <c r="Y41" s="2"/>
      <c r="Z41" s="2"/>
      <c r="AA41" s="2">
        <f>SUM(AA9:AA39)</f>
        <v>0</v>
      </c>
      <c r="AB41" s="2"/>
      <c r="AC41" s="2"/>
      <c r="AD41" s="2">
        <f>SUM(AD9:AD39)</f>
        <v>0</v>
      </c>
      <c r="AE41" s="2"/>
      <c r="AF41" s="2"/>
      <c r="AG41" s="2">
        <f>SUM(AG9:AG39)</f>
        <v>0</v>
      </c>
      <c r="AH41" s="2"/>
      <c r="AI41" s="2"/>
      <c r="AJ41" s="2">
        <f>SUM(AJ9:AJ39)</f>
        <v>0</v>
      </c>
      <c r="AK41" s="2"/>
    </row>
    <row r="42" spans="1:37" s="3" customFormat="1" ht="20.100000000000001" customHeight="1" x14ac:dyDescent="0.25">
      <c r="A42" s="96" t="s">
        <v>0</v>
      </c>
      <c r="B42" s="96"/>
      <c r="C42" s="4">
        <f>C41</f>
        <v>0</v>
      </c>
      <c r="D42" s="4"/>
      <c r="E42" s="5"/>
      <c r="F42" s="4">
        <f>IF(F41&gt;0,C42+F41,0)</f>
        <v>0</v>
      </c>
      <c r="G42" s="5"/>
      <c r="H42" s="4"/>
      <c r="I42" s="4">
        <f>IF(I41&gt;0,I41+F42,0)</f>
        <v>0</v>
      </c>
      <c r="J42" s="5"/>
      <c r="K42" s="4"/>
      <c r="L42" s="4">
        <f>IF(L41&gt;0,L41+I42,0)</f>
        <v>0</v>
      </c>
      <c r="M42" s="5"/>
      <c r="N42" s="4"/>
      <c r="O42" s="4">
        <f>IF(O41&gt;0,O41+L42,0)</f>
        <v>0</v>
      </c>
      <c r="P42" s="5"/>
      <c r="Q42" s="4"/>
      <c r="R42" s="4">
        <f>IF(R41&gt;0,R41+O42,0)</f>
        <v>0</v>
      </c>
      <c r="S42" s="5"/>
      <c r="T42" s="4"/>
      <c r="U42" s="4">
        <f>IF(U41&gt;0,U41+R42,0)</f>
        <v>0</v>
      </c>
      <c r="V42" s="5"/>
      <c r="W42" s="4"/>
      <c r="X42" s="4">
        <f>IF(X41&gt;0,X41+U42,0)</f>
        <v>0</v>
      </c>
      <c r="Y42" s="5"/>
      <c r="Z42" s="4"/>
      <c r="AA42" s="4">
        <f>IF(AA41&gt;0,AA41+X42,0)</f>
        <v>0</v>
      </c>
      <c r="AB42" s="5"/>
      <c r="AC42" s="4"/>
      <c r="AD42" s="4">
        <f>IF(AD41&gt;0,AD41+AA42,0)</f>
        <v>0</v>
      </c>
      <c r="AE42" s="5"/>
      <c r="AF42" s="4"/>
      <c r="AG42" s="4">
        <f>IF(AG41&gt;0,AG41+AD42,0)</f>
        <v>0</v>
      </c>
      <c r="AH42" s="5"/>
      <c r="AI42" s="4"/>
      <c r="AJ42" s="4">
        <f>IF(AJ41&gt;0,AJ41+AG42,0)</f>
        <v>0</v>
      </c>
      <c r="AK42" s="5"/>
    </row>
  </sheetData>
  <mergeCells count="18">
    <mergeCell ref="Z8:AB8"/>
    <mergeCell ref="AF8:AH8"/>
    <mergeCell ref="AI8:AK8"/>
    <mergeCell ref="AC8:AE8"/>
    <mergeCell ref="T8:V8"/>
    <mergeCell ref="W8:Y8"/>
    <mergeCell ref="L2:M3"/>
    <mergeCell ref="A40:C40"/>
    <mergeCell ref="N8:P8"/>
    <mergeCell ref="Q8:S8"/>
    <mergeCell ref="A42:B42"/>
    <mergeCell ref="J2:K3"/>
    <mergeCell ref="B8:D8"/>
    <mergeCell ref="E8:G8"/>
    <mergeCell ref="H8:J8"/>
    <mergeCell ref="K8:M8"/>
    <mergeCell ref="A41:B41"/>
    <mergeCell ref="B2:I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8</xdr:col>
                    <xdr:colOff>409575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1_Cliquer">
                <anchor moveWithCells="1" sizeWithCells="1">
                  <from>
                    <xdr:col>13</xdr:col>
                    <xdr:colOff>257175</xdr:colOff>
                    <xdr:row>1</xdr:row>
                    <xdr:rowOff>9525</xdr:rowOff>
                  </from>
                  <to>
                    <xdr:col>15</xdr:col>
                    <xdr:colOff>361950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InitialisationDesCouleursDuCalendrier">
                <anchor moveWithCells="1" sizeWithCells="1">
                  <from>
                    <xdr:col>16</xdr:col>
                    <xdr:colOff>390525</xdr:colOff>
                    <xdr:row>1</xdr:row>
                    <xdr:rowOff>9525</xdr:rowOff>
                  </from>
                  <to>
                    <xdr:col>19</xdr:col>
                    <xdr:colOff>123825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2:L26"/>
  <sheetViews>
    <sheetView showGridLines="0" tabSelected="1" workbookViewId="0">
      <selection activeCell="I25" sqref="I25"/>
    </sheetView>
  </sheetViews>
  <sheetFormatPr baseColWidth="10" defaultRowHeight="15" x14ac:dyDescent="0.25"/>
  <cols>
    <col min="1" max="1" width="3" style="25" customWidth="1"/>
    <col min="2" max="2" width="20.7109375" style="25" customWidth="1"/>
    <col min="3" max="3" width="28.7109375" style="25" customWidth="1"/>
    <col min="4" max="4" width="3" style="25" customWidth="1"/>
    <col min="5" max="5" width="20" style="25" bestFit="1" customWidth="1"/>
    <col min="6" max="6" width="11.42578125" style="25"/>
    <col min="7" max="7" width="4.140625" style="25" customWidth="1"/>
    <col min="8" max="8" width="7.5703125" style="25" customWidth="1"/>
    <col min="10" max="16384" width="11.42578125" style="25"/>
  </cols>
  <sheetData>
    <row r="2" spans="1:12" ht="20.100000000000001" customHeight="1" thickBot="1" x14ac:dyDescent="0.45">
      <c r="A2" s="13"/>
      <c r="D2" s="13"/>
      <c r="H2" s="26"/>
      <c r="I2" s="26"/>
      <c r="J2" s="26"/>
    </row>
    <row r="3" spans="1:12" ht="20.100000000000001" customHeight="1" thickTop="1" thickBot="1" x14ac:dyDescent="0.3">
      <c r="A3" s="14"/>
      <c r="B3" s="100" t="str">
        <f>"Jours Fériées"&amp;" "&amp;Année1&amp;" - "&amp;Année2</f>
        <v>Jours Fériées 2014 - 2015</v>
      </c>
      <c r="C3" s="101"/>
      <c r="D3" s="14"/>
      <c r="E3" s="64" t="s">
        <v>23</v>
      </c>
      <c r="F3" s="65"/>
      <c r="H3" s="72" t="s">
        <v>31</v>
      </c>
      <c r="I3" s="71"/>
      <c r="J3" s="71"/>
    </row>
    <row r="4" spans="1:12" ht="16.5" thickTop="1" thickBot="1" x14ac:dyDescent="0.3">
      <c r="B4" s="15" t="s">
        <v>3</v>
      </c>
      <c r="C4" s="16">
        <f>DATE(Année1,1,1)</f>
        <v>41640</v>
      </c>
      <c r="E4" s="36" t="s">
        <v>26</v>
      </c>
      <c r="F4" s="37"/>
      <c r="H4" s="73" t="s">
        <v>2</v>
      </c>
      <c r="I4" s="73" t="s">
        <v>32</v>
      </c>
      <c r="J4" s="73" t="s">
        <v>33</v>
      </c>
    </row>
    <row r="5" spans="1:12" ht="15.75" thickTop="1" x14ac:dyDescent="0.25">
      <c r="B5" s="17" t="s">
        <v>4</v>
      </c>
      <c r="C5" s="18">
        <f>DATE(Année1,IF((25-MOD((11*MOD(Année1-1900,19)+4-INT((7*MOD(Année1-1900,19)+1)/19)),29)-MOD(Année1-1900+INT((Année1-1900)/4)+31-MOD((11*MOD(Année1-1900,19)+4-INT((7*MOD(Année1-1900,19)+1)/19)),29),7))&gt;0,4,3),IF((25-MOD((11*MOD(Année1-1900,19)+4-INT((7*MOD(Année1-1900,19)+1)/19)),29)-MOD(Année1-1900+INT((Année1-1900)/4)+31-MOD((11*MOD(Année1-1900,19)+4-INT((7*MOD(Année1-1900,19)+1)/19)),29),7))&gt;0,(25-MOD((11*MOD(Année1-1900,19)+4-INT((7*MOD(Année1-1900,19)+1)/19)),29)-MOD(Année1-1900+INT((Année1-1900)/4)+31-MOD((11*MOD(Année1-1900,19)+4-INT((7*MOD(Année1-1900,19)+1)/19)),29),7)),31+(25-MOD((11*MOD(Année1-1900,19)+4-INT((7*MOD(Année1-1900,19)+1)/19)),29)-MOD(Année1-1900+INT((Année1-1900)/4)+31-MOD((11*MOD(Année1-1900,19)+4-INT((7*MOD(Année1-1900,19)+1)/19)),29),7))))</f>
        <v>41749</v>
      </c>
      <c r="E5" s="38" t="s">
        <v>24</v>
      </c>
      <c r="F5" s="39"/>
      <c r="H5" s="74">
        <v>0</v>
      </c>
      <c r="I5" s="75" t="s">
        <v>21</v>
      </c>
      <c r="J5" s="76" t="s">
        <v>35</v>
      </c>
      <c r="L5" s="25" t="str">
        <f>VLOOKUP(3,$H$5:$J$12,2,0)</f>
        <v>Après-midi</v>
      </c>
    </row>
    <row r="6" spans="1:12" x14ac:dyDescent="0.25">
      <c r="A6" s="11"/>
      <c r="B6" s="17" t="s">
        <v>5</v>
      </c>
      <c r="C6" s="18">
        <f>C5+1</f>
        <v>41750</v>
      </c>
      <c r="D6" s="11"/>
      <c r="E6" s="38" t="s">
        <v>25</v>
      </c>
      <c r="F6" s="40"/>
      <c r="H6" s="69">
        <v>1</v>
      </c>
      <c r="I6" s="26" t="s">
        <v>21</v>
      </c>
      <c r="J6" s="66" t="s">
        <v>36</v>
      </c>
    </row>
    <row r="7" spans="1:12" x14ac:dyDescent="0.25">
      <c r="B7" s="17" t="s">
        <v>6</v>
      </c>
      <c r="C7" s="18">
        <f>C5+39</f>
        <v>41788</v>
      </c>
      <c r="E7" s="38" t="s">
        <v>27</v>
      </c>
      <c r="F7" s="41" t="s">
        <v>16</v>
      </c>
      <c r="H7" s="69">
        <v>2</v>
      </c>
      <c r="I7" s="26" t="s">
        <v>34</v>
      </c>
      <c r="J7" s="66" t="s">
        <v>35</v>
      </c>
    </row>
    <row r="8" spans="1:12" x14ac:dyDescent="0.25">
      <c r="A8" s="11"/>
      <c r="B8" s="17" t="s">
        <v>7</v>
      </c>
      <c r="C8" s="18">
        <f>C5+50</f>
        <v>41799</v>
      </c>
      <c r="D8" s="11"/>
      <c r="E8" s="38" t="s">
        <v>28</v>
      </c>
      <c r="F8" s="42" t="s">
        <v>19</v>
      </c>
      <c r="H8" s="69">
        <v>3</v>
      </c>
      <c r="I8" s="26" t="s">
        <v>34</v>
      </c>
      <c r="J8" s="66" t="s">
        <v>36</v>
      </c>
    </row>
    <row r="9" spans="1:12" x14ac:dyDescent="0.25">
      <c r="B9" s="19" t="s">
        <v>8</v>
      </c>
      <c r="C9" s="20">
        <f>DATE(Année1,5,1)</f>
        <v>41760</v>
      </c>
      <c r="E9" s="38" t="s">
        <v>29</v>
      </c>
      <c r="F9" s="43" t="s">
        <v>17</v>
      </c>
      <c r="H9" s="69">
        <v>4</v>
      </c>
      <c r="I9" s="26" t="s">
        <v>20</v>
      </c>
      <c r="J9" s="66" t="s">
        <v>35</v>
      </c>
    </row>
    <row r="10" spans="1:12" ht="15.75" thickBot="1" x14ac:dyDescent="0.3">
      <c r="B10" s="19" t="s">
        <v>9</v>
      </c>
      <c r="C10" s="20">
        <f>DATE(Année1,5,8)</f>
        <v>41767</v>
      </c>
      <c r="E10" s="44" t="s">
        <v>30</v>
      </c>
      <c r="F10" s="86" t="s">
        <v>18</v>
      </c>
      <c r="H10" s="69">
        <v>5</v>
      </c>
      <c r="I10" s="26" t="s">
        <v>20</v>
      </c>
      <c r="J10" s="66" t="s">
        <v>36</v>
      </c>
    </row>
    <row r="11" spans="1:12" x14ac:dyDescent="0.25">
      <c r="A11" s="11"/>
      <c r="B11" s="19" t="s">
        <v>10</v>
      </c>
      <c r="C11" s="20">
        <f>DATE(Année1,7,14)</f>
        <v>41834</v>
      </c>
      <c r="D11" s="11"/>
      <c r="H11" s="69">
        <v>6</v>
      </c>
      <c r="I11" s="26" t="s">
        <v>22</v>
      </c>
      <c r="J11" s="66" t="s">
        <v>35</v>
      </c>
    </row>
    <row r="12" spans="1:12" ht="15.75" thickBot="1" x14ac:dyDescent="0.3">
      <c r="B12" s="19" t="s">
        <v>11</v>
      </c>
      <c r="C12" s="20">
        <f>DATE(Année1,8,15)</f>
        <v>41866</v>
      </c>
      <c r="H12" s="70">
        <v>7</v>
      </c>
      <c r="I12" s="68" t="s">
        <v>22</v>
      </c>
      <c r="J12" s="67" t="s">
        <v>36</v>
      </c>
    </row>
    <row r="13" spans="1:12" ht="15.75" thickTop="1" x14ac:dyDescent="0.25">
      <c r="B13" s="19" t="s">
        <v>12</v>
      </c>
      <c r="C13" s="20">
        <f>DATE(Année1,11,11)</f>
        <v>41954</v>
      </c>
      <c r="H13" s="26"/>
      <c r="I13" s="26"/>
      <c r="J13" s="26"/>
    </row>
    <row r="14" spans="1:12" ht="15.75" thickBot="1" x14ac:dyDescent="0.3">
      <c r="B14" s="21" t="s">
        <v>13</v>
      </c>
      <c r="C14" s="22">
        <f>DATE(Année1,12,25)</f>
        <v>41998</v>
      </c>
    </row>
    <row r="15" spans="1:12" ht="15.75" thickTop="1" x14ac:dyDescent="0.25">
      <c r="B15" s="15" t="s">
        <v>3</v>
      </c>
      <c r="C15" s="16">
        <f>DATE(Année2,1,1)</f>
        <v>42005</v>
      </c>
    </row>
    <row r="16" spans="1:12" x14ac:dyDescent="0.25">
      <c r="B16" s="17" t="s">
        <v>4</v>
      </c>
      <c r="C16" s="18">
        <f>DATE(Année2,IF((25-MOD((11*MOD(Année2-1900,19)+4-INT((7*MOD(Année2-1900,19)+1)/19)),29)-MOD(Année2-1900+INT((Année2-1900)/4)+31-MOD((11*MOD(Année2-1900,19)+4-INT((7*MOD(Année2-1900,19)+1)/19)),29),7))&gt;0,4,3),IF((25-MOD((11*MOD(Année2-1900,19)+4-INT((7*MOD(Année2-1900,19)+1)/19)),29)-MOD(Année2-1900+INT((Année2-1900)/4)+31-MOD((11*MOD(Année2-1900,19)+4-INT((7*MOD(Année2-1900,19)+1)/19)),29),7))&gt;0,(25-MOD((11*MOD(Année2-1900,19)+4-INT((7*MOD(Année2-1900,19)+1)/19)),29)-MOD(Année2-1900+INT((Année2-1900)/4)+31-MOD((11*MOD(Année2-1900,19)+4-INT((7*MOD(Année2-1900,19)+1)/19)),29),7)),31+(25-MOD((11*MOD(Année2-1900,19)+4-INT((7*MOD(Année2-1900,19)+1)/19)),29)-MOD(Année2-1900+INT((Année2-1900)/4)+31-MOD((11*MOD(Année2-1900,19)+4-INT((7*MOD(Année2-1900,19)+1)/19)),29),7))))</f>
        <v>42099</v>
      </c>
    </row>
    <row r="17" spans="1:4" x14ac:dyDescent="0.25">
      <c r="B17" s="17" t="s">
        <v>5</v>
      </c>
      <c r="C17" s="18">
        <f>C16+1</f>
        <v>42100</v>
      </c>
    </row>
    <row r="18" spans="1:4" x14ac:dyDescent="0.25">
      <c r="B18" s="17" t="s">
        <v>6</v>
      </c>
      <c r="C18" s="18">
        <f>C16+39</f>
        <v>42138</v>
      </c>
    </row>
    <row r="19" spans="1:4" x14ac:dyDescent="0.25">
      <c r="B19" s="17" t="s">
        <v>7</v>
      </c>
      <c r="C19" s="18">
        <f>C16+50</f>
        <v>42149</v>
      </c>
    </row>
    <row r="20" spans="1:4" x14ac:dyDescent="0.25">
      <c r="A20" s="12"/>
      <c r="B20" s="19" t="s">
        <v>8</v>
      </c>
      <c r="C20" s="20">
        <f>DATE(Année2,5,1)</f>
        <v>42125</v>
      </c>
      <c r="D20" s="12"/>
    </row>
    <row r="21" spans="1:4" x14ac:dyDescent="0.25">
      <c r="B21" s="19" t="s">
        <v>9</v>
      </c>
      <c r="C21" s="20">
        <f>DATE(Année2,5,8)</f>
        <v>42132</v>
      </c>
    </row>
    <row r="22" spans="1:4" x14ac:dyDescent="0.25">
      <c r="B22" s="19" t="s">
        <v>10</v>
      </c>
      <c r="C22" s="20">
        <f>DATE(Année2,7,14)</f>
        <v>42199</v>
      </c>
    </row>
    <row r="23" spans="1:4" x14ac:dyDescent="0.25">
      <c r="B23" s="19" t="s">
        <v>11</v>
      </c>
      <c r="C23" s="20">
        <f>DATE(Année2,8,15)</f>
        <v>42231</v>
      </c>
    </row>
    <row r="24" spans="1:4" x14ac:dyDescent="0.25">
      <c r="B24" s="19" t="s">
        <v>12</v>
      </c>
      <c r="C24" s="20">
        <f>DATE(Année2,11,11)</f>
        <v>42319</v>
      </c>
    </row>
    <row r="25" spans="1:4" ht="15.75" thickBot="1" x14ac:dyDescent="0.3">
      <c r="B25" s="21" t="s">
        <v>13</v>
      </c>
      <c r="C25" s="22">
        <f>DATE(Année2,12,25)</f>
        <v>42363</v>
      </c>
    </row>
    <row r="26" spans="1:4" ht="15.75" thickTop="1" x14ac:dyDescent="0.25"/>
  </sheetData>
  <mergeCells count="1">
    <mergeCell ref="B3:C3"/>
  </mergeCells>
  <conditionalFormatting sqref="F10">
    <cfRule type="expression" dxfId="0" priority="1">
      <formula>OR(WEEKDAY(E10)=6,WEEKDAY(E10)=1,WEEKDAY(E10)=7)</formula>
    </cfRule>
  </conditionalFormatting>
  <pageMargins left="0.25" right="0.25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 de Trav.</vt:lpstr>
      <vt:lpstr>BDD</vt:lpstr>
      <vt:lpstr>Année1</vt:lpstr>
      <vt:lpstr>ANNEE2</vt:lpstr>
      <vt:lpstr>Année2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cp:lastPrinted>2014-08-03T15:19:48Z</cp:lastPrinted>
  <dcterms:created xsi:type="dcterms:W3CDTF">2014-06-18T20:23:37Z</dcterms:created>
  <dcterms:modified xsi:type="dcterms:W3CDTF">2014-09-08T14:30:08Z</dcterms:modified>
</cp:coreProperties>
</file>