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aout 14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Q25" i="1"/>
  <c r="P25"/>
  <c r="N25"/>
  <c r="M25"/>
  <c r="R25"/>
  <c r="S25"/>
  <c r="S24"/>
  <c r="S23"/>
  <c r="S28"/>
  <c r="S29"/>
  <c r="S30" s="1"/>
  <c r="S31" s="1"/>
  <c r="S27"/>
  <c r="S26"/>
  <c r="R58"/>
  <c r="R57"/>
  <c r="M37"/>
  <c r="M34"/>
  <c r="O55"/>
  <c r="N55" s="1"/>
  <c r="P52"/>
  <c r="P53"/>
  <c r="P54"/>
  <c r="P55"/>
  <c r="M22"/>
  <c r="G56"/>
  <c r="F56"/>
  <c r="G55"/>
  <c r="F55"/>
  <c r="G54"/>
  <c r="F54"/>
  <c r="G53"/>
  <c r="F53"/>
  <c r="G52"/>
  <c r="F52"/>
  <c r="G51"/>
  <c r="F51"/>
  <c r="G50"/>
  <c r="F50"/>
  <c r="H49"/>
  <c r="E49"/>
  <c r="G49" s="1"/>
  <c r="D49"/>
  <c r="G48"/>
  <c r="F48"/>
  <c r="G47"/>
  <c r="F47"/>
  <c r="G46"/>
  <c r="F46"/>
  <c r="G45"/>
  <c r="F45"/>
  <c r="G44"/>
  <c r="F44"/>
  <c r="G43"/>
  <c r="F43"/>
  <c r="G42"/>
  <c r="F42"/>
  <c r="H41"/>
  <c r="G41" s="1"/>
  <c r="E41"/>
  <c r="D41"/>
  <c r="F41" s="1"/>
  <c r="G40"/>
  <c r="F40"/>
  <c r="G39"/>
  <c r="F39"/>
  <c r="G38"/>
  <c r="F38"/>
  <c r="G37"/>
  <c r="F37"/>
  <c r="G36"/>
  <c r="F36"/>
  <c r="I35"/>
  <c r="I36" s="1"/>
  <c r="I37" s="1"/>
  <c r="I38" s="1"/>
  <c r="I39" s="1"/>
  <c r="I40" s="1"/>
  <c r="I41" s="1"/>
  <c r="I42" s="1"/>
  <c r="I43" s="1"/>
  <c r="I44" s="1"/>
  <c r="I45" s="1"/>
  <c r="I46" s="1"/>
  <c r="I47" s="1"/>
  <c r="I48" s="1"/>
  <c r="I49" s="1"/>
  <c r="I50" s="1"/>
  <c r="I51" s="1"/>
  <c r="I52" s="1"/>
  <c r="I53" s="1"/>
  <c r="I54" s="1"/>
  <c r="I55" s="1"/>
  <c r="I56" s="1"/>
  <c r="G35"/>
  <c r="F35"/>
  <c r="I34"/>
  <c r="G34"/>
  <c r="F34"/>
  <c r="G23"/>
  <c r="F23"/>
  <c r="I22"/>
  <c r="I23" s="1"/>
  <c r="I24" s="1"/>
  <c r="G22"/>
  <c r="F22"/>
  <c r="F24"/>
  <c r="G24"/>
  <c r="G31"/>
  <c r="F31"/>
  <c r="G30"/>
  <c r="F30"/>
  <c r="G29"/>
  <c r="F29"/>
  <c r="G28"/>
  <c r="F28"/>
  <c r="G27"/>
  <c r="F27"/>
  <c r="G26"/>
  <c r="F26"/>
  <c r="W25"/>
  <c r="X25"/>
  <c r="R49"/>
  <c r="R41"/>
  <c r="R33"/>
  <c r="F49" l="1"/>
  <c r="V58"/>
  <c r="AX57"/>
  <c r="AT57"/>
  <c r="AP57"/>
  <c r="AA57"/>
  <c r="X57"/>
  <c r="AZ57" s="1"/>
  <c r="W57"/>
  <c r="H57"/>
  <c r="E57"/>
  <c r="AR57" s="1"/>
  <c r="D57"/>
  <c r="AZ56"/>
  <c r="AY56"/>
  <c r="AU56"/>
  <c r="AR56"/>
  <c r="AQ56"/>
  <c r="AK56"/>
  <c r="AJ56"/>
  <c r="AG56"/>
  <c r="AF56"/>
  <c r="AE56"/>
  <c r="AD56"/>
  <c r="Z56"/>
  <c r="Y56"/>
  <c r="P56"/>
  <c r="O56"/>
  <c r="N56" s="1"/>
  <c r="AZ55"/>
  <c r="AY55"/>
  <c r="AU55"/>
  <c r="AR55"/>
  <c r="AQ55"/>
  <c r="AK55"/>
  <c r="AJ55"/>
  <c r="AG55"/>
  <c r="AF55"/>
  <c r="AE55"/>
  <c r="AD55"/>
  <c r="Z55"/>
  <c r="Y55"/>
  <c r="M55"/>
  <c r="AZ54"/>
  <c r="AY54"/>
  <c r="AU54"/>
  <c r="AR54"/>
  <c r="AQ54"/>
  <c r="AK54"/>
  <c r="AJ54"/>
  <c r="AG54"/>
  <c r="AF54"/>
  <c r="AE54"/>
  <c r="AD54"/>
  <c r="Z54"/>
  <c r="Y54"/>
  <c r="O54"/>
  <c r="M54"/>
  <c r="AZ53"/>
  <c r="AY53"/>
  <c r="AU53"/>
  <c r="AR53"/>
  <c r="AQ53"/>
  <c r="AK53"/>
  <c r="AJ53"/>
  <c r="AG53"/>
  <c r="AF53"/>
  <c r="AE53"/>
  <c r="AD53"/>
  <c r="Z53"/>
  <c r="Y53"/>
  <c r="O53"/>
  <c r="N53"/>
  <c r="Q53" s="1"/>
  <c r="M53"/>
  <c r="AZ52"/>
  <c r="AY52"/>
  <c r="AU52"/>
  <c r="AR52"/>
  <c r="AQ52"/>
  <c r="AK52"/>
  <c r="AJ52"/>
  <c r="AG52"/>
  <c r="AF52"/>
  <c r="AE52"/>
  <c r="AD52"/>
  <c r="Z52"/>
  <c r="Y52"/>
  <c r="O52"/>
  <c r="M52"/>
  <c r="AZ51"/>
  <c r="AY51"/>
  <c r="AU51"/>
  <c r="AR51"/>
  <c r="AQ51"/>
  <c r="AK51"/>
  <c r="AJ51"/>
  <c r="AG51"/>
  <c r="AF51"/>
  <c r="AE51"/>
  <c r="AD51"/>
  <c r="Z51"/>
  <c r="Y51"/>
  <c r="P51"/>
  <c r="O51"/>
  <c r="M51"/>
  <c r="AI51"/>
  <c r="AZ50"/>
  <c r="AY50"/>
  <c r="AU50"/>
  <c r="AR50"/>
  <c r="AQ50"/>
  <c r="AK50"/>
  <c r="AJ50"/>
  <c r="AG50"/>
  <c r="AF50"/>
  <c r="AE50"/>
  <c r="AD50"/>
  <c r="Z50"/>
  <c r="Y50"/>
  <c r="P50"/>
  <c r="O50"/>
  <c r="M50"/>
  <c r="M57" s="1"/>
  <c r="AX49"/>
  <c r="AT49"/>
  <c r="AP49"/>
  <c r="AA49"/>
  <c r="AY49" s="1"/>
  <c r="X49"/>
  <c r="W49"/>
  <c r="AZ48"/>
  <c r="AY48"/>
  <c r="AU48"/>
  <c r="AR48"/>
  <c r="AQ48"/>
  <c r="AK48"/>
  <c r="AJ48"/>
  <c r="AG48"/>
  <c r="AF48"/>
  <c r="AE48"/>
  <c r="AD48"/>
  <c r="Z48"/>
  <c r="Y48"/>
  <c r="P48"/>
  <c r="O48"/>
  <c r="M48"/>
  <c r="N48" s="1"/>
  <c r="Q48" s="1"/>
  <c r="AI48"/>
  <c r="AZ47"/>
  <c r="AY47"/>
  <c r="AU47"/>
  <c r="AR47"/>
  <c r="AQ47"/>
  <c r="AK47"/>
  <c r="AJ47"/>
  <c r="AG47"/>
  <c r="AF47"/>
  <c r="AE47"/>
  <c r="AD47"/>
  <c r="Z47"/>
  <c r="Y47"/>
  <c r="P47"/>
  <c r="O47"/>
  <c r="M47"/>
  <c r="N47" s="1"/>
  <c r="AZ46"/>
  <c r="AY46"/>
  <c r="AU46"/>
  <c r="AR46"/>
  <c r="AQ46"/>
  <c r="AK46"/>
  <c r="AJ46"/>
  <c r="AG46"/>
  <c r="AF46"/>
  <c r="AE46"/>
  <c r="AD46"/>
  <c r="Z46"/>
  <c r="Y46"/>
  <c r="P46"/>
  <c r="O46"/>
  <c r="M46"/>
  <c r="AI46"/>
  <c r="AZ45"/>
  <c r="AY45"/>
  <c r="AU45"/>
  <c r="AR45"/>
  <c r="AQ45"/>
  <c r="AK45"/>
  <c r="AJ45"/>
  <c r="AG45"/>
  <c r="AF45"/>
  <c r="AE45"/>
  <c r="AD45"/>
  <c r="Z45"/>
  <c r="Y45"/>
  <c r="P45"/>
  <c r="O45"/>
  <c r="M45"/>
  <c r="N45" s="1"/>
  <c r="AZ44"/>
  <c r="AY44"/>
  <c r="AU44"/>
  <c r="AR44"/>
  <c r="AQ44"/>
  <c r="AK44"/>
  <c r="AJ44"/>
  <c r="AG44"/>
  <c r="AF44"/>
  <c r="AE44"/>
  <c r="AD44"/>
  <c r="Z44"/>
  <c r="Y44"/>
  <c r="P44"/>
  <c r="O44"/>
  <c r="M44"/>
  <c r="N44" s="1"/>
  <c r="Q44" s="1"/>
  <c r="AI44"/>
  <c r="AZ43"/>
  <c r="AY43"/>
  <c r="AU43"/>
  <c r="AR43"/>
  <c r="AQ43"/>
  <c r="AK43"/>
  <c r="AJ43"/>
  <c r="AG43"/>
  <c r="AF43"/>
  <c r="AE43"/>
  <c r="AD43"/>
  <c r="Z43"/>
  <c r="Y43"/>
  <c r="P43"/>
  <c r="O43"/>
  <c r="M43"/>
  <c r="AZ42"/>
  <c r="AY42"/>
  <c r="AU42"/>
  <c r="AR42"/>
  <c r="AQ42"/>
  <c r="AK42"/>
  <c r="AJ42"/>
  <c r="AG42"/>
  <c r="AF42"/>
  <c r="AE42"/>
  <c r="AD42"/>
  <c r="Z42"/>
  <c r="Y42"/>
  <c r="P42"/>
  <c r="O42"/>
  <c r="M42"/>
  <c r="AI42"/>
  <c r="AX41"/>
  <c r="AT41"/>
  <c r="AP41"/>
  <c r="AA41"/>
  <c r="X41"/>
  <c r="AZ41" s="1"/>
  <c r="W41"/>
  <c r="AR41"/>
  <c r="AE41"/>
  <c r="AZ40"/>
  <c r="AY40"/>
  <c r="AU40"/>
  <c r="AR40"/>
  <c r="AQ40"/>
  <c r="AK40"/>
  <c r="AJ40"/>
  <c r="AG40"/>
  <c r="AF40"/>
  <c r="AE40"/>
  <c r="AD40"/>
  <c r="Z40"/>
  <c r="Y40"/>
  <c r="P40"/>
  <c r="O40"/>
  <c r="M40"/>
  <c r="N40" s="1"/>
  <c r="AZ39"/>
  <c r="AY39"/>
  <c r="AU39"/>
  <c r="AR39"/>
  <c r="AQ39"/>
  <c r="AK39"/>
  <c r="AJ39"/>
  <c r="AG39"/>
  <c r="AF39"/>
  <c r="AE39"/>
  <c r="AD39"/>
  <c r="Z39"/>
  <c r="Y39"/>
  <c r="P39"/>
  <c r="O39"/>
  <c r="M39"/>
  <c r="AI39"/>
  <c r="AZ38"/>
  <c r="AY38"/>
  <c r="AU38"/>
  <c r="AR38"/>
  <c r="AQ38"/>
  <c r="AK38"/>
  <c r="AJ38"/>
  <c r="AG38"/>
  <c r="AF38"/>
  <c r="AE38"/>
  <c r="AD38"/>
  <c r="Z38"/>
  <c r="Y38"/>
  <c r="P38"/>
  <c r="O38"/>
  <c r="M38"/>
  <c r="AZ37"/>
  <c r="AY37"/>
  <c r="AU37"/>
  <c r="AR37"/>
  <c r="AQ37"/>
  <c r="AK37"/>
  <c r="AJ37"/>
  <c r="AG37"/>
  <c r="AF37"/>
  <c r="AE37"/>
  <c r="AD37"/>
  <c r="Z37"/>
  <c r="Y37"/>
  <c r="P37"/>
  <c r="O37"/>
  <c r="AI37"/>
  <c r="AZ36"/>
  <c r="AY36"/>
  <c r="AU36"/>
  <c r="AR36"/>
  <c r="AQ36"/>
  <c r="AK36"/>
  <c r="AJ36"/>
  <c r="AG36"/>
  <c r="AF36"/>
  <c r="AE36"/>
  <c r="AD36"/>
  <c r="Z36"/>
  <c r="Y36"/>
  <c r="P36"/>
  <c r="O36"/>
  <c r="M36"/>
  <c r="N36" s="1"/>
  <c r="AZ35"/>
  <c r="AY35"/>
  <c r="AU35"/>
  <c r="AR35"/>
  <c r="AQ35"/>
  <c r="AK35"/>
  <c r="AJ35"/>
  <c r="AG35"/>
  <c r="AF35"/>
  <c r="AE35"/>
  <c r="AD35"/>
  <c r="Z35"/>
  <c r="Y35"/>
  <c r="P35"/>
  <c r="O35"/>
  <c r="M35"/>
  <c r="N35" s="1"/>
  <c r="Q35" s="1"/>
  <c r="AI35"/>
  <c r="AZ34"/>
  <c r="AY34"/>
  <c r="AU34"/>
  <c r="AR34"/>
  <c r="AQ34"/>
  <c r="AK34"/>
  <c r="AJ34"/>
  <c r="AG34"/>
  <c r="AF34"/>
  <c r="AE34"/>
  <c r="AD34"/>
  <c r="Z34"/>
  <c r="Y34"/>
  <c r="P34"/>
  <c r="O34"/>
  <c r="AX33"/>
  <c r="AT33"/>
  <c r="AP33"/>
  <c r="AA33"/>
  <c r="AY33" s="1"/>
  <c r="X33"/>
  <c r="W33"/>
  <c r="H33"/>
  <c r="E33"/>
  <c r="D33"/>
  <c r="AZ32"/>
  <c r="AY32"/>
  <c r="AU32"/>
  <c r="AR32"/>
  <c r="AQ32"/>
  <c r="AK32"/>
  <c r="AJ32"/>
  <c r="AG32"/>
  <c r="AF32"/>
  <c r="AE32"/>
  <c r="AD32"/>
  <c r="Z32"/>
  <c r="Y32"/>
  <c r="P32"/>
  <c r="O32"/>
  <c r="M32"/>
  <c r="N32" s="1"/>
  <c r="Q32" s="1"/>
  <c r="G32"/>
  <c r="AI32" s="1"/>
  <c r="F32"/>
  <c r="AZ31"/>
  <c r="AY31"/>
  <c r="AU31"/>
  <c r="AR31"/>
  <c r="AQ31"/>
  <c r="AK31"/>
  <c r="AJ31"/>
  <c r="AG31"/>
  <c r="AF31"/>
  <c r="AE31"/>
  <c r="AD31"/>
  <c r="Z31"/>
  <c r="Y31"/>
  <c r="P31"/>
  <c r="O31"/>
  <c r="M31"/>
  <c r="AH31"/>
  <c r="AZ30"/>
  <c r="AY30"/>
  <c r="AU30"/>
  <c r="AR30"/>
  <c r="AQ30"/>
  <c r="AK30"/>
  <c r="AJ30"/>
  <c r="AG30"/>
  <c r="AF30"/>
  <c r="AE30"/>
  <c r="AD30"/>
  <c r="Z30"/>
  <c r="Y30"/>
  <c r="P30"/>
  <c r="O30"/>
  <c r="M30"/>
  <c r="AZ29"/>
  <c r="AY29"/>
  <c r="AU29"/>
  <c r="AR29"/>
  <c r="AQ29"/>
  <c r="AK29"/>
  <c r="AJ29"/>
  <c r="AG29"/>
  <c r="AF29"/>
  <c r="AE29"/>
  <c r="AD29"/>
  <c r="Z29"/>
  <c r="Y29"/>
  <c r="P29"/>
  <c r="O29"/>
  <c r="M29"/>
  <c r="AZ28"/>
  <c r="AY28"/>
  <c r="AU28"/>
  <c r="AR28"/>
  <c r="AQ28"/>
  <c r="AK28"/>
  <c r="AJ28"/>
  <c r="AG28"/>
  <c r="AF28"/>
  <c r="AE28"/>
  <c r="AD28"/>
  <c r="Z28"/>
  <c r="Y28"/>
  <c r="P28"/>
  <c r="O28"/>
  <c r="M28"/>
  <c r="AZ27"/>
  <c r="AY27"/>
  <c r="AU27"/>
  <c r="AR27"/>
  <c r="AQ27"/>
  <c r="AK27"/>
  <c r="AJ27"/>
  <c r="AG27"/>
  <c r="AF27"/>
  <c r="AE27"/>
  <c r="AD27"/>
  <c r="Z27"/>
  <c r="Y27"/>
  <c r="P27"/>
  <c r="O27"/>
  <c r="M27"/>
  <c r="AI27"/>
  <c r="AZ26"/>
  <c r="AY26"/>
  <c r="AU26"/>
  <c r="AR26"/>
  <c r="AQ26"/>
  <c r="AK26"/>
  <c r="AJ26"/>
  <c r="AG26"/>
  <c r="AF26"/>
  <c r="AE26"/>
  <c r="AD26"/>
  <c r="Z26"/>
  <c r="Y26"/>
  <c r="P26"/>
  <c r="O26"/>
  <c r="M26"/>
  <c r="M33" s="1"/>
  <c r="AX25"/>
  <c r="AU25"/>
  <c r="AT25"/>
  <c r="AP25"/>
  <c r="AA25"/>
  <c r="X58"/>
  <c r="Y13" s="1"/>
  <c r="W58"/>
  <c r="V25"/>
  <c r="H25"/>
  <c r="AQ25" s="1"/>
  <c r="E25"/>
  <c r="E58" s="1"/>
  <c r="D25"/>
  <c r="D58" s="1"/>
  <c r="X11" s="1"/>
  <c r="AZ24"/>
  <c r="AY24"/>
  <c r="AU24"/>
  <c r="AR24"/>
  <c r="AQ24"/>
  <c r="AK24"/>
  <c r="AJ24"/>
  <c r="AG24"/>
  <c r="AF24"/>
  <c r="AE24"/>
  <c r="AD24"/>
  <c r="Z24"/>
  <c r="Y24"/>
  <c r="P24"/>
  <c r="O24"/>
  <c r="M24"/>
  <c r="N24" s="1"/>
  <c r="AZ23"/>
  <c r="AY23"/>
  <c r="AU23"/>
  <c r="AR23"/>
  <c r="AQ23"/>
  <c r="AK23"/>
  <c r="AJ23"/>
  <c r="AG23"/>
  <c r="AF23"/>
  <c r="AE23"/>
  <c r="AD23"/>
  <c r="Z23"/>
  <c r="Y23"/>
  <c r="P23"/>
  <c r="O23"/>
  <c r="M23"/>
  <c r="L23"/>
  <c r="L24" s="1"/>
  <c r="AZ22"/>
  <c r="AY22"/>
  <c r="AU22"/>
  <c r="AR22"/>
  <c r="AQ22"/>
  <c r="AK22"/>
  <c r="AJ22"/>
  <c r="AG22"/>
  <c r="AF22"/>
  <c r="AE22"/>
  <c r="AD22"/>
  <c r="AB22"/>
  <c r="AB23" s="1"/>
  <c r="Z22"/>
  <c r="Y22"/>
  <c r="V22"/>
  <c r="P22"/>
  <c r="O22"/>
  <c r="L22"/>
  <c r="AZ21"/>
  <c r="AY21"/>
  <c r="AV21"/>
  <c r="AU21"/>
  <c r="AR21"/>
  <c r="AQ21"/>
  <c r="AK21"/>
  <c r="AJ21"/>
  <c r="AG21"/>
  <c r="AF21"/>
  <c r="AE21"/>
  <c r="AD21"/>
  <c r="Z21"/>
  <c r="Y21"/>
  <c r="V21"/>
  <c r="Q21"/>
  <c r="P21"/>
  <c r="O21"/>
  <c r="G21"/>
  <c r="F21"/>
  <c r="C21"/>
  <c r="C22" s="1"/>
  <c r="C23" s="1"/>
  <c r="C24" s="1"/>
  <c r="C26" s="1"/>
  <c r="C27" s="1"/>
  <c r="C28" s="1"/>
  <c r="C29" s="1"/>
  <c r="C30" s="1"/>
  <c r="C31" s="1"/>
  <c r="C32" s="1"/>
  <c r="C34" s="1"/>
  <c r="C35" s="1"/>
  <c r="C36" s="1"/>
  <c r="C37" s="1"/>
  <c r="C38" s="1"/>
  <c r="C39" s="1"/>
  <c r="C40" s="1"/>
  <c r="C42" s="1"/>
  <c r="C43" s="1"/>
  <c r="C44" s="1"/>
  <c r="C45" s="1"/>
  <c r="C46" s="1"/>
  <c r="C47" s="1"/>
  <c r="C48" s="1"/>
  <c r="C50" s="1"/>
  <c r="C51" s="1"/>
  <c r="C52" s="1"/>
  <c r="C53" s="1"/>
  <c r="C54" s="1"/>
  <c r="C55" s="1"/>
  <c r="AZ20"/>
  <c r="AY20"/>
  <c r="AV20"/>
  <c r="AU20"/>
  <c r="AR20"/>
  <c r="AQ20"/>
  <c r="AK20"/>
  <c r="AJ20"/>
  <c r="AG20"/>
  <c r="AF20"/>
  <c r="AE20"/>
  <c r="AD20"/>
  <c r="Z20"/>
  <c r="AI20" s="1"/>
  <c r="Y20"/>
  <c r="V20"/>
  <c r="P20"/>
  <c r="Q20" s="1"/>
  <c r="O20"/>
  <c r="G20"/>
  <c r="AH20" s="1"/>
  <c r="F20"/>
  <c r="AZ19"/>
  <c r="AY19"/>
  <c r="AV19"/>
  <c r="AU19"/>
  <c r="AR19"/>
  <c r="AQ19"/>
  <c r="AK19"/>
  <c r="AJ19"/>
  <c r="AH19"/>
  <c r="AG19"/>
  <c r="AF19"/>
  <c r="AE19"/>
  <c r="AD19"/>
  <c r="Z19"/>
  <c r="AI19" s="1"/>
  <c r="Y19"/>
  <c r="V19"/>
  <c r="P19"/>
  <c r="Q19" s="1"/>
  <c r="O19"/>
  <c r="G19"/>
  <c r="F19"/>
  <c r="AZ18"/>
  <c r="AY18"/>
  <c r="AV18"/>
  <c r="AU18"/>
  <c r="AR18"/>
  <c r="AQ18"/>
  <c r="AK18"/>
  <c r="AJ18"/>
  <c r="AH18"/>
  <c r="AG18"/>
  <c r="AF18"/>
  <c r="AE18"/>
  <c r="AD18"/>
  <c r="Z18"/>
  <c r="AI18" s="1"/>
  <c r="Y18"/>
  <c r="V18"/>
  <c r="S18"/>
  <c r="S19" s="1"/>
  <c r="P18"/>
  <c r="Q18" s="1"/>
  <c r="O18"/>
  <c r="I18"/>
  <c r="I19" s="1"/>
  <c r="G18"/>
  <c r="F18"/>
  <c r="X13"/>
  <c r="AC12"/>
  <c r="AI12"/>
  <c r="Y11"/>
  <c r="AE11" s="1"/>
  <c r="AI10"/>
  <c r="AC10"/>
  <c r="N54" l="1"/>
  <c r="N39"/>
  <c r="Q39" s="1"/>
  <c r="N23"/>
  <c r="AV23" s="1"/>
  <c r="N51"/>
  <c r="Q51" s="1"/>
  <c r="N52"/>
  <c r="N42"/>
  <c r="N43"/>
  <c r="N46"/>
  <c r="Q46" s="1"/>
  <c r="N37"/>
  <c r="Q37" s="1"/>
  <c r="N38"/>
  <c r="N27"/>
  <c r="AV27" s="1"/>
  <c r="N28"/>
  <c r="N29"/>
  <c r="AV29" s="1"/>
  <c r="N30"/>
  <c r="X12"/>
  <c r="M41"/>
  <c r="M58" s="1"/>
  <c r="X9" s="1"/>
  <c r="X10" s="1"/>
  <c r="AZ33"/>
  <c r="AI29"/>
  <c r="AI23"/>
  <c r="AZ25"/>
  <c r="AQ49"/>
  <c r="AQ33"/>
  <c r="AH28"/>
  <c r="AJ41"/>
  <c r="AI36"/>
  <c r="AI47"/>
  <c r="AI43"/>
  <c r="AJ57"/>
  <c r="AI54"/>
  <c r="AH51"/>
  <c r="AI52"/>
  <c r="AI56"/>
  <c r="AD57"/>
  <c r="AI50"/>
  <c r="AH53"/>
  <c r="AH55"/>
  <c r="N49"/>
  <c r="AH42"/>
  <c r="AH46"/>
  <c r="AG49"/>
  <c r="M49"/>
  <c r="AH44"/>
  <c r="AI45"/>
  <c r="AH48"/>
  <c r="AE49"/>
  <c r="AI34"/>
  <c r="AH37"/>
  <c r="AI38"/>
  <c r="AH35"/>
  <c r="AH39"/>
  <c r="AI40"/>
  <c r="AD41"/>
  <c r="AH26"/>
  <c r="AH29"/>
  <c r="AH30"/>
  <c r="AI31"/>
  <c r="AH32"/>
  <c r="AE33"/>
  <c r="AH27"/>
  <c r="F33"/>
  <c r="AG33"/>
  <c r="AJ25"/>
  <c r="AI21"/>
  <c r="AH23"/>
  <c r="AH22"/>
  <c r="AH24"/>
  <c r="AF25"/>
  <c r="I20"/>
  <c r="AL19"/>
  <c r="AM19"/>
  <c r="V24"/>
  <c r="L26"/>
  <c r="Q30"/>
  <c r="AV30"/>
  <c r="S20"/>
  <c r="AN19"/>
  <c r="AO19"/>
  <c r="Q24"/>
  <c r="AV24"/>
  <c r="Q28"/>
  <c r="AV28"/>
  <c r="F58"/>
  <c r="AG58"/>
  <c r="AF58"/>
  <c r="Y58"/>
  <c r="AV38"/>
  <c r="Q38"/>
  <c r="AV43"/>
  <c r="Q43"/>
  <c r="AV47"/>
  <c r="Q47"/>
  <c r="AV52"/>
  <c r="Q52"/>
  <c r="AA11"/>
  <c r="Y12"/>
  <c r="AA13"/>
  <c r="AE13"/>
  <c r="AE12" s="1"/>
  <c r="AM18"/>
  <c r="AO18"/>
  <c r="AH21"/>
  <c r="N22"/>
  <c r="AI22"/>
  <c r="Q23"/>
  <c r="V23"/>
  <c r="AB24"/>
  <c r="AI24"/>
  <c r="G25"/>
  <c r="I25"/>
  <c r="Z25"/>
  <c r="AB25"/>
  <c r="AE25"/>
  <c r="AG25"/>
  <c r="AK25"/>
  <c r="AY25"/>
  <c r="N26"/>
  <c r="AI26"/>
  <c r="Q27"/>
  <c r="AI28"/>
  <c r="Q29"/>
  <c r="AI30"/>
  <c r="N31"/>
  <c r="O49"/>
  <c r="H58"/>
  <c r="AT58"/>
  <c r="AM9" s="1"/>
  <c r="AM10" s="1"/>
  <c r="AE58"/>
  <c r="AD58"/>
  <c r="AV36"/>
  <c r="Q36"/>
  <c r="AV40"/>
  <c r="Q40"/>
  <c r="AV45"/>
  <c r="Q45"/>
  <c r="AV54"/>
  <c r="Q54"/>
  <c r="Q55"/>
  <c r="AV55"/>
  <c r="AV56"/>
  <c r="Q56"/>
  <c r="AL18"/>
  <c r="AN18"/>
  <c r="F25"/>
  <c r="Y25"/>
  <c r="AD25"/>
  <c r="AR25"/>
  <c r="AU58"/>
  <c r="AK9" s="1"/>
  <c r="AP58"/>
  <c r="AX58"/>
  <c r="AM13" s="1"/>
  <c r="AV32"/>
  <c r="G33"/>
  <c r="Y33"/>
  <c r="AD33"/>
  <c r="AF33"/>
  <c r="AJ33"/>
  <c r="AR33"/>
  <c r="AH34"/>
  <c r="AV35"/>
  <c r="AH36"/>
  <c r="AV37"/>
  <c r="AH38"/>
  <c r="AV39"/>
  <c r="AH40"/>
  <c r="Z41"/>
  <c r="AG41"/>
  <c r="AK41"/>
  <c r="AQ41"/>
  <c r="AY41"/>
  <c r="AV42"/>
  <c r="AH43"/>
  <c r="AV44"/>
  <c r="AH45"/>
  <c r="AV46"/>
  <c r="AH47"/>
  <c r="AV48"/>
  <c r="Y49"/>
  <c r="AD49"/>
  <c r="AF49"/>
  <c r="AJ49"/>
  <c r="AR49"/>
  <c r="AZ49"/>
  <c r="AH50"/>
  <c r="AV51"/>
  <c r="AH52"/>
  <c r="AI53"/>
  <c r="AV53"/>
  <c r="AH54"/>
  <c r="AI55"/>
  <c r="AH56"/>
  <c r="F57"/>
  <c r="Z57"/>
  <c r="AE57"/>
  <c r="AG57"/>
  <c r="AK57"/>
  <c r="AQ57"/>
  <c r="AY57"/>
  <c r="AA58"/>
  <c r="Z33"/>
  <c r="AK33"/>
  <c r="N34"/>
  <c r="Y41"/>
  <c r="AF41"/>
  <c r="Q42"/>
  <c r="Q49" s="1"/>
  <c r="P49" s="1"/>
  <c r="Z49"/>
  <c r="AK49"/>
  <c r="N50"/>
  <c r="G57"/>
  <c r="Y57"/>
  <c r="AF57"/>
  <c r="AA12" l="1"/>
  <c r="AY58"/>
  <c r="AK13" s="1"/>
  <c r="AK58"/>
  <c r="Z58"/>
  <c r="AJ58"/>
  <c r="AH57"/>
  <c r="AI57"/>
  <c r="AV50"/>
  <c r="N57"/>
  <c r="O57" s="1"/>
  <c r="Q50"/>
  <c r="Q57" s="1"/>
  <c r="AI49"/>
  <c r="AH49"/>
  <c r="AV34"/>
  <c r="N41"/>
  <c r="O41" s="1"/>
  <c r="Q34"/>
  <c r="Q41" s="1"/>
  <c r="AI33"/>
  <c r="AH33"/>
  <c r="AQ58"/>
  <c r="AK11" s="1"/>
  <c r="AK12" s="1"/>
  <c r="G58"/>
  <c r="AB11" s="1"/>
  <c r="AV31"/>
  <c r="Q31"/>
  <c r="N33"/>
  <c r="O33" s="1"/>
  <c r="Q26"/>
  <c r="Q33" s="1"/>
  <c r="AV26"/>
  <c r="AH25"/>
  <c r="AI25"/>
  <c r="L27"/>
  <c r="V26"/>
  <c r="AL20"/>
  <c r="I21"/>
  <c r="AM20"/>
  <c r="AM12"/>
  <c r="AZ58"/>
  <c r="AO13" s="1"/>
  <c r="AH41"/>
  <c r="AI41"/>
  <c r="AL25"/>
  <c r="AB26"/>
  <c r="AM25"/>
  <c r="I26"/>
  <c r="I27" s="1"/>
  <c r="I28" s="1"/>
  <c r="I29" s="1"/>
  <c r="I30" s="1"/>
  <c r="I31" s="1"/>
  <c r="I32" s="1"/>
  <c r="I33" s="1"/>
  <c r="AV25"/>
  <c r="Q22"/>
  <c r="AV22"/>
  <c r="AN20"/>
  <c r="S21"/>
  <c r="AO20"/>
  <c r="AR58"/>
  <c r="AO11" s="1"/>
  <c r="AO12" s="1"/>
  <c r="P33" l="1"/>
  <c r="AK10"/>
  <c r="P41"/>
  <c r="N58"/>
  <c r="O25"/>
  <c r="AB27"/>
  <c r="AL26"/>
  <c r="AM26"/>
  <c r="AM21"/>
  <c r="AL21"/>
  <c r="Q58"/>
  <c r="P57"/>
  <c r="AI58"/>
  <c r="AH58"/>
  <c r="AB13"/>
  <c r="AG13" s="1"/>
  <c r="AO21"/>
  <c r="S22"/>
  <c r="AN21"/>
  <c r="AV33"/>
  <c r="L28"/>
  <c r="V27"/>
  <c r="AB12"/>
  <c r="AG11"/>
  <c r="P58" l="1"/>
  <c r="AB9" s="1"/>
  <c r="AB10" s="1"/>
  <c r="AG12"/>
  <c r="L29"/>
  <c r="V28"/>
  <c r="AN22"/>
  <c r="AO22"/>
  <c r="AM27"/>
  <c r="AB28"/>
  <c r="AL27"/>
  <c r="AV58"/>
  <c r="AO9" s="1"/>
  <c r="AO10" s="1"/>
  <c r="O58"/>
  <c r="Y9"/>
  <c r="AV41"/>
  <c r="AL22"/>
  <c r="AM22"/>
  <c r="AL23" l="1"/>
  <c r="AM23"/>
  <c r="AE9"/>
  <c r="AE10" s="1"/>
  <c r="Y10"/>
  <c r="AG9"/>
  <c r="AG10" s="1"/>
  <c r="AA9"/>
  <c r="AA10" s="1"/>
  <c r="AN23"/>
  <c r="AO23"/>
  <c r="L30"/>
  <c r="V29"/>
  <c r="AV49"/>
  <c r="I57"/>
  <c r="AB29"/>
  <c r="AL28"/>
  <c r="AM28"/>
  <c r="AM29" l="1"/>
  <c r="AB30"/>
  <c r="AL29"/>
  <c r="L31"/>
  <c r="V30"/>
  <c r="AL24"/>
  <c r="AM24"/>
  <c r="I58"/>
  <c r="AV57"/>
  <c r="AN24"/>
  <c r="AO24"/>
  <c r="AO25" l="1"/>
  <c r="AN25"/>
  <c r="AB31"/>
  <c r="AL30"/>
  <c r="AM30"/>
  <c r="L32"/>
  <c r="V31"/>
  <c r="L33" l="1"/>
  <c r="V32"/>
  <c r="AN26"/>
  <c r="AO26"/>
  <c r="AM31"/>
  <c r="AB32"/>
  <c r="AL31"/>
  <c r="AO27" l="1"/>
  <c r="AN27"/>
  <c r="L34"/>
  <c r="V33"/>
  <c r="AU33"/>
  <c r="AB33"/>
  <c r="AL32"/>
  <c r="AM32"/>
  <c r="AB34" l="1"/>
  <c r="AM33"/>
  <c r="AL33"/>
  <c r="AN28"/>
  <c r="AO28"/>
  <c r="L35"/>
  <c r="V34"/>
  <c r="L36" l="1"/>
  <c r="V35"/>
  <c r="AM34"/>
  <c r="AB35"/>
  <c r="AL34"/>
  <c r="AN29"/>
  <c r="AO29"/>
  <c r="AB36" l="1"/>
  <c r="AL35"/>
  <c r="AM35"/>
  <c r="L37"/>
  <c r="V36"/>
  <c r="AN30"/>
  <c r="AO30"/>
  <c r="S32" l="1"/>
  <c r="AN31"/>
  <c r="AO31"/>
  <c r="AM36"/>
  <c r="AB37"/>
  <c r="AL36"/>
  <c r="L38"/>
  <c r="V37"/>
  <c r="AB38" l="1"/>
  <c r="AL37"/>
  <c r="AM37"/>
  <c r="L39"/>
  <c r="V38"/>
  <c r="S33"/>
  <c r="S34" s="1"/>
  <c r="S35" s="1"/>
  <c r="S36" s="1"/>
  <c r="S37" s="1"/>
  <c r="S38" s="1"/>
  <c r="S39" s="1"/>
  <c r="AN32"/>
  <c r="AO32"/>
  <c r="AO33" l="1"/>
  <c r="AN33"/>
  <c r="AM38"/>
  <c r="AB39"/>
  <c r="AL38"/>
  <c r="L40"/>
  <c r="V39"/>
  <c r="L41" l="1"/>
  <c r="V40"/>
  <c r="AN34"/>
  <c r="AO34"/>
  <c r="AB40"/>
  <c r="AL39"/>
  <c r="AM39"/>
  <c r="AN35" l="1"/>
  <c r="AO35"/>
  <c r="AU41"/>
  <c r="L42"/>
  <c r="V41"/>
  <c r="AM40"/>
  <c r="AB41"/>
  <c r="AL40"/>
  <c r="AL41" l="1"/>
  <c r="AB42"/>
  <c r="AM41"/>
  <c r="L43"/>
  <c r="V42"/>
  <c r="AO36"/>
  <c r="AN36"/>
  <c r="L44" l="1"/>
  <c r="V43"/>
  <c r="AB43"/>
  <c r="AL42"/>
  <c r="AM42"/>
  <c r="AN37"/>
  <c r="AO37"/>
  <c r="AM43" l="1"/>
  <c r="AB44"/>
  <c r="AL43"/>
  <c r="L45"/>
  <c r="V44"/>
  <c r="AO38"/>
  <c r="AN38"/>
  <c r="S40" l="1"/>
  <c r="AN39"/>
  <c r="AO39"/>
  <c r="AB45"/>
  <c r="AL44"/>
  <c r="AM44"/>
  <c r="L46"/>
  <c r="V45"/>
  <c r="L47" l="1"/>
  <c r="V46"/>
  <c r="S41"/>
  <c r="S42" s="1"/>
  <c r="S43" s="1"/>
  <c r="S44" s="1"/>
  <c r="S45" s="1"/>
  <c r="S46" s="1"/>
  <c r="S47" s="1"/>
  <c r="AN40"/>
  <c r="AO40"/>
  <c r="AM45"/>
  <c r="AB46"/>
  <c r="AL45"/>
  <c r="AO41" l="1"/>
  <c r="AN41"/>
  <c r="L48"/>
  <c r="V47"/>
  <c r="AB47"/>
  <c r="AL46"/>
  <c r="AM46"/>
  <c r="AN42" l="1"/>
  <c r="AO42"/>
  <c r="AM47"/>
  <c r="AB48"/>
  <c r="AL47"/>
  <c r="L49"/>
  <c r="V48"/>
  <c r="AB49" l="1"/>
  <c r="AL48"/>
  <c r="AM48"/>
  <c r="L50"/>
  <c r="V49"/>
  <c r="AU49"/>
  <c r="AN43"/>
  <c r="AO43"/>
  <c r="AN44" l="1"/>
  <c r="AO44"/>
  <c r="AB50"/>
  <c r="AM49"/>
  <c r="AL49"/>
  <c r="L51"/>
  <c r="V50"/>
  <c r="L52" l="1"/>
  <c r="V51"/>
  <c r="AN45"/>
  <c r="AO45"/>
  <c r="AM50"/>
  <c r="AB51"/>
  <c r="AL50"/>
  <c r="AB52" l="1"/>
  <c r="AL51"/>
  <c r="AM51"/>
  <c r="AN46"/>
  <c r="AO46"/>
  <c r="L53"/>
  <c r="V52"/>
  <c r="L54" l="1"/>
  <c r="V53"/>
  <c r="AM52"/>
  <c r="AB53"/>
  <c r="AL52"/>
  <c r="S48"/>
  <c r="AO47"/>
  <c r="AN47"/>
  <c r="S49" l="1"/>
  <c r="S50" s="1"/>
  <c r="S51" s="1"/>
  <c r="S52" s="1"/>
  <c r="S53" s="1"/>
  <c r="S54" s="1"/>
  <c r="S55" s="1"/>
  <c r="AN48"/>
  <c r="AO48"/>
  <c r="AB54"/>
  <c r="AL53"/>
  <c r="AM53"/>
  <c r="L55"/>
  <c r="V54"/>
  <c r="V55" l="1"/>
  <c r="L56"/>
  <c r="AO49"/>
  <c r="AN49"/>
  <c r="AM54"/>
  <c r="AB55"/>
  <c r="AL54"/>
  <c r="AB56" l="1"/>
  <c r="AL55"/>
  <c r="AM55"/>
  <c r="AO50"/>
  <c r="AN50"/>
  <c r="L57"/>
  <c r="V56"/>
  <c r="AN51" l="1"/>
  <c r="AO51"/>
  <c r="AU57"/>
  <c r="V57"/>
  <c r="AM56"/>
  <c r="AB57"/>
  <c r="AL56"/>
  <c r="AB58" l="1"/>
  <c r="AL57"/>
  <c r="AM57"/>
  <c r="AN52"/>
  <c r="AO52"/>
  <c r="AN53" l="1"/>
  <c r="AO53"/>
  <c r="AM58"/>
  <c r="AL58"/>
  <c r="AO54" l="1"/>
  <c r="AN54"/>
  <c r="S56" l="1"/>
  <c r="AN55"/>
  <c r="AO55"/>
  <c r="S57" l="1"/>
  <c r="AN56"/>
  <c r="AO56"/>
  <c r="S58" l="1"/>
  <c r="AN57"/>
  <c r="AO57"/>
  <c r="AN58" l="1"/>
  <c r="AO58"/>
</calcChain>
</file>

<file path=xl/sharedStrings.xml><?xml version="1.0" encoding="utf-8"?>
<sst xmlns="http://schemas.openxmlformats.org/spreadsheetml/2006/main" count="136" uniqueCount="63">
  <si>
    <t>AOUT 2014</t>
  </si>
  <si>
    <t>OBJECTIFS</t>
  </si>
  <si>
    <t>tendance penetration</t>
  </si>
  <si>
    <t>objectif TT</t>
  </si>
  <si>
    <t>OBJ PM SEMAINE</t>
  </si>
  <si>
    <t>OBJECTIF PM W.E</t>
  </si>
  <si>
    <t>PERFORMANCE</t>
  </si>
  <si>
    <t>RESULTATS</t>
  </si>
  <si>
    <t>RATIO</t>
  </si>
  <si>
    <t>semaine 1</t>
  </si>
  <si>
    <t>Samedi</t>
  </si>
  <si>
    <t>dimanche</t>
  </si>
  <si>
    <t>PASSAGE</t>
  </si>
  <si>
    <t>CLIENTS</t>
  </si>
  <si>
    <t>TT</t>
  </si>
  <si>
    <t>PM</t>
  </si>
  <si>
    <t>COEFF</t>
  </si>
  <si>
    <t>VOLUME</t>
  </si>
  <si>
    <t>CA</t>
  </si>
  <si>
    <t>MARGE</t>
  </si>
  <si>
    <t>RATIO CA</t>
  </si>
  <si>
    <t>N.VENDEURS</t>
  </si>
  <si>
    <t>RATIO CLIENTS</t>
  </si>
  <si>
    <t>semaine 2</t>
  </si>
  <si>
    <t>OBJ 2014</t>
  </si>
  <si>
    <t>semaine 3</t>
  </si>
  <si>
    <t>semaine 4</t>
  </si>
  <si>
    <t>REALISE 2013</t>
  </si>
  <si>
    <t>semaine 5</t>
  </si>
  <si>
    <t>REALISE 2014</t>
  </si>
  <si>
    <t xml:space="preserve"> REALISER 2013</t>
  </si>
  <si>
    <t>OBJECTIFS 2014</t>
  </si>
  <si>
    <t>Diff penetration</t>
  </si>
  <si>
    <t>diff clients</t>
  </si>
  <si>
    <t>diff PM</t>
  </si>
  <si>
    <t>Diff CA</t>
  </si>
  <si>
    <t>Diff CA CUMUL</t>
  </si>
  <si>
    <t>DIFF CUMUL</t>
  </si>
  <si>
    <t>RATIO 2013</t>
  </si>
  <si>
    <t>OBJ RATI0 2014</t>
  </si>
  <si>
    <t>JRS</t>
  </si>
  <si>
    <t>EVENEMENT</t>
  </si>
  <si>
    <t>DATE</t>
  </si>
  <si>
    <t>CA CUMUL</t>
  </si>
  <si>
    <t>OBJ  SIMU CA</t>
  </si>
  <si>
    <t>OBJECTIF CA</t>
  </si>
  <si>
    <t>OBJECTIF CUMUL</t>
  </si>
  <si>
    <t>REALISE</t>
  </si>
  <si>
    <t>CUMUL</t>
  </si>
  <si>
    <t>%</t>
  </si>
  <si>
    <t>valeurs</t>
  </si>
  <si>
    <t>Vends</t>
  </si>
  <si>
    <t>RATIO CLTS</t>
  </si>
  <si>
    <t>L</t>
  </si>
  <si>
    <t>M</t>
  </si>
  <si>
    <t>J</t>
  </si>
  <si>
    <t>V</t>
  </si>
  <si>
    <t>S</t>
  </si>
  <si>
    <t>D</t>
  </si>
  <si>
    <t>FERIE</t>
  </si>
  <si>
    <t>TOTAL</t>
  </si>
  <si>
    <t>LEVIS  Parly 2</t>
  </si>
  <si>
    <t>RATI0 2014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</si>
</sst>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0.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sz val="14"/>
      <name val="Calibri"/>
      <family val="2"/>
      <scheme val="minor"/>
    </font>
    <font>
      <b/>
      <sz val="14"/>
      <name val="Arial"/>
      <family val="2"/>
    </font>
    <font>
      <b/>
      <i/>
      <sz val="20"/>
      <name val="Arial"/>
      <family val="2"/>
    </font>
    <font>
      <b/>
      <i/>
      <sz val="14"/>
      <name val="Arial"/>
      <family val="2"/>
    </font>
    <font>
      <b/>
      <sz val="24"/>
      <name val="Arial"/>
      <family val="2"/>
    </font>
    <font>
      <b/>
      <sz val="14"/>
      <color theme="1"/>
      <name val="Arial"/>
      <family val="2"/>
    </font>
    <font>
      <b/>
      <sz val="14"/>
      <color rgb="FFFF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6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8">
    <xf numFmtId="0" fontId="0" fillId="0" borderId="0" xfId="0"/>
    <xf numFmtId="0" fontId="2" fillId="2" borderId="0" xfId="0" applyNumberFormat="1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0" borderId="0" xfId="0" applyNumberFormat="1" applyFont="1" applyAlignment="1">
      <alignment vertical="center"/>
    </xf>
    <xf numFmtId="0" fontId="4" fillId="0" borderId="0" xfId="0" applyNumberFormat="1" applyFont="1" applyFill="1" applyBorder="1" applyAlignment="1">
      <alignment vertical="center"/>
    </xf>
    <xf numFmtId="0" fontId="4" fillId="2" borderId="0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Alignment="1">
      <alignment vertical="center"/>
    </xf>
    <xf numFmtId="0" fontId="4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vertical="center"/>
    </xf>
    <xf numFmtId="0" fontId="2" fillId="0" borderId="0" xfId="0" applyNumberFormat="1" applyFont="1" applyAlignment="1">
      <alignment horizontal="center" vertical="center"/>
    </xf>
    <xf numFmtId="9" fontId="2" fillId="0" borderId="0" xfId="1" applyFont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2" borderId="0" xfId="0" applyNumberFormat="1" applyFont="1" applyFill="1" applyBorder="1" applyAlignment="1">
      <alignment horizontal="center" vertical="center"/>
    </xf>
    <xf numFmtId="9" fontId="6" fillId="2" borderId="0" xfId="0" applyNumberFormat="1" applyFont="1" applyFill="1" applyBorder="1" applyAlignment="1">
      <alignment horizontal="center" vertical="center"/>
    </xf>
    <xf numFmtId="9" fontId="2" fillId="0" borderId="0" xfId="1" applyFont="1" applyAlignment="1">
      <alignment vertical="center"/>
    </xf>
    <xf numFmtId="0" fontId="4" fillId="0" borderId="0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4" fillId="0" borderId="0" xfId="0" applyNumberFormat="1" applyFont="1" applyBorder="1" applyAlignment="1">
      <alignment horizontal="center"/>
    </xf>
    <xf numFmtId="0" fontId="4" fillId="2" borderId="0" xfId="0" applyNumberFormat="1" applyFont="1" applyFill="1" applyBorder="1" applyAlignment="1">
      <alignment horizontal="center"/>
    </xf>
    <xf numFmtId="0" fontId="4" fillId="2" borderId="4" xfId="0" applyNumberFormat="1" applyFont="1" applyFill="1" applyBorder="1" applyAlignment="1">
      <alignment horizont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5" xfId="0" applyNumberFormat="1" applyFont="1" applyBorder="1" applyAlignment="1">
      <alignment vertical="center"/>
    </xf>
    <xf numFmtId="0" fontId="4" fillId="0" borderId="6" xfId="0" applyNumberFormat="1" applyFont="1" applyBorder="1" applyAlignment="1">
      <alignment vertical="center"/>
    </xf>
    <xf numFmtId="9" fontId="4" fillId="0" borderId="0" xfId="1" applyFont="1" applyAlignment="1">
      <alignment horizontal="center" vertical="center"/>
    </xf>
    <xf numFmtId="0" fontId="4" fillId="0" borderId="7" xfId="0" applyNumberFormat="1" applyFont="1" applyBorder="1" applyAlignment="1">
      <alignment vertical="center"/>
    </xf>
    <xf numFmtId="10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4" fillId="4" borderId="8" xfId="0" applyNumberFormat="1" applyFont="1" applyFill="1" applyBorder="1" applyAlignment="1">
      <alignment horizontal="center" vertical="center"/>
    </xf>
    <xf numFmtId="0" fontId="4" fillId="5" borderId="9" xfId="0" applyNumberFormat="1" applyFont="1" applyFill="1" applyBorder="1" applyAlignment="1">
      <alignment horizontal="center" vertical="center"/>
    </xf>
    <xf numFmtId="0" fontId="4" fillId="6" borderId="10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10" fontId="4" fillId="5" borderId="15" xfId="1" applyNumberFormat="1" applyFont="1" applyFill="1" applyBorder="1" applyAlignment="1">
      <alignment horizontal="center" vertical="center"/>
    </xf>
    <xf numFmtId="1" fontId="4" fillId="6" borderId="16" xfId="0" applyNumberFormat="1" applyFont="1" applyFill="1" applyBorder="1" applyAlignment="1">
      <alignment horizontal="center" vertical="center"/>
    </xf>
    <xf numFmtId="9" fontId="4" fillId="11" borderId="0" xfId="1" applyFont="1" applyFill="1" applyBorder="1" applyAlignment="1">
      <alignment horizontal="center" vertical="center"/>
    </xf>
    <xf numFmtId="9" fontId="4" fillId="11" borderId="20" xfId="1" applyFont="1" applyFill="1" applyBorder="1" applyAlignment="1">
      <alignment horizontal="center" vertical="center"/>
    </xf>
    <xf numFmtId="9" fontId="4" fillId="11" borderId="21" xfId="1" applyFont="1" applyFill="1" applyBorder="1" applyAlignment="1">
      <alignment horizontal="center" vertical="center"/>
    </xf>
    <xf numFmtId="0" fontId="4" fillId="0" borderId="26" xfId="0" applyNumberFormat="1" applyFont="1" applyBorder="1" applyAlignment="1">
      <alignment vertical="center"/>
    </xf>
    <xf numFmtId="0" fontId="2" fillId="0" borderId="0" xfId="0" applyNumberFormat="1" applyFont="1" applyBorder="1"/>
    <xf numFmtId="9" fontId="4" fillId="0" borderId="0" xfId="0" applyNumberFormat="1" applyFont="1" applyBorder="1" applyAlignment="1">
      <alignment horizontal="center"/>
    </xf>
    <xf numFmtId="10" fontId="4" fillId="0" borderId="0" xfId="0" applyNumberFormat="1" applyFont="1" applyBorder="1" applyAlignment="1">
      <alignment horizontal="center"/>
    </xf>
    <xf numFmtId="0" fontId="4" fillId="0" borderId="31" xfId="0" applyNumberFormat="1" applyFont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164" fontId="4" fillId="11" borderId="4" xfId="0" applyNumberFormat="1" applyFont="1" applyFill="1" applyBorder="1" applyAlignment="1">
      <alignment horizontal="center" vertical="center"/>
    </xf>
    <xf numFmtId="0" fontId="4" fillId="11" borderId="5" xfId="0" applyNumberFormat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0" fontId="4" fillId="15" borderId="6" xfId="0" applyNumberFormat="1" applyFont="1" applyFill="1" applyBorder="1" applyAlignment="1">
      <alignment horizontal="center" vertical="center"/>
    </xf>
    <xf numFmtId="165" fontId="4" fillId="6" borderId="1" xfId="0" applyNumberFormat="1" applyFont="1" applyFill="1" applyBorder="1" applyAlignment="1">
      <alignment horizontal="center" vertical="center"/>
    </xf>
    <xf numFmtId="3" fontId="4" fillId="3" borderId="6" xfId="0" applyNumberFormat="1" applyFont="1" applyFill="1" applyBorder="1" applyAlignment="1">
      <alignment horizontal="center" vertical="center"/>
    </xf>
    <xf numFmtId="3" fontId="4" fillId="14" borderId="6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10" fontId="4" fillId="15" borderId="2" xfId="0" applyNumberFormat="1" applyFont="1" applyFill="1" applyBorder="1" applyAlignment="1">
      <alignment horizontal="center" vertical="center"/>
    </xf>
    <xf numFmtId="3" fontId="4" fillId="16" borderId="6" xfId="0" applyNumberFormat="1" applyFont="1" applyFill="1" applyBorder="1" applyAlignment="1">
      <alignment horizontal="center" vertical="center"/>
    </xf>
    <xf numFmtId="3" fontId="4" fillId="3" borderId="2" xfId="0" applyNumberFormat="1" applyFont="1" applyFill="1" applyBorder="1" applyAlignment="1">
      <alignment horizontal="center" vertical="center"/>
    </xf>
    <xf numFmtId="3" fontId="4" fillId="14" borderId="2" xfId="0" applyNumberFormat="1" applyFont="1" applyFill="1" applyBorder="1" applyAlignment="1">
      <alignment horizontal="center" vertical="center"/>
    </xf>
    <xf numFmtId="164" fontId="4" fillId="7" borderId="15" xfId="0" applyNumberFormat="1" applyFont="1" applyFill="1" applyBorder="1" applyAlignment="1">
      <alignment horizontal="center" vertical="center"/>
    </xf>
    <xf numFmtId="164" fontId="4" fillId="7" borderId="16" xfId="0" applyNumberFormat="1" applyFont="1" applyFill="1" applyBorder="1" applyAlignment="1">
      <alignment horizontal="center" vertical="center"/>
    </xf>
    <xf numFmtId="0" fontId="4" fillId="7" borderId="6" xfId="0" applyNumberFormat="1" applyFont="1" applyFill="1" applyBorder="1" applyAlignment="1">
      <alignment horizontal="center" vertical="center"/>
    </xf>
    <xf numFmtId="164" fontId="4" fillId="7" borderId="6" xfId="0" applyNumberFormat="1" applyFont="1" applyFill="1" applyBorder="1" applyAlignment="1">
      <alignment horizontal="center" vertical="center"/>
    </xf>
    <xf numFmtId="164" fontId="4" fillId="11" borderId="23" xfId="0" applyNumberFormat="1" applyFont="1" applyFill="1" applyBorder="1" applyAlignment="1">
      <alignment horizontal="center" vertical="center"/>
    </xf>
    <xf numFmtId="0" fontId="4" fillId="7" borderId="2" xfId="0" applyNumberFormat="1" applyFont="1" applyFill="1" applyBorder="1" applyAlignment="1">
      <alignment horizontal="center" vertical="center"/>
    </xf>
    <xf numFmtId="164" fontId="4" fillId="7" borderId="3" xfId="0" applyNumberFormat="1" applyFont="1" applyFill="1" applyBorder="1" applyAlignment="1">
      <alignment horizontal="center" vertical="center"/>
    </xf>
    <xf numFmtId="0" fontId="4" fillId="11" borderId="7" xfId="0" applyNumberFormat="1" applyFont="1" applyFill="1" applyBorder="1" applyAlignment="1">
      <alignment vertical="center"/>
    </xf>
    <xf numFmtId="0" fontId="4" fillId="2" borderId="32" xfId="0" applyNumberFormat="1" applyFont="1" applyFill="1" applyBorder="1" applyAlignment="1">
      <alignment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34" xfId="0" applyNumberFormat="1" applyFont="1" applyFill="1" applyBorder="1" applyAlignment="1" applyProtection="1">
      <alignment horizontal="center" vertical="center"/>
      <protection locked="0"/>
    </xf>
    <xf numFmtId="0" fontId="4" fillId="3" borderId="33" xfId="0" applyFont="1" applyFill="1" applyBorder="1" applyAlignment="1" applyProtection="1">
      <alignment horizontal="center"/>
      <protection locked="0"/>
    </xf>
    <xf numFmtId="0" fontId="4" fillId="3" borderId="35" xfId="0" applyFont="1" applyFill="1" applyBorder="1" applyAlignment="1" applyProtection="1">
      <alignment horizontal="center"/>
      <protection locked="0"/>
    </xf>
    <xf numFmtId="10" fontId="4" fillId="15" borderId="36" xfId="0" applyNumberFormat="1" applyFont="1" applyFill="1" applyBorder="1" applyAlignment="1">
      <alignment horizontal="center" vertical="center"/>
    </xf>
    <xf numFmtId="165" fontId="4" fillId="6" borderId="37" xfId="0" applyNumberFormat="1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3" fontId="4" fillId="14" borderId="35" xfId="0" applyNumberFormat="1" applyFont="1" applyFill="1" applyBorder="1" applyAlignment="1">
      <alignment horizontal="center" vertical="center"/>
    </xf>
    <xf numFmtId="0" fontId="4" fillId="2" borderId="38" xfId="0" applyNumberFormat="1" applyFont="1" applyFill="1" applyBorder="1" applyAlignment="1" applyProtection="1">
      <alignment horizontal="center" vertical="center"/>
      <protection locked="0"/>
    </xf>
    <xf numFmtId="1" fontId="4" fillId="4" borderId="35" xfId="0" applyNumberFormat="1" applyFont="1" applyFill="1" applyBorder="1" applyAlignment="1" applyProtection="1">
      <alignment horizontal="center" vertical="center"/>
      <protection locked="0"/>
    </xf>
    <xf numFmtId="10" fontId="4" fillId="15" borderId="37" xfId="1" applyNumberFormat="1" applyFont="1" applyFill="1" applyBorder="1" applyAlignment="1">
      <alignment horizontal="center" vertical="center"/>
    </xf>
    <xf numFmtId="3" fontId="4" fillId="6" borderId="38" xfId="0" applyNumberFormat="1" applyFont="1" applyFill="1" applyBorder="1" applyAlignment="1">
      <alignment horizontal="center" vertical="center"/>
    </xf>
    <xf numFmtId="3" fontId="4" fillId="16" borderId="35" xfId="0" applyNumberFormat="1" applyFont="1" applyFill="1" applyBorder="1" applyAlignment="1">
      <alignment horizontal="center" vertical="center"/>
    </xf>
    <xf numFmtId="3" fontId="4" fillId="3" borderId="36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4" fillId="2" borderId="39" xfId="0" applyNumberFormat="1" applyFont="1" applyFill="1" applyBorder="1" applyAlignment="1" applyProtection="1">
      <alignment horizontal="center" vertical="center"/>
      <protection locked="0"/>
    </xf>
    <xf numFmtId="0" fontId="4" fillId="3" borderId="38" xfId="0" applyFont="1" applyFill="1" applyBorder="1" applyAlignment="1" applyProtection="1">
      <alignment horizontal="center" vertical="center"/>
      <protection locked="0"/>
    </xf>
    <xf numFmtId="0" fontId="4" fillId="3" borderId="35" xfId="0" applyFont="1" applyFill="1" applyBorder="1" applyAlignment="1" applyProtection="1">
      <alignment horizontal="center" vertical="center"/>
      <protection locked="0"/>
    </xf>
    <xf numFmtId="3" fontId="4" fillId="14" borderId="36" xfId="0" applyNumberFormat="1" applyFont="1" applyFill="1" applyBorder="1" applyAlignment="1">
      <alignment horizontal="center" vertical="center"/>
    </xf>
    <xf numFmtId="9" fontId="4" fillId="13" borderId="40" xfId="1" applyFont="1" applyFill="1" applyBorder="1" applyAlignment="1">
      <alignment horizontal="center" vertical="center"/>
    </xf>
    <xf numFmtId="0" fontId="4" fillId="13" borderId="35" xfId="0" applyNumberFormat="1" applyFont="1" applyFill="1" applyBorder="1" applyAlignment="1">
      <alignment horizontal="center" vertical="center"/>
    </xf>
    <xf numFmtId="9" fontId="4" fillId="13" borderId="41" xfId="1" applyFont="1" applyFill="1" applyBorder="1" applyAlignment="1">
      <alignment horizontal="center" vertical="center"/>
    </xf>
    <xf numFmtId="0" fontId="4" fillId="13" borderId="42" xfId="0" applyNumberFormat="1" applyFont="1" applyFill="1" applyBorder="1" applyAlignment="1">
      <alignment horizontal="center" vertical="center"/>
    </xf>
    <xf numFmtId="9" fontId="4" fillId="6" borderId="41" xfId="1" applyFont="1" applyFill="1" applyBorder="1" applyAlignment="1">
      <alignment horizontal="center" vertical="center"/>
    </xf>
    <xf numFmtId="1" fontId="4" fillId="6" borderId="42" xfId="0" applyNumberFormat="1" applyFont="1" applyFill="1" applyBorder="1" applyAlignment="1">
      <alignment horizontal="center" vertical="center"/>
    </xf>
    <xf numFmtId="9" fontId="4" fillId="8" borderId="41" xfId="1" applyFont="1" applyFill="1" applyBorder="1" applyAlignment="1">
      <alignment horizontal="center" vertical="center"/>
    </xf>
    <xf numFmtId="0" fontId="4" fillId="8" borderId="42" xfId="0" applyNumberFormat="1" applyFont="1" applyFill="1" applyBorder="1" applyAlignment="1">
      <alignment horizontal="center" vertical="center"/>
    </xf>
    <xf numFmtId="9" fontId="4" fillId="14" borderId="41" xfId="1" applyFont="1" applyFill="1" applyBorder="1" applyAlignment="1">
      <alignment horizontal="center" vertical="center"/>
    </xf>
    <xf numFmtId="1" fontId="4" fillId="14" borderId="42" xfId="0" applyNumberFormat="1" applyFont="1" applyFill="1" applyBorder="1" applyAlignment="1">
      <alignment horizontal="center" vertical="center"/>
    </xf>
    <xf numFmtId="9" fontId="4" fillId="14" borderId="43" xfId="1" applyFont="1" applyFill="1" applyBorder="1" applyAlignment="1">
      <alignment horizontal="center" vertical="center"/>
    </xf>
    <xf numFmtId="1" fontId="4" fillId="14" borderId="44" xfId="0" applyNumberFormat="1" applyFont="1" applyFill="1" applyBorder="1" applyAlignment="1">
      <alignment horizontal="center" vertical="center"/>
    </xf>
    <xf numFmtId="1" fontId="4" fillId="3" borderId="39" xfId="0" applyNumberFormat="1" applyFont="1" applyFill="1" applyBorder="1" applyAlignment="1">
      <alignment horizontal="center" vertical="center"/>
    </xf>
    <xf numFmtId="1" fontId="4" fillId="10" borderId="32" xfId="0" applyNumberFormat="1" applyFont="1" applyFill="1" applyBorder="1" applyAlignment="1">
      <alignment horizontal="center" vertical="center"/>
    </xf>
    <xf numFmtId="164" fontId="4" fillId="11" borderId="0" xfId="0" applyNumberFormat="1" applyFont="1" applyFill="1" applyBorder="1" applyAlignment="1">
      <alignment horizontal="center" vertical="center"/>
    </xf>
    <xf numFmtId="1" fontId="4" fillId="3" borderId="32" xfId="0" applyNumberFormat="1" applyFont="1" applyFill="1" applyBorder="1" applyAlignment="1">
      <alignment horizontal="center" vertical="center"/>
    </xf>
    <xf numFmtId="1" fontId="4" fillId="10" borderId="39" xfId="0" applyNumberFormat="1" applyFont="1" applyFill="1" applyBorder="1" applyAlignment="1">
      <alignment horizontal="center" vertical="center"/>
    </xf>
    <xf numFmtId="0" fontId="4" fillId="2" borderId="45" xfId="0" applyNumberFormat="1" applyFont="1" applyFill="1" applyBorder="1" applyAlignment="1">
      <alignment vertical="center"/>
    </xf>
    <xf numFmtId="0" fontId="4" fillId="3" borderId="45" xfId="0" applyFont="1" applyFill="1" applyBorder="1" applyAlignment="1" applyProtection="1">
      <alignment horizontal="center"/>
      <protection locked="0"/>
    </xf>
    <xf numFmtId="0" fontId="4" fillId="3" borderId="45" xfId="0" applyFont="1" applyFill="1" applyBorder="1" applyAlignment="1">
      <alignment horizontal="center" vertical="center"/>
    </xf>
    <xf numFmtId="3" fontId="4" fillId="16" borderId="45" xfId="0" applyNumberFormat="1" applyFont="1" applyFill="1" applyBorder="1" applyAlignment="1">
      <alignment horizontal="center" vertical="center"/>
    </xf>
    <xf numFmtId="3" fontId="4" fillId="14" borderId="45" xfId="0" applyNumberFormat="1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4" fillId="3" borderId="33" xfId="0" applyFont="1" applyFill="1" applyBorder="1" applyAlignment="1" applyProtection="1">
      <alignment horizontal="center" vertical="center"/>
      <protection locked="0"/>
    </xf>
    <xf numFmtId="0" fontId="4" fillId="3" borderId="45" xfId="0" applyFont="1" applyFill="1" applyBorder="1" applyAlignment="1" applyProtection="1">
      <alignment horizontal="center" vertical="center"/>
      <protection locked="0"/>
    </xf>
    <xf numFmtId="3" fontId="4" fillId="14" borderId="46" xfId="0" applyNumberFormat="1" applyFont="1" applyFill="1" applyBorder="1" applyAlignment="1">
      <alignment horizontal="center" vertical="center"/>
    </xf>
    <xf numFmtId="9" fontId="4" fillId="13" borderId="47" xfId="1" applyFont="1" applyFill="1" applyBorder="1" applyAlignment="1">
      <alignment horizontal="center" vertical="center"/>
    </xf>
    <xf numFmtId="0" fontId="4" fillId="13" borderId="45" xfId="0" applyNumberFormat="1" applyFont="1" applyFill="1" applyBorder="1" applyAlignment="1">
      <alignment horizontal="center" vertical="center"/>
    </xf>
    <xf numFmtId="0" fontId="4" fillId="13" borderId="48" xfId="0" applyNumberFormat="1" applyFont="1" applyFill="1" applyBorder="1" applyAlignment="1">
      <alignment horizontal="center" vertical="center"/>
    </xf>
    <xf numFmtId="9" fontId="4" fillId="6" borderId="47" xfId="1" applyFont="1" applyFill="1" applyBorder="1" applyAlignment="1">
      <alignment horizontal="center" vertical="center"/>
    </xf>
    <xf numFmtId="1" fontId="4" fillId="6" borderId="48" xfId="0" applyNumberFormat="1" applyFont="1" applyFill="1" applyBorder="1" applyAlignment="1">
      <alignment horizontal="center" vertical="center"/>
    </xf>
    <xf numFmtId="9" fontId="4" fillId="8" borderId="47" xfId="1" applyFont="1" applyFill="1" applyBorder="1" applyAlignment="1">
      <alignment horizontal="center" vertical="center"/>
    </xf>
    <xf numFmtId="0" fontId="4" fillId="8" borderId="48" xfId="0" applyNumberFormat="1" applyFont="1" applyFill="1" applyBorder="1" applyAlignment="1">
      <alignment horizontal="center" vertical="center"/>
    </xf>
    <xf numFmtId="9" fontId="4" fillId="14" borderId="47" xfId="1" applyFont="1" applyFill="1" applyBorder="1" applyAlignment="1">
      <alignment horizontal="center" vertical="center"/>
    </xf>
    <xf numFmtId="1" fontId="4" fillId="14" borderId="48" xfId="0" applyNumberFormat="1" applyFont="1" applyFill="1" applyBorder="1" applyAlignment="1">
      <alignment horizontal="center" vertical="center"/>
    </xf>
    <xf numFmtId="9" fontId="4" fillId="14" borderId="49" xfId="1" applyFont="1" applyFill="1" applyBorder="1" applyAlignment="1">
      <alignment horizontal="center" vertical="center"/>
    </xf>
    <xf numFmtId="1" fontId="4" fillId="14" borderId="50" xfId="0" applyNumberFormat="1" applyFont="1" applyFill="1" applyBorder="1" applyAlignment="1">
      <alignment horizontal="center" vertical="center"/>
    </xf>
    <xf numFmtId="1" fontId="4" fillId="10" borderId="45" xfId="0" applyNumberFormat="1" applyFont="1" applyFill="1" applyBorder="1" applyAlignment="1">
      <alignment horizontal="center" vertical="center"/>
    </xf>
    <xf numFmtId="1" fontId="4" fillId="10" borderId="33" xfId="0" applyNumberFormat="1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/>
    </xf>
    <xf numFmtId="3" fontId="4" fillId="3" borderId="45" xfId="0" applyNumberFormat="1" applyFont="1" applyFill="1" applyBorder="1" applyAlignment="1">
      <alignment horizontal="center" vertical="center"/>
    </xf>
    <xf numFmtId="0" fontId="4" fillId="3" borderId="34" xfId="0" applyFont="1" applyFill="1" applyBorder="1" applyAlignment="1" applyProtection="1">
      <alignment horizontal="center" vertical="center"/>
      <protection locked="0"/>
    </xf>
    <xf numFmtId="0" fontId="4" fillId="3" borderId="46" xfId="0" applyFont="1" applyFill="1" applyBorder="1" applyAlignment="1" applyProtection="1">
      <alignment horizontal="center" vertical="center"/>
      <protection locked="0"/>
    </xf>
    <xf numFmtId="0" fontId="4" fillId="2" borderId="51" xfId="0" applyNumberFormat="1" applyFont="1" applyFill="1" applyBorder="1" applyAlignment="1">
      <alignment vertical="center"/>
    </xf>
    <xf numFmtId="0" fontId="4" fillId="3" borderId="22" xfId="0" applyFont="1" applyFill="1" applyBorder="1" applyAlignment="1" applyProtection="1">
      <alignment horizontal="center"/>
      <protection locked="0"/>
    </xf>
    <xf numFmtId="0" fontId="4" fillId="3" borderId="7" xfId="0" applyFont="1" applyFill="1" applyBorder="1" applyAlignment="1" applyProtection="1">
      <alignment horizontal="center"/>
      <protection locked="0"/>
    </xf>
    <xf numFmtId="10" fontId="4" fillId="15" borderId="23" xfId="0" applyNumberFormat="1" applyFont="1" applyFill="1" applyBorder="1" applyAlignment="1">
      <alignment horizontal="center" vertical="center"/>
    </xf>
    <xf numFmtId="165" fontId="4" fillId="6" borderId="0" xfId="0" applyNumberFormat="1" applyFont="1" applyFill="1" applyBorder="1" applyAlignment="1">
      <alignment horizontal="center" vertical="center"/>
    </xf>
    <xf numFmtId="3" fontId="4" fillId="3" borderId="7" xfId="0" applyNumberFormat="1" applyFont="1" applyFill="1" applyBorder="1" applyAlignment="1">
      <alignment horizontal="center" vertical="center"/>
    </xf>
    <xf numFmtId="3" fontId="4" fillId="6" borderId="52" xfId="0" applyNumberFormat="1" applyFont="1" applyFill="1" applyBorder="1" applyAlignment="1">
      <alignment horizontal="center" vertical="center"/>
    </xf>
    <xf numFmtId="3" fontId="4" fillId="16" borderId="51" xfId="0" applyNumberFormat="1" applyFont="1" applyFill="1" applyBorder="1" applyAlignment="1">
      <alignment horizontal="center" vertical="center"/>
    </xf>
    <xf numFmtId="3" fontId="4" fillId="3" borderId="23" xfId="0" applyNumberFormat="1" applyFont="1" applyFill="1" applyBorder="1" applyAlignment="1">
      <alignment horizontal="center" vertical="center"/>
    </xf>
    <xf numFmtId="0" fontId="4" fillId="3" borderId="22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9" fontId="4" fillId="13" borderId="53" xfId="1" applyFont="1" applyFill="1" applyBorder="1" applyAlignment="1">
      <alignment horizontal="center" vertical="center"/>
    </xf>
    <xf numFmtId="0" fontId="4" fillId="13" borderId="51" xfId="0" applyNumberFormat="1" applyFont="1" applyFill="1" applyBorder="1" applyAlignment="1">
      <alignment horizontal="center" vertical="center"/>
    </xf>
    <xf numFmtId="0" fontId="4" fillId="13" borderId="54" xfId="0" applyNumberFormat="1" applyFont="1" applyFill="1" applyBorder="1" applyAlignment="1">
      <alignment horizontal="center" vertical="center"/>
    </xf>
    <xf numFmtId="9" fontId="4" fillId="6" borderId="53" xfId="1" applyFont="1" applyFill="1" applyBorder="1" applyAlignment="1">
      <alignment horizontal="center" vertical="center"/>
    </xf>
    <xf numFmtId="1" fontId="4" fillId="6" borderId="54" xfId="0" applyNumberFormat="1" applyFont="1" applyFill="1" applyBorder="1" applyAlignment="1">
      <alignment horizontal="center" vertical="center"/>
    </xf>
    <xf numFmtId="9" fontId="4" fillId="8" borderId="53" xfId="1" applyFont="1" applyFill="1" applyBorder="1" applyAlignment="1">
      <alignment horizontal="center" vertical="center"/>
    </xf>
    <xf numFmtId="0" fontId="4" fillId="8" borderId="54" xfId="0" applyNumberFormat="1" applyFont="1" applyFill="1" applyBorder="1" applyAlignment="1">
      <alignment horizontal="center" vertical="center"/>
    </xf>
    <xf numFmtId="9" fontId="4" fillId="14" borderId="53" xfId="1" applyFont="1" applyFill="1" applyBorder="1" applyAlignment="1">
      <alignment horizontal="center" vertical="center"/>
    </xf>
    <xf numFmtId="1" fontId="4" fillId="14" borderId="54" xfId="0" applyNumberFormat="1" applyFont="1" applyFill="1" applyBorder="1" applyAlignment="1">
      <alignment horizontal="center" vertical="center"/>
    </xf>
    <xf numFmtId="9" fontId="4" fillId="14" borderId="55" xfId="1" applyFont="1" applyFill="1" applyBorder="1" applyAlignment="1">
      <alignment horizontal="center" vertical="center"/>
    </xf>
    <xf numFmtId="1" fontId="4" fillId="14" borderId="56" xfId="0" applyNumberFormat="1" applyFont="1" applyFill="1" applyBorder="1" applyAlignment="1">
      <alignment horizontal="center" vertical="center"/>
    </xf>
    <xf numFmtId="0" fontId="4" fillId="3" borderId="46" xfId="0" applyFont="1" applyFill="1" applyBorder="1" applyAlignment="1">
      <alignment horizontal="center" vertical="center"/>
    </xf>
    <xf numFmtId="1" fontId="4" fillId="10" borderId="46" xfId="0" applyNumberFormat="1" applyFont="1" applyFill="1" applyBorder="1" applyAlignment="1">
      <alignment horizontal="center" vertical="center"/>
    </xf>
    <xf numFmtId="1" fontId="4" fillId="10" borderId="34" xfId="0" applyNumberFormat="1" applyFont="1" applyFill="1" applyBorder="1" applyAlignment="1">
      <alignment horizontal="center" vertical="center"/>
    </xf>
    <xf numFmtId="0" fontId="4" fillId="3" borderId="51" xfId="0" applyFont="1" applyFill="1" applyBorder="1" applyAlignment="1">
      <alignment horizontal="center" vertical="center"/>
    </xf>
    <xf numFmtId="0" fontId="4" fillId="7" borderId="22" xfId="0" applyNumberFormat="1" applyFont="1" applyFill="1" applyBorder="1" applyAlignment="1">
      <alignment vertical="center"/>
    </xf>
    <xf numFmtId="0" fontId="4" fillId="7" borderId="6" xfId="0" applyFont="1" applyFill="1" applyBorder="1" applyAlignment="1">
      <alignment vertical="center"/>
    </xf>
    <xf numFmtId="0" fontId="4" fillId="7" borderId="3" xfId="0" applyNumberFormat="1" applyFont="1" applyFill="1" applyBorder="1" applyAlignment="1">
      <alignment horizontal="center" vertical="center"/>
    </xf>
    <xf numFmtId="0" fontId="4" fillId="7" borderId="5" xfId="0" applyFont="1" applyFill="1" applyBorder="1" applyAlignment="1" applyProtection="1">
      <alignment horizontal="center" vertical="center"/>
      <protection locked="0"/>
    </xf>
    <xf numFmtId="0" fontId="4" fillId="7" borderId="6" xfId="0" applyFont="1" applyFill="1" applyBorder="1" applyAlignment="1">
      <alignment horizontal="center" vertical="center"/>
    </xf>
    <xf numFmtId="10" fontId="4" fillId="7" borderId="6" xfId="0" applyNumberFormat="1" applyFont="1" applyFill="1" applyBorder="1" applyAlignment="1">
      <alignment horizontal="center" vertical="center"/>
    </xf>
    <xf numFmtId="165" fontId="4" fillId="7" borderId="2" xfId="0" applyNumberFormat="1" applyFont="1" applyFill="1" applyBorder="1" applyAlignment="1">
      <alignment horizontal="center" vertical="center"/>
    </xf>
    <xf numFmtId="3" fontId="4" fillId="7" borderId="6" xfId="0" applyNumberFormat="1" applyFont="1" applyFill="1" applyBorder="1" applyAlignment="1">
      <alignment horizontal="center" vertical="center"/>
    </xf>
    <xf numFmtId="1" fontId="4" fillId="7" borderId="6" xfId="0" applyNumberFormat="1" applyFont="1" applyFill="1" applyBorder="1" applyAlignment="1" applyProtection="1">
      <alignment horizontal="center" vertical="center"/>
      <protection locked="0"/>
    </xf>
    <xf numFmtId="1" fontId="4" fillId="7" borderId="6" xfId="0" applyNumberFormat="1" applyFont="1" applyFill="1" applyBorder="1" applyAlignment="1">
      <alignment horizontal="center" vertical="center"/>
    </xf>
    <xf numFmtId="10" fontId="4" fillId="7" borderId="2" xfId="0" applyNumberFormat="1" applyFont="1" applyFill="1" applyBorder="1" applyAlignment="1">
      <alignment horizontal="center" vertical="center"/>
    </xf>
    <xf numFmtId="3" fontId="4" fillId="7" borderId="27" xfId="0" applyNumberFormat="1" applyFont="1" applyFill="1" applyBorder="1" applyAlignment="1">
      <alignment horizontal="center" vertical="center"/>
    </xf>
    <xf numFmtId="3" fontId="4" fillId="7" borderId="26" xfId="0" applyNumberFormat="1" applyFont="1" applyFill="1" applyBorder="1" applyAlignment="1">
      <alignment horizontal="center" vertical="center"/>
    </xf>
    <xf numFmtId="3" fontId="4" fillId="7" borderId="2" xfId="0" applyNumberFormat="1" applyFont="1" applyFill="1" applyBorder="1" applyAlignment="1">
      <alignment horizontal="center" vertical="center"/>
    </xf>
    <xf numFmtId="0" fontId="4" fillId="7" borderId="8" xfId="0" applyNumberFormat="1" applyFont="1" applyFill="1" applyBorder="1" applyAlignment="1">
      <alignment horizontal="center" vertical="center"/>
    </xf>
    <xf numFmtId="9" fontId="4" fillId="7" borderId="3" xfId="1" applyFont="1" applyFill="1" applyBorder="1" applyAlignment="1">
      <alignment horizontal="center" vertical="center"/>
    </xf>
    <xf numFmtId="9" fontId="4" fillId="7" borderId="15" xfId="1" applyFont="1" applyFill="1" applyBorder="1" applyAlignment="1">
      <alignment horizontal="center" vertical="center"/>
    </xf>
    <xf numFmtId="0" fontId="4" fillId="7" borderId="16" xfId="0" applyNumberFormat="1" applyFont="1" applyFill="1" applyBorder="1" applyAlignment="1">
      <alignment horizontal="center" vertical="center"/>
    </xf>
    <xf numFmtId="1" fontId="4" fillId="7" borderId="16" xfId="0" applyNumberFormat="1" applyFont="1" applyFill="1" applyBorder="1" applyAlignment="1">
      <alignment horizontal="center" vertical="center"/>
    </xf>
    <xf numFmtId="9" fontId="4" fillId="7" borderId="19" xfId="1" applyFont="1" applyFill="1" applyBorder="1" applyAlignment="1">
      <alignment horizontal="center" vertical="center"/>
    </xf>
    <xf numFmtId="1" fontId="4" fillId="7" borderId="17" xfId="0" applyNumberFormat="1" applyFont="1" applyFill="1" applyBorder="1" applyAlignment="1">
      <alignment horizontal="center" vertical="center"/>
    </xf>
    <xf numFmtId="1" fontId="4" fillId="7" borderId="2" xfId="0" applyNumberFormat="1" applyFont="1" applyFill="1" applyBorder="1" applyAlignment="1">
      <alignment horizontal="center" vertical="center"/>
    </xf>
    <xf numFmtId="0" fontId="4" fillId="2" borderId="57" xfId="0" applyFont="1" applyFill="1" applyBorder="1" applyAlignment="1">
      <alignment horizontal="center" vertical="center"/>
    </xf>
    <xf numFmtId="0" fontId="4" fillId="2" borderId="33" xfId="0" applyNumberFormat="1" applyFont="1" applyFill="1" applyBorder="1" applyAlignment="1" applyProtection="1">
      <alignment horizontal="center" vertical="center"/>
      <protection locked="0"/>
    </xf>
    <xf numFmtId="0" fontId="4" fillId="3" borderId="32" xfId="0" applyFont="1" applyFill="1" applyBorder="1" applyAlignment="1">
      <alignment horizontal="center" vertical="center"/>
    </xf>
    <xf numFmtId="0" fontId="4" fillId="3" borderId="36" xfId="0" applyFont="1" applyFill="1" applyBorder="1" applyAlignment="1" applyProtection="1">
      <alignment horizontal="center" vertical="center"/>
      <protection locked="0"/>
    </xf>
    <xf numFmtId="1" fontId="4" fillId="4" borderId="32" xfId="0" applyNumberFormat="1" applyFont="1" applyFill="1" applyBorder="1" applyAlignment="1" applyProtection="1">
      <alignment horizontal="center" vertical="center"/>
      <protection locked="0"/>
    </xf>
    <xf numFmtId="10" fontId="4" fillId="15" borderId="58" xfId="1" applyNumberFormat="1" applyFont="1" applyFill="1" applyBorder="1" applyAlignment="1">
      <alignment horizontal="center" vertical="center"/>
    </xf>
    <xf numFmtId="3" fontId="4" fillId="6" borderId="39" xfId="0" applyNumberFormat="1" applyFont="1" applyFill="1" applyBorder="1" applyAlignment="1">
      <alignment horizontal="center" vertical="center"/>
    </xf>
    <xf numFmtId="3" fontId="4" fillId="16" borderId="32" xfId="0" applyNumberFormat="1" applyFont="1" applyFill="1" applyBorder="1" applyAlignment="1">
      <alignment horizontal="center" vertical="center"/>
    </xf>
    <xf numFmtId="0" fontId="4" fillId="2" borderId="38" xfId="0" applyFont="1" applyFill="1" applyBorder="1" applyAlignment="1">
      <alignment horizontal="center" vertical="center"/>
    </xf>
    <xf numFmtId="9" fontId="4" fillId="13" borderId="39" xfId="1" applyFont="1" applyFill="1" applyBorder="1" applyAlignment="1">
      <alignment horizontal="center" vertical="center"/>
    </xf>
    <xf numFmtId="0" fontId="4" fillId="13" borderId="32" xfId="0" applyNumberFormat="1" applyFont="1" applyFill="1" applyBorder="1" applyAlignment="1">
      <alignment horizontal="center" vertical="center"/>
    </xf>
    <xf numFmtId="9" fontId="4" fillId="13" borderId="43" xfId="1" applyFont="1" applyFill="1" applyBorder="1" applyAlignment="1">
      <alignment horizontal="center" vertical="center"/>
    </xf>
    <xf numFmtId="0" fontId="4" fillId="3" borderId="59" xfId="0" applyFont="1" applyFill="1" applyBorder="1" applyAlignment="1" applyProtection="1">
      <alignment horizontal="center" vertical="center"/>
      <protection locked="0"/>
    </xf>
    <xf numFmtId="9" fontId="4" fillId="13" borderId="33" xfId="1" applyFont="1" applyFill="1" applyBorder="1" applyAlignment="1">
      <alignment horizontal="center" vertical="center"/>
    </xf>
    <xf numFmtId="9" fontId="4" fillId="13" borderId="49" xfId="1" applyFont="1" applyFill="1" applyBorder="1" applyAlignment="1">
      <alignment horizontal="center" vertical="center"/>
    </xf>
    <xf numFmtId="0" fontId="4" fillId="3" borderId="60" xfId="0" applyFont="1" applyFill="1" applyBorder="1" applyAlignment="1" applyProtection="1">
      <alignment horizontal="center" vertical="center"/>
      <protection locked="0"/>
    </xf>
    <xf numFmtId="0" fontId="4" fillId="3" borderId="51" xfId="0" applyFont="1" applyFill="1" applyBorder="1" applyAlignment="1" applyProtection="1">
      <alignment horizontal="center" vertical="center"/>
      <protection locked="0"/>
    </xf>
    <xf numFmtId="0" fontId="4" fillId="3" borderId="23" xfId="0" applyFont="1" applyFill="1" applyBorder="1" applyAlignment="1" applyProtection="1">
      <alignment horizontal="center" vertical="center"/>
      <protection locked="0"/>
    </xf>
    <xf numFmtId="3" fontId="4" fillId="14" borderId="23" xfId="0" applyNumberFormat="1" applyFont="1" applyFill="1" applyBorder="1" applyAlignment="1">
      <alignment horizontal="center" vertical="center"/>
    </xf>
    <xf numFmtId="9" fontId="4" fillId="13" borderId="34" xfId="1" applyFont="1" applyFill="1" applyBorder="1" applyAlignment="1">
      <alignment horizontal="center" vertical="center"/>
    </xf>
    <xf numFmtId="9" fontId="4" fillId="13" borderId="55" xfId="1" applyFont="1" applyFill="1" applyBorder="1" applyAlignment="1">
      <alignment horizontal="center" vertical="center"/>
    </xf>
    <xf numFmtId="0" fontId="4" fillId="7" borderId="27" xfId="0" applyNumberFormat="1" applyFont="1" applyFill="1" applyBorder="1" applyAlignment="1">
      <alignment vertical="center"/>
    </xf>
    <xf numFmtId="0" fontId="4" fillId="7" borderId="7" xfId="0" applyFont="1" applyFill="1" applyBorder="1" applyAlignment="1" applyProtection="1">
      <alignment horizontal="center" vertical="center"/>
      <protection locked="0"/>
    </xf>
    <xf numFmtId="1" fontId="4" fillId="7" borderId="5" xfId="0" applyNumberFormat="1" applyFont="1" applyFill="1" applyBorder="1" applyAlignment="1" applyProtection="1">
      <alignment horizontal="center" vertical="center"/>
      <protection locked="0"/>
    </xf>
    <xf numFmtId="1" fontId="4" fillId="7" borderId="5" xfId="0" applyNumberFormat="1" applyFont="1" applyFill="1" applyBorder="1" applyAlignment="1">
      <alignment horizontal="center" vertical="center"/>
    </xf>
    <xf numFmtId="10" fontId="4" fillId="7" borderId="14" xfId="0" applyNumberFormat="1" applyFont="1" applyFill="1" applyBorder="1" applyAlignment="1">
      <alignment horizontal="center" vertical="center"/>
    </xf>
    <xf numFmtId="3" fontId="4" fillId="7" borderId="22" xfId="0" applyNumberFormat="1" applyFont="1" applyFill="1" applyBorder="1" applyAlignment="1">
      <alignment horizontal="center" vertical="center"/>
    </xf>
    <xf numFmtId="3" fontId="4" fillId="7" borderId="7" xfId="0" applyNumberFormat="1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2" borderId="38" xfId="0" applyNumberFormat="1" applyFont="1" applyFill="1" applyBorder="1" applyAlignment="1">
      <alignment horizontal="left" vertical="center"/>
    </xf>
    <xf numFmtId="3" fontId="4" fillId="6" borderId="32" xfId="0" applyNumberFormat="1" applyFont="1" applyFill="1" applyBorder="1" applyAlignment="1">
      <alignment horizontal="center" vertical="center"/>
    </xf>
    <xf numFmtId="3" fontId="4" fillId="16" borderId="61" xfId="0" applyNumberFormat="1" applyFont="1" applyFill="1" applyBorder="1" applyAlignment="1">
      <alignment horizontal="center" vertical="center"/>
    </xf>
    <xf numFmtId="0" fontId="4" fillId="2" borderId="32" xfId="0" applyNumberFormat="1" applyFont="1" applyFill="1" applyBorder="1" applyAlignment="1" applyProtection="1">
      <alignment horizontal="center" vertical="center"/>
      <protection locked="0"/>
    </xf>
    <xf numFmtId="0" fontId="4" fillId="2" borderId="33" xfId="0" applyNumberFormat="1" applyFont="1" applyFill="1" applyBorder="1" applyAlignment="1">
      <alignment horizontal="left" vertical="center"/>
    </xf>
    <xf numFmtId="1" fontId="4" fillId="4" borderId="45" xfId="0" applyNumberFormat="1" applyFont="1" applyFill="1" applyBorder="1" applyAlignment="1" applyProtection="1">
      <alignment horizontal="center" vertical="center"/>
      <protection locked="0"/>
    </xf>
    <xf numFmtId="10" fontId="4" fillId="15" borderId="57" xfId="1" applyNumberFormat="1" applyFont="1" applyFill="1" applyBorder="1" applyAlignment="1">
      <alignment horizontal="center" vertical="center"/>
    </xf>
    <xf numFmtId="3" fontId="4" fillId="6" borderId="45" xfId="0" applyNumberFormat="1" applyFont="1" applyFill="1" applyBorder="1" applyAlignment="1">
      <alignment horizontal="center" vertical="center"/>
    </xf>
    <xf numFmtId="3" fontId="4" fillId="16" borderId="59" xfId="0" applyNumberFormat="1" applyFont="1" applyFill="1" applyBorder="1" applyAlignment="1">
      <alignment horizontal="center" vertical="center"/>
    </xf>
    <xf numFmtId="0" fontId="4" fillId="2" borderId="45" xfId="0" applyNumberFormat="1" applyFont="1" applyFill="1" applyBorder="1" applyAlignment="1" applyProtection="1">
      <alignment horizontal="center" vertical="center"/>
      <protection locked="0"/>
    </xf>
    <xf numFmtId="0" fontId="4" fillId="17" borderId="33" xfId="0" applyFont="1" applyFill="1" applyBorder="1" applyAlignment="1">
      <alignment horizontal="center" vertical="center"/>
    </xf>
    <xf numFmtId="0" fontId="4" fillId="17" borderId="33" xfId="0" applyNumberFormat="1" applyFont="1" applyFill="1" applyBorder="1" applyAlignment="1" applyProtection="1">
      <alignment horizontal="center" vertical="center"/>
      <protection locked="0"/>
    </xf>
    <xf numFmtId="0" fontId="8" fillId="3" borderId="45" xfId="0" applyFont="1" applyFill="1" applyBorder="1" applyAlignment="1">
      <alignment horizontal="center" vertical="center"/>
    </xf>
    <xf numFmtId="0" fontId="4" fillId="17" borderId="38" xfId="0" applyNumberFormat="1" applyFont="1" applyFill="1" applyBorder="1" applyAlignment="1" applyProtection="1">
      <alignment horizontal="center" vertical="center"/>
      <protection locked="0"/>
    </xf>
    <xf numFmtId="0" fontId="4" fillId="2" borderId="34" xfId="0" applyNumberFormat="1" applyFont="1" applyFill="1" applyBorder="1" applyAlignment="1">
      <alignment horizontal="left" vertical="center"/>
    </xf>
    <xf numFmtId="1" fontId="4" fillId="4" borderId="51" xfId="0" applyNumberFormat="1" applyFont="1" applyFill="1" applyBorder="1" applyAlignment="1" applyProtection="1">
      <alignment horizontal="center" vertical="center"/>
      <protection locked="0"/>
    </xf>
    <xf numFmtId="10" fontId="4" fillId="15" borderId="62" xfId="1" applyNumberFormat="1" applyFont="1" applyFill="1" applyBorder="1" applyAlignment="1">
      <alignment horizontal="center" vertical="center"/>
    </xf>
    <xf numFmtId="3" fontId="4" fillId="6" borderId="51" xfId="0" applyNumberFormat="1" applyFont="1" applyFill="1" applyBorder="1" applyAlignment="1">
      <alignment horizontal="center" vertical="center"/>
    </xf>
    <xf numFmtId="3" fontId="4" fillId="16" borderId="63" xfId="0" applyNumberFormat="1" applyFont="1" applyFill="1" applyBorder="1" applyAlignment="1">
      <alignment horizontal="center" vertical="center"/>
    </xf>
    <xf numFmtId="0" fontId="4" fillId="2" borderId="46" xfId="0" applyFont="1" applyFill="1" applyBorder="1" applyAlignment="1">
      <alignment horizontal="center" vertical="center"/>
    </xf>
    <xf numFmtId="0" fontId="4" fillId="2" borderId="51" xfId="0" applyNumberFormat="1" applyFont="1" applyFill="1" applyBorder="1" applyAlignment="1" applyProtection="1">
      <alignment horizontal="center" vertical="center"/>
      <protection locked="0"/>
    </xf>
    <xf numFmtId="0" fontId="4" fillId="7" borderId="3" xfId="0" applyNumberFormat="1" applyFont="1" applyFill="1" applyBorder="1" applyAlignment="1">
      <alignment horizontal="left" vertical="center"/>
    </xf>
    <xf numFmtId="0" fontId="4" fillId="7" borderId="26" xfId="0" applyFont="1" applyFill="1" applyBorder="1" applyAlignment="1" applyProtection="1">
      <alignment horizontal="center" vertical="center"/>
      <protection locked="0"/>
    </xf>
    <xf numFmtId="1" fontId="4" fillId="7" borderId="22" xfId="0" applyNumberFormat="1" applyFont="1" applyFill="1" applyBorder="1" applyAlignment="1" applyProtection="1">
      <alignment horizontal="center" vertical="center"/>
      <protection locked="0"/>
    </xf>
    <xf numFmtId="10" fontId="4" fillId="7" borderId="0" xfId="0" applyNumberFormat="1" applyFont="1" applyFill="1" applyBorder="1" applyAlignment="1">
      <alignment horizontal="center" vertical="center"/>
    </xf>
    <xf numFmtId="3" fontId="4" fillId="7" borderId="5" xfId="0" applyNumberFormat="1" applyFont="1" applyFill="1" applyBorder="1" applyAlignment="1">
      <alignment horizontal="center" vertical="center"/>
    </xf>
    <xf numFmtId="3" fontId="4" fillId="7" borderId="23" xfId="0" applyNumberFormat="1" applyFont="1" applyFill="1" applyBorder="1" applyAlignment="1">
      <alignment horizontal="center" vertical="center"/>
    </xf>
    <xf numFmtId="0" fontId="4" fillId="7" borderId="27" xfId="0" applyNumberFormat="1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1" fontId="4" fillId="4" borderId="39" xfId="0" applyNumberFormat="1" applyFont="1" applyFill="1" applyBorder="1" applyAlignment="1" applyProtection="1">
      <alignment horizontal="center" vertical="center"/>
      <protection locked="0"/>
    </xf>
    <xf numFmtId="0" fontId="4" fillId="2" borderId="37" xfId="0" applyNumberFormat="1" applyFont="1" applyFill="1" applyBorder="1" applyAlignment="1" applyProtection="1">
      <alignment horizontal="center" vertical="center"/>
      <protection locked="0"/>
    </xf>
    <xf numFmtId="3" fontId="4" fillId="14" borderId="32" xfId="0" applyNumberFormat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1" fontId="4" fillId="4" borderId="33" xfId="0" applyNumberFormat="1" applyFont="1" applyFill="1" applyBorder="1" applyAlignment="1" applyProtection="1">
      <alignment horizontal="center" vertical="center"/>
      <protection locked="0"/>
    </xf>
    <xf numFmtId="1" fontId="4" fillId="4" borderId="52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NumberFormat="1" applyFont="1" applyFill="1" applyBorder="1" applyAlignment="1" applyProtection="1">
      <alignment horizontal="center" vertical="center"/>
      <protection locked="0"/>
    </xf>
    <xf numFmtId="3" fontId="4" fillId="14" borderId="7" xfId="0" applyNumberFormat="1" applyFont="1" applyFill="1" applyBorder="1" applyAlignment="1">
      <alignment horizontal="center" vertical="center"/>
    </xf>
    <xf numFmtId="0" fontId="4" fillId="7" borderId="6" xfId="0" applyNumberFormat="1" applyFont="1" applyFill="1" applyBorder="1" applyAlignment="1">
      <alignment vertical="center"/>
    </xf>
    <xf numFmtId="0" fontId="4" fillId="7" borderId="6" xfId="0" applyFont="1" applyFill="1" applyBorder="1" applyAlignment="1" applyProtection="1">
      <alignment horizontal="center" vertical="center"/>
      <protection locked="0"/>
    </xf>
    <xf numFmtId="3" fontId="4" fillId="7" borderId="3" xfId="0" applyNumberFormat="1" applyFont="1" applyFill="1" applyBorder="1" applyAlignment="1">
      <alignment horizontal="center" vertical="center"/>
    </xf>
    <xf numFmtId="1" fontId="4" fillId="7" borderId="27" xfId="0" applyNumberFormat="1" applyFont="1" applyFill="1" applyBorder="1" applyAlignment="1" applyProtection="1">
      <alignment horizontal="center" vertical="center"/>
      <protection locked="0"/>
    </xf>
    <xf numFmtId="1" fontId="4" fillId="7" borderId="26" xfId="0" applyNumberFormat="1" applyFont="1" applyFill="1" applyBorder="1" applyAlignment="1">
      <alignment horizontal="center" vertical="center"/>
    </xf>
    <xf numFmtId="10" fontId="4" fillId="7" borderId="31" xfId="0" applyNumberFormat="1" applyFont="1" applyFill="1" applyBorder="1" applyAlignment="1">
      <alignment horizontal="center" vertical="center"/>
    </xf>
    <xf numFmtId="3" fontId="4" fillId="7" borderId="30" xfId="0" applyNumberFormat="1" applyFont="1" applyFill="1" applyBorder="1" applyAlignment="1">
      <alignment horizontal="center" vertical="center"/>
    </xf>
    <xf numFmtId="1" fontId="4" fillId="3" borderId="35" xfId="0" applyNumberFormat="1" applyFont="1" applyFill="1" applyBorder="1" applyAlignment="1" applyProtection="1">
      <alignment horizontal="center" vertical="center"/>
      <protection locked="0"/>
    </xf>
    <xf numFmtId="1" fontId="4" fillId="4" borderId="61" xfId="0" applyNumberFormat="1" applyFont="1" applyFill="1" applyBorder="1" applyAlignment="1" applyProtection="1">
      <alignment horizontal="center" vertical="center"/>
      <protection locked="0"/>
    </xf>
    <xf numFmtId="0" fontId="4" fillId="2" borderId="35" xfId="0" applyNumberFormat="1" applyFont="1" applyFill="1" applyBorder="1" applyAlignment="1" applyProtection="1">
      <alignment horizontal="center" vertical="center"/>
      <protection locked="0"/>
    </xf>
    <xf numFmtId="1" fontId="4" fillId="3" borderId="45" xfId="0" applyNumberFormat="1" applyFont="1" applyFill="1" applyBorder="1" applyAlignment="1" applyProtection="1">
      <alignment horizontal="center" vertical="center"/>
      <protection locked="0"/>
    </xf>
    <xf numFmtId="1" fontId="4" fillId="4" borderId="36" xfId="0" applyNumberFormat="1" applyFont="1" applyFill="1" applyBorder="1" applyAlignment="1" applyProtection="1">
      <alignment horizontal="center" vertical="center"/>
      <protection locked="0"/>
    </xf>
    <xf numFmtId="0" fontId="4" fillId="2" borderId="51" xfId="0" applyFont="1" applyFill="1" applyBorder="1" applyAlignment="1">
      <alignment horizontal="center" vertical="center"/>
    </xf>
    <xf numFmtId="1" fontId="4" fillId="3" borderId="46" xfId="0" applyNumberFormat="1" applyFont="1" applyFill="1" applyBorder="1" applyAlignment="1" applyProtection="1">
      <alignment horizontal="center" vertical="center"/>
      <protection locked="0"/>
    </xf>
    <xf numFmtId="0" fontId="4" fillId="2" borderId="52" xfId="0" applyFont="1" applyFill="1" applyBorder="1" applyAlignment="1">
      <alignment horizontal="center" vertical="center"/>
    </xf>
    <xf numFmtId="0" fontId="4" fillId="2" borderId="34" xfId="0" applyFont="1" applyFill="1" applyBorder="1" applyAlignment="1">
      <alignment horizontal="center" vertical="center"/>
    </xf>
    <xf numFmtId="0" fontId="4" fillId="2" borderId="7" xfId="0" applyNumberFormat="1" applyFont="1" applyFill="1" applyBorder="1" applyAlignment="1" applyProtection="1">
      <alignment horizontal="center" vertical="center"/>
      <protection locked="0"/>
    </xf>
    <xf numFmtId="0" fontId="4" fillId="3" borderId="26" xfId="0" applyFont="1" applyFill="1" applyBorder="1" applyAlignment="1">
      <alignment horizontal="center" vertical="center"/>
    </xf>
    <xf numFmtId="0" fontId="4" fillId="7" borderId="8" xfId="0" applyNumberFormat="1" applyFont="1" applyFill="1" applyBorder="1" applyAlignment="1">
      <alignment horizontal="left" vertical="center"/>
    </xf>
    <xf numFmtId="0" fontId="4" fillId="7" borderId="5" xfId="0" applyFont="1" applyFill="1" applyBorder="1" applyAlignment="1">
      <alignment vertical="center"/>
    </xf>
    <xf numFmtId="3" fontId="4" fillId="7" borderId="4" xfId="0" applyNumberFormat="1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18" borderId="3" xfId="0" applyNumberFormat="1" applyFont="1" applyFill="1" applyBorder="1" applyAlignment="1">
      <alignment horizontal="center" vertical="center"/>
    </xf>
    <xf numFmtId="0" fontId="4" fillId="18" borderId="6" xfId="0" applyNumberFormat="1" applyFont="1" applyFill="1" applyBorder="1" applyAlignment="1">
      <alignment vertical="center"/>
    </xf>
    <xf numFmtId="0" fontId="4" fillId="18" borderId="1" xfId="0" applyNumberFormat="1" applyFont="1" applyFill="1" applyBorder="1" applyAlignment="1">
      <alignment vertical="center"/>
    </xf>
    <xf numFmtId="1" fontId="4" fillId="18" borderId="6" xfId="0" applyNumberFormat="1" applyFont="1" applyFill="1" applyBorder="1" applyAlignment="1" applyProtection="1">
      <alignment horizontal="center" vertical="center"/>
      <protection locked="0"/>
    </xf>
    <xf numFmtId="1" fontId="4" fillId="18" borderId="2" xfId="0" applyNumberFormat="1" applyFont="1" applyFill="1" applyBorder="1" applyAlignment="1" applyProtection="1">
      <alignment horizontal="center" vertical="center"/>
      <protection locked="0"/>
    </xf>
    <xf numFmtId="10" fontId="4" fillId="18" borderId="2" xfId="0" applyNumberFormat="1" applyFont="1" applyFill="1" applyBorder="1" applyAlignment="1">
      <alignment horizontal="center" vertical="center"/>
    </xf>
    <xf numFmtId="165" fontId="4" fillId="18" borderId="1" xfId="0" applyNumberFormat="1" applyFont="1" applyFill="1" applyBorder="1" applyAlignment="1">
      <alignment horizontal="center" vertical="center"/>
    </xf>
    <xf numFmtId="3" fontId="4" fillId="18" borderId="6" xfId="0" applyNumberFormat="1" applyFont="1" applyFill="1" applyBorder="1" applyAlignment="1">
      <alignment horizontal="center" vertical="center"/>
    </xf>
    <xf numFmtId="0" fontId="4" fillId="18" borderId="3" xfId="0" applyFont="1" applyFill="1" applyBorder="1" applyAlignment="1">
      <alignment horizontal="center" vertical="center"/>
    </xf>
    <xf numFmtId="0" fontId="4" fillId="18" borderId="27" xfId="0" applyFont="1" applyFill="1" applyBorder="1" applyAlignment="1">
      <alignment horizontal="center" vertical="center"/>
    </xf>
    <xf numFmtId="3" fontId="4" fillId="18" borderId="26" xfId="0" applyNumberFormat="1" applyFont="1" applyFill="1" applyBorder="1" applyAlignment="1">
      <alignment horizontal="center" vertical="center"/>
    </xf>
    <xf numFmtId="9" fontId="4" fillId="18" borderId="15" xfId="1" applyFont="1" applyFill="1" applyBorder="1" applyAlignment="1">
      <alignment horizontal="center" vertical="center"/>
    </xf>
    <xf numFmtId="0" fontId="4" fillId="18" borderId="6" xfId="0" applyNumberFormat="1" applyFont="1" applyFill="1" applyBorder="1" applyAlignment="1">
      <alignment horizontal="center" vertical="center"/>
    </xf>
    <xf numFmtId="0" fontId="4" fillId="18" borderId="16" xfId="0" applyNumberFormat="1" applyFont="1" applyFill="1" applyBorder="1" applyAlignment="1">
      <alignment horizontal="center" vertical="center"/>
    </xf>
    <xf numFmtId="1" fontId="4" fillId="18" borderId="16" xfId="0" applyNumberFormat="1" applyFont="1" applyFill="1" applyBorder="1" applyAlignment="1">
      <alignment horizontal="center" vertical="center"/>
    </xf>
    <xf numFmtId="9" fontId="4" fillId="18" borderId="19" xfId="1" applyFont="1" applyFill="1" applyBorder="1" applyAlignment="1">
      <alignment horizontal="center" vertical="center"/>
    </xf>
    <xf numFmtId="1" fontId="4" fillId="18" borderId="17" xfId="0" applyNumberFormat="1" applyFont="1" applyFill="1" applyBorder="1" applyAlignment="1">
      <alignment horizontal="center" vertical="center"/>
    </xf>
    <xf numFmtId="1" fontId="4" fillId="18" borderId="6" xfId="0" applyNumberFormat="1" applyFont="1" applyFill="1" applyBorder="1" applyAlignment="1">
      <alignment horizontal="center" vertical="center"/>
    </xf>
    <xf numFmtId="164" fontId="4" fillId="11" borderId="31" xfId="0" applyNumberFormat="1" applyFont="1" applyFill="1" applyBorder="1" applyAlignment="1">
      <alignment horizontal="center" vertical="center"/>
    </xf>
    <xf numFmtId="0" fontId="4" fillId="11" borderId="26" xfId="0" applyNumberFormat="1" applyFont="1" applyFill="1" applyBorder="1" applyAlignment="1">
      <alignment vertical="center"/>
    </xf>
    <xf numFmtId="0" fontId="2" fillId="2" borderId="0" xfId="0" applyNumberFormat="1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9" fontId="4" fillId="2" borderId="0" xfId="1" applyFont="1" applyFill="1" applyBorder="1" applyAlignment="1">
      <alignment horizontal="center" vertical="center"/>
    </xf>
    <xf numFmtId="1" fontId="4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  <protection locked="0"/>
    </xf>
    <xf numFmtId="10" fontId="4" fillId="2" borderId="0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vertical="center"/>
    </xf>
    <xf numFmtId="0" fontId="2" fillId="2" borderId="0" xfId="0" applyNumberFormat="1" applyFont="1" applyFill="1" applyBorder="1" applyAlignment="1">
      <alignment horizontal="center" vertical="center"/>
    </xf>
    <xf numFmtId="9" fontId="2" fillId="2" borderId="0" xfId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49" fontId="7" fillId="0" borderId="3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/>
    </xf>
    <xf numFmtId="0" fontId="4" fillId="10" borderId="12" xfId="0" applyNumberFormat="1" applyFont="1" applyFill="1" applyBorder="1" applyAlignment="1">
      <alignment horizontal="center" vertical="center"/>
    </xf>
    <xf numFmtId="0" fontId="4" fillId="10" borderId="10" xfId="0" applyNumberFormat="1" applyFont="1" applyFill="1" applyBorder="1" applyAlignment="1">
      <alignment horizontal="center" vertical="center"/>
    </xf>
    <xf numFmtId="0" fontId="4" fillId="10" borderId="13" xfId="0" applyNumberFormat="1" applyFont="1" applyFill="1" applyBorder="1" applyAlignment="1">
      <alignment horizontal="center" vertical="center"/>
    </xf>
    <xf numFmtId="0" fontId="4" fillId="0" borderId="8" xfId="0" applyNumberFormat="1" applyFont="1" applyBorder="1" applyAlignment="1">
      <alignment horizontal="center" vertical="center"/>
    </xf>
    <xf numFmtId="0" fontId="4" fillId="0" borderId="14" xfId="0" applyNumberFormat="1" applyFont="1" applyBorder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10" fontId="4" fillId="3" borderId="3" xfId="0" applyNumberFormat="1" applyFont="1" applyFill="1" applyBorder="1" applyAlignment="1">
      <alignment horizontal="center" vertical="center"/>
    </xf>
    <xf numFmtId="10" fontId="4" fillId="3" borderId="1" xfId="0" applyNumberFormat="1" applyFont="1" applyFill="1" applyBorder="1" applyAlignment="1">
      <alignment horizontal="center" vertical="center"/>
    </xf>
    <xf numFmtId="10" fontId="4" fillId="3" borderId="2" xfId="0" applyNumberFormat="1" applyFont="1" applyFill="1" applyBorder="1" applyAlignment="1">
      <alignment horizontal="center" vertical="center"/>
    </xf>
    <xf numFmtId="0" fontId="4" fillId="3" borderId="3" xfId="0" applyNumberFormat="1" applyFont="1" applyFill="1" applyBorder="1" applyAlignment="1">
      <alignment horizontal="center" vertical="center"/>
    </xf>
    <xf numFmtId="0" fontId="4" fillId="0" borderId="15" xfId="0" applyNumberFormat="1" applyFont="1" applyBorder="1" applyAlignment="1">
      <alignment horizontal="center" vertical="center"/>
    </xf>
    <xf numFmtId="0" fontId="4" fillId="0" borderId="16" xfId="0" applyNumberFormat="1" applyFont="1" applyBorder="1" applyAlignment="1">
      <alignment horizontal="center" vertical="center"/>
    </xf>
    <xf numFmtId="1" fontId="4" fillId="4" borderId="15" xfId="0" applyNumberFormat="1" applyFont="1" applyFill="1" applyBorder="1" applyAlignment="1">
      <alignment horizontal="center" vertical="center"/>
    </xf>
    <xf numFmtId="0" fontId="4" fillId="4" borderId="16" xfId="0" applyNumberFormat="1" applyFont="1" applyFill="1" applyBorder="1" applyAlignment="1">
      <alignment horizontal="center" vertical="center"/>
    </xf>
    <xf numFmtId="0" fontId="4" fillId="4" borderId="9" xfId="0" applyNumberFormat="1" applyFont="1" applyFill="1" applyBorder="1" applyAlignment="1">
      <alignment horizontal="center" vertical="center"/>
    </xf>
    <xf numFmtId="0" fontId="4" fillId="4" borderId="10" xfId="0" applyNumberFormat="1" applyFont="1" applyFill="1" applyBorder="1" applyAlignment="1">
      <alignment horizontal="center" vertical="center"/>
    </xf>
    <xf numFmtId="0" fontId="4" fillId="7" borderId="9" xfId="0" applyNumberFormat="1" applyFont="1" applyFill="1" applyBorder="1" applyAlignment="1">
      <alignment horizontal="center" vertical="center"/>
    </xf>
    <xf numFmtId="0" fontId="4" fillId="7" borderId="11" xfId="0" applyNumberFormat="1" applyFont="1" applyFill="1" applyBorder="1" applyAlignment="1">
      <alignment horizontal="center" vertical="center"/>
    </xf>
    <xf numFmtId="0" fontId="4" fillId="7" borderId="10" xfId="0" applyNumberFormat="1" applyFont="1" applyFill="1" applyBorder="1" applyAlignment="1">
      <alignment horizontal="center" vertical="center"/>
    </xf>
    <xf numFmtId="0" fontId="4" fillId="8" borderId="9" xfId="0" applyNumberFormat="1" applyFont="1" applyFill="1" applyBorder="1" applyAlignment="1">
      <alignment horizontal="center" vertical="center"/>
    </xf>
    <xf numFmtId="0" fontId="4" fillId="8" borderId="10" xfId="0" applyNumberFormat="1" applyFont="1" applyFill="1" applyBorder="1" applyAlignment="1">
      <alignment horizontal="center" vertical="center"/>
    </xf>
    <xf numFmtId="0" fontId="4" fillId="9" borderId="9" xfId="0" applyNumberFormat="1" applyFont="1" applyFill="1" applyBorder="1" applyAlignment="1">
      <alignment horizontal="center" vertical="center"/>
    </xf>
    <xf numFmtId="0" fontId="4" fillId="9" borderId="10" xfId="0" applyNumberFormat="1" applyFont="1" applyFill="1" applyBorder="1" applyAlignment="1">
      <alignment horizontal="center" vertical="center"/>
    </xf>
    <xf numFmtId="0" fontId="4" fillId="10" borderId="9" xfId="0" applyNumberFormat="1" applyFont="1" applyFill="1" applyBorder="1" applyAlignment="1">
      <alignment horizontal="center" vertical="center"/>
    </xf>
    <xf numFmtId="9" fontId="4" fillId="11" borderId="22" xfId="1" applyFont="1" applyFill="1" applyBorder="1" applyAlignment="1">
      <alignment horizontal="center" vertical="center"/>
    </xf>
    <xf numFmtId="9" fontId="4" fillId="11" borderId="23" xfId="1" applyFont="1" applyFill="1" applyBorder="1" applyAlignment="1">
      <alignment horizontal="center" vertical="center"/>
    </xf>
    <xf numFmtId="9" fontId="4" fillId="11" borderId="24" xfId="1" applyFont="1" applyFill="1" applyBorder="1" applyAlignment="1">
      <alignment horizontal="center" vertical="center"/>
    </xf>
    <xf numFmtId="9" fontId="4" fillId="11" borderId="25" xfId="1" applyFont="1" applyFill="1" applyBorder="1" applyAlignment="1">
      <alignment horizontal="center" vertical="center"/>
    </xf>
    <xf numFmtId="1" fontId="4" fillId="10" borderId="19" xfId="0" applyNumberFormat="1" applyFont="1" applyFill="1" applyBorder="1" applyAlignment="1">
      <alignment horizontal="center" vertical="center"/>
    </xf>
    <xf numFmtId="0" fontId="4" fillId="10" borderId="16" xfId="0" applyNumberFormat="1" applyFont="1" applyFill="1" applyBorder="1" applyAlignment="1">
      <alignment horizontal="center" vertical="center"/>
    </xf>
    <xf numFmtId="0" fontId="4" fillId="11" borderId="20" xfId="0" applyNumberFormat="1" applyFont="1" applyFill="1" applyBorder="1" applyAlignment="1">
      <alignment horizontal="center" vertical="center"/>
    </xf>
    <xf numFmtId="0" fontId="4" fillId="11" borderId="21" xfId="0" applyNumberFormat="1" applyFont="1" applyFill="1" applyBorder="1" applyAlignment="1">
      <alignment horizontal="center" vertical="center"/>
    </xf>
    <xf numFmtId="9" fontId="4" fillId="11" borderId="0" xfId="1" applyFont="1" applyFill="1" applyBorder="1" applyAlignment="1">
      <alignment horizontal="center" vertical="center"/>
    </xf>
    <xf numFmtId="2" fontId="4" fillId="7" borderId="15" xfId="0" applyNumberFormat="1" applyFont="1" applyFill="1" applyBorder="1" applyAlignment="1">
      <alignment horizontal="center" vertical="center"/>
    </xf>
    <xf numFmtId="0" fontId="4" fillId="7" borderId="17" xfId="0" applyNumberFormat="1" applyFont="1" applyFill="1" applyBorder="1" applyAlignment="1">
      <alignment horizontal="center" vertical="center"/>
    </xf>
    <xf numFmtId="1" fontId="4" fillId="7" borderId="15" xfId="0" applyNumberFormat="1" applyFont="1" applyFill="1" applyBorder="1" applyAlignment="1">
      <alignment horizontal="center" vertical="center"/>
    </xf>
    <xf numFmtId="1" fontId="4" fillId="7" borderId="16" xfId="0" applyNumberFormat="1" applyFont="1" applyFill="1" applyBorder="1" applyAlignment="1">
      <alignment horizontal="center" vertical="center"/>
    </xf>
    <xf numFmtId="3" fontId="4" fillId="8" borderId="15" xfId="0" applyNumberFormat="1" applyFont="1" applyFill="1" applyBorder="1" applyAlignment="1">
      <alignment horizontal="center" vertical="center"/>
    </xf>
    <xf numFmtId="0" fontId="4" fillId="8" borderId="16" xfId="0" applyNumberFormat="1" applyFont="1" applyFill="1" applyBorder="1" applyAlignment="1">
      <alignment horizontal="center" vertical="center"/>
    </xf>
    <xf numFmtId="4" fontId="4" fillId="9" borderId="15" xfId="0" applyNumberFormat="1" applyFont="1" applyFill="1" applyBorder="1" applyAlignment="1">
      <alignment horizontal="center" vertical="center"/>
    </xf>
    <xf numFmtId="0" fontId="4" fillId="9" borderId="16" xfId="0" applyNumberFormat="1" applyFont="1" applyFill="1" applyBorder="1" applyAlignment="1">
      <alignment horizontal="center" vertical="center"/>
    </xf>
    <xf numFmtId="1" fontId="4" fillId="10" borderId="15" xfId="0" applyNumberFormat="1" applyFont="1" applyFill="1" applyBorder="1" applyAlignment="1">
      <alignment horizontal="center" vertical="center"/>
    </xf>
    <xf numFmtId="0" fontId="4" fillId="10" borderId="18" xfId="0" applyNumberFormat="1" applyFont="1" applyFill="1" applyBorder="1" applyAlignment="1">
      <alignment horizontal="center" vertical="center"/>
    </xf>
    <xf numFmtId="3" fontId="4" fillId="10" borderId="18" xfId="0" applyNumberFormat="1" applyFont="1" applyFill="1" applyBorder="1" applyAlignment="1">
      <alignment horizontal="center" vertical="center"/>
    </xf>
    <xf numFmtId="0" fontId="4" fillId="0" borderId="22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9" fontId="4" fillId="11" borderId="27" xfId="1" applyFont="1" applyFill="1" applyBorder="1" applyAlignment="1">
      <alignment horizontal="center" vertical="center"/>
    </xf>
    <xf numFmtId="9" fontId="4" fillId="11" borderId="30" xfId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11" borderId="23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4" fillId="11" borderId="3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/>
    </xf>
    <xf numFmtId="0" fontId="4" fillId="11" borderId="26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11" borderId="5" xfId="0" applyNumberFormat="1" applyFont="1" applyFill="1" applyBorder="1" applyAlignment="1">
      <alignment horizontal="center" vertical="center"/>
    </xf>
    <xf numFmtId="0" fontId="4" fillId="11" borderId="22" xfId="0" applyNumberFormat="1" applyFont="1" applyFill="1" applyBorder="1" applyAlignment="1">
      <alignment horizontal="center" vertical="center"/>
    </xf>
    <xf numFmtId="0" fontId="4" fillId="11" borderId="7" xfId="0" applyNumberFormat="1" applyFont="1" applyFill="1" applyBorder="1" applyAlignment="1">
      <alignment horizontal="center" vertical="center"/>
    </xf>
    <xf numFmtId="0" fontId="4" fillId="11" borderId="26" xfId="0" applyNumberFormat="1" applyFont="1" applyFill="1" applyBorder="1" applyAlignment="1">
      <alignment horizontal="center" vertical="center"/>
    </xf>
    <xf numFmtId="164" fontId="4" fillId="13" borderId="8" xfId="0" applyNumberFormat="1" applyFont="1" applyFill="1" applyBorder="1" applyAlignment="1">
      <alignment horizontal="center" vertical="center"/>
    </xf>
    <xf numFmtId="164" fontId="4" fillId="13" borderId="14" xfId="0" applyNumberFormat="1" applyFont="1" applyFill="1" applyBorder="1" applyAlignment="1">
      <alignment horizontal="center" vertical="center"/>
    </xf>
    <xf numFmtId="164" fontId="4" fillId="13" borderId="3" xfId="0" applyNumberFormat="1" applyFont="1" applyFill="1" applyBorder="1" applyAlignment="1">
      <alignment horizontal="center" vertical="center"/>
    </xf>
    <xf numFmtId="164" fontId="4" fillId="13" borderId="2" xfId="0" applyNumberFormat="1" applyFont="1" applyFill="1" applyBorder="1" applyAlignment="1">
      <alignment horizontal="center" vertical="center"/>
    </xf>
    <xf numFmtId="9" fontId="4" fillId="11" borderId="29" xfId="1" applyFont="1" applyFill="1" applyBorder="1" applyAlignment="1">
      <alignment horizontal="center" vertical="center"/>
    </xf>
    <xf numFmtId="10" fontId="4" fillId="0" borderId="0" xfId="0" applyNumberFormat="1" applyFont="1" applyBorder="1" applyAlignment="1">
      <alignment horizontal="center"/>
    </xf>
    <xf numFmtId="0" fontId="4" fillId="12" borderId="15" xfId="0" applyNumberFormat="1" applyFont="1" applyFill="1" applyBorder="1" applyAlignment="1">
      <alignment horizontal="center" vertical="center"/>
    </xf>
    <xf numFmtId="0" fontId="4" fillId="12" borderId="17" xfId="0" applyNumberFormat="1" applyFont="1" applyFill="1" applyBorder="1" applyAlignment="1">
      <alignment horizontal="center" vertical="center"/>
    </xf>
    <xf numFmtId="0" fontId="4" fillId="12" borderId="19" xfId="0" applyNumberFormat="1" applyFont="1" applyFill="1" applyBorder="1" applyAlignment="1">
      <alignment horizontal="center" vertical="center"/>
    </xf>
    <xf numFmtId="0" fontId="4" fillId="12" borderId="16" xfId="0" applyNumberFormat="1" applyFont="1" applyFill="1" applyBorder="1" applyAlignment="1">
      <alignment horizontal="center" vertical="center"/>
    </xf>
    <xf numFmtId="9" fontId="4" fillId="11" borderId="28" xfId="1" applyFont="1" applyFill="1" applyBorder="1" applyAlignment="1">
      <alignment horizontal="center" vertical="center"/>
    </xf>
    <xf numFmtId="0" fontId="4" fillId="10" borderId="3" xfId="0" applyNumberFormat="1" applyFont="1" applyFill="1" applyBorder="1" applyAlignment="1">
      <alignment horizontal="center" vertical="center"/>
    </xf>
    <xf numFmtId="0" fontId="4" fillId="10" borderId="1" xfId="0" applyNumberFormat="1" applyFont="1" applyFill="1" applyBorder="1" applyAlignment="1">
      <alignment horizontal="center" vertical="center"/>
    </xf>
    <xf numFmtId="164" fontId="4" fillId="6" borderId="3" xfId="0" applyNumberFormat="1" applyFont="1" applyFill="1" applyBorder="1" applyAlignment="1">
      <alignment horizontal="center" vertical="center"/>
    </xf>
    <xf numFmtId="164" fontId="4" fillId="6" borderId="2" xfId="0" applyNumberFormat="1" applyFont="1" applyFill="1" applyBorder="1" applyAlignment="1">
      <alignment horizontal="center" vertical="center"/>
    </xf>
    <xf numFmtId="164" fontId="4" fillId="8" borderId="3" xfId="0" applyNumberFormat="1" applyFont="1" applyFill="1" applyBorder="1" applyAlignment="1">
      <alignment horizontal="center" vertical="center"/>
    </xf>
    <xf numFmtId="164" fontId="4" fillId="8" borderId="2" xfId="0" applyNumberFormat="1" applyFont="1" applyFill="1" applyBorder="1" applyAlignment="1">
      <alignment horizontal="center" vertical="center"/>
    </xf>
    <xf numFmtId="164" fontId="4" fillId="14" borderId="3" xfId="0" applyNumberFormat="1" applyFont="1" applyFill="1" applyBorder="1" applyAlignment="1">
      <alignment horizontal="center" vertical="center"/>
    </xf>
    <xf numFmtId="164" fontId="4" fillId="14" borderId="2" xfId="0" applyNumberFormat="1" applyFont="1" applyFill="1" applyBorder="1" applyAlignment="1">
      <alignment horizontal="center" vertical="center"/>
    </xf>
    <xf numFmtId="0" fontId="4" fillId="10" borderId="2" xfId="0" applyNumberFormat="1" applyFont="1" applyFill="1" applyBorder="1" applyAlignment="1">
      <alignment horizontal="center" vertical="center"/>
    </xf>
    <xf numFmtId="1" fontId="4" fillId="10" borderId="18" xfId="0" applyNumberFormat="1" applyFont="1" applyFill="1" applyBorder="1" applyAlignment="1">
      <alignment horizontal="center" vertical="center"/>
    </xf>
    <xf numFmtId="10" fontId="9" fillId="15" borderId="36" xfId="0" applyNumberFormat="1" applyFont="1" applyFill="1" applyBorder="1" applyAlignment="1">
      <alignment horizontal="center" vertical="center"/>
    </xf>
    <xf numFmtId="165" fontId="9" fillId="6" borderId="37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Z60"/>
  <sheetViews>
    <sheetView tabSelected="1" topLeftCell="Q21" zoomScale="60" zoomScaleNormal="60" workbookViewId="0">
      <selection activeCell="AF29" sqref="AF29"/>
    </sheetView>
  </sheetViews>
  <sheetFormatPr baseColWidth="10" defaultRowHeight="18.75"/>
  <cols>
    <col min="1" max="1" width="11.42578125" style="1"/>
    <col min="2" max="2" width="25.5703125" style="2" bestFit="1" customWidth="1"/>
    <col min="3" max="3" width="11.42578125" style="1"/>
    <col min="4" max="4" width="20.42578125" style="3" customWidth="1"/>
    <col min="5" max="5" width="20.140625" style="3" customWidth="1"/>
    <col min="6" max="6" width="18.85546875" style="3" bestFit="1" customWidth="1"/>
    <col min="7" max="7" width="16.85546875" style="3" bestFit="1" customWidth="1"/>
    <col min="8" max="8" width="15.5703125" style="3" customWidth="1"/>
    <col min="9" max="9" width="18.28515625" style="3" customWidth="1"/>
    <col min="10" max="10" width="4" style="4" customWidth="1"/>
    <col min="11" max="11" width="24.42578125" style="5" bestFit="1" customWidth="1"/>
    <col min="12" max="12" width="11.42578125" style="6"/>
    <col min="13" max="13" width="17" style="3" customWidth="1"/>
    <col min="14" max="14" width="16.5703125" style="3" customWidth="1"/>
    <col min="15" max="15" width="14.5703125" style="3" customWidth="1"/>
    <col min="16" max="16" width="12.140625" style="3" customWidth="1"/>
    <col min="17" max="17" width="23.5703125" style="3" customWidth="1"/>
    <col min="18" max="18" width="30.42578125" style="3" bestFit="1" customWidth="1"/>
    <col min="19" max="19" width="27.5703125" style="3" customWidth="1"/>
    <col min="20" max="20" width="3.85546875" style="4" customWidth="1"/>
    <col min="21" max="21" width="22.140625" style="7" bestFit="1" customWidth="1"/>
    <col min="22" max="22" width="14.85546875" style="7" customWidth="1"/>
    <col min="23" max="23" width="17.85546875" style="3" customWidth="1"/>
    <col min="24" max="24" width="22.7109375" style="3" bestFit="1" customWidth="1"/>
    <col min="25" max="25" width="14.140625" style="8" customWidth="1"/>
    <col min="26" max="26" width="14" style="8" bestFit="1" customWidth="1"/>
    <col min="27" max="28" width="20.42578125" style="8" customWidth="1"/>
    <col min="29" max="29" width="5.140625" style="8" customWidth="1"/>
    <col min="30" max="30" width="13.28515625" style="9" bestFit="1" customWidth="1"/>
    <col min="31" max="31" width="14.28515625" style="9" customWidth="1"/>
    <col min="32" max="32" width="13.28515625" style="10" bestFit="1" customWidth="1"/>
    <col min="33" max="33" width="14.28515625" style="8" customWidth="1"/>
    <col min="34" max="34" width="13.28515625" style="10" bestFit="1" customWidth="1"/>
    <col min="35" max="35" width="13.28515625" style="8" bestFit="1" customWidth="1"/>
    <col min="36" max="36" width="13.28515625" style="10" bestFit="1" customWidth="1"/>
    <col min="37" max="37" width="16.28515625" style="8" customWidth="1"/>
    <col min="38" max="38" width="11.42578125" style="8"/>
    <col min="39" max="39" width="16.42578125" style="8" customWidth="1"/>
    <col min="40" max="40" width="12.140625" style="8" customWidth="1"/>
    <col min="41" max="41" width="15" style="8" customWidth="1"/>
    <col min="42" max="42" width="16.5703125" style="8" customWidth="1"/>
    <col min="43" max="43" width="21.28515625" style="8" customWidth="1"/>
    <col min="44" max="44" width="21.85546875" style="8" customWidth="1"/>
    <col min="45" max="45" width="6.140625" style="8" customWidth="1"/>
    <col min="46" max="47" width="16.5703125" style="8" customWidth="1"/>
    <col min="48" max="48" width="21.85546875" style="8" customWidth="1"/>
    <col min="49" max="49" width="4.140625" style="8" customWidth="1"/>
    <col min="50" max="51" width="16.5703125" style="8" customWidth="1"/>
    <col min="52" max="52" width="21.85546875" style="8" customWidth="1"/>
    <col min="53" max="257" width="11.42578125" style="8"/>
    <col min="258" max="258" width="25.5703125" style="8" bestFit="1" customWidth="1"/>
    <col min="259" max="259" width="11.42578125" style="8"/>
    <col min="260" max="260" width="20.42578125" style="8" customWidth="1"/>
    <col min="261" max="261" width="20.140625" style="8" customWidth="1"/>
    <col min="262" max="262" width="18.85546875" style="8" bestFit="1" customWidth="1"/>
    <col min="263" max="263" width="16.85546875" style="8" bestFit="1" customWidth="1"/>
    <col min="264" max="264" width="15.5703125" style="8" customWidth="1"/>
    <col min="265" max="265" width="18.28515625" style="8" customWidth="1"/>
    <col min="266" max="266" width="4" style="8" customWidth="1"/>
    <col min="267" max="267" width="24.42578125" style="8" bestFit="1" customWidth="1"/>
    <col min="268" max="268" width="11.42578125" style="8"/>
    <col min="269" max="269" width="17" style="8" customWidth="1"/>
    <col min="270" max="270" width="16.5703125" style="8" customWidth="1"/>
    <col min="271" max="271" width="14.5703125" style="8" customWidth="1"/>
    <col min="272" max="272" width="12.140625" style="8" customWidth="1"/>
    <col min="273" max="273" width="23.5703125" style="8" customWidth="1"/>
    <col min="274" max="274" width="30.42578125" style="8" bestFit="1" customWidth="1"/>
    <col min="275" max="275" width="27.5703125" style="8" customWidth="1"/>
    <col min="276" max="276" width="3.85546875" style="8" customWidth="1"/>
    <col min="277" max="277" width="22.140625" style="8" bestFit="1" customWidth="1"/>
    <col min="278" max="278" width="14.85546875" style="8" customWidth="1"/>
    <col min="279" max="279" width="17.85546875" style="8" customWidth="1"/>
    <col min="280" max="280" width="22.7109375" style="8" bestFit="1" customWidth="1"/>
    <col min="281" max="281" width="14.140625" style="8" customWidth="1"/>
    <col min="282" max="282" width="14" style="8" bestFit="1" customWidth="1"/>
    <col min="283" max="284" width="20.42578125" style="8" customWidth="1"/>
    <col min="285" max="285" width="5.140625" style="8" customWidth="1"/>
    <col min="286" max="286" width="13.28515625" style="8" bestFit="1" customWidth="1"/>
    <col min="287" max="287" width="14.28515625" style="8" customWidth="1"/>
    <col min="288" max="288" width="13.28515625" style="8" bestFit="1" customWidth="1"/>
    <col min="289" max="289" width="14.28515625" style="8" customWidth="1"/>
    <col min="290" max="292" width="13.28515625" style="8" bestFit="1" customWidth="1"/>
    <col min="293" max="293" width="16.28515625" style="8" customWidth="1"/>
    <col min="294" max="294" width="11.42578125" style="8"/>
    <col min="295" max="295" width="16.42578125" style="8" customWidth="1"/>
    <col min="296" max="296" width="12.140625" style="8" customWidth="1"/>
    <col min="297" max="297" width="15" style="8" customWidth="1"/>
    <col min="298" max="298" width="16.5703125" style="8" customWidth="1"/>
    <col min="299" max="299" width="21.28515625" style="8" customWidth="1"/>
    <col min="300" max="300" width="21.85546875" style="8" customWidth="1"/>
    <col min="301" max="301" width="6.140625" style="8" customWidth="1"/>
    <col min="302" max="303" width="16.5703125" style="8" customWidth="1"/>
    <col min="304" max="304" width="21.85546875" style="8" customWidth="1"/>
    <col min="305" max="305" width="4.140625" style="8" customWidth="1"/>
    <col min="306" max="307" width="16.5703125" style="8" customWidth="1"/>
    <col min="308" max="308" width="21.85546875" style="8" customWidth="1"/>
    <col min="309" max="513" width="11.42578125" style="8"/>
    <col min="514" max="514" width="25.5703125" style="8" bestFit="1" customWidth="1"/>
    <col min="515" max="515" width="11.42578125" style="8"/>
    <col min="516" max="516" width="20.42578125" style="8" customWidth="1"/>
    <col min="517" max="517" width="20.140625" style="8" customWidth="1"/>
    <col min="518" max="518" width="18.85546875" style="8" bestFit="1" customWidth="1"/>
    <col min="519" max="519" width="16.85546875" style="8" bestFit="1" customWidth="1"/>
    <col min="520" max="520" width="15.5703125" style="8" customWidth="1"/>
    <col min="521" max="521" width="18.28515625" style="8" customWidth="1"/>
    <col min="522" max="522" width="4" style="8" customWidth="1"/>
    <col min="523" max="523" width="24.42578125" style="8" bestFit="1" customWidth="1"/>
    <col min="524" max="524" width="11.42578125" style="8"/>
    <col min="525" max="525" width="17" style="8" customWidth="1"/>
    <col min="526" max="526" width="16.5703125" style="8" customWidth="1"/>
    <col min="527" max="527" width="14.5703125" style="8" customWidth="1"/>
    <col min="528" max="528" width="12.140625" style="8" customWidth="1"/>
    <col min="529" max="529" width="23.5703125" style="8" customWidth="1"/>
    <col min="530" max="530" width="30.42578125" style="8" bestFit="1" customWidth="1"/>
    <col min="531" max="531" width="27.5703125" style="8" customWidth="1"/>
    <col min="532" max="532" width="3.85546875" style="8" customWidth="1"/>
    <col min="533" max="533" width="22.140625" style="8" bestFit="1" customWidth="1"/>
    <col min="534" max="534" width="14.85546875" style="8" customWidth="1"/>
    <col min="535" max="535" width="17.85546875" style="8" customWidth="1"/>
    <col min="536" max="536" width="22.7109375" style="8" bestFit="1" customWidth="1"/>
    <col min="537" max="537" width="14.140625" style="8" customWidth="1"/>
    <col min="538" max="538" width="14" style="8" bestFit="1" customWidth="1"/>
    <col min="539" max="540" width="20.42578125" style="8" customWidth="1"/>
    <col min="541" max="541" width="5.140625" style="8" customWidth="1"/>
    <col min="542" max="542" width="13.28515625" style="8" bestFit="1" customWidth="1"/>
    <col min="543" max="543" width="14.28515625" style="8" customWidth="1"/>
    <col min="544" max="544" width="13.28515625" style="8" bestFit="1" customWidth="1"/>
    <col min="545" max="545" width="14.28515625" style="8" customWidth="1"/>
    <col min="546" max="548" width="13.28515625" style="8" bestFit="1" customWidth="1"/>
    <col min="549" max="549" width="16.28515625" style="8" customWidth="1"/>
    <col min="550" max="550" width="11.42578125" style="8"/>
    <col min="551" max="551" width="16.42578125" style="8" customWidth="1"/>
    <col min="552" max="552" width="12.140625" style="8" customWidth="1"/>
    <col min="553" max="553" width="15" style="8" customWidth="1"/>
    <col min="554" max="554" width="16.5703125" style="8" customWidth="1"/>
    <col min="555" max="555" width="21.28515625" style="8" customWidth="1"/>
    <col min="556" max="556" width="21.85546875" style="8" customWidth="1"/>
    <col min="557" max="557" width="6.140625" style="8" customWidth="1"/>
    <col min="558" max="559" width="16.5703125" style="8" customWidth="1"/>
    <col min="560" max="560" width="21.85546875" style="8" customWidth="1"/>
    <col min="561" max="561" width="4.140625" style="8" customWidth="1"/>
    <col min="562" max="563" width="16.5703125" style="8" customWidth="1"/>
    <col min="564" max="564" width="21.85546875" style="8" customWidth="1"/>
    <col min="565" max="769" width="11.42578125" style="8"/>
    <col min="770" max="770" width="25.5703125" style="8" bestFit="1" customWidth="1"/>
    <col min="771" max="771" width="11.42578125" style="8"/>
    <col min="772" max="772" width="20.42578125" style="8" customWidth="1"/>
    <col min="773" max="773" width="20.140625" style="8" customWidth="1"/>
    <col min="774" max="774" width="18.85546875" style="8" bestFit="1" customWidth="1"/>
    <col min="775" max="775" width="16.85546875" style="8" bestFit="1" customWidth="1"/>
    <col min="776" max="776" width="15.5703125" style="8" customWidth="1"/>
    <col min="777" max="777" width="18.28515625" style="8" customWidth="1"/>
    <col min="778" max="778" width="4" style="8" customWidth="1"/>
    <col min="779" max="779" width="24.42578125" style="8" bestFit="1" customWidth="1"/>
    <col min="780" max="780" width="11.42578125" style="8"/>
    <col min="781" max="781" width="17" style="8" customWidth="1"/>
    <col min="782" max="782" width="16.5703125" style="8" customWidth="1"/>
    <col min="783" max="783" width="14.5703125" style="8" customWidth="1"/>
    <col min="784" max="784" width="12.140625" style="8" customWidth="1"/>
    <col min="785" max="785" width="23.5703125" style="8" customWidth="1"/>
    <col min="786" max="786" width="30.42578125" style="8" bestFit="1" customWidth="1"/>
    <col min="787" max="787" width="27.5703125" style="8" customWidth="1"/>
    <col min="788" max="788" width="3.85546875" style="8" customWidth="1"/>
    <col min="789" max="789" width="22.140625" style="8" bestFit="1" customWidth="1"/>
    <col min="790" max="790" width="14.85546875" style="8" customWidth="1"/>
    <col min="791" max="791" width="17.85546875" style="8" customWidth="1"/>
    <col min="792" max="792" width="22.7109375" style="8" bestFit="1" customWidth="1"/>
    <col min="793" max="793" width="14.140625" style="8" customWidth="1"/>
    <col min="794" max="794" width="14" style="8" bestFit="1" customWidth="1"/>
    <col min="795" max="796" width="20.42578125" style="8" customWidth="1"/>
    <col min="797" max="797" width="5.140625" style="8" customWidth="1"/>
    <col min="798" max="798" width="13.28515625" style="8" bestFit="1" customWidth="1"/>
    <col min="799" max="799" width="14.28515625" style="8" customWidth="1"/>
    <col min="800" max="800" width="13.28515625" style="8" bestFit="1" customWidth="1"/>
    <col min="801" max="801" width="14.28515625" style="8" customWidth="1"/>
    <col min="802" max="804" width="13.28515625" style="8" bestFit="1" customWidth="1"/>
    <col min="805" max="805" width="16.28515625" style="8" customWidth="1"/>
    <col min="806" max="806" width="11.42578125" style="8"/>
    <col min="807" max="807" width="16.42578125" style="8" customWidth="1"/>
    <col min="808" max="808" width="12.140625" style="8" customWidth="1"/>
    <col min="809" max="809" width="15" style="8" customWidth="1"/>
    <col min="810" max="810" width="16.5703125" style="8" customWidth="1"/>
    <col min="811" max="811" width="21.28515625" style="8" customWidth="1"/>
    <col min="812" max="812" width="21.85546875" style="8" customWidth="1"/>
    <col min="813" max="813" width="6.140625" style="8" customWidth="1"/>
    <col min="814" max="815" width="16.5703125" style="8" customWidth="1"/>
    <col min="816" max="816" width="21.85546875" style="8" customWidth="1"/>
    <col min="817" max="817" width="4.140625" style="8" customWidth="1"/>
    <col min="818" max="819" width="16.5703125" style="8" customWidth="1"/>
    <col min="820" max="820" width="21.85546875" style="8" customWidth="1"/>
    <col min="821" max="1025" width="11.42578125" style="8"/>
    <col min="1026" max="1026" width="25.5703125" style="8" bestFit="1" customWidth="1"/>
    <col min="1027" max="1027" width="11.42578125" style="8"/>
    <col min="1028" max="1028" width="20.42578125" style="8" customWidth="1"/>
    <col min="1029" max="1029" width="20.140625" style="8" customWidth="1"/>
    <col min="1030" max="1030" width="18.85546875" style="8" bestFit="1" customWidth="1"/>
    <col min="1031" max="1031" width="16.85546875" style="8" bestFit="1" customWidth="1"/>
    <col min="1032" max="1032" width="15.5703125" style="8" customWidth="1"/>
    <col min="1033" max="1033" width="18.28515625" style="8" customWidth="1"/>
    <col min="1034" max="1034" width="4" style="8" customWidth="1"/>
    <col min="1035" max="1035" width="24.42578125" style="8" bestFit="1" customWidth="1"/>
    <col min="1036" max="1036" width="11.42578125" style="8"/>
    <col min="1037" max="1037" width="17" style="8" customWidth="1"/>
    <col min="1038" max="1038" width="16.5703125" style="8" customWidth="1"/>
    <col min="1039" max="1039" width="14.5703125" style="8" customWidth="1"/>
    <col min="1040" max="1040" width="12.140625" style="8" customWidth="1"/>
    <col min="1041" max="1041" width="23.5703125" style="8" customWidth="1"/>
    <col min="1042" max="1042" width="30.42578125" style="8" bestFit="1" customWidth="1"/>
    <col min="1043" max="1043" width="27.5703125" style="8" customWidth="1"/>
    <col min="1044" max="1044" width="3.85546875" style="8" customWidth="1"/>
    <col min="1045" max="1045" width="22.140625" style="8" bestFit="1" customWidth="1"/>
    <col min="1046" max="1046" width="14.85546875" style="8" customWidth="1"/>
    <col min="1047" max="1047" width="17.85546875" style="8" customWidth="1"/>
    <col min="1048" max="1048" width="22.7109375" style="8" bestFit="1" customWidth="1"/>
    <col min="1049" max="1049" width="14.140625" style="8" customWidth="1"/>
    <col min="1050" max="1050" width="14" style="8" bestFit="1" customWidth="1"/>
    <col min="1051" max="1052" width="20.42578125" style="8" customWidth="1"/>
    <col min="1053" max="1053" width="5.140625" style="8" customWidth="1"/>
    <col min="1054" max="1054" width="13.28515625" style="8" bestFit="1" customWidth="1"/>
    <col min="1055" max="1055" width="14.28515625" style="8" customWidth="1"/>
    <col min="1056" max="1056" width="13.28515625" style="8" bestFit="1" customWidth="1"/>
    <col min="1057" max="1057" width="14.28515625" style="8" customWidth="1"/>
    <col min="1058" max="1060" width="13.28515625" style="8" bestFit="1" customWidth="1"/>
    <col min="1061" max="1061" width="16.28515625" style="8" customWidth="1"/>
    <col min="1062" max="1062" width="11.42578125" style="8"/>
    <col min="1063" max="1063" width="16.42578125" style="8" customWidth="1"/>
    <col min="1064" max="1064" width="12.140625" style="8" customWidth="1"/>
    <col min="1065" max="1065" width="15" style="8" customWidth="1"/>
    <col min="1066" max="1066" width="16.5703125" style="8" customWidth="1"/>
    <col min="1067" max="1067" width="21.28515625" style="8" customWidth="1"/>
    <col min="1068" max="1068" width="21.85546875" style="8" customWidth="1"/>
    <col min="1069" max="1069" width="6.140625" style="8" customWidth="1"/>
    <col min="1070" max="1071" width="16.5703125" style="8" customWidth="1"/>
    <col min="1072" max="1072" width="21.85546875" style="8" customWidth="1"/>
    <col min="1073" max="1073" width="4.140625" style="8" customWidth="1"/>
    <col min="1074" max="1075" width="16.5703125" style="8" customWidth="1"/>
    <col min="1076" max="1076" width="21.85546875" style="8" customWidth="1"/>
    <col min="1077" max="1281" width="11.42578125" style="8"/>
    <col min="1282" max="1282" width="25.5703125" style="8" bestFit="1" customWidth="1"/>
    <col min="1283" max="1283" width="11.42578125" style="8"/>
    <col min="1284" max="1284" width="20.42578125" style="8" customWidth="1"/>
    <col min="1285" max="1285" width="20.140625" style="8" customWidth="1"/>
    <col min="1286" max="1286" width="18.85546875" style="8" bestFit="1" customWidth="1"/>
    <col min="1287" max="1287" width="16.85546875" style="8" bestFit="1" customWidth="1"/>
    <col min="1288" max="1288" width="15.5703125" style="8" customWidth="1"/>
    <col min="1289" max="1289" width="18.28515625" style="8" customWidth="1"/>
    <col min="1290" max="1290" width="4" style="8" customWidth="1"/>
    <col min="1291" max="1291" width="24.42578125" style="8" bestFit="1" customWidth="1"/>
    <col min="1292" max="1292" width="11.42578125" style="8"/>
    <col min="1293" max="1293" width="17" style="8" customWidth="1"/>
    <col min="1294" max="1294" width="16.5703125" style="8" customWidth="1"/>
    <col min="1295" max="1295" width="14.5703125" style="8" customWidth="1"/>
    <col min="1296" max="1296" width="12.140625" style="8" customWidth="1"/>
    <col min="1297" max="1297" width="23.5703125" style="8" customWidth="1"/>
    <col min="1298" max="1298" width="30.42578125" style="8" bestFit="1" customWidth="1"/>
    <col min="1299" max="1299" width="27.5703125" style="8" customWidth="1"/>
    <col min="1300" max="1300" width="3.85546875" style="8" customWidth="1"/>
    <col min="1301" max="1301" width="22.140625" style="8" bestFit="1" customWidth="1"/>
    <col min="1302" max="1302" width="14.85546875" style="8" customWidth="1"/>
    <col min="1303" max="1303" width="17.85546875" style="8" customWidth="1"/>
    <col min="1304" max="1304" width="22.7109375" style="8" bestFit="1" customWidth="1"/>
    <col min="1305" max="1305" width="14.140625" style="8" customWidth="1"/>
    <col min="1306" max="1306" width="14" style="8" bestFit="1" customWidth="1"/>
    <col min="1307" max="1308" width="20.42578125" style="8" customWidth="1"/>
    <col min="1309" max="1309" width="5.140625" style="8" customWidth="1"/>
    <col min="1310" max="1310" width="13.28515625" style="8" bestFit="1" customWidth="1"/>
    <col min="1311" max="1311" width="14.28515625" style="8" customWidth="1"/>
    <col min="1312" max="1312" width="13.28515625" style="8" bestFit="1" customWidth="1"/>
    <col min="1313" max="1313" width="14.28515625" style="8" customWidth="1"/>
    <col min="1314" max="1316" width="13.28515625" style="8" bestFit="1" customWidth="1"/>
    <col min="1317" max="1317" width="16.28515625" style="8" customWidth="1"/>
    <col min="1318" max="1318" width="11.42578125" style="8"/>
    <col min="1319" max="1319" width="16.42578125" style="8" customWidth="1"/>
    <col min="1320" max="1320" width="12.140625" style="8" customWidth="1"/>
    <col min="1321" max="1321" width="15" style="8" customWidth="1"/>
    <col min="1322" max="1322" width="16.5703125" style="8" customWidth="1"/>
    <col min="1323" max="1323" width="21.28515625" style="8" customWidth="1"/>
    <col min="1324" max="1324" width="21.85546875" style="8" customWidth="1"/>
    <col min="1325" max="1325" width="6.140625" style="8" customWidth="1"/>
    <col min="1326" max="1327" width="16.5703125" style="8" customWidth="1"/>
    <col min="1328" max="1328" width="21.85546875" style="8" customWidth="1"/>
    <col min="1329" max="1329" width="4.140625" style="8" customWidth="1"/>
    <col min="1330" max="1331" width="16.5703125" style="8" customWidth="1"/>
    <col min="1332" max="1332" width="21.85546875" style="8" customWidth="1"/>
    <col min="1333" max="1537" width="11.42578125" style="8"/>
    <col min="1538" max="1538" width="25.5703125" style="8" bestFit="1" customWidth="1"/>
    <col min="1539" max="1539" width="11.42578125" style="8"/>
    <col min="1540" max="1540" width="20.42578125" style="8" customWidth="1"/>
    <col min="1541" max="1541" width="20.140625" style="8" customWidth="1"/>
    <col min="1542" max="1542" width="18.85546875" style="8" bestFit="1" customWidth="1"/>
    <col min="1543" max="1543" width="16.85546875" style="8" bestFit="1" customWidth="1"/>
    <col min="1544" max="1544" width="15.5703125" style="8" customWidth="1"/>
    <col min="1545" max="1545" width="18.28515625" style="8" customWidth="1"/>
    <col min="1546" max="1546" width="4" style="8" customWidth="1"/>
    <col min="1547" max="1547" width="24.42578125" style="8" bestFit="1" customWidth="1"/>
    <col min="1548" max="1548" width="11.42578125" style="8"/>
    <col min="1549" max="1549" width="17" style="8" customWidth="1"/>
    <col min="1550" max="1550" width="16.5703125" style="8" customWidth="1"/>
    <col min="1551" max="1551" width="14.5703125" style="8" customWidth="1"/>
    <col min="1552" max="1552" width="12.140625" style="8" customWidth="1"/>
    <col min="1553" max="1553" width="23.5703125" style="8" customWidth="1"/>
    <col min="1554" max="1554" width="30.42578125" style="8" bestFit="1" customWidth="1"/>
    <col min="1555" max="1555" width="27.5703125" style="8" customWidth="1"/>
    <col min="1556" max="1556" width="3.85546875" style="8" customWidth="1"/>
    <col min="1557" max="1557" width="22.140625" style="8" bestFit="1" customWidth="1"/>
    <col min="1558" max="1558" width="14.85546875" style="8" customWidth="1"/>
    <col min="1559" max="1559" width="17.85546875" style="8" customWidth="1"/>
    <col min="1560" max="1560" width="22.7109375" style="8" bestFit="1" customWidth="1"/>
    <col min="1561" max="1561" width="14.140625" style="8" customWidth="1"/>
    <col min="1562" max="1562" width="14" style="8" bestFit="1" customWidth="1"/>
    <col min="1563" max="1564" width="20.42578125" style="8" customWidth="1"/>
    <col min="1565" max="1565" width="5.140625" style="8" customWidth="1"/>
    <col min="1566" max="1566" width="13.28515625" style="8" bestFit="1" customWidth="1"/>
    <col min="1567" max="1567" width="14.28515625" style="8" customWidth="1"/>
    <col min="1568" max="1568" width="13.28515625" style="8" bestFit="1" customWidth="1"/>
    <col min="1569" max="1569" width="14.28515625" style="8" customWidth="1"/>
    <col min="1570" max="1572" width="13.28515625" style="8" bestFit="1" customWidth="1"/>
    <col min="1573" max="1573" width="16.28515625" style="8" customWidth="1"/>
    <col min="1574" max="1574" width="11.42578125" style="8"/>
    <col min="1575" max="1575" width="16.42578125" style="8" customWidth="1"/>
    <col min="1576" max="1576" width="12.140625" style="8" customWidth="1"/>
    <col min="1577" max="1577" width="15" style="8" customWidth="1"/>
    <col min="1578" max="1578" width="16.5703125" style="8" customWidth="1"/>
    <col min="1579" max="1579" width="21.28515625" style="8" customWidth="1"/>
    <col min="1580" max="1580" width="21.85546875" style="8" customWidth="1"/>
    <col min="1581" max="1581" width="6.140625" style="8" customWidth="1"/>
    <col min="1582" max="1583" width="16.5703125" style="8" customWidth="1"/>
    <col min="1584" max="1584" width="21.85546875" style="8" customWidth="1"/>
    <col min="1585" max="1585" width="4.140625" style="8" customWidth="1"/>
    <col min="1586" max="1587" width="16.5703125" style="8" customWidth="1"/>
    <col min="1588" max="1588" width="21.85546875" style="8" customWidth="1"/>
    <col min="1589" max="1793" width="11.42578125" style="8"/>
    <col min="1794" max="1794" width="25.5703125" style="8" bestFit="1" customWidth="1"/>
    <col min="1795" max="1795" width="11.42578125" style="8"/>
    <col min="1796" max="1796" width="20.42578125" style="8" customWidth="1"/>
    <col min="1797" max="1797" width="20.140625" style="8" customWidth="1"/>
    <col min="1798" max="1798" width="18.85546875" style="8" bestFit="1" customWidth="1"/>
    <col min="1799" max="1799" width="16.85546875" style="8" bestFit="1" customWidth="1"/>
    <col min="1800" max="1800" width="15.5703125" style="8" customWidth="1"/>
    <col min="1801" max="1801" width="18.28515625" style="8" customWidth="1"/>
    <col min="1802" max="1802" width="4" style="8" customWidth="1"/>
    <col min="1803" max="1803" width="24.42578125" style="8" bestFit="1" customWidth="1"/>
    <col min="1804" max="1804" width="11.42578125" style="8"/>
    <col min="1805" max="1805" width="17" style="8" customWidth="1"/>
    <col min="1806" max="1806" width="16.5703125" style="8" customWidth="1"/>
    <col min="1807" max="1807" width="14.5703125" style="8" customWidth="1"/>
    <col min="1808" max="1808" width="12.140625" style="8" customWidth="1"/>
    <col min="1809" max="1809" width="23.5703125" style="8" customWidth="1"/>
    <col min="1810" max="1810" width="30.42578125" style="8" bestFit="1" customWidth="1"/>
    <col min="1811" max="1811" width="27.5703125" style="8" customWidth="1"/>
    <col min="1812" max="1812" width="3.85546875" style="8" customWidth="1"/>
    <col min="1813" max="1813" width="22.140625" style="8" bestFit="1" customWidth="1"/>
    <col min="1814" max="1814" width="14.85546875" style="8" customWidth="1"/>
    <col min="1815" max="1815" width="17.85546875" style="8" customWidth="1"/>
    <col min="1816" max="1816" width="22.7109375" style="8" bestFit="1" customWidth="1"/>
    <col min="1817" max="1817" width="14.140625" style="8" customWidth="1"/>
    <col min="1818" max="1818" width="14" style="8" bestFit="1" customWidth="1"/>
    <col min="1819" max="1820" width="20.42578125" style="8" customWidth="1"/>
    <col min="1821" max="1821" width="5.140625" style="8" customWidth="1"/>
    <col min="1822" max="1822" width="13.28515625" style="8" bestFit="1" customWidth="1"/>
    <col min="1823" max="1823" width="14.28515625" style="8" customWidth="1"/>
    <col min="1824" max="1824" width="13.28515625" style="8" bestFit="1" customWidth="1"/>
    <col min="1825" max="1825" width="14.28515625" style="8" customWidth="1"/>
    <col min="1826" max="1828" width="13.28515625" style="8" bestFit="1" customWidth="1"/>
    <col min="1829" max="1829" width="16.28515625" style="8" customWidth="1"/>
    <col min="1830" max="1830" width="11.42578125" style="8"/>
    <col min="1831" max="1831" width="16.42578125" style="8" customWidth="1"/>
    <col min="1832" max="1832" width="12.140625" style="8" customWidth="1"/>
    <col min="1833" max="1833" width="15" style="8" customWidth="1"/>
    <col min="1834" max="1834" width="16.5703125" style="8" customWidth="1"/>
    <col min="1835" max="1835" width="21.28515625" style="8" customWidth="1"/>
    <col min="1836" max="1836" width="21.85546875" style="8" customWidth="1"/>
    <col min="1837" max="1837" width="6.140625" style="8" customWidth="1"/>
    <col min="1838" max="1839" width="16.5703125" style="8" customWidth="1"/>
    <col min="1840" max="1840" width="21.85546875" style="8" customWidth="1"/>
    <col min="1841" max="1841" width="4.140625" style="8" customWidth="1"/>
    <col min="1842" max="1843" width="16.5703125" style="8" customWidth="1"/>
    <col min="1844" max="1844" width="21.85546875" style="8" customWidth="1"/>
    <col min="1845" max="2049" width="11.42578125" style="8"/>
    <col min="2050" max="2050" width="25.5703125" style="8" bestFit="1" customWidth="1"/>
    <col min="2051" max="2051" width="11.42578125" style="8"/>
    <col min="2052" max="2052" width="20.42578125" style="8" customWidth="1"/>
    <col min="2053" max="2053" width="20.140625" style="8" customWidth="1"/>
    <col min="2054" max="2054" width="18.85546875" style="8" bestFit="1" customWidth="1"/>
    <col min="2055" max="2055" width="16.85546875" style="8" bestFit="1" customWidth="1"/>
    <col min="2056" max="2056" width="15.5703125" style="8" customWidth="1"/>
    <col min="2057" max="2057" width="18.28515625" style="8" customWidth="1"/>
    <col min="2058" max="2058" width="4" style="8" customWidth="1"/>
    <col min="2059" max="2059" width="24.42578125" style="8" bestFit="1" customWidth="1"/>
    <col min="2060" max="2060" width="11.42578125" style="8"/>
    <col min="2061" max="2061" width="17" style="8" customWidth="1"/>
    <col min="2062" max="2062" width="16.5703125" style="8" customWidth="1"/>
    <col min="2063" max="2063" width="14.5703125" style="8" customWidth="1"/>
    <col min="2064" max="2064" width="12.140625" style="8" customWidth="1"/>
    <col min="2065" max="2065" width="23.5703125" style="8" customWidth="1"/>
    <col min="2066" max="2066" width="30.42578125" style="8" bestFit="1" customWidth="1"/>
    <col min="2067" max="2067" width="27.5703125" style="8" customWidth="1"/>
    <col min="2068" max="2068" width="3.85546875" style="8" customWidth="1"/>
    <col min="2069" max="2069" width="22.140625" style="8" bestFit="1" customWidth="1"/>
    <col min="2070" max="2070" width="14.85546875" style="8" customWidth="1"/>
    <col min="2071" max="2071" width="17.85546875" style="8" customWidth="1"/>
    <col min="2072" max="2072" width="22.7109375" style="8" bestFit="1" customWidth="1"/>
    <col min="2073" max="2073" width="14.140625" style="8" customWidth="1"/>
    <col min="2074" max="2074" width="14" style="8" bestFit="1" customWidth="1"/>
    <col min="2075" max="2076" width="20.42578125" style="8" customWidth="1"/>
    <col min="2077" max="2077" width="5.140625" style="8" customWidth="1"/>
    <col min="2078" max="2078" width="13.28515625" style="8" bestFit="1" customWidth="1"/>
    <col min="2079" max="2079" width="14.28515625" style="8" customWidth="1"/>
    <col min="2080" max="2080" width="13.28515625" style="8" bestFit="1" customWidth="1"/>
    <col min="2081" max="2081" width="14.28515625" style="8" customWidth="1"/>
    <col min="2082" max="2084" width="13.28515625" style="8" bestFit="1" customWidth="1"/>
    <col min="2085" max="2085" width="16.28515625" style="8" customWidth="1"/>
    <col min="2086" max="2086" width="11.42578125" style="8"/>
    <col min="2087" max="2087" width="16.42578125" style="8" customWidth="1"/>
    <col min="2088" max="2088" width="12.140625" style="8" customWidth="1"/>
    <col min="2089" max="2089" width="15" style="8" customWidth="1"/>
    <col min="2090" max="2090" width="16.5703125" style="8" customWidth="1"/>
    <col min="2091" max="2091" width="21.28515625" style="8" customWidth="1"/>
    <col min="2092" max="2092" width="21.85546875" style="8" customWidth="1"/>
    <col min="2093" max="2093" width="6.140625" style="8" customWidth="1"/>
    <col min="2094" max="2095" width="16.5703125" style="8" customWidth="1"/>
    <col min="2096" max="2096" width="21.85546875" style="8" customWidth="1"/>
    <col min="2097" max="2097" width="4.140625" style="8" customWidth="1"/>
    <col min="2098" max="2099" width="16.5703125" style="8" customWidth="1"/>
    <col min="2100" max="2100" width="21.85546875" style="8" customWidth="1"/>
    <col min="2101" max="2305" width="11.42578125" style="8"/>
    <col min="2306" max="2306" width="25.5703125" style="8" bestFit="1" customWidth="1"/>
    <col min="2307" max="2307" width="11.42578125" style="8"/>
    <col min="2308" max="2308" width="20.42578125" style="8" customWidth="1"/>
    <col min="2309" max="2309" width="20.140625" style="8" customWidth="1"/>
    <col min="2310" max="2310" width="18.85546875" style="8" bestFit="1" customWidth="1"/>
    <col min="2311" max="2311" width="16.85546875" style="8" bestFit="1" customWidth="1"/>
    <col min="2312" max="2312" width="15.5703125" style="8" customWidth="1"/>
    <col min="2313" max="2313" width="18.28515625" style="8" customWidth="1"/>
    <col min="2314" max="2314" width="4" style="8" customWidth="1"/>
    <col min="2315" max="2315" width="24.42578125" style="8" bestFit="1" customWidth="1"/>
    <col min="2316" max="2316" width="11.42578125" style="8"/>
    <col min="2317" max="2317" width="17" style="8" customWidth="1"/>
    <col min="2318" max="2318" width="16.5703125" style="8" customWidth="1"/>
    <col min="2319" max="2319" width="14.5703125" style="8" customWidth="1"/>
    <col min="2320" max="2320" width="12.140625" style="8" customWidth="1"/>
    <col min="2321" max="2321" width="23.5703125" style="8" customWidth="1"/>
    <col min="2322" max="2322" width="30.42578125" style="8" bestFit="1" customWidth="1"/>
    <col min="2323" max="2323" width="27.5703125" style="8" customWidth="1"/>
    <col min="2324" max="2324" width="3.85546875" style="8" customWidth="1"/>
    <col min="2325" max="2325" width="22.140625" style="8" bestFit="1" customWidth="1"/>
    <col min="2326" max="2326" width="14.85546875" style="8" customWidth="1"/>
    <col min="2327" max="2327" width="17.85546875" style="8" customWidth="1"/>
    <col min="2328" max="2328" width="22.7109375" style="8" bestFit="1" customWidth="1"/>
    <col min="2329" max="2329" width="14.140625" style="8" customWidth="1"/>
    <col min="2330" max="2330" width="14" style="8" bestFit="1" customWidth="1"/>
    <col min="2331" max="2332" width="20.42578125" style="8" customWidth="1"/>
    <col min="2333" max="2333" width="5.140625" style="8" customWidth="1"/>
    <col min="2334" max="2334" width="13.28515625" style="8" bestFit="1" customWidth="1"/>
    <col min="2335" max="2335" width="14.28515625" style="8" customWidth="1"/>
    <col min="2336" max="2336" width="13.28515625" style="8" bestFit="1" customWidth="1"/>
    <col min="2337" max="2337" width="14.28515625" style="8" customWidth="1"/>
    <col min="2338" max="2340" width="13.28515625" style="8" bestFit="1" customWidth="1"/>
    <col min="2341" max="2341" width="16.28515625" style="8" customWidth="1"/>
    <col min="2342" max="2342" width="11.42578125" style="8"/>
    <col min="2343" max="2343" width="16.42578125" style="8" customWidth="1"/>
    <col min="2344" max="2344" width="12.140625" style="8" customWidth="1"/>
    <col min="2345" max="2345" width="15" style="8" customWidth="1"/>
    <col min="2346" max="2346" width="16.5703125" style="8" customWidth="1"/>
    <col min="2347" max="2347" width="21.28515625" style="8" customWidth="1"/>
    <col min="2348" max="2348" width="21.85546875" style="8" customWidth="1"/>
    <col min="2349" max="2349" width="6.140625" style="8" customWidth="1"/>
    <col min="2350" max="2351" width="16.5703125" style="8" customWidth="1"/>
    <col min="2352" max="2352" width="21.85546875" style="8" customWidth="1"/>
    <col min="2353" max="2353" width="4.140625" style="8" customWidth="1"/>
    <col min="2354" max="2355" width="16.5703125" style="8" customWidth="1"/>
    <col min="2356" max="2356" width="21.85546875" style="8" customWidth="1"/>
    <col min="2357" max="2561" width="11.42578125" style="8"/>
    <col min="2562" max="2562" width="25.5703125" style="8" bestFit="1" customWidth="1"/>
    <col min="2563" max="2563" width="11.42578125" style="8"/>
    <col min="2564" max="2564" width="20.42578125" style="8" customWidth="1"/>
    <col min="2565" max="2565" width="20.140625" style="8" customWidth="1"/>
    <col min="2566" max="2566" width="18.85546875" style="8" bestFit="1" customWidth="1"/>
    <col min="2567" max="2567" width="16.85546875" style="8" bestFit="1" customWidth="1"/>
    <col min="2568" max="2568" width="15.5703125" style="8" customWidth="1"/>
    <col min="2569" max="2569" width="18.28515625" style="8" customWidth="1"/>
    <col min="2570" max="2570" width="4" style="8" customWidth="1"/>
    <col min="2571" max="2571" width="24.42578125" style="8" bestFit="1" customWidth="1"/>
    <col min="2572" max="2572" width="11.42578125" style="8"/>
    <col min="2573" max="2573" width="17" style="8" customWidth="1"/>
    <col min="2574" max="2574" width="16.5703125" style="8" customWidth="1"/>
    <col min="2575" max="2575" width="14.5703125" style="8" customWidth="1"/>
    <col min="2576" max="2576" width="12.140625" style="8" customWidth="1"/>
    <col min="2577" max="2577" width="23.5703125" style="8" customWidth="1"/>
    <col min="2578" max="2578" width="30.42578125" style="8" bestFit="1" customWidth="1"/>
    <col min="2579" max="2579" width="27.5703125" style="8" customWidth="1"/>
    <col min="2580" max="2580" width="3.85546875" style="8" customWidth="1"/>
    <col min="2581" max="2581" width="22.140625" style="8" bestFit="1" customWidth="1"/>
    <col min="2582" max="2582" width="14.85546875" style="8" customWidth="1"/>
    <col min="2583" max="2583" width="17.85546875" style="8" customWidth="1"/>
    <col min="2584" max="2584" width="22.7109375" style="8" bestFit="1" customWidth="1"/>
    <col min="2585" max="2585" width="14.140625" style="8" customWidth="1"/>
    <col min="2586" max="2586" width="14" style="8" bestFit="1" customWidth="1"/>
    <col min="2587" max="2588" width="20.42578125" style="8" customWidth="1"/>
    <col min="2589" max="2589" width="5.140625" style="8" customWidth="1"/>
    <col min="2590" max="2590" width="13.28515625" style="8" bestFit="1" customWidth="1"/>
    <col min="2591" max="2591" width="14.28515625" style="8" customWidth="1"/>
    <col min="2592" max="2592" width="13.28515625" style="8" bestFit="1" customWidth="1"/>
    <col min="2593" max="2593" width="14.28515625" style="8" customWidth="1"/>
    <col min="2594" max="2596" width="13.28515625" style="8" bestFit="1" customWidth="1"/>
    <col min="2597" max="2597" width="16.28515625" style="8" customWidth="1"/>
    <col min="2598" max="2598" width="11.42578125" style="8"/>
    <col min="2599" max="2599" width="16.42578125" style="8" customWidth="1"/>
    <col min="2600" max="2600" width="12.140625" style="8" customWidth="1"/>
    <col min="2601" max="2601" width="15" style="8" customWidth="1"/>
    <col min="2602" max="2602" width="16.5703125" style="8" customWidth="1"/>
    <col min="2603" max="2603" width="21.28515625" style="8" customWidth="1"/>
    <col min="2604" max="2604" width="21.85546875" style="8" customWidth="1"/>
    <col min="2605" max="2605" width="6.140625" style="8" customWidth="1"/>
    <col min="2606" max="2607" width="16.5703125" style="8" customWidth="1"/>
    <col min="2608" max="2608" width="21.85546875" style="8" customWidth="1"/>
    <col min="2609" max="2609" width="4.140625" style="8" customWidth="1"/>
    <col min="2610" max="2611" width="16.5703125" style="8" customWidth="1"/>
    <col min="2612" max="2612" width="21.85546875" style="8" customWidth="1"/>
    <col min="2613" max="2817" width="11.42578125" style="8"/>
    <col min="2818" max="2818" width="25.5703125" style="8" bestFit="1" customWidth="1"/>
    <col min="2819" max="2819" width="11.42578125" style="8"/>
    <col min="2820" max="2820" width="20.42578125" style="8" customWidth="1"/>
    <col min="2821" max="2821" width="20.140625" style="8" customWidth="1"/>
    <col min="2822" max="2822" width="18.85546875" style="8" bestFit="1" customWidth="1"/>
    <col min="2823" max="2823" width="16.85546875" style="8" bestFit="1" customWidth="1"/>
    <col min="2824" max="2824" width="15.5703125" style="8" customWidth="1"/>
    <col min="2825" max="2825" width="18.28515625" style="8" customWidth="1"/>
    <col min="2826" max="2826" width="4" style="8" customWidth="1"/>
    <col min="2827" max="2827" width="24.42578125" style="8" bestFit="1" customWidth="1"/>
    <col min="2828" max="2828" width="11.42578125" style="8"/>
    <col min="2829" max="2829" width="17" style="8" customWidth="1"/>
    <col min="2830" max="2830" width="16.5703125" style="8" customWidth="1"/>
    <col min="2831" max="2831" width="14.5703125" style="8" customWidth="1"/>
    <col min="2832" max="2832" width="12.140625" style="8" customWidth="1"/>
    <col min="2833" max="2833" width="23.5703125" style="8" customWidth="1"/>
    <col min="2834" max="2834" width="30.42578125" style="8" bestFit="1" customWidth="1"/>
    <col min="2835" max="2835" width="27.5703125" style="8" customWidth="1"/>
    <col min="2836" max="2836" width="3.85546875" style="8" customWidth="1"/>
    <col min="2837" max="2837" width="22.140625" style="8" bestFit="1" customWidth="1"/>
    <col min="2838" max="2838" width="14.85546875" style="8" customWidth="1"/>
    <col min="2839" max="2839" width="17.85546875" style="8" customWidth="1"/>
    <col min="2840" max="2840" width="22.7109375" style="8" bestFit="1" customWidth="1"/>
    <col min="2841" max="2841" width="14.140625" style="8" customWidth="1"/>
    <col min="2842" max="2842" width="14" style="8" bestFit="1" customWidth="1"/>
    <col min="2843" max="2844" width="20.42578125" style="8" customWidth="1"/>
    <col min="2845" max="2845" width="5.140625" style="8" customWidth="1"/>
    <col min="2846" max="2846" width="13.28515625" style="8" bestFit="1" customWidth="1"/>
    <col min="2847" max="2847" width="14.28515625" style="8" customWidth="1"/>
    <col min="2848" max="2848" width="13.28515625" style="8" bestFit="1" customWidth="1"/>
    <col min="2849" max="2849" width="14.28515625" style="8" customWidth="1"/>
    <col min="2850" max="2852" width="13.28515625" style="8" bestFit="1" customWidth="1"/>
    <col min="2853" max="2853" width="16.28515625" style="8" customWidth="1"/>
    <col min="2854" max="2854" width="11.42578125" style="8"/>
    <col min="2855" max="2855" width="16.42578125" style="8" customWidth="1"/>
    <col min="2856" max="2856" width="12.140625" style="8" customWidth="1"/>
    <col min="2857" max="2857" width="15" style="8" customWidth="1"/>
    <col min="2858" max="2858" width="16.5703125" style="8" customWidth="1"/>
    <col min="2859" max="2859" width="21.28515625" style="8" customWidth="1"/>
    <col min="2860" max="2860" width="21.85546875" style="8" customWidth="1"/>
    <col min="2861" max="2861" width="6.140625" style="8" customWidth="1"/>
    <col min="2862" max="2863" width="16.5703125" style="8" customWidth="1"/>
    <col min="2864" max="2864" width="21.85546875" style="8" customWidth="1"/>
    <col min="2865" max="2865" width="4.140625" style="8" customWidth="1"/>
    <col min="2866" max="2867" width="16.5703125" style="8" customWidth="1"/>
    <col min="2868" max="2868" width="21.85546875" style="8" customWidth="1"/>
    <col min="2869" max="3073" width="11.42578125" style="8"/>
    <col min="3074" max="3074" width="25.5703125" style="8" bestFit="1" customWidth="1"/>
    <col min="3075" max="3075" width="11.42578125" style="8"/>
    <col min="3076" max="3076" width="20.42578125" style="8" customWidth="1"/>
    <col min="3077" max="3077" width="20.140625" style="8" customWidth="1"/>
    <col min="3078" max="3078" width="18.85546875" style="8" bestFit="1" customWidth="1"/>
    <col min="3079" max="3079" width="16.85546875" style="8" bestFit="1" customWidth="1"/>
    <col min="3080" max="3080" width="15.5703125" style="8" customWidth="1"/>
    <col min="3081" max="3081" width="18.28515625" style="8" customWidth="1"/>
    <col min="3082" max="3082" width="4" style="8" customWidth="1"/>
    <col min="3083" max="3083" width="24.42578125" style="8" bestFit="1" customWidth="1"/>
    <col min="3084" max="3084" width="11.42578125" style="8"/>
    <col min="3085" max="3085" width="17" style="8" customWidth="1"/>
    <col min="3086" max="3086" width="16.5703125" style="8" customWidth="1"/>
    <col min="3087" max="3087" width="14.5703125" style="8" customWidth="1"/>
    <col min="3088" max="3088" width="12.140625" style="8" customWidth="1"/>
    <col min="3089" max="3089" width="23.5703125" style="8" customWidth="1"/>
    <col min="3090" max="3090" width="30.42578125" style="8" bestFit="1" customWidth="1"/>
    <col min="3091" max="3091" width="27.5703125" style="8" customWidth="1"/>
    <col min="3092" max="3092" width="3.85546875" style="8" customWidth="1"/>
    <col min="3093" max="3093" width="22.140625" style="8" bestFit="1" customWidth="1"/>
    <col min="3094" max="3094" width="14.85546875" style="8" customWidth="1"/>
    <col min="3095" max="3095" width="17.85546875" style="8" customWidth="1"/>
    <col min="3096" max="3096" width="22.7109375" style="8" bestFit="1" customWidth="1"/>
    <col min="3097" max="3097" width="14.140625" style="8" customWidth="1"/>
    <col min="3098" max="3098" width="14" style="8" bestFit="1" customWidth="1"/>
    <col min="3099" max="3100" width="20.42578125" style="8" customWidth="1"/>
    <col min="3101" max="3101" width="5.140625" style="8" customWidth="1"/>
    <col min="3102" max="3102" width="13.28515625" style="8" bestFit="1" customWidth="1"/>
    <col min="3103" max="3103" width="14.28515625" style="8" customWidth="1"/>
    <col min="3104" max="3104" width="13.28515625" style="8" bestFit="1" customWidth="1"/>
    <col min="3105" max="3105" width="14.28515625" style="8" customWidth="1"/>
    <col min="3106" max="3108" width="13.28515625" style="8" bestFit="1" customWidth="1"/>
    <col min="3109" max="3109" width="16.28515625" style="8" customWidth="1"/>
    <col min="3110" max="3110" width="11.42578125" style="8"/>
    <col min="3111" max="3111" width="16.42578125" style="8" customWidth="1"/>
    <col min="3112" max="3112" width="12.140625" style="8" customWidth="1"/>
    <col min="3113" max="3113" width="15" style="8" customWidth="1"/>
    <col min="3114" max="3114" width="16.5703125" style="8" customWidth="1"/>
    <col min="3115" max="3115" width="21.28515625" style="8" customWidth="1"/>
    <col min="3116" max="3116" width="21.85546875" style="8" customWidth="1"/>
    <col min="3117" max="3117" width="6.140625" style="8" customWidth="1"/>
    <col min="3118" max="3119" width="16.5703125" style="8" customWidth="1"/>
    <col min="3120" max="3120" width="21.85546875" style="8" customWidth="1"/>
    <col min="3121" max="3121" width="4.140625" style="8" customWidth="1"/>
    <col min="3122" max="3123" width="16.5703125" style="8" customWidth="1"/>
    <col min="3124" max="3124" width="21.85546875" style="8" customWidth="1"/>
    <col min="3125" max="3329" width="11.42578125" style="8"/>
    <col min="3330" max="3330" width="25.5703125" style="8" bestFit="1" customWidth="1"/>
    <col min="3331" max="3331" width="11.42578125" style="8"/>
    <col min="3332" max="3332" width="20.42578125" style="8" customWidth="1"/>
    <col min="3333" max="3333" width="20.140625" style="8" customWidth="1"/>
    <col min="3334" max="3334" width="18.85546875" style="8" bestFit="1" customWidth="1"/>
    <col min="3335" max="3335" width="16.85546875" style="8" bestFit="1" customWidth="1"/>
    <col min="3336" max="3336" width="15.5703125" style="8" customWidth="1"/>
    <col min="3337" max="3337" width="18.28515625" style="8" customWidth="1"/>
    <col min="3338" max="3338" width="4" style="8" customWidth="1"/>
    <col min="3339" max="3339" width="24.42578125" style="8" bestFit="1" customWidth="1"/>
    <col min="3340" max="3340" width="11.42578125" style="8"/>
    <col min="3341" max="3341" width="17" style="8" customWidth="1"/>
    <col min="3342" max="3342" width="16.5703125" style="8" customWidth="1"/>
    <col min="3343" max="3343" width="14.5703125" style="8" customWidth="1"/>
    <col min="3344" max="3344" width="12.140625" style="8" customWidth="1"/>
    <col min="3345" max="3345" width="23.5703125" style="8" customWidth="1"/>
    <col min="3346" max="3346" width="30.42578125" style="8" bestFit="1" customWidth="1"/>
    <col min="3347" max="3347" width="27.5703125" style="8" customWidth="1"/>
    <col min="3348" max="3348" width="3.85546875" style="8" customWidth="1"/>
    <col min="3349" max="3349" width="22.140625" style="8" bestFit="1" customWidth="1"/>
    <col min="3350" max="3350" width="14.85546875" style="8" customWidth="1"/>
    <col min="3351" max="3351" width="17.85546875" style="8" customWidth="1"/>
    <col min="3352" max="3352" width="22.7109375" style="8" bestFit="1" customWidth="1"/>
    <col min="3353" max="3353" width="14.140625" style="8" customWidth="1"/>
    <col min="3354" max="3354" width="14" style="8" bestFit="1" customWidth="1"/>
    <col min="3355" max="3356" width="20.42578125" style="8" customWidth="1"/>
    <col min="3357" max="3357" width="5.140625" style="8" customWidth="1"/>
    <col min="3358" max="3358" width="13.28515625" style="8" bestFit="1" customWidth="1"/>
    <col min="3359" max="3359" width="14.28515625" style="8" customWidth="1"/>
    <col min="3360" max="3360" width="13.28515625" style="8" bestFit="1" customWidth="1"/>
    <col min="3361" max="3361" width="14.28515625" style="8" customWidth="1"/>
    <col min="3362" max="3364" width="13.28515625" style="8" bestFit="1" customWidth="1"/>
    <col min="3365" max="3365" width="16.28515625" style="8" customWidth="1"/>
    <col min="3366" max="3366" width="11.42578125" style="8"/>
    <col min="3367" max="3367" width="16.42578125" style="8" customWidth="1"/>
    <col min="3368" max="3368" width="12.140625" style="8" customWidth="1"/>
    <col min="3369" max="3369" width="15" style="8" customWidth="1"/>
    <col min="3370" max="3370" width="16.5703125" style="8" customWidth="1"/>
    <col min="3371" max="3371" width="21.28515625" style="8" customWidth="1"/>
    <col min="3372" max="3372" width="21.85546875" style="8" customWidth="1"/>
    <col min="3373" max="3373" width="6.140625" style="8" customWidth="1"/>
    <col min="3374" max="3375" width="16.5703125" style="8" customWidth="1"/>
    <col min="3376" max="3376" width="21.85546875" style="8" customWidth="1"/>
    <col min="3377" max="3377" width="4.140625" style="8" customWidth="1"/>
    <col min="3378" max="3379" width="16.5703125" style="8" customWidth="1"/>
    <col min="3380" max="3380" width="21.85546875" style="8" customWidth="1"/>
    <col min="3381" max="3585" width="11.42578125" style="8"/>
    <col min="3586" max="3586" width="25.5703125" style="8" bestFit="1" customWidth="1"/>
    <col min="3587" max="3587" width="11.42578125" style="8"/>
    <col min="3588" max="3588" width="20.42578125" style="8" customWidth="1"/>
    <col min="3589" max="3589" width="20.140625" style="8" customWidth="1"/>
    <col min="3590" max="3590" width="18.85546875" style="8" bestFit="1" customWidth="1"/>
    <col min="3591" max="3591" width="16.85546875" style="8" bestFit="1" customWidth="1"/>
    <col min="3592" max="3592" width="15.5703125" style="8" customWidth="1"/>
    <col min="3593" max="3593" width="18.28515625" style="8" customWidth="1"/>
    <col min="3594" max="3594" width="4" style="8" customWidth="1"/>
    <col min="3595" max="3595" width="24.42578125" style="8" bestFit="1" customWidth="1"/>
    <col min="3596" max="3596" width="11.42578125" style="8"/>
    <col min="3597" max="3597" width="17" style="8" customWidth="1"/>
    <col min="3598" max="3598" width="16.5703125" style="8" customWidth="1"/>
    <col min="3599" max="3599" width="14.5703125" style="8" customWidth="1"/>
    <col min="3600" max="3600" width="12.140625" style="8" customWidth="1"/>
    <col min="3601" max="3601" width="23.5703125" style="8" customWidth="1"/>
    <col min="3602" max="3602" width="30.42578125" style="8" bestFit="1" customWidth="1"/>
    <col min="3603" max="3603" width="27.5703125" style="8" customWidth="1"/>
    <col min="3604" max="3604" width="3.85546875" style="8" customWidth="1"/>
    <col min="3605" max="3605" width="22.140625" style="8" bestFit="1" customWidth="1"/>
    <col min="3606" max="3606" width="14.85546875" style="8" customWidth="1"/>
    <col min="3607" max="3607" width="17.85546875" style="8" customWidth="1"/>
    <col min="3608" max="3608" width="22.7109375" style="8" bestFit="1" customWidth="1"/>
    <col min="3609" max="3609" width="14.140625" style="8" customWidth="1"/>
    <col min="3610" max="3610" width="14" style="8" bestFit="1" customWidth="1"/>
    <col min="3611" max="3612" width="20.42578125" style="8" customWidth="1"/>
    <col min="3613" max="3613" width="5.140625" style="8" customWidth="1"/>
    <col min="3614" max="3614" width="13.28515625" style="8" bestFit="1" customWidth="1"/>
    <col min="3615" max="3615" width="14.28515625" style="8" customWidth="1"/>
    <col min="3616" max="3616" width="13.28515625" style="8" bestFit="1" customWidth="1"/>
    <col min="3617" max="3617" width="14.28515625" style="8" customWidth="1"/>
    <col min="3618" max="3620" width="13.28515625" style="8" bestFit="1" customWidth="1"/>
    <col min="3621" max="3621" width="16.28515625" style="8" customWidth="1"/>
    <col min="3622" max="3622" width="11.42578125" style="8"/>
    <col min="3623" max="3623" width="16.42578125" style="8" customWidth="1"/>
    <col min="3624" max="3624" width="12.140625" style="8" customWidth="1"/>
    <col min="3625" max="3625" width="15" style="8" customWidth="1"/>
    <col min="3626" max="3626" width="16.5703125" style="8" customWidth="1"/>
    <col min="3627" max="3627" width="21.28515625" style="8" customWidth="1"/>
    <col min="3628" max="3628" width="21.85546875" style="8" customWidth="1"/>
    <col min="3629" max="3629" width="6.140625" style="8" customWidth="1"/>
    <col min="3630" max="3631" width="16.5703125" style="8" customWidth="1"/>
    <col min="3632" max="3632" width="21.85546875" style="8" customWidth="1"/>
    <col min="3633" max="3633" width="4.140625" style="8" customWidth="1"/>
    <col min="3634" max="3635" width="16.5703125" style="8" customWidth="1"/>
    <col min="3636" max="3636" width="21.85546875" style="8" customWidth="1"/>
    <col min="3637" max="3841" width="11.42578125" style="8"/>
    <col min="3842" max="3842" width="25.5703125" style="8" bestFit="1" customWidth="1"/>
    <col min="3843" max="3843" width="11.42578125" style="8"/>
    <col min="3844" max="3844" width="20.42578125" style="8" customWidth="1"/>
    <col min="3845" max="3845" width="20.140625" style="8" customWidth="1"/>
    <col min="3846" max="3846" width="18.85546875" style="8" bestFit="1" customWidth="1"/>
    <col min="3847" max="3847" width="16.85546875" style="8" bestFit="1" customWidth="1"/>
    <col min="3848" max="3848" width="15.5703125" style="8" customWidth="1"/>
    <col min="3849" max="3849" width="18.28515625" style="8" customWidth="1"/>
    <col min="3850" max="3850" width="4" style="8" customWidth="1"/>
    <col min="3851" max="3851" width="24.42578125" style="8" bestFit="1" customWidth="1"/>
    <col min="3852" max="3852" width="11.42578125" style="8"/>
    <col min="3853" max="3853" width="17" style="8" customWidth="1"/>
    <col min="3854" max="3854" width="16.5703125" style="8" customWidth="1"/>
    <col min="3855" max="3855" width="14.5703125" style="8" customWidth="1"/>
    <col min="3856" max="3856" width="12.140625" style="8" customWidth="1"/>
    <col min="3857" max="3857" width="23.5703125" style="8" customWidth="1"/>
    <col min="3858" max="3858" width="30.42578125" style="8" bestFit="1" customWidth="1"/>
    <col min="3859" max="3859" width="27.5703125" style="8" customWidth="1"/>
    <col min="3860" max="3860" width="3.85546875" style="8" customWidth="1"/>
    <col min="3861" max="3861" width="22.140625" style="8" bestFit="1" customWidth="1"/>
    <col min="3862" max="3862" width="14.85546875" style="8" customWidth="1"/>
    <col min="3863" max="3863" width="17.85546875" style="8" customWidth="1"/>
    <col min="3864" max="3864" width="22.7109375" style="8" bestFit="1" customWidth="1"/>
    <col min="3865" max="3865" width="14.140625" style="8" customWidth="1"/>
    <col min="3866" max="3866" width="14" style="8" bestFit="1" customWidth="1"/>
    <col min="3867" max="3868" width="20.42578125" style="8" customWidth="1"/>
    <col min="3869" max="3869" width="5.140625" style="8" customWidth="1"/>
    <col min="3870" max="3870" width="13.28515625" style="8" bestFit="1" customWidth="1"/>
    <col min="3871" max="3871" width="14.28515625" style="8" customWidth="1"/>
    <col min="3872" max="3872" width="13.28515625" style="8" bestFit="1" customWidth="1"/>
    <col min="3873" max="3873" width="14.28515625" style="8" customWidth="1"/>
    <col min="3874" max="3876" width="13.28515625" style="8" bestFit="1" customWidth="1"/>
    <col min="3877" max="3877" width="16.28515625" style="8" customWidth="1"/>
    <col min="3878" max="3878" width="11.42578125" style="8"/>
    <col min="3879" max="3879" width="16.42578125" style="8" customWidth="1"/>
    <col min="3880" max="3880" width="12.140625" style="8" customWidth="1"/>
    <col min="3881" max="3881" width="15" style="8" customWidth="1"/>
    <col min="3882" max="3882" width="16.5703125" style="8" customWidth="1"/>
    <col min="3883" max="3883" width="21.28515625" style="8" customWidth="1"/>
    <col min="3884" max="3884" width="21.85546875" style="8" customWidth="1"/>
    <col min="3885" max="3885" width="6.140625" style="8" customWidth="1"/>
    <col min="3886" max="3887" width="16.5703125" style="8" customWidth="1"/>
    <col min="3888" max="3888" width="21.85546875" style="8" customWidth="1"/>
    <col min="3889" max="3889" width="4.140625" style="8" customWidth="1"/>
    <col min="3890" max="3891" width="16.5703125" style="8" customWidth="1"/>
    <col min="3892" max="3892" width="21.85546875" style="8" customWidth="1"/>
    <col min="3893" max="4097" width="11.42578125" style="8"/>
    <col min="4098" max="4098" width="25.5703125" style="8" bestFit="1" customWidth="1"/>
    <col min="4099" max="4099" width="11.42578125" style="8"/>
    <col min="4100" max="4100" width="20.42578125" style="8" customWidth="1"/>
    <col min="4101" max="4101" width="20.140625" style="8" customWidth="1"/>
    <col min="4102" max="4102" width="18.85546875" style="8" bestFit="1" customWidth="1"/>
    <col min="4103" max="4103" width="16.85546875" style="8" bestFit="1" customWidth="1"/>
    <col min="4104" max="4104" width="15.5703125" style="8" customWidth="1"/>
    <col min="4105" max="4105" width="18.28515625" style="8" customWidth="1"/>
    <col min="4106" max="4106" width="4" style="8" customWidth="1"/>
    <col min="4107" max="4107" width="24.42578125" style="8" bestFit="1" customWidth="1"/>
    <col min="4108" max="4108" width="11.42578125" style="8"/>
    <col min="4109" max="4109" width="17" style="8" customWidth="1"/>
    <col min="4110" max="4110" width="16.5703125" style="8" customWidth="1"/>
    <col min="4111" max="4111" width="14.5703125" style="8" customWidth="1"/>
    <col min="4112" max="4112" width="12.140625" style="8" customWidth="1"/>
    <col min="4113" max="4113" width="23.5703125" style="8" customWidth="1"/>
    <col min="4114" max="4114" width="30.42578125" style="8" bestFit="1" customWidth="1"/>
    <col min="4115" max="4115" width="27.5703125" style="8" customWidth="1"/>
    <col min="4116" max="4116" width="3.85546875" style="8" customWidth="1"/>
    <col min="4117" max="4117" width="22.140625" style="8" bestFit="1" customWidth="1"/>
    <col min="4118" max="4118" width="14.85546875" style="8" customWidth="1"/>
    <col min="4119" max="4119" width="17.85546875" style="8" customWidth="1"/>
    <col min="4120" max="4120" width="22.7109375" style="8" bestFit="1" customWidth="1"/>
    <col min="4121" max="4121" width="14.140625" style="8" customWidth="1"/>
    <col min="4122" max="4122" width="14" style="8" bestFit="1" customWidth="1"/>
    <col min="4123" max="4124" width="20.42578125" style="8" customWidth="1"/>
    <col min="4125" max="4125" width="5.140625" style="8" customWidth="1"/>
    <col min="4126" max="4126" width="13.28515625" style="8" bestFit="1" customWidth="1"/>
    <col min="4127" max="4127" width="14.28515625" style="8" customWidth="1"/>
    <col min="4128" max="4128" width="13.28515625" style="8" bestFit="1" customWidth="1"/>
    <col min="4129" max="4129" width="14.28515625" style="8" customWidth="1"/>
    <col min="4130" max="4132" width="13.28515625" style="8" bestFit="1" customWidth="1"/>
    <col min="4133" max="4133" width="16.28515625" style="8" customWidth="1"/>
    <col min="4134" max="4134" width="11.42578125" style="8"/>
    <col min="4135" max="4135" width="16.42578125" style="8" customWidth="1"/>
    <col min="4136" max="4136" width="12.140625" style="8" customWidth="1"/>
    <col min="4137" max="4137" width="15" style="8" customWidth="1"/>
    <col min="4138" max="4138" width="16.5703125" style="8" customWidth="1"/>
    <col min="4139" max="4139" width="21.28515625" style="8" customWidth="1"/>
    <col min="4140" max="4140" width="21.85546875" style="8" customWidth="1"/>
    <col min="4141" max="4141" width="6.140625" style="8" customWidth="1"/>
    <col min="4142" max="4143" width="16.5703125" style="8" customWidth="1"/>
    <col min="4144" max="4144" width="21.85546875" style="8" customWidth="1"/>
    <col min="4145" max="4145" width="4.140625" style="8" customWidth="1"/>
    <col min="4146" max="4147" width="16.5703125" style="8" customWidth="1"/>
    <col min="4148" max="4148" width="21.85546875" style="8" customWidth="1"/>
    <col min="4149" max="4353" width="11.42578125" style="8"/>
    <col min="4354" max="4354" width="25.5703125" style="8" bestFit="1" customWidth="1"/>
    <col min="4355" max="4355" width="11.42578125" style="8"/>
    <col min="4356" max="4356" width="20.42578125" style="8" customWidth="1"/>
    <col min="4357" max="4357" width="20.140625" style="8" customWidth="1"/>
    <col min="4358" max="4358" width="18.85546875" style="8" bestFit="1" customWidth="1"/>
    <col min="4359" max="4359" width="16.85546875" style="8" bestFit="1" customWidth="1"/>
    <col min="4360" max="4360" width="15.5703125" style="8" customWidth="1"/>
    <col min="4361" max="4361" width="18.28515625" style="8" customWidth="1"/>
    <col min="4362" max="4362" width="4" style="8" customWidth="1"/>
    <col min="4363" max="4363" width="24.42578125" style="8" bestFit="1" customWidth="1"/>
    <col min="4364" max="4364" width="11.42578125" style="8"/>
    <col min="4365" max="4365" width="17" style="8" customWidth="1"/>
    <col min="4366" max="4366" width="16.5703125" style="8" customWidth="1"/>
    <col min="4367" max="4367" width="14.5703125" style="8" customWidth="1"/>
    <col min="4368" max="4368" width="12.140625" style="8" customWidth="1"/>
    <col min="4369" max="4369" width="23.5703125" style="8" customWidth="1"/>
    <col min="4370" max="4370" width="30.42578125" style="8" bestFit="1" customWidth="1"/>
    <col min="4371" max="4371" width="27.5703125" style="8" customWidth="1"/>
    <col min="4372" max="4372" width="3.85546875" style="8" customWidth="1"/>
    <col min="4373" max="4373" width="22.140625" style="8" bestFit="1" customWidth="1"/>
    <col min="4374" max="4374" width="14.85546875" style="8" customWidth="1"/>
    <col min="4375" max="4375" width="17.85546875" style="8" customWidth="1"/>
    <col min="4376" max="4376" width="22.7109375" style="8" bestFit="1" customWidth="1"/>
    <col min="4377" max="4377" width="14.140625" style="8" customWidth="1"/>
    <col min="4378" max="4378" width="14" style="8" bestFit="1" customWidth="1"/>
    <col min="4379" max="4380" width="20.42578125" style="8" customWidth="1"/>
    <col min="4381" max="4381" width="5.140625" style="8" customWidth="1"/>
    <col min="4382" max="4382" width="13.28515625" style="8" bestFit="1" customWidth="1"/>
    <col min="4383" max="4383" width="14.28515625" style="8" customWidth="1"/>
    <col min="4384" max="4384" width="13.28515625" style="8" bestFit="1" customWidth="1"/>
    <col min="4385" max="4385" width="14.28515625" style="8" customWidth="1"/>
    <col min="4386" max="4388" width="13.28515625" style="8" bestFit="1" customWidth="1"/>
    <col min="4389" max="4389" width="16.28515625" style="8" customWidth="1"/>
    <col min="4390" max="4390" width="11.42578125" style="8"/>
    <col min="4391" max="4391" width="16.42578125" style="8" customWidth="1"/>
    <col min="4392" max="4392" width="12.140625" style="8" customWidth="1"/>
    <col min="4393" max="4393" width="15" style="8" customWidth="1"/>
    <col min="4394" max="4394" width="16.5703125" style="8" customWidth="1"/>
    <col min="4395" max="4395" width="21.28515625" style="8" customWidth="1"/>
    <col min="4396" max="4396" width="21.85546875" style="8" customWidth="1"/>
    <col min="4397" max="4397" width="6.140625" style="8" customWidth="1"/>
    <col min="4398" max="4399" width="16.5703125" style="8" customWidth="1"/>
    <col min="4400" max="4400" width="21.85546875" style="8" customWidth="1"/>
    <col min="4401" max="4401" width="4.140625" style="8" customWidth="1"/>
    <col min="4402" max="4403" width="16.5703125" style="8" customWidth="1"/>
    <col min="4404" max="4404" width="21.85546875" style="8" customWidth="1"/>
    <col min="4405" max="4609" width="11.42578125" style="8"/>
    <col min="4610" max="4610" width="25.5703125" style="8" bestFit="1" customWidth="1"/>
    <col min="4611" max="4611" width="11.42578125" style="8"/>
    <col min="4612" max="4612" width="20.42578125" style="8" customWidth="1"/>
    <col min="4613" max="4613" width="20.140625" style="8" customWidth="1"/>
    <col min="4614" max="4614" width="18.85546875" style="8" bestFit="1" customWidth="1"/>
    <col min="4615" max="4615" width="16.85546875" style="8" bestFit="1" customWidth="1"/>
    <col min="4616" max="4616" width="15.5703125" style="8" customWidth="1"/>
    <col min="4617" max="4617" width="18.28515625" style="8" customWidth="1"/>
    <col min="4618" max="4618" width="4" style="8" customWidth="1"/>
    <col min="4619" max="4619" width="24.42578125" style="8" bestFit="1" customWidth="1"/>
    <col min="4620" max="4620" width="11.42578125" style="8"/>
    <col min="4621" max="4621" width="17" style="8" customWidth="1"/>
    <col min="4622" max="4622" width="16.5703125" style="8" customWidth="1"/>
    <col min="4623" max="4623" width="14.5703125" style="8" customWidth="1"/>
    <col min="4624" max="4624" width="12.140625" style="8" customWidth="1"/>
    <col min="4625" max="4625" width="23.5703125" style="8" customWidth="1"/>
    <col min="4626" max="4626" width="30.42578125" style="8" bestFit="1" customWidth="1"/>
    <col min="4627" max="4627" width="27.5703125" style="8" customWidth="1"/>
    <col min="4628" max="4628" width="3.85546875" style="8" customWidth="1"/>
    <col min="4629" max="4629" width="22.140625" style="8" bestFit="1" customWidth="1"/>
    <col min="4630" max="4630" width="14.85546875" style="8" customWidth="1"/>
    <col min="4631" max="4631" width="17.85546875" style="8" customWidth="1"/>
    <col min="4632" max="4632" width="22.7109375" style="8" bestFit="1" customWidth="1"/>
    <col min="4633" max="4633" width="14.140625" style="8" customWidth="1"/>
    <col min="4634" max="4634" width="14" style="8" bestFit="1" customWidth="1"/>
    <col min="4635" max="4636" width="20.42578125" style="8" customWidth="1"/>
    <col min="4637" max="4637" width="5.140625" style="8" customWidth="1"/>
    <col min="4638" max="4638" width="13.28515625" style="8" bestFit="1" customWidth="1"/>
    <col min="4639" max="4639" width="14.28515625" style="8" customWidth="1"/>
    <col min="4640" max="4640" width="13.28515625" style="8" bestFit="1" customWidth="1"/>
    <col min="4641" max="4641" width="14.28515625" style="8" customWidth="1"/>
    <col min="4642" max="4644" width="13.28515625" style="8" bestFit="1" customWidth="1"/>
    <col min="4645" max="4645" width="16.28515625" style="8" customWidth="1"/>
    <col min="4646" max="4646" width="11.42578125" style="8"/>
    <col min="4647" max="4647" width="16.42578125" style="8" customWidth="1"/>
    <col min="4648" max="4648" width="12.140625" style="8" customWidth="1"/>
    <col min="4649" max="4649" width="15" style="8" customWidth="1"/>
    <col min="4650" max="4650" width="16.5703125" style="8" customWidth="1"/>
    <col min="4651" max="4651" width="21.28515625" style="8" customWidth="1"/>
    <col min="4652" max="4652" width="21.85546875" style="8" customWidth="1"/>
    <col min="4653" max="4653" width="6.140625" style="8" customWidth="1"/>
    <col min="4654" max="4655" width="16.5703125" style="8" customWidth="1"/>
    <col min="4656" max="4656" width="21.85546875" style="8" customWidth="1"/>
    <col min="4657" max="4657" width="4.140625" style="8" customWidth="1"/>
    <col min="4658" max="4659" width="16.5703125" style="8" customWidth="1"/>
    <col min="4660" max="4660" width="21.85546875" style="8" customWidth="1"/>
    <col min="4661" max="4865" width="11.42578125" style="8"/>
    <col min="4866" max="4866" width="25.5703125" style="8" bestFit="1" customWidth="1"/>
    <col min="4867" max="4867" width="11.42578125" style="8"/>
    <col min="4868" max="4868" width="20.42578125" style="8" customWidth="1"/>
    <col min="4869" max="4869" width="20.140625" style="8" customWidth="1"/>
    <col min="4870" max="4870" width="18.85546875" style="8" bestFit="1" customWidth="1"/>
    <col min="4871" max="4871" width="16.85546875" style="8" bestFit="1" customWidth="1"/>
    <col min="4872" max="4872" width="15.5703125" style="8" customWidth="1"/>
    <col min="4873" max="4873" width="18.28515625" style="8" customWidth="1"/>
    <col min="4874" max="4874" width="4" style="8" customWidth="1"/>
    <col min="4875" max="4875" width="24.42578125" style="8" bestFit="1" customWidth="1"/>
    <col min="4876" max="4876" width="11.42578125" style="8"/>
    <col min="4877" max="4877" width="17" style="8" customWidth="1"/>
    <col min="4878" max="4878" width="16.5703125" style="8" customWidth="1"/>
    <col min="4879" max="4879" width="14.5703125" style="8" customWidth="1"/>
    <col min="4880" max="4880" width="12.140625" style="8" customWidth="1"/>
    <col min="4881" max="4881" width="23.5703125" style="8" customWidth="1"/>
    <col min="4882" max="4882" width="30.42578125" style="8" bestFit="1" customWidth="1"/>
    <col min="4883" max="4883" width="27.5703125" style="8" customWidth="1"/>
    <col min="4884" max="4884" width="3.85546875" style="8" customWidth="1"/>
    <col min="4885" max="4885" width="22.140625" style="8" bestFit="1" customWidth="1"/>
    <col min="4886" max="4886" width="14.85546875" style="8" customWidth="1"/>
    <col min="4887" max="4887" width="17.85546875" style="8" customWidth="1"/>
    <col min="4888" max="4888" width="22.7109375" style="8" bestFit="1" customWidth="1"/>
    <col min="4889" max="4889" width="14.140625" style="8" customWidth="1"/>
    <col min="4890" max="4890" width="14" style="8" bestFit="1" customWidth="1"/>
    <col min="4891" max="4892" width="20.42578125" style="8" customWidth="1"/>
    <col min="4893" max="4893" width="5.140625" style="8" customWidth="1"/>
    <col min="4894" max="4894" width="13.28515625" style="8" bestFit="1" customWidth="1"/>
    <col min="4895" max="4895" width="14.28515625" style="8" customWidth="1"/>
    <col min="4896" max="4896" width="13.28515625" style="8" bestFit="1" customWidth="1"/>
    <col min="4897" max="4897" width="14.28515625" style="8" customWidth="1"/>
    <col min="4898" max="4900" width="13.28515625" style="8" bestFit="1" customWidth="1"/>
    <col min="4901" max="4901" width="16.28515625" style="8" customWidth="1"/>
    <col min="4902" max="4902" width="11.42578125" style="8"/>
    <col min="4903" max="4903" width="16.42578125" style="8" customWidth="1"/>
    <col min="4904" max="4904" width="12.140625" style="8" customWidth="1"/>
    <col min="4905" max="4905" width="15" style="8" customWidth="1"/>
    <col min="4906" max="4906" width="16.5703125" style="8" customWidth="1"/>
    <col min="4907" max="4907" width="21.28515625" style="8" customWidth="1"/>
    <col min="4908" max="4908" width="21.85546875" style="8" customWidth="1"/>
    <col min="4909" max="4909" width="6.140625" style="8" customWidth="1"/>
    <col min="4910" max="4911" width="16.5703125" style="8" customWidth="1"/>
    <col min="4912" max="4912" width="21.85546875" style="8" customWidth="1"/>
    <col min="4913" max="4913" width="4.140625" style="8" customWidth="1"/>
    <col min="4914" max="4915" width="16.5703125" style="8" customWidth="1"/>
    <col min="4916" max="4916" width="21.85546875" style="8" customWidth="1"/>
    <col min="4917" max="5121" width="11.42578125" style="8"/>
    <col min="5122" max="5122" width="25.5703125" style="8" bestFit="1" customWidth="1"/>
    <col min="5123" max="5123" width="11.42578125" style="8"/>
    <col min="5124" max="5124" width="20.42578125" style="8" customWidth="1"/>
    <col min="5125" max="5125" width="20.140625" style="8" customWidth="1"/>
    <col min="5126" max="5126" width="18.85546875" style="8" bestFit="1" customWidth="1"/>
    <col min="5127" max="5127" width="16.85546875" style="8" bestFit="1" customWidth="1"/>
    <col min="5128" max="5128" width="15.5703125" style="8" customWidth="1"/>
    <col min="5129" max="5129" width="18.28515625" style="8" customWidth="1"/>
    <col min="5130" max="5130" width="4" style="8" customWidth="1"/>
    <col min="5131" max="5131" width="24.42578125" style="8" bestFit="1" customWidth="1"/>
    <col min="5132" max="5132" width="11.42578125" style="8"/>
    <col min="5133" max="5133" width="17" style="8" customWidth="1"/>
    <col min="5134" max="5134" width="16.5703125" style="8" customWidth="1"/>
    <col min="5135" max="5135" width="14.5703125" style="8" customWidth="1"/>
    <col min="5136" max="5136" width="12.140625" style="8" customWidth="1"/>
    <col min="5137" max="5137" width="23.5703125" style="8" customWidth="1"/>
    <col min="5138" max="5138" width="30.42578125" style="8" bestFit="1" customWidth="1"/>
    <col min="5139" max="5139" width="27.5703125" style="8" customWidth="1"/>
    <col min="5140" max="5140" width="3.85546875" style="8" customWidth="1"/>
    <col min="5141" max="5141" width="22.140625" style="8" bestFit="1" customWidth="1"/>
    <col min="5142" max="5142" width="14.85546875" style="8" customWidth="1"/>
    <col min="5143" max="5143" width="17.85546875" style="8" customWidth="1"/>
    <col min="5144" max="5144" width="22.7109375" style="8" bestFit="1" customWidth="1"/>
    <col min="5145" max="5145" width="14.140625" style="8" customWidth="1"/>
    <col min="5146" max="5146" width="14" style="8" bestFit="1" customWidth="1"/>
    <col min="5147" max="5148" width="20.42578125" style="8" customWidth="1"/>
    <col min="5149" max="5149" width="5.140625" style="8" customWidth="1"/>
    <col min="5150" max="5150" width="13.28515625" style="8" bestFit="1" customWidth="1"/>
    <col min="5151" max="5151" width="14.28515625" style="8" customWidth="1"/>
    <col min="5152" max="5152" width="13.28515625" style="8" bestFit="1" customWidth="1"/>
    <col min="5153" max="5153" width="14.28515625" style="8" customWidth="1"/>
    <col min="5154" max="5156" width="13.28515625" style="8" bestFit="1" customWidth="1"/>
    <col min="5157" max="5157" width="16.28515625" style="8" customWidth="1"/>
    <col min="5158" max="5158" width="11.42578125" style="8"/>
    <col min="5159" max="5159" width="16.42578125" style="8" customWidth="1"/>
    <col min="5160" max="5160" width="12.140625" style="8" customWidth="1"/>
    <col min="5161" max="5161" width="15" style="8" customWidth="1"/>
    <col min="5162" max="5162" width="16.5703125" style="8" customWidth="1"/>
    <col min="5163" max="5163" width="21.28515625" style="8" customWidth="1"/>
    <col min="5164" max="5164" width="21.85546875" style="8" customWidth="1"/>
    <col min="5165" max="5165" width="6.140625" style="8" customWidth="1"/>
    <col min="5166" max="5167" width="16.5703125" style="8" customWidth="1"/>
    <col min="5168" max="5168" width="21.85546875" style="8" customWidth="1"/>
    <col min="5169" max="5169" width="4.140625" style="8" customWidth="1"/>
    <col min="5170" max="5171" width="16.5703125" style="8" customWidth="1"/>
    <col min="5172" max="5172" width="21.85546875" style="8" customWidth="1"/>
    <col min="5173" max="5377" width="11.42578125" style="8"/>
    <col min="5378" max="5378" width="25.5703125" style="8" bestFit="1" customWidth="1"/>
    <col min="5379" max="5379" width="11.42578125" style="8"/>
    <col min="5380" max="5380" width="20.42578125" style="8" customWidth="1"/>
    <col min="5381" max="5381" width="20.140625" style="8" customWidth="1"/>
    <col min="5382" max="5382" width="18.85546875" style="8" bestFit="1" customWidth="1"/>
    <col min="5383" max="5383" width="16.85546875" style="8" bestFit="1" customWidth="1"/>
    <col min="5384" max="5384" width="15.5703125" style="8" customWidth="1"/>
    <col min="5385" max="5385" width="18.28515625" style="8" customWidth="1"/>
    <col min="5386" max="5386" width="4" style="8" customWidth="1"/>
    <col min="5387" max="5387" width="24.42578125" style="8" bestFit="1" customWidth="1"/>
    <col min="5388" max="5388" width="11.42578125" style="8"/>
    <col min="5389" max="5389" width="17" style="8" customWidth="1"/>
    <col min="5390" max="5390" width="16.5703125" style="8" customWidth="1"/>
    <col min="5391" max="5391" width="14.5703125" style="8" customWidth="1"/>
    <col min="5392" max="5392" width="12.140625" style="8" customWidth="1"/>
    <col min="5393" max="5393" width="23.5703125" style="8" customWidth="1"/>
    <col min="5394" max="5394" width="30.42578125" style="8" bestFit="1" customWidth="1"/>
    <col min="5395" max="5395" width="27.5703125" style="8" customWidth="1"/>
    <col min="5396" max="5396" width="3.85546875" style="8" customWidth="1"/>
    <col min="5397" max="5397" width="22.140625" style="8" bestFit="1" customWidth="1"/>
    <col min="5398" max="5398" width="14.85546875" style="8" customWidth="1"/>
    <col min="5399" max="5399" width="17.85546875" style="8" customWidth="1"/>
    <col min="5400" max="5400" width="22.7109375" style="8" bestFit="1" customWidth="1"/>
    <col min="5401" max="5401" width="14.140625" style="8" customWidth="1"/>
    <col min="5402" max="5402" width="14" style="8" bestFit="1" customWidth="1"/>
    <col min="5403" max="5404" width="20.42578125" style="8" customWidth="1"/>
    <col min="5405" max="5405" width="5.140625" style="8" customWidth="1"/>
    <col min="5406" max="5406" width="13.28515625" style="8" bestFit="1" customWidth="1"/>
    <col min="5407" max="5407" width="14.28515625" style="8" customWidth="1"/>
    <col min="5408" max="5408" width="13.28515625" style="8" bestFit="1" customWidth="1"/>
    <col min="5409" max="5409" width="14.28515625" style="8" customWidth="1"/>
    <col min="5410" max="5412" width="13.28515625" style="8" bestFit="1" customWidth="1"/>
    <col min="5413" max="5413" width="16.28515625" style="8" customWidth="1"/>
    <col min="5414" max="5414" width="11.42578125" style="8"/>
    <col min="5415" max="5415" width="16.42578125" style="8" customWidth="1"/>
    <col min="5416" max="5416" width="12.140625" style="8" customWidth="1"/>
    <col min="5417" max="5417" width="15" style="8" customWidth="1"/>
    <col min="5418" max="5418" width="16.5703125" style="8" customWidth="1"/>
    <col min="5419" max="5419" width="21.28515625" style="8" customWidth="1"/>
    <col min="5420" max="5420" width="21.85546875" style="8" customWidth="1"/>
    <col min="5421" max="5421" width="6.140625" style="8" customWidth="1"/>
    <col min="5422" max="5423" width="16.5703125" style="8" customWidth="1"/>
    <col min="5424" max="5424" width="21.85546875" style="8" customWidth="1"/>
    <col min="5425" max="5425" width="4.140625" style="8" customWidth="1"/>
    <col min="5426" max="5427" width="16.5703125" style="8" customWidth="1"/>
    <col min="5428" max="5428" width="21.85546875" style="8" customWidth="1"/>
    <col min="5429" max="5633" width="11.42578125" style="8"/>
    <col min="5634" max="5634" width="25.5703125" style="8" bestFit="1" customWidth="1"/>
    <col min="5635" max="5635" width="11.42578125" style="8"/>
    <col min="5636" max="5636" width="20.42578125" style="8" customWidth="1"/>
    <col min="5637" max="5637" width="20.140625" style="8" customWidth="1"/>
    <col min="5638" max="5638" width="18.85546875" style="8" bestFit="1" customWidth="1"/>
    <col min="5639" max="5639" width="16.85546875" style="8" bestFit="1" customWidth="1"/>
    <col min="5640" max="5640" width="15.5703125" style="8" customWidth="1"/>
    <col min="5641" max="5641" width="18.28515625" style="8" customWidth="1"/>
    <col min="5642" max="5642" width="4" style="8" customWidth="1"/>
    <col min="5643" max="5643" width="24.42578125" style="8" bestFit="1" customWidth="1"/>
    <col min="5644" max="5644" width="11.42578125" style="8"/>
    <col min="5645" max="5645" width="17" style="8" customWidth="1"/>
    <col min="5646" max="5646" width="16.5703125" style="8" customWidth="1"/>
    <col min="5647" max="5647" width="14.5703125" style="8" customWidth="1"/>
    <col min="5648" max="5648" width="12.140625" style="8" customWidth="1"/>
    <col min="5649" max="5649" width="23.5703125" style="8" customWidth="1"/>
    <col min="5650" max="5650" width="30.42578125" style="8" bestFit="1" customWidth="1"/>
    <col min="5651" max="5651" width="27.5703125" style="8" customWidth="1"/>
    <col min="5652" max="5652" width="3.85546875" style="8" customWidth="1"/>
    <col min="5653" max="5653" width="22.140625" style="8" bestFit="1" customWidth="1"/>
    <col min="5654" max="5654" width="14.85546875" style="8" customWidth="1"/>
    <col min="5655" max="5655" width="17.85546875" style="8" customWidth="1"/>
    <col min="5656" max="5656" width="22.7109375" style="8" bestFit="1" customWidth="1"/>
    <col min="5657" max="5657" width="14.140625" style="8" customWidth="1"/>
    <col min="5658" max="5658" width="14" style="8" bestFit="1" customWidth="1"/>
    <col min="5659" max="5660" width="20.42578125" style="8" customWidth="1"/>
    <col min="5661" max="5661" width="5.140625" style="8" customWidth="1"/>
    <col min="5662" max="5662" width="13.28515625" style="8" bestFit="1" customWidth="1"/>
    <col min="5663" max="5663" width="14.28515625" style="8" customWidth="1"/>
    <col min="5664" max="5664" width="13.28515625" style="8" bestFit="1" customWidth="1"/>
    <col min="5665" max="5665" width="14.28515625" style="8" customWidth="1"/>
    <col min="5666" max="5668" width="13.28515625" style="8" bestFit="1" customWidth="1"/>
    <col min="5669" max="5669" width="16.28515625" style="8" customWidth="1"/>
    <col min="5670" max="5670" width="11.42578125" style="8"/>
    <col min="5671" max="5671" width="16.42578125" style="8" customWidth="1"/>
    <col min="5672" max="5672" width="12.140625" style="8" customWidth="1"/>
    <col min="5673" max="5673" width="15" style="8" customWidth="1"/>
    <col min="5674" max="5674" width="16.5703125" style="8" customWidth="1"/>
    <col min="5675" max="5675" width="21.28515625" style="8" customWidth="1"/>
    <col min="5676" max="5676" width="21.85546875" style="8" customWidth="1"/>
    <col min="5677" max="5677" width="6.140625" style="8" customWidth="1"/>
    <col min="5678" max="5679" width="16.5703125" style="8" customWidth="1"/>
    <col min="5680" max="5680" width="21.85546875" style="8" customWidth="1"/>
    <col min="5681" max="5681" width="4.140625" style="8" customWidth="1"/>
    <col min="5682" max="5683" width="16.5703125" style="8" customWidth="1"/>
    <col min="5684" max="5684" width="21.85546875" style="8" customWidth="1"/>
    <col min="5685" max="5889" width="11.42578125" style="8"/>
    <col min="5890" max="5890" width="25.5703125" style="8" bestFit="1" customWidth="1"/>
    <col min="5891" max="5891" width="11.42578125" style="8"/>
    <col min="5892" max="5892" width="20.42578125" style="8" customWidth="1"/>
    <col min="5893" max="5893" width="20.140625" style="8" customWidth="1"/>
    <col min="5894" max="5894" width="18.85546875" style="8" bestFit="1" customWidth="1"/>
    <col min="5895" max="5895" width="16.85546875" style="8" bestFit="1" customWidth="1"/>
    <col min="5896" max="5896" width="15.5703125" style="8" customWidth="1"/>
    <col min="5897" max="5897" width="18.28515625" style="8" customWidth="1"/>
    <col min="5898" max="5898" width="4" style="8" customWidth="1"/>
    <col min="5899" max="5899" width="24.42578125" style="8" bestFit="1" customWidth="1"/>
    <col min="5900" max="5900" width="11.42578125" style="8"/>
    <col min="5901" max="5901" width="17" style="8" customWidth="1"/>
    <col min="5902" max="5902" width="16.5703125" style="8" customWidth="1"/>
    <col min="5903" max="5903" width="14.5703125" style="8" customWidth="1"/>
    <col min="5904" max="5904" width="12.140625" style="8" customWidth="1"/>
    <col min="5905" max="5905" width="23.5703125" style="8" customWidth="1"/>
    <col min="5906" max="5906" width="30.42578125" style="8" bestFit="1" customWidth="1"/>
    <col min="5907" max="5907" width="27.5703125" style="8" customWidth="1"/>
    <col min="5908" max="5908" width="3.85546875" style="8" customWidth="1"/>
    <col min="5909" max="5909" width="22.140625" style="8" bestFit="1" customWidth="1"/>
    <col min="5910" max="5910" width="14.85546875" style="8" customWidth="1"/>
    <col min="5911" max="5911" width="17.85546875" style="8" customWidth="1"/>
    <col min="5912" max="5912" width="22.7109375" style="8" bestFit="1" customWidth="1"/>
    <col min="5913" max="5913" width="14.140625" style="8" customWidth="1"/>
    <col min="5914" max="5914" width="14" style="8" bestFit="1" customWidth="1"/>
    <col min="5915" max="5916" width="20.42578125" style="8" customWidth="1"/>
    <col min="5917" max="5917" width="5.140625" style="8" customWidth="1"/>
    <col min="5918" max="5918" width="13.28515625" style="8" bestFit="1" customWidth="1"/>
    <col min="5919" max="5919" width="14.28515625" style="8" customWidth="1"/>
    <col min="5920" max="5920" width="13.28515625" style="8" bestFit="1" customWidth="1"/>
    <col min="5921" max="5921" width="14.28515625" style="8" customWidth="1"/>
    <col min="5922" max="5924" width="13.28515625" style="8" bestFit="1" customWidth="1"/>
    <col min="5925" max="5925" width="16.28515625" style="8" customWidth="1"/>
    <col min="5926" max="5926" width="11.42578125" style="8"/>
    <col min="5927" max="5927" width="16.42578125" style="8" customWidth="1"/>
    <col min="5928" max="5928" width="12.140625" style="8" customWidth="1"/>
    <col min="5929" max="5929" width="15" style="8" customWidth="1"/>
    <col min="5930" max="5930" width="16.5703125" style="8" customWidth="1"/>
    <col min="5931" max="5931" width="21.28515625" style="8" customWidth="1"/>
    <col min="5932" max="5932" width="21.85546875" style="8" customWidth="1"/>
    <col min="5933" max="5933" width="6.140625" style="8" customWidth="1"/>
    <col min="5934" max="5935" width="16.5703125" style="8" customWidth="1"/>
    <col min="5936" max="5936" width="21.85546875" style="8" customWidth="1"/>
    <col min="5937" max="5937" width="4.140625" style="8" customWidth="1"/>
    <col min="5938" max="5939" width="16.5703125" style="8" customWidth="1"/>
    <col min="5940" max="5940" width="21.85546875" style="8" customWidth="1"/>
    <col min="5941" max="6145" width="11.42578125" style="8"/>
    <col min="6146" max="6146" width="25.5703125" style="8" bestFit="1" customWidth="1"/>
    <col min="6147" max="6147" width="11.42578125" style="8"/>
    <col min="6148" max="6148" width="20.42578125" style="8" customWidth="1"/>
    <col min="6149" max="6149" width="20.140625" style="8" customWidth="1"/>
    <col min="6150" max="6150" width="18.85546875" style="8" bestFit="1" customWidth="1"/>
    <col min="6151" max="6151" width="16.85546875" style="8" bestFit="1" customWidth="1"/>
    <col min="6152" max="6152" width="15.5703125" style="8" customWidth="1"/>
    <col min="6153" max="6153" width="18.28515625" style="8" customWidth="1"/>
    <col min="6154" max="6154" width="4" style="8" customWidth="1"/>
    <col min="6155" max="6155" width="24.42578125" style="8" bestFit="1" customWidth="1"/>
    <col min="6156" max="6156" width="11.42578125" style="8"/>
    <col min="6157" max="6157" width="17" style="8" customWidth="1"/>
    <col min="6158" max="6158" width="16.5703125" style="8" customWidth="1"/>
    <col min="6159" max="6159" width="14.5703125" style="8" customWidth="1"/>
    <col min="6160" max="6160" width="12.140625" style="8" customWidth="1"/>
    <col min="6161" max="6161" width="23.5703125" style="8" customWidth="1"/>
    <col min="6162" max="6162" width="30.42578125" style="8" bestFit="1" customWidth="1"/>
    <col min="6163" max="6163" width="27.5703125" style="8" customWidth="1"/>
    <col min="6164" max="6164" width="3.85546875" style="8" customWidth="1"/>
    <col min="6165" max="6165" width="22.140625" style="8" bestFit="1" customWidth="1"/>
    <col min="6166" max="6166" width="14.85546875" style="8" customWidth="1"/>
    <col min="6167" max="6167" width="17.85546875" style="8" customWidth="1"/>
    <col min="6168" max="6168" width="22.7109375" style="8" bestFit="1" customWidth="1"/>
    <col min="6169" max="6169" width="14.140625" style="8" customWidth="1"/>
    <col min="6170" max="6170" width="14" style="8" bestFit="1" customWidth="1"/>
    <col min="6171" max="6172" width="20.42578125" style="8" customWidth="1"/>
    <col min="6173" max="6173" width="5.140625" style="8" customWidth="1"/>
    <col min="6174" max="6174" width="13.28515625" style="8" bestFit="1" customWidth="1"/>
    <col min="6175" max="6175" width="14.28515625" style="8" customWidth="1"/>
    <col min="6176" max="6176" width="13.28515625" style="8" bestFit="1" customWidth="1"/>
    <col min="6177" max="6177" width="14.28515625" style="8" customWidth="1"/>
    <col min="6178" max="6180" width="13.28515625" style="8" bestFit="1" customWidth="1"/>
    <col min="6181" max="6181" width="16.28515625" style="8" customWidth="1"/>
    <col min="6182" max="6182" width="11.42578125" style="8"/>
    <col min="6183" max="6183" width="16.42578125" style="8" customWidth="1"/>
    <col min="6184" max="6184" width="12.140625" style="8" customWidth="1"/>
    <col min="6185" max="6185" width="15" style="8" customWidth="1"/>
    <col min="6186" max="6186" width="16.5703125" style="8" customWidth="1"/>
    <col min="6187" max="6187" width="21.28515625" style="8" customWidth="1"/>
    <col min="6188" max="6188" width="21.85546875" style="8" customWidth="1"/>
    <col min="6189" max="6189" width="6.140625" style="8" customWidth="1"/>
    <col min="6190" max="6191" width="16.5703125" style="8" customWidth="1"/>
    <col min="6192" max="6192" width="21.85546875" style="8" customWidth="1"/>
    <col min="6193" max="6193" width="4.140625" style="8" customWidth="1"/>
    <col min="6194" max="6195" width="16.5703125" style="8" customWidth="1"/>
    <col min="6196" max="6196" width="21.85546875" style="8" customWidth="1"/>
    <col min="6197" max="6401" width="11.42578125" style="8"/>
    <col min="6402" max="6402" width="25.5703125" style="8" bestFit="1" customWidth="1"/>
    <col min="6403" max="6403" width="11.42578125" style="8"/>
    <col min="6404" max="6404" width="20.42578125" style="8" customWidth="1"/>
    <col min="6405" max="6405" width="20.140625" style="8" customWidth="1"/>
    <col min="6406" max="6406" width="18.85546875" style="8" bestFit="1" customWidth="1"/>
    <col min="6407" max="6407" width="16.85546875" style="8" bestFit="1" customWidth="1"/>
    <col min="6408" max="6408" width="15.5703125" style="8" customWidth="1"/>
    <col min="6409" max="6409" width="18.28515625" style="8" customWidth="1"/>
    <col min="6410" max="6410" width="4" style="8" customWidth="1"/>
    <col min="6411" max="6411" width="24.42578125" style="8" bestFit="1" customWidth="1"/>
    <col min="6412" max="6412" width="11.42578125" style="8"/>
    <col min="6413" max="6413" width="17" style="8" customWidth="1"/>
    <col min="6414" max="6414" width="16.5703125" style="8" customWidth="1"/>
    <col min="6415" max="6415" width="14.5703125" style="8" customWidth="1"/>
    <col min="6416" max="6416" width="12.140625" style="8" customWidth="1"/>
    <col min="6417" max="6417" width="23.5703125" style="8" customWidth="1"/>
    <col min="6418" max="6418" width="30.42578125" style="8" bestFit="1" customWidth="1"/>
    <col min="6419" max="6419" width="27.5703125" style="8" customWidth="1"/>
    <col min="6420" max="6420" width="3.85546875" style="8" customWidth="1"/>
    <col min="6421" max="6421" width="22.140625" style="8" bestFit="1" customWidth="1"/>
    <col min="6422" max="6422" width="14.85546875" style="8" customWidth="1"/>
    <col min="6423" max="6423" width="17.85546875" style="8" customWidth="1"/>
    <col min="6424" max="6424" width="22.7109375" style="8" bestFit="1" customWidth="1"/>
    <col min="6425" max="6425" width="14.140625" style="8" customWidth="1"/>
    <col min="6426" max="6426" width="14" style="8" bestFit="1" customWidth="1"/>
    <col min="6427" max="6428" width="20.42578125" style="8" customWidth="1"/>
    <col min="6429" max="6429" width="5.140625" style="8" customWidth="1"/>
    <col min="6430" max="6430" width="13.28515625" style="8" bestFit="1" customWidth="1"/>
    <col min="6431" max="6431" width="14.28515625" style="8" customWidth="1"/>
    <col min="6432" max="6432" width="13.28515625" style="8" bestFit="1" customWidth="1"/>
    <col min="6433" max="6433" width="14.28515625" style="8" customWidth="1"/>
    <col min="6434" max="6436" width="13.28515625" style="8" bestFit="1" customWidth="1"/>
    <col min="6437" max="6437" width="16.28515625" style="8" customWidth="1"/>
    <col min="6438" max="6438" width="11.42578125" style="8"/>
    <col min="6439" max="6439" width="16.42578125" style="8" customWidth="1"/>
    <col min="6440" max="6440" width="12.140625" style="8" customWidth="1"/>
    <col min="6441" max="6441" width="15" style="8" customWidth="1"/>
    <col min="6442" max="6442" width="16.5703125" style="8" customWidth="1"/>
    <col min="6443" max="6443" width="21.28515625" style="8" customWidth="1"/>
    <col min="6444" max="6444" width="21.85546875" style="8" customWidth="1"/>
    <col min="6445" max="6445" width="6.140625" style="8" customWidth="1"/>
    <col min="6446" max="6447" width="16.5703125" style="8" customWidth="1"/>
    <col min="6448" max="6448" width="21.85546875" style="8" customWidth="1"/>
    <col min="6449" max="6449" width="4.140625" style="8" customWidth="1"/>
    <col min="6450" max="6451" width="16.5703125" style="8" customWidth="1"/>
    <col min="6452" max="6452" width="21.85546875" style="8" customWidth="1"/>
    <col min="6453" max="6657" width="11.42578125" style="8"/>
    <col min="6658" max="6658" width="25.5703125" style="8" bestFit="1" customWidth="1"/>
    <col min="6659" max="6659" width="11.42578125" style="8"/>
    <col min="6660" max="6660" width="20.42578125" style="8" customWidth="1"/>
    <col min="6661" max="6661" width="20.140625" style="8" customWidth="1"/>
    <col min="6662" max="6662" width="18.85546875" style="8" bestFit="1" customWidth="1"/>
    <col min="6663" max="6663" width="16.85546875" style="8" bestFit="1" customWidth="1"/>
    <col min="6664" max="6664" width="15.5703125" style="8" customWidth="1"/>
    <col min="6665" max="6665" width="18.28515625" style="8" customWidth="1"/>
    <col min="6666" max="6666" width="4" style="8" customWidth="1"/>
    <col min="6667" max="6667" width="24.42578125" style="8" bestFit="1" customWidth="1"/>
    <col min="6668" max="6668" width="11.42578125" style="8"/>
    <col min="6669" max="6669" width="17" style="8" customWidth="1"/>
    <col min="6670" max="6670" width="16.5703125" style="8" customWidth="1"/>
    <col min="6671" max="6671" width="14.5703125" style="8" customWidth="1"/>
    <col min="6672" max="6672" width="12.140625" style="8" customWidth="1"/>
    <col min="6673" max="6673" width="23.5703125" style="8" customWidth="1"/>
    <col min="6674" max="6674" width="30.42578125" style="8" bestFit="1" customWidth="1"/>
    <col min="6675" max="6675" width="27.5703125" style="8" customWidth="1"/>
    <col min="6676" max="6676" width="3.85546875" style="8" customWidth="1"/>
    <col min="6677" max="6677" width="22.140625" style="8" bestFit="1" customWidth="1"/>
    <col min="6678" max="6678" width="14.85546875" style="8" customWidth="1"/>
    <col min="6679" max="6679" width="17.85546875" style="8" customWidth="1"/>
    <col min="6680" max="6680" width="22.7109375" style="8" bestFit="1" customWidth="1"/>
    <col min="6681" max="6681" width="14.140625" style="8" customWidth="1"/>
    <col min="6682" max="6682" width="14" style="8" bestFit="1" customWidth="1"/>
    <col min="6683" max="6684" width="20.42578125" style="8" customWidth="1"/>
    <col min="6685" max="6685" width="5.140625" style="8" customWidth="1"/>
    <col min="6686" max="6686" width="13.28515625" style="8" bestFit="1" customWidth="1"/>
    <col min="6687" max="6687" width="14.28515625" style="8" customWidth="1"/>
    <col min="6688" max="6688" width="13.28515625" style="8" bestFit="1" customWidth="1"/>
    <col min="6689" max="6689" width="14.28515625" style="8" customWidth="1"/>
    <col min="6690" max="6692" width="13.28515625" style="8" bestFit="1" customWidth="1"/>
    <col min="6693" max="6693" width="16.28515625" style="8" customWidth="1"/>
    <col min="6694" max="6694" width="11.42578125" style="8"/>
    <col min="6695" max="6695" width="16.42578125" style="8" customWidth="1"/>
    <col min="6696" max="6696" width="12.140625" style="8" customWidth="1"/>
    <col min="6697" max="6697" width="15" style="8" customWidth="1"/>
    <col min="6698" max="6698" width="16.5703125" style="8" customWidth="1"/>
    <col min="6699" max="6699" width="21.28515625" style="8" customWidth="1"/>
    <col min="6700" max="6700" width="21.85546875" style="8" customWidth="1"/>
    <col min="6701" max="6701" width="6.140625" style="8" customWidth="1"/>
    <col min="6702" max="6703" width="16.5703125" style="8" customWidth="1"/>
    <col min="6704" max="6704" width="21.85546875" style="8" customWidth="1"/>
    <col min="6705" max="6705" width="4.140625" style="8" customWidth="1"/>
    <col min="6706" max="6707" width="16.5703125" style="8" customWidth="1"/>
    <col min="6708" max="6708" width="21.85546875" style="8" customWidth="1"/>
    <col min="6709" max="6913" width="11.42578125" style="8"/>
    <col min="6914" max="6914" width="25.5703125" style="8" bestFit="1" customWidth="1"/>
    <col min="6915" max="6915" width="11.42578125" style="8"/>
    <col min="6916" max="6916" width="20.42578125" style="8" customWidth="1"/>
    <col min="6917" max="6917" width="20.140625" style="8" customWidth="1"/>
    <col min="6918" max="6918" width="18.85546875" style="8" bestFit="1" customWidth="1"/>
    <col min="6919" max="6919" width="16.85546875" style="8" bestFit="1" customWidth="1"/>
    <col min="6920" max="6920" width="15.5703125" style="8" customWidth="1"/>
    <col min="6921" max="6921" width="18.28515625" style="8" customWidth="1"/>
    <col min="6922" max="6922" width="4" style="8" customWidth="1"/>
    <col min="6923" max="6923" width="24.42578125" style="8" bestFit="1" customWidth="1"/>
    <col min="6924" max="6924" width="11.42578125" style="8"/>
    <col min="6925" max="6925" width="17" style="8" customWidth="1"/>
    <col min="6926" max="6926" width="16.5703125" style="8" customWidth="1"/>
    <col min="6927" max="6927" width="14.5703125" style="8" customWidth="1"/>
    <col min="6928" max="6928" width="12.140625" style="8" customWidth="1"/>
    <col min="6929" max="6929" width="23.5703125" style="8" customWidth="1"/>
    <col min="6930" max="6930" width="30.42578125" style="8" bestFit="1" customWidth="1"/>
    <col min="6931" max="6931" width="27.5703125" style="8" customWidth="1"/>
    <col min="6932" max="6932" width="3.85546875" style="8" customWidth="1"/>
    <col min="6933" max="6933" width="22.140625" style="8" bestFit="1" customWidth="1"/>
    <col min="6934" max="6934" width="14.85546875" style="8" customWidth="1"/>
    <col min="6935" max="6935" width="17.85546875" style="8" customWidth="1"/>
    <col min="6936" max="6936" width="22.7109375" style="8" bestFit="1" customWidth="1"/>
    <col min="6937" max="6937" width="14.140625" style="8" customWidth="1"/>
    <col min="6938" max="6938" width="14" style="8" bestFit="1" customWidth="1"/>
    <col min="6939" max="6940" width="20.42578125" style="8" customWidth="1"/>
    <col min="6941" max="6941" width="5.140625" style="8" customWidth="1"/>
    <col min="6942" max="6942" width="13.28515625" style="8" bestFit="1" customWidth="1"/>
    <col min="6943" max="6943" width="14.28515625" style="8" customWidth="1"/>
    <col min="6944" max="6944" width="13.28515625" style="8" bestFit="1" customWidth="1"/>
    <col min="6945" max="6945" width="14.28515625" style="8" customWidth="1"/>
    <col min="6946" max="6948" width="13.28515625" style="8" bestFit="1" customWidth="1"/>
    <col min="6949" max="6949" width="16.28515625" style="8" customWidth="1"/>
    <col min="6950" max="6950" width="11.42578125" style="8"/>
    <col min="6951" max="6951" width="16.42578125" style="8" customWidth="1"/>
    <col min="6952" max="6952" width="12.140625" style="8" customWidth="1"/>
    <col min="6953" max="6953" width="15" style="8" customWidth="1"/>
    <col min="6954" max="6954" width="16.5703125" style="8" customWidth="1"/>
    <col min="6955" max="6955" width="21.28515625" style="8" customWidth="1"/>
    <col min="6956" max="6956" width="21.85546875" style="8" customWidth="1"/>
    <col min="6957" max="6957" width="6.140625" style="8" customWidth="1"/>
    <col min="6958" max="6959" width="16.5703125" style="8" customWidth="1"/>
    <col min="6960" max="6960" width="21.85546875" style="8" customWidth="1"/>
    <col min="6961" max="6961" width="4.140625" style="8" customWidth="1"/>
    <col min="6962" max="6963" width="16.5703125" style="8" customWidth="1"/>
    <col min="6964" max="6964" width="21.85546875" style="8" customWidth="1"/>
    <col min="6965" max="7169" width="11.42578125" style="8"/>
    <col min="7170" max="7170" width="25.5703125" style="8" bestFit="1" customWidth="1"/>
    <col min="7171" max="7171" width="11.42578125" style="8"/>
    <col min="7172" max="7172" width="20.42578125" style="8" customWidth="1"/>
    <col min="7173" max="7173" width="20.140625" style="8" customWidth="1"/>
    <col min="7174" max="7174" width="18.85546875" style="8" bestFit="1" customWidth="1"/>
    <col min="7175" max="7175" width="16.85546875" style="8" bestFit="1" customWidth="1"/>
    <col min="7176" max="7176" width="15.5703125" style="8" customWidth="1"/>
    <col min="7177" max="7177" width="18.28515625" style="8" customWidth="1"/>
    <col min="7178" max="7178" width="4" style="8" customWidth="1"/>
    <col min="7179" max="7179" width="24.42578125" style="8" bestFit="1" customWidth="1"/>
    <col min="7180" max="7180" width="11.42578125" style="8"/>
    <col min="7181" max="7181" width="17" style="8" customWidth="1"/>
    <col min="7182" max="7182" width="16.5703125" style="8" customWidth="1"/>
    <col min="7183" max="7183" width="14.5703125" style="8" customWidth="1"/>
    <col min="7184" max="7184" width="12.140625" style="8" customWidth="1"/>
    <col min="7185" max="7185" width="23.5703125" style="8" customWidth="1"/>
    <col min="7186" max="7186" width="30.42578125" style="8" bestFit="1" customWidth="1"/>
    <col min="7187" max="7187" width="27.5703125" style="8" customWidth="1"/>
    <col min="7188" max="7188" width="3.85546875" style="8" customWidth="1"/>
    <col min="7189" max="7189" width="22.140625" style="8" bestFit="1" customWidth="1"/>
    <col min="7190" max="7190" width="14.85546875" style="8" customWidth="1"/>
    <col min="7191" max="7191" width="17.85546875" style="8" customWidth="1"/>
    <col min="7192" max="7192" width="22.7109375" style="8" bestFit="1" customWidth="1"/>
    <col min="7193" max="7193" width="14.140625" style="8" customWidth="1"/>
    <col min="7194" max="7194" width="14" style="8" bestFit="1" customWidth="1"/>
    <col min="7195" max="7196" width="20.42578125" style="8" customWidth="1"/>
    <col min="7197" max="7197" width="5.140625" style="8" customWidth="1"/>
    <col min="7198" max="7198" width="13.28515625" style="8" bestFit="1" customWidth="1"/>
    <col min="7199" max="7199" width="14.28515625" style="8" customWidth="1"/>
    <col min="7200" max="7200" width="13.28515625" style="8" bestFit="1" customWidth="1"/>
    <col min="7201" max="7201" width="14.28515625" style="8" customWidth="1"/>
    <col min="7202" max="7204" width="13.28515625" style="8" bestFit="1" customWidth="1"/>
    <col min="7205" max="7205" width="16.28515625" style="8" customWidth="1"/>
    <col min="7206" max="7206" width="11.42578125" style="8"/>
    <col min="7207" max="7207" width="16.42578125" style="8" customWidth="1"/>
    <col min="7208" max="7208" width="12.140625" style="8" customWidth="1"/>
    <col min="7209" max="7209" width="15" style="8" customWidth="1"/>
    <col min="7210" max="7210" width="16.5703125" style="8" customWidth="1"/>
    <col min="7211" max="7211" width="21.28515625" style="8" customWidth="1"/>
    <col min="7212" max="7212" width="21.85546875" style="8" customWidth="1"/>
    <col min="7213" max="7213" width="6.140625" style="8" customWidth="1"/>
    <col min="7214" max="7215" width="16.5703125" style="8" customWidth="1"/>
    <col min="7216" max="7216" width="21.85546875" style="8" customWidth="1"/>
    <col min="7217" max="7217" width="4.140625" style="8" customWidth="1"/>
    <col min="7218" max="7219" width="16.5703125" style="8" customWidth="1"/>
    <col min="7220" max="7220" width="21.85546875" style="8" customWidth="1"/>
    <col min="7221" max="7425" width="11.42578125" style="8"/>
    <col min="7426" max="7426" width="25.5703125" style="8" bestFit="1" customWidth="1"/>
    <col min="7427" max="7427" width="11.42578125" style="8"/>
    <col min="7428" max="7428" width="20.42578125" style="8" customWidth="1"/>
    <col min="7429" max="7429" width="20.140625" style="8" customWidth="1"/>
    <col min="7430" max="7430" width="18.85546875" style="8" bestFit="1" customWidth="1"/>
    <col min="7431" max="7431" width="16.85546875" style="8" bestFit="1" customWidth="1"/>
    <col min="7432" max="7432" width="15.5703125" style="8" customWidth="1"/>
    <col min="7433" max="7433" width="18.28515625" style="8" customWidth="1"/>
    <col min="7434" max="7434" width="4" style="8" customWidth="1"/>
    <col min="7435" max="7435" width="24.42578125" style="8" bestFit="1" customWidth="1"/>
    <col min="7436" max="7436" width="11.42578125" style="8"/>
    <col min="7437" max="7437" width="17" style="8" customWidth="1"/>
    <col min="7438" max="7438" width="16.5703125" style="8" customWidth="1"/>
    <col min="7439" max="7439" width="14.5703125" style="8" customWidth="1"/>
    <col min="7440" max="7440" width="12.140625" style="8" customWidth="1"/>
    <col min="7441" max="7441" width="23.5703125" style="8" customWidth="1"/>
    <col min="7442" max="7442" width="30.42578125" style="8" bestFit="1" customWidth="1"/>
    <col min="7443" max="7443" width="27.5703125" style="8" customWidth="1"/>
    <col min="7444" max="7444" width="3.85546875" style="8" customWidth="1"/>
    <col min="7445" max="7445" width="22.140625" style="8" bestFit="1" customWidth="1"/>
    <col min="7446" max="7446" width="14.85546875" style="8" customWidth="1"/>
    <col min="7447" max="7447" width="17.85546875" style="8" customWidth="1"/>
    <col min="7448" max="7448" width="22.7109375" style="8" bestFit="1" customWidth="1"/>
    <col min="7449" max="7449" width="14.140625" style="8" customWidth="1"/>
    <col min="7450" max="7450" width="14" style="8" bestFit="1" customWidth="1"/>
    <col min="7451" max="7452" width="20.42578125" style="8" customWidth="1"/>
    <col min="7453" max="7453" width="5.140625" style="8" customWidth="1"/>
    <col min="7454" max="7454" width="13.28515625" style="8" bestFit="1" customWidth="1"/>
    <col min="7455" max="7455" width="14.28515625" style="8" customWidth="1"/>
    <col min="7456" max="7456" width="13.28515625" style="8" bestFit="1" customWidth="1"/>
    <col min="7457" max="7457" width="14.28515625" style="8" customWidth="1"/>
    <col min="7458" max="7460" width="13.28515625" style="8" bestFit="1" customWidth="1"/>
    <col min="7461" max="7461" width="16.28515625" style="8" customWidth="1"/>
    <col min="7462" max="7462" width="11.42578125" style="8"/>
    <col min="7463" max="7463" width="16.42578125" style="8" customWidth="1"/>
    <col min="7464" max="7464" width="12.140625" style="8" customWidth="1"/>
    <col min="7465" max="7465" width="15" style="8" customWidth="1"/>
    <col min="7466" max="7466" width="16.5703125" style="8" customWidth="1"/>
    <col min="7467" max="7467" width="21.28515625" style="8" customWidth="1"/>
    <col min="7468" max="7468" width="21.85546875" style="8" customWidth="1"/>
    <col min="7469" max="7469" width="6.140625" style="8" customWidth="1"/>
    <col min="7470" max="7471" width="16.5703125" style="8" customWidth="1"/>
    <col min="7472" max="7472" width="21.85546875" style="8" customWidth="1"/>
    <col min="7473" max="7473" width="4.140625" style="8" customWidth="1"/>
    <col min="7474" max="7475" width="16.5703125" style="8" customWidth="1"/>
    <col min="7476" max="7476" width="21.85546875" style="8" customWidth="1"/>
    <col min="7477" max="7681" width="11.42578125" style="8"/>
    <col min="7682" max="7682" width="25.5703125" style="8" bestFit="1" customWidth="1"/>
    <col min="7683" max="7683" width="11.42578125" style="8"/>
    <col min="7684" max="7684" width="20.42578125" style="8" customWidth="1"/>
    <col min="7685" max="7685" width="20.140625" style="8" customWidth="1"/>
    <col min="7686" max="7686" width="18.85546875" style="8" bestFit="1" customWidth="1"/>
    <col min="7687" max="7687" width="16.85546875" style="8" bestFit="1" customWidth="1"/>
    <col min="7688" max="7688" width="15.5703125" style="8" customWidth="1"/>
    <col min="7689" max="7689" width="18.28515625" style="8" customWidth="1"/>
    <col min="7690" max="7690" width="4" style="8" customWidth="1"/>
    <col min="7691" max="7691" width="24.42578125" style="8" bestFit="1" customWidth="1"/>
    <col min="7692" max="7692" width="11.42578125" style="8"/>
    <col min="7693" max="7693" width="17" style="8" customWidth="1"/>
    <col min="7694" max="7694" width="16.5703125" style="8" customWidth="1"/>
    <col min="7695" max="7695" width="14.5703125" style="8" customWidth="1"/>
    <col min="7696" max="7696" width="12.140625" style="8" customWidth="1"/>
    <col min="7697" max="7697" width="23.5703125" style="8" customWidth="1"/>
    <col min="7698" max="7698" width="30.42578125" style="8" bestFit="1" customWidth="1"/>
    <col min="7699" max="7699" width="27.5703125" style="8" customWidth="1"/>
    <col min="7700" max="7700" width="3.85546875" style="8" customWidth="1"/>
    <col min="7701" max="7701" width="22.140625" style="8" bestFit="1" customWidth="1"/>
    <col min="7702" max="7702" width="14.85546875" style="8" customWidth="1"/>
    <col min="7703" max="7703" width="17.85546875" style="8" customWidth="1"/>
    <col min="7704" max="7704" width="22.7109375" style="8" bestFit="1" customWidth="1"/>
    <col min="7705" max="7705" width="14.140625" style="8" customWidth="1"/>
    <col min="7706" max="7706" width="14" style="8" bestFit="1" customWidth="1"/>
    <col min="7707" max="7708" width="20.42578125" style="8" customWidth="1"/>
    <col min="7709" max="7709" width="5.140625" style="8" customWidth="1"/>
    <col min="7710" max="7710" width="13.28515625" style="8" bestFit="1" customWidth="1"/>
    <col min="7711" max="7711" width="14.28515625" style="8" customWidth="1"/>
    <col min="7712" max="7712" width="13.28515625" style="8" bestFit="1" customWidth="1"/>
    <col min="7713" max="7713" width="14.28515625" style="8" customWidth="1"/>
    <col min="7714" max="7716" width="13.28515625" style="8" bestFit="1" customWidth="1"/>
    <col min="7717" max="7717" width="16.28515625" style="8" customWidth="1"/>
    <col min="7718" max="7718" width="11.42578125" style="8"/>
    <col min="7719" max="7719" width="16.42578125" style="8" customWidth="1"/>
    <col min="7720" max="7720" width="12.140625" style="8" customWidth="1"/>
    <col min="7721" max="7721" width="15" style="8" customWidth="1"/>
    <col min="7722" max="7722" width="16.5703125" style="8" customWidth="1"/>
    <col min="7723" max="7723" width="21.28515625" style="8" customWidth="1"/>
    <col min="7724" max="7724" width="21.85546875" style="8" customWidth="1"/>
    <col min="7725" max="7725" width="6.140625" style="8" customWidth="1"/>
    <col min="7726" max="7727" width="16.5703125" style="8" customWidth="1"/>
    <col min="7728" max="7728" width="21.85546875" style="8" customWidth="1"/>
    <col min="7729" max="7729" width="4.140625" style="8" customWidth="1"/>
    <col min="7730" max="7731" width="16.5703125" style="8" customWidth="1"/>
    <col min="7732" max="7732" width="21.85546875" style="8" customWidth="1"/>
    <col min="7733" max="7937" width="11.42578125" style="8"/>
    <col min="7938" max="7938" width="25.5703125" style="8" bestFit="1" customWidth="1"/>
    <col min="7939" max="7939" width="11.42578125" style="8"/>
    <col min="7940" max="7940" width="20.42578125" style="8" customWidth="1"/>
    <col min="7941" max="7941" width="20.140625" style="8" customWidth="1"/>
    <col min="7942" max="7942" width="18.85546875" style="8" bestFit="1" customWidth="1"/>
    <col min="7943" max="7943" width="16.85546875" style="8" bestFit="1" customWidth="1"/>
    <col min="7944" max="7944" width="15.5703125" style="8" customWidth="1"/>
    <col min="7945" max="7945" width="18.28515625" style="8" customWidth="1"/>
    <col min="7946" max="7946" width="4" style="8" customWidth="1"/>
    <col min="7947" max="7947" width="24.42578125" style="8" bestFit="1" customWidth="1"/>
    <col min="7948" max="7948" width="11.42578125" style="8"/>
    <col min="7949" max="7949" width="17" style="8" customWidth="1"/>
    <col min="7950" max="7950" width="16.5703125" style="8" customWidth="1"/>
    <col min="7951" max="7951" width="14.5703125" style="8" customWidth="1"/>
    <col min="7952" max="7952" width="12.140625" style="8" customWidth="1"/>
    <col min="7953" max="7953" width="23.5703125" style="8" customWidth="1"/>
    <col min="7954" max="7954" width="30.42578125" style="8" bestFit="1" customWidth="1"/>
    <col min="7955" max="7955" width="27.5703125" style="8" customWidth="1"/>
    <col min="7956" max="7956" width="3.85546875" style="8" customWidth="1"/>
    <col min="7957" max="7957" width="22.140625" style="8" bestFit="1" customWidth="1"/>
    <col min="7958" max="7958" width="14.85546875" style="8" customWidth="1"/>
    <col min="7959" max="7959" width="17.85546875" style="8" customWidth="1"/>
    <col min="7960" max="7960" width="22.7109375" style="8" bestFit="1" customWidth="1"/>
    <col min="7961" max="7961" width="14.140625" style="8" customWidth="1"/>
    <col min="7962" max="7962" width="14" style="8" bestFit="1" customWidth="1"/>
    <col min="7963" max="7964" width="20.42578125" style="8" customWidth="1"/>
    <col min="7965" max="7965" width="5.140625" style="8" customWidth="1"/>
    <col min="7966" max="7966" width="13.28515625" style="8" bestFit="1" customWidth="1"/>
    <col min="7967" max="7967" width="14.28515625" style="8" customWidth="1"/>
    <col min="7968" max="7968" width="13.28515625" style="8" bestFit="1" customWidth="1"/>
    <col min="7969" max="7969" width="14.28515625" style="8" customWidth="1"/>
    <col min="7970" max="7972" width="13.28515625" style="8" bestFit="1" customWidth="1"/>
    <col min="7973" max="7973" width="16.28515625" style="8" customWidth="1"/>
    <col min="7974" max="7974" width="11.42578125" style="8"/>
    <col min="7975" max="7975" width="16.42578125" style="8" customWidth="1"/>
    <col min="7976" max="7976" width="12.140625" style="8" customWidth="1"/>
    <col min="7977" max="7977" width="15" style="8" customWidth="1"/>
    <col min="7978" max="7978" width="16.5703125" style="8" customWidth="1"/>
    <col min="7979" max="7979" width="21.28515625" style="8" customWidth="1"/>
    <col min="7980" max="7980" width="21.85546875" style="8" customWidth="1"/>
    <col min="7981" max="7981" width="6.140625" style="8" customWidth="1"/>
    <col min="7982" max="7983" width="16.5703125" style="8" customWidth="1"/>
    <col min="7984" max="7984" width="21.85546875" style="8" customWidth="1"/>
    <col min="7985" max="7985" width="4.140625" style="8" customWidth="1"/>
    <col min="7986" max="7987" width="16.5703125" style="8" customWidth="1"/>
    <col min="7988" max="7988" width="21.85546875" style="8" customWidth="1"/>
    <col min="7989" max="8193" width="11.42578125" style="8"/>
    <col min="8194" max="8194" width="25.5703125" style="8" bestFit="1" customWidth="1"/>
    <col min="8195" max="8195" width="11.42578125" style="8"/>
    <col min="8196" max="8196" width="20.42578125" style="8" customWidth="1"/>
    <col min="8197" max="8197" width="20.140625" style="8" customWidth="1"/>
    <col min="8198" max="8198" width="18.85546875" style="8" bestFit="1" customWidth="1"/>
    <col min="8199" max="8199" width="16.85546875" style="8" bestFit="1" customWidth="1"/>
    <col min="8200" max="8200" width="15.5703125" style="8" customWidth="1"/>
    <col min="8201" max="8201" width="18.28515625" style="8" customWidth="1"/>
    <col min="8202" max="8202" width="4" style="8" customWidth="1"/>
    <col min="8203" max="8203" width="24.42578125" style="8" bestFit="1" customWidth="1"/>
    <col min="8204" max="8204" width="11.42578125" style="8"/>
    <col min="8205" max="8205" width="17" style="8" customWidth="1"/>
    <col min="8206" max="8206" width="16.5703125" style="8" customWidth="1"/>
    <col min="8207" max="8207" width="14.5703125" style="8" customWidth="1"/>
    <col min="8208" max="8208" width="12.140625" style="8" customWidth="1"/>
    <col min="8209" max="8209" width="23.5703125" style="8" customWidth="1"/>
    <col min="8210" max="8210" width="30.42578125" style="8" bestFit="1" customWidth="1"/>
    <col min="8211" max="8211" width="27.5703125" style="8" customWidth="1"/>
    <col min="8212" max="8212" width="3.85546875" style="8" customWidth="1"/>
    <col min="8213" max="8213" width="22.140625" style="8" bestFit="1" customWidth="1"/>
    <col min="8214" max="8214" width="14.85546875" style="8" customWidth="1"/>
    <col min="8215" max="8215" width="17.85546875" style="8" customWidth="1"/>
    <col min="8216" max="8216" width="22.7109375" style="8" bestFit="1" customWidth="1"/>
    <col min="8217" max="8217" width="14.140625" style="8" customWidth="1"/>
    <col min="8218" max="8218" width="14" style="8" bestFit="1" customWidth="1"/>
    <col min="8219" max="8220" width="20.42578125" style="8" customWidth="1"/>
    <col min="8221" max="8221" width="5.140625" style="8" customWidth="1"/>
    <col min="8222" max="8222" width="13.28515625" style="8" bestFit="1" customWidth="1"/>
    <col min="8223" max="8223" width="14.28515625" style="8" customWidth="1"/>
    <col min="8224" max="8224" width="13.28515625" style="8" bestFit="1" customWidth="1"/>
    <col min="8225" max="8225" width="14.28515625" style="8" customWidth="1"/>
    <col min="8226" max="8228" width="13.28515625" style="8" bestFit="1" customWidth="1"/>
    <col min="8229" max="8229" width="16.28515625" style="8" customWidth="1"/>
    <col min="8230" max="8230" width="11.42578125" style="8"/>
    <col min="8231" max="8231" width="16.42578125" style="8" customWidth="1"/>
    <col min="8232" max="8232" width="12.140625" style="8" customWidth="1"/>
    <col min="8233" max="8233" width="15" style="8" customWidth="1"/>
    <col min="8234" max="8234" width="16.5703125" style="8" customWidth="1"/>
    <col min="8235" max="8235" width="21.28515625" style="8" customWidth="1"/>
    <col min="8236" max="8236" width="21.85546875" style="8" customWidth="1"/>
    <col min="8237" max="8237" width="6.140625" style="8" customWidth="1"/>
    <col min="8238" max="8239" width="16.5703125" style="8" customWidth="1"/>
    <col min="8240" max="8240" width="21.85546875" style="8" customWidth="1"/>
    <col min="8241" max="8241" width="4.140625" style="8" customWidth="1"/>
    <col min="8242" max="8243" width="16.5703125" style="8" customWidth="1"/>
    <col min="8244" max="8244" width="21.85546875" style="8" customWidth="1"/>
    <col min="8245" max="8449" width="11.42578125" style="8"/>
    <col min="8450" max="8450" width="25.5703125" style="8" bestFit="1" customWidth="1"/>
    <col min="8451" max="8451" width="11.42578125" style="8"/>
    <col min="8452" max="8452" width="20.42578125" style="8" customWidth="1"/>
    <col min="8453" max="8453" width="20.140625" style="8" customWidth="1"/>
    <col min="8454" max="8454" width="18.85546875" style="8" bestFit="1" customWidth="1"/>
    <col min="8455" max="8455" width="16.85546875" style="8" bestFit="1" customWidth="1"/>
    <col min="8456" max="8456" width="15.5703125" style="8" customWidth="1"/>
    <col min="8457" max="8457" width="18.28515625" style="8" customWidth="1"/>
    <col min="8458" max="8458" width="4" style="8" customWidth="1"/>
    <col min="8459" max="8459" width="24.42578125" style="8" bestFit="1" customWidth="1"/>
    <col min="8460" max="8460" width="11.42578125" style="8"/>
    <col min="8461" max="8461" width="17" style="8" customWidth="1"/>
    <col min="8462" max="8462" width="16.5703125" style="8" customWidth="1"/>
    <col min="8463" max="8463" width="14.5703125" style="8" customWidth="1"/>
    <col min="8464" max="8464" width="12.140625" style="8" customWidth="1"/>
    <col min="8465" max="8465" width="23.5703125" style="8" customWidth="1"/>
    <col min="8466" max="8466" width="30.42578125" style="8" bestFit="1" customWidth="1"/>
    <col min="8467" max="8467" width="27.5703125" style="8" customWidth="1"/>
    <col min="8468" max="8468" width="3.85546875" style="8" customWidth="1"/>
    <col min="8469" max="8469" width="22.140625" style="8" bestFit="1" customWidth="1"/>
    <col min="8470" max="8470" width="14.85546875" style="8" customWidth="1"/>
    <col min="8471" max="8471" width="17.85546875" style="8" customWidth="1"/>
    <col min="8472" max="8472" width="22.7109375" style="8" bestFit="1" customWidth="1"/>
    <col min="8473" max="8473" width="14.140625" style="8" customWidth="1"/>
    <col min="8474" max="8474" width="14" style="8" bestFit="1" customWidth="1"/>
    <col min="8475" max="8476" width="20.42578125" style="8" customWidth="1"/>
    <col min="8477" max="8477" width="5.140625" style="8" customWidth="1"/>
    <col min="8478" max="8478" width="13.28515625" style="8" bestFit="1" customWidth="1"/>
    <col min="8479" max="8479" width="14.28515625" style="8" customWidth="1"/>
    <col min="8480" max="8480" width="13.28515625" style="8" bestFit="1" customWidth="1"/>
    <col min="8481" max="8481" width="14.28515625" style="8" customWidth="1"/>
    <col min="8482" max="8484" width="13.28515625" style="8" bestFit="1" customWidth="1"/>
    <col min="8485" max="8485" width="16.28515625" style="8" customWidth="1"/>
    <col min="8486" max="8486" width="11.42578125" style="8"/>
    <col min="8487" max="8487" width="16.42578125" style="8" customWidth="1"/>
    <col min="8488" max="8488" width="12.140625" style="8" customWidth="1"/>
    <col min="8489" max="8489" width="15" style="8" customWidth="1"/>
    <col min="8490" max="8490" width="16.5703125" style="8" customWidth="1"/>
    <col min="8491" max="8491" width="21.28515625" style="8" customWidth="1"/>
    <col min="8492" max="8492" width="21.85546875" style="8" customWidth="1"/>
    <col min="8493" max="8493" width="6.140625" style="8" customWidth="1"/>
    <col min="8494" max="8495" width="16.5703125" style="8" customWidth="1"/>
    <col min="8496" max="8496" width="21.85546875" style="8" customWidth="1"/>
    <col min="8497" max="8497" width="4.140625" style="8" customWidth="1"/>
    <col min="8498" max="8499" width="16.5703125" style="8" customWidth="1"/>
    <col min="8500" max="8500" width="21.85546875" style="8" customWidth="1"/>
    <col min="8501" max="8705" width="11.42578125" style="8"/>
    <col min="8706" max="8706" width="25.5703125" style="8" bestFit="1" customWidth="1"/>
    <col min="8707" max="8707" width="11.42578125" style="8"/>
    <col min="8708" max="8708" width="20.42578125" style="8" customWidth="1"/>
    <col min="8709" max="8709" width="20.140625" style="8" customWidth="1"/>
    <col min="8710" max="8710" width="18.85546875" style="8" bestFit="1" customWidth="1"/>
    <col min="8711" max="8711" width="16.85546875" style="8" bestFit="1" customWidth="1"/>
    <col min="8712" max="8712" width="15.5703125" style="8" customWidth="1"/>
    <col min="8713" max="8713" width="18.28515625" style="8" customWidth="1"/>
    <col min="8714" max="8714" width="4" style="8" customWidth="1"/>
    <col min="8715" max="8715" width="24.42578125" style="8" bestFit="1" customWidth="1"/>
    <col min="8716" max="8716" width="11.42578125" style="8"/>
    <col min="8717" max="8717" width="17" style="8" customWidth="1"/>
    <col min="8718" max="8718" width="16.5703125" style="8" customWidth="1"/>
    <col min="8719" max="8719" width="14.5703125" style="8" customWidth="1"/>
    <col min="8720" max="8720" width="12.140625" style="8" customWidth="1"/>
    <col min="8721" max="8721" width="23.5703125" style="8" customWidth="1"/>
    <col min="8722" max="8722" width="30.42578125" style="8" bestFit="1" customWidth="1"/>
    <col min="8723" max="8723" width="27.5703125" style="8" customWidth="1"/>
    <col min="8724" max="8724" width="3.85546875" style="8" customWidth="1"/>
    <col min="8725" max="8725" width="22.140625" style="8" bestFit="1" customWidth="1"/>
    <col min="8726" max="8726" width="14.85546875" style="8" customWidth="1"/>
    <col min="8727" max="8727" width="17.85546875" style="8" customWidth="1"/>
    <col min="8728" max="8728" width="22.7109375" style="8" bestFit="1" customWidth="1"/>
    <col min="8729" max="8729" width="14.140625" style="8" customWidth="1"/>
    <col min="8730" max="8730" width="14" style="8" bestFit="1" customWidth="1"/>
    <col min="8731" max="8732" width="20.42578125" style="8" customWidth="1"/>
    <col min="8733" max="8733" width="5.140625" style="8" customWidth="1"/>
    <col min="8734" max="8734" width="13.28515625" style="8" bestFit="1" customWidth="1"/>
    <col min="8735" max="8735" width="14.28515625" style="8" customWidth="1"/>
    <col min="8736" max="8736" width="13.28515625" style="8" bestFit="1" customWidth="1"/>
    <col min="8737" max="8737" width="14.28515625" style="8" customWidth="1"/>
    <col min="8738" max="8740" width="13.28515625" style="8" bestFit="1" customWidth="1"/>
    <col min="8741" max="8741" width="16.28515625" style="8" customWidth="1"/>
    <col min="8742" max="8742" width="11.42578125" style="8"/>
    <col min="8743" max="8743" width="16.42578125" style="8" customWidth="1"/>
    <col min="8744" max="8744" width="12.140625" style="8" customWidth="1"/>
    <col min="8745" max="8745" width="15" style="8" customWidth="1"/>
    <col min="8746" max="8746" width="16.5703125" style="8" customWidth="1"/>
    <col min="8747" max="8747" width="21.28515625" style="8" customWidth="1"/>
    <col min="8748" max="8748" width="21.85546875" style="8" customWidth="1"/>
    <col min="8749" max="8749" width="6.140625" style="8" customWidth="1"/>
    <col min="8750" max="8751" width="16.5703125" style="8" customWidth="1"/>
    <col min="8752" max="8752" width="21.85546875" style="8" customWidth="1"/>
    <col min="8753" max="8753" width="4.140625" style="8" customWidth="1"/>
    <col min="8754" max="8755" width="16.5703125" style="8" customWidth="1"/>
    <col min="8756" max="8756" width="21.85546875" style="8" customWidth="1"/>
    <col min="8757" max="8961" width="11.42578125" style="8"/>
    <col min="8962" max="8962" width="25.5703125" style="8" bestFit="1" customWidth="1"/>
    <col min="8963" max="8963" width="11.42578125" style="8"/>
    <col min="8964" max="8964" width="20.42578125" style="8" customWidth="1"/>
    <col min="8965" max="8965" width="20.140625" style="8" customWidth="1"/>
    <col min="8966" max="8966" width="18.85546875" style="8" bestFit="1" customWidth="1"/>
    <col min="8967" max="8967" width="16.85546875" style="8" bestFit="1" customWidth="1"/>
    <col min="8968" max="8968" width="15.5703125" style="8" customWidth="1"/>
    <col min="8969" max="8969" width="18.28515625" style="8" customWidth="1"/>
    <col min="8970" max="8970" width="4" style="8" customWidth="1"/>
    <col min="8971" max="8971" width="24.42578125" style="8" bestFit="1" customWidth="1"/>
    <col min="8972" max="8972" width="11.42578125" style="8"/>
    <col min="8973" max="8973" width="17" style="8" customWidth="1"/>
    <col min="8974" max="8974" width="16.5703125" style="8" customWidth="1"/>
    <col min="8975" max="8975" width="14.5703125" style="8" customWidth="1"/>
    <col min="8976" max="8976" width="12.140625" style="8" customWidth="1"/>
    <col min="8977" max="8977" width="23.5703125" style="8" customWidth="1"/>
    <col min="8978" max="8978" width="30.42578125" style="8" bestFit="1" customWidth="1"/>
    <col min="8979" max="8979" width="27.5703125" style="8" customWidth="1"/>
    <col min="8980" max="8980" width="3.85546875" style="8" customWidth="1"/>
    <col min="8981" max="8981" width="22.140625" style="8" bestFit="1" customWidth="1"/>
    <col min="8982" max="8982" width="14.85546875" style="8" customWidth="1"/>
    <col min="8983" max="8983" width="17.85546875" style="8" customWidth="1"/>
    <col min="8984" max="8984" width="22.7109375" style="8" bestFit="1" customWidth="1"/>
    <col min="8985" max="8985" width="14.140625" style="8" customWidth="1"/>
    <col min="8986" max="8986" width="14" style="8" bestFit="1" customWidth="1"/>
    <col min="8987" max="8988" width="20.42578125" style="8" customWidth="1"/>
    <col min="8989" max="8989" width="5.140625" style="8" customWidth="1"/>
    <col min="8990" max="8990" width="13.28515625" style="8" bestFit="1" customWidth="1"/>
    <col min="8991" max="8991" width="14.28515625" style="8" customWidth="1"/>
    <col min="8992" max="8992" width="13.28515625" style="8" bestFit="1" customWidth="1"/>
    <col min="8993" max="8993" width="14.28515625" style="8" customWidth="1"/>
    <col min="8994" max="8996" width="13.28515625" style="8" bestFit="1" customWidth="1"/>
    <col min="8997" max="8997" width="16.28515625" style="8" customWidth="1"/>
    <col min="8998" max="8998" width="11.42578125" style="8"/>
    <col min="8999" max="8999" width="16.42578125" style="8" customWidth="1"/>
    <col min="9000" max="9000" width="12.140625" style="8" customWidth="1"/>
    <col min="9001" max="9001" width="15" style="8" customWidth="1"/>
    <col min="9002" max="9002" width="16.5703125" style="8" customWidth="1"/>
    <col min="9003" max="9003" width="21.28515625" style="8" customWidth="1"/>
    <col min="9004" max="9004" width="21.85546875" style="8" customWidth="1"/>
    <col min="9005" max="9005" width="6.140625" style="8" customWidth="1"/>
    <col min="9006" max="9007" width="16.5703125" style="8" customWidth="1"/>
    <col min="9008" max="9008" width="21.85546875" style="8" customWidth="1"/>
    <col min="9009" max="9009" width="4.140625" style="8" customWidth="1"/>
    <col min="9010" max="9011" width="16.5703125" style="8" customWidth="1"/>
    <col min="9012" max="9012" width="21.85546875" style="8" customWidth="1"/>
    <col min="9013" max="9217" width="11.42578125" style="8"/>
    <col min="9218" max="9218" width="25.5703125" style="8" bestFit="1" customWidth="1"/>
    <col min="9219" max="9219" width="11.42578125" style="8"/>
    <col min="9220" max="9220" width="20.42578125" style="8" customWidth="1"/>
    <col min="9221" max="9221" width="20.140625" style="8" customWidth="1"/>
    <col min="9222" max="9222" width="18.85546875" style="8" bestFit="1" customWidth="1"/>
    <col min="9223" max="9223" width="16.85546875" style="8" bestFit="1" customWidth="1"/>
    <col min="9224" max="9224" width="15.5703125" style="8" customWidth="1"/>
    <col min="9225" max="9225" width="18.28515625" style="8" customWidth="1"/>
    <col min="9226" max="9226" width="4" style="8" customWidth="1"/>
    <col min="9227" max="9227" width="24.42578125" style="8" bestFit="1" customWidth="1"/>
    <col min="9228" max="9228" width="11.42578125" style="8"/>
    <col min="9229" max="9229" width="17" style="8" customWidth="1"/>
    <col min="9230" max="9230" width="16.5703125" style="8" customWidth="1"/>
    <col min="9231" max="9231" width="14.5703125" style="8" customWidth="1"/>
    <col min="9232" max="9232" width="12.140625" style="8" customWidth="1"/>
    <col min="9233" max="9233" width="23.5703125" style="8" customWidth="1"/>
    <col min="9234" max="9234" width="30.42578125" style="8" bestFit="1" customWidth="1"/>
    <col min="9235" max="9235" width="27.5703125" style="8" customWidth="1"/>
    <col min="9236" max="9236" width="3.85546875" style="8" customWidth="1"/>
    <col min="9237" max="9237" width="22.140625" style="8" bestFit="1" customWidth="1"/>
    <col min="9238" max="9238" width="14.85546875" style="8" customWidth="1"/>
    <col min="9239" max="9239" width="17.85546875" style="8" customWidth="1"/>
    <col min="9240" max="9240" width="22.7109375" style="8" bestFit="1" customWidth="1"/>
    <col min="9241" max="9241" width="14.140625" style="8" customWidth="1"/>
    <col min="9242" max="9242" width="14" style="8" bestFit="1" customWidth="1"/>
    <col min="9243" max="9244" width="20.42578125" style="8" customWidth="1"/>
    <col min="9245" max="9245" width="5.140625" style="8" customWidth="1"/>
    <col min="9246" max="9246" width="13.28515625" style="8" bestFit="1" customWidth="1"/>
    <col min="9247" max="9247" width="14.28515625" style="8" customWidth="1"/>
    <col min="9248" max="9248" width="13.28515625" style="8" bestFit="1" customWidth="1"/>
    <col min="9249" max="9249" width="14.28515625" style="8" customWidth="1"/>
    <col min="9250" max="9252" width="13.28515625" style="8" bestFit="1" customWidth="1"/>
    <col min="9253" max="9253" width="16.28515625" style="8" customWidth="1"/>
    <col min="9254" max="9254" width="11.42578125" style="8"/>
    <col min="9255" max="9255" width="16.42578125" style="8" customWidth="1"/>
    <col min="9256" max="9256" width="12.140625" style="8" customWidth="1"/>
    <col min="9257" max="9257" width="15" style="8" customWidth="1"/>
    <col min="9258" max="9258" width="16.5703125" style="8" customWidth="1"/>
    <col min="9259" max="9259" width="21.28515625" style="8" customWidth="1"/>
    <col min="9260" max="9260" width="21.85546875" style="8" customWidth="1"/>
    <col min="9261" max="9261" width="6.140625" style="8" customWidth="1"/>
    <col min="9262" max="9263" width="16.5703125" style="8" customWidth="1"/>
    <col min="9264" max="9264" width="21.85546875" style="8" customWidth="1"/>
    <col min="9265" max="9265" width="4.140625" style="8" customWidth="1"/>
    <col min="9266" max="9267" width="16.5703125" style="8" customWidth="1"/>
    <col min="9268" max="9268" width="21.85546875" style="8" customWidth="1"/>
    <col min="9269" max="9473" width="11.42578125" style="8"/>
    <col min="9474" max="9474" width="25.5703125" style="8" bestFit="1" customWidth="1"/>
    <col min="9475" max="9475" width="11.42578125" style="8"/>
    <col min="9476" max="9476" width="20.42578125" style="8" customWidth="1"/>
    <col min="9477" max="9477" width="20.140625" style="8" customWidth="1"/>
    <col min="9478" max="9478" width="18.85546875" style="8" bestFit="1" customWidth="1"/>
    <col min="9479" max="9479" width="16.85546875" style="8" bestFit="1" customWidth="1"/>
    <col min="9480" max="9480" width="15.5703125" style="8" customWidth="1"/>
    <col min="9481" max="9481" width="18.28515625" style="8" customWidth="1"/>
    <col min="9482" max="9482" width="4" style="8" customWidth="1"/>
    <col min="9483" max="9483" width="24.42578125" style="8" bestFit="1" customWidth="1"/>
    <col min="9484" max="9484" width="11.42578125" style="8"/>
    <col min="9485" max="9485" width="17" style="8" customWidth="1"/>
    <col min="9486" max="9486" width="16.5703125" style="8" customWidth="1"/>
    <col min="9487" max="9487" width="14.5703125" style="8" customWidth="1"/>
    <col min="9488" max="9488" width="12.140625" style="8" customWidth="1"/>
    <col min="9489" max="9489" width="23.5703125" style="8" customWidth="1"/>
    <col min="9490" max="9490" width="30.42578125" style="8" bestFit="1" customWidth="1"/>
    <col min="9491" max="9491" width="27.5703125" style="8" customWidth="1"/>
    <col min="9492" max="9492" width="3.85546875" style="8" customWidth="1"/>
    <col min="9493" max="9493" width="22.140625" style="8" bestFit="1" customWidth="1"/>
    <col min="9494" max="9494" width="14.85546875" style="8" customWidth="1"/>
    <col min="9495" max="9495" width="17.85546875" style="8" customWidth="1"/>
    <col min="9496" max="9496" width="22.7109375" style="8" bestFit="1" customWidth="1"/>
    <col min="9497" max="9497" width="14.140625" style="8" customWidth="1"/>
    <col min="9498" max="9498" width="14" style="8" bestFit="1" customWidth="1"/>
    <col min="9499" max="9500" width="20.42578125" style="8" customWidth="1"/>
    <col min="9501" max="9501" width="5.140625" style="8" customWidth="1"/>
    <col min="9502" max="9502" width="13.28515625" style="8" bestFit="1" customWidth="1"/>
    <col min="9503" max="9503" width="14.28515625" style="8" customWidth="1"/>
    <col min="9504" max="9504" width="13.28515625" style="8" bestFit="1" customWidth="1"/>
    <col min="9505" max="9505" width="14.28515625" style="8" customWidth="1"/>
    <col min="9506" max="9508" width="13.28515625" style="8" bestFit="1" customWidth="1"/>
    <col min="9509" max="9509" width="16.28515625" style="8" customWidth="1"/>
    <col min="9510" max="9510" width="11.42578125" style="8"/>
    <col min="9511" max="9511" width="16.42578125" style="8" customWidth="1"/>
    <col min="9512" max="9512" width="12.140625" style="8" customWidth="1"/>
    <col min="9513" max="9513" width="15" style="8" customWidth="1"/>
    <col min="9514" max="9514" width="16.5703125" style="8" customWidth="1"/>
    <col min="9515" max="9515" width="21.28515625" style="8" customWidth="1"/>
    <col min="9516" max="9516" width="21.85546875" style="8" customWidth="1"/>
    <col min="9517" max="9517" width="6.140625" style="8" customWidth="1"/>
    <col min="9518" max="9519" width="16.5703125" style="8" customWidth="1"/>
    <col min="9520" max="9520" width="21.85546875" style="8" customWidth="1"/>
    <col min="9521" max="9521" width="4.140625" style="8" customWidth="1"/>
    <col min="9522" max="9523" width="16.5703125" style="8" customWidth="1"/>
    <col min="9524" max="9524" width="21.85546875" style="8" customWidth="1"/>
    <col min="9525" max="9729" width="11.42578125" style="8"/>
    <col min="9730" max="9730" width="25.5703125" style="8" bestFit="1" customWidth="1"/>
    <col min="9731" max="9731" width="11.42578125" style="8"/>
    <col min="9732" max="9732" width="20.42578125" style="8" customWidth="1"/>
    <col min="9733" max="9733" width="20.140625" style="8" customWidth="1"/>
    <col min="9734" max="9734" width="18.85546875" style="8" bestFit="1" customWidth="1"/>
    <col min="9735" max="9735" width="16.85546875" style="8" bestFit="1" customWidth="1"/>
    <col min="9736" max="9736" width="15.5703125" style="8" customWidth="1"/>
    <col min="9737" max="9737" width="18.28515625" style="8" customWidth="1"/>
    <col min="9738" max="9738" width="4" style="8" customWidth="1"/>
    <col min="9739" max="9739" width="24.42578125" style="8" bestFit="1" customWidth="1"/>
    <col min="9740" max="9740" width="11.42578125" style="8"/>
    <col min="9741" max="9741" width="17" style="8" customWidth="1"/>
    <col min="9742" max="9742" width="16.5703125" style="8" customWidth="1"/>
    <col min="9743" max="9743" width="14.5703125" style="8" customWidth="1"/>
    <col min="9744" max="9744" width="12.140625" style="8" customWidth="1"/>
    <col min="9745" max="9745" width="23.5703125" style="8" customWidth="1"/>
    <col min="9746" max="9746" width="30.42578125" style="8" bestFit="1" customWidth="1"/>
    <col min="9747" max="9747" width="27.5703125" style="8" customWidth="1"/>
    <col min="9748" max="9748" width="3.85546875" style="8" customWidth="1"/>
    <col min="9749" max="9749" width="22.140625" style="8" bestFit="1" customWidth="1"/>
    <col min="9750" max="9750" width="14.85546875" style="8" customWidth="1"/>
    <col min="9751" max="9751" width="17.85546875" style="8" customWidth="1"/>
    <col min="9752" max="9752" width="22.7109375" style="8" bestFit="1" customWidth="1"/>
    <col min="9753" max="9753" width="14.140625" style="8" customWidth="1"/>
    <col min="9754" max="9754" width="14" style="8" bestFit="1" customWidth="1"/>
    <col min="9755" max="9756" width="20.42578125" style="8" customWidth="1"/>
    <col min="9757" max="9757" width="5.140625" style="8" customWidth="1"/>
    <col min="9758" max="9758" width="13.28515625" style="8" bestFit="1" customWidth="1"/>
    <col min="9759" max="9759" width="14.28515625" style="8" customWidth="1"/>
    <col min="9760" max="9760" width="13.28515625" style="8" bestFit="1" customWidth="1"/>
    <col min="9761" max="9761" width="14.28515625" style="8" customWidth="1"/>
    <col min="9762" max="9764" width="13.28515625" style="8" bestFit="1" customWidth="1"/>
    <col min="9765" max="9765" width="16.28515625" style="8" customWidth="1"/>
    <col min="9766" max="9766" width="11.42578125" style="8"/>
    <col min="9767" max="9767" width="16.42578125" style="8" customWidth="1"/>
    <col min="9768" max="9768" width="12.140625" style="8" customWidth="1"/>
    <col min="9769" max="9769" width="15" style="8" customWidth="1"/>
    <col min="9770" max="9770" width="16.5703125" style="8" customWidth="1"/>
    <col min="9771" max="9771" width="21.28515625" style="8" customWidth="1"/>
    <col min="9772" max="9772" width="21.85546875" style="8" customWidth="1"/>
    <col min="9773" max="9773" width="6.140625" style="8" customWidth="1"/>
    <col min="9774" max="9775" width="16.5703125" style="8" customWidth="1"/>
    <col min="9776" max="9776" width="21.85546875" style="8" customWidth="1"/>
    <col min="9777" max="9777" width="4.140625" style="8" customWidth="1"/>
    <col min="9778" max="9779" width="16.5703125" style="8" customWidth="1"/>
    <col min="9780" max="9780" width="21.85546875" style="8" customWidth="1"/>
    <col min="9781" max="9985" width="11.42578125" style="8"/>
    <col min="9986" max="9986" width="25.5703125" style="8" bestFit="1" customWidth="1"/>
    <col min="9987" max="9987" width="11.42578125" style="8"/>
    <col min="9988" max="9988" width="20.42578125" style="8" customWidth="1"/>
    <col min="9989" max="9989" width="20.140625" style="8" customWidth="1"/>
    <col min="9990" max="9990" width="18.85546875" style="8" bestFit="1" customWidth="1"/>
    <col min="9991" max="9991" width="16.85546875" style="8" bestFit="1" customWidth="1"/>
    <col min="9992" max="9992" width="15.5703125" style="8" customWidth="1"/>
    <col min="9993" max="9993" width="18.28515625" style="8" customWidth="1"/>
    <col min="9994" max="9994" width="4" style="8" customWidth="1"/>
    <col min="9995" max="9995" width="24.42578125" style="8" bestFit="1" customWidth="1"/>
    <col min="9996" max="9996" width="11.42578125" style="8"/>
    <col min="9997" max="9997" width="17" style="8" customWidth="1"/>
    <col min="9998" max="9998" width="16.5703125" style="8" customWidth="1"/>
    <col min="9999" max="9999" width="14.5703125" style="8" customWidth="1"/>
    <col min="10000" max="10000" width="12.140625" style="8" customWidth="1"/>
    <col min="10001" max="10001" width="23.5703125" style="8" customWidth="1"/>
    <col min="10002" max="10002" width="30.42578125" style="8" bestFit="1" customWidth="1"/>
    <col min="10003" max="10003" width="27.5703125" style="8" customWidth="1"/>
    <col min="10004" max="10004" width="3.85546875" style="8" customWidth="1"/>
    <col min="10005" max="10005" width="22.140625" style="8" bestFit="1" customWidth="1"/>
    <col min="10006" max="10006" width="14.85546875" style="8" customWidth="1"/>
    <col min="10007" max="10007" width="17.85546875" style="8" customWidth="1"/>
    <col min="10008" max="10008" width="22.7109375" style="8" bestFit="1" customWidth="1"/>
    <col min="10009" max="10009" width="14.140625" style="8" customWidth="1"/>
    <col min="10010" max="10010" width="14" style="8" bestFit="1" customWidth="1"/>
    <col min="10011" max="10012" width="20.42578125" style="8" customWidth="1"/>
    <col min="10013" max="10013" width="5.140625" style="8" customWidth="1"/>
    <col min="10014" max="10014" width="13.28515625" style="8" bestFit="1" customWidth="1"/>
    <col min="10015" max="10015" width="14.28515625" style="8" customWidth="1"/>
    <col min="10016" max="10016" width="13.28515625" style="8" bestFit="1" customWidth="1"/>
    <col min="10017" max="10017" width="14.28515625" style="8" customWidth="1"/>
    <col min="10018" max="10020" width="13.28515625" style="8" bestFit="1" customWidth="1"/>
    <col min="10021" max="10021" width="16.28515625" style="8" customWidth="1"/>
    <col min="10022" max="10022" width="11.42578125" style="8"/>
    <col min="10023" max="10023" width="16.42578125" style="8" customWidth="1"/>
    <col min="10024" max="10024" width="12.140625" style="8" customWidth="1"/>
    <col min="10025" max="10025" width="15" style="8" customWidth="1"/>
    <col min="10026" max="10026" width="16.5703125" style="8" customWidth="1"/>
    <col min="10027" max="10027" width="21.28515625" style="8" customWidth="1"/>
    <col min="10028" max="10028" width="21.85546875" style="8" customWidth="1"/>
    <col min="10029" max="10029" width="6.140625" style="8" customWidth="1"/>
    <col min="10030" max="10031" width="16.5703125" style="8" customWidth="1"/>
    <col min="10032" max="10032" width="21.85546875" style="8" customWidth="1"/>
    <col min="10033" max="10033" width="4.140625" style="8" customWidth="1"/>
    <col min="10034" max="10035" width="16.5703125" style="8" customWidth="1"/>
    <col min="10036" max="10036" width="21.85546875" style="8" customWidth="1"/>
    <col min="10037" max="10241" width="11.42578125" style="8"/>
    <col min="10242" max="10242" width="25.5703125" style="8" bestFit="1" customWidth="1"/>
    <col min="10243" max="10243" width="11.42578125" style="8"/>
    <col min="10244" max="10244" width="20.42578125" style="8" customWidth="1"/>
    <col min="10245" max="10245" width="20.140625" style="8" customWidth="1"/>
    <col min="10246" max="10246" width="18.85546875" style="8" bestFit="1" customWidth="1"/>
    <col min="10247" max="10247" width="16.85546875" style="8" bestFit="1" customWidth="1"/>
    <col min="10248" max="10248" width="15.5703125" style="8" customWidth="1"/>
    <col min="10249" max="10249" width="18.28515625" style="8" customWidth="1"/>
    <col min="10250" max="10250" width="4" style="8" customWidth="1"/>
    <col min="10251" max="10251" width="24.42578125" style="8" bestFit="1" customWidth="1"/>
    <col min="10252" max="10252" width="11.42578125" style="8"/>
    <col min="10253" max="10253" width="17" style="8" customWidth="1"/>
    <col min="10254" max="10254" width="16.5703125" style="8" customWidth="1"/>
    <col min="10255" max="10255" width="14.5703125" style="8" customWidth="1"/>
    <col min="10256" max="10256" width="12.140625" style="8" customWidth="1"/>
    <col min="10257" max="10257" width="23.5703125" style="8" customWidth="1"/>
    <col min="10258" max="10258" width="30.42578125" style="8" bestFit="1" customWidth="1"/>
    <col min="10259" max="10259" width="27.5703125" style="8" customWidth="1"/>
    <col min="10260" max="10260" width="3.85546875" style="8" customWidth="1"/>
    <col min="10261" max="10261" width="22.140625" style="8" bestFit="1" customWidth="1"/>
    <col min="10262" max="10262" width="14.85546875" style="8" customWidth="1"/>
    <col min="10263" max="10263" width="17.85546875" style="8" customWidth="1"/>
    <col min="10264" max="10264" width="22.7109375" style="8" bestFit="1" customWidth="1"/>
    <col min="10265" max="10265" width="14.140625" style="8" customWidth="1"/>
    <col min="10266" max="10266" width="14" style="8" bestFit="1" customWidth="1"/>
    <col min="10267" max="10268" width="20.42578125" style="8" customWidth="1"/>
    <col min="10269" max="10269" width="5.140625" style="8" customWidth="1"/>
    <col min="10270" max="10270" width="13.28515625" style="8" bestFit="1" customWidth="1"/>
    <col min="10271" max="10271" width="14.28515625" style="8" customWidth="1"/>
    <col min="10272" max="10272" width="13.28515625" style="8" bestFit="1" customWidth="1"/>
    <col min="10273" max="10273" width="14.28515625" style="8" customWidth="1"/>
    <col min="10274" max="10276" width="13.28515625" style="8" bestFit="1" customWidth="1"/>
    <col min="10277" max="10277" width="16.28515625" style="8" customWidth="1"/>
    <col min="10278" max="10278" width="11.42578125" style="8"/>
    <col min="10279" max="10279" width="16.42578125" style="8" customWidth="1"/>
    <col min="10280" max="10280" width="12.140625" style="8" customWidth="1"/>
    <col min="10281" max="10281" width="15" style="8" customWidth="1"/>
    <col min="10282" max="10282" width="16.5703125" style="8" customWidth="1"/>
    <col min="10283" max="10283" width="21.28515625" style="8" customWidth="1"/>
    <col min="10284" max="10284" width="21.85546875" style="8" customWidth="1"/>
    <col min="10285" max="10285" width="6.140625" style="8" customWidth="1"/>
    <col min="10286" max="10287" width="16.5703125" style="8" customWidth="1"/>
    <col min="10288" max="10288" width="21.85546875" style="8" customWidth="1"/>
    <col min="10289" max="10289" width="4.140625" style="8" customWidth="1"/>
    <col min="10290" max="10291" width="16.5703125" style="8" customWidth="1"/>
    <col min="10292" max="10292" width="21.85546875" style="8" customWidth="1"/>
    <col min="10293" max="10497" width="11.42578125" style="8"/>
    <col min="10498" max="10498" width="25.5703125" style="8" bestFit="1" customWidth="1"/>
    <col min="10499" max="10499" width="11.42578125" style="8"/>
    <col min="10500" max="10500" width="20.42578125" style="8" customWidth="1"/>
    <col min="10501" max="10501" width="20.140625" style="8" customWidth="1"/>
    <col min="10502" max="10502" width="18.85546875" style="8" bestFit="1" customWidth="1"/>
    <col min="10503" max="10503" width="16.85546875" style="8" bestFit="1" customWidth="1"/>
    <col min="10504" max="10504" width="15.5703125" style="8" customWidth="1"/>
    <col min="10505" max="10505" width="18.28515625" style="8" customWidth="1"/>
    <col min="10506" max="10506" width="4" style="8" customWidth="1"/>
    <col min="10507" max="10507" width="24.42578125" style="8" bestFit="1" customWidth="1"/>
    <col min="10508" max="10508" width="11.42578125" style="8"/>
    <col min="10509" max="10509" width="17" style="8" customWidth="1"/>
    <col min="10510" max="10510" width="16.5703125" style="8" customWidth="1"/>
    <col min="10511" max="10511" width="14.5703125" style="8" customWidth="1"/>
    <col min="10512" max="10512" width="12.140625" style="8" customWidth="1"/>
    <col min="10513" max="10513" width="23.5703125" style="8" customWidth="1"/>
    <col min="10514" max="10514" width="30.42578125" style="8" bestFit="1" customWidth="1"/>
    <col min="10515" max="10515" width="27.5703125" style="8" customWidth="1"/>
    <col min="10516" max="10516" width="3.85546875" style="8" customWidth="1"/>
    <col min="10517" max="10517" width="22.140625" style="8" bestFit="1" customWidth="1"/>
    <col min="10518" max="10518" width="14.85546875" style="8" customWidth="1"/>
    <col min="10519" max="10519" width="17.85546875" style="8" customWidth="1"/>
    <col min="10520" max="10520" width="22.7109375" style="8" bestFit="1" customWidth="1"/>
    <col min="10521" max="10521" width="14.140625" style="8" customWidth="1"/>
    <col min="10522" max="10522" width="14" style="8" bestFit="1" customWidth="1"/>
    <col min="10523" max="10524" width="20.42578125" style="8" customWidth="1"/>
    <col min="10525" max="10525" width="5.140625" style="8" customWidth="1"/>
    <col min="10526" max="10526" width="13.28515625" style="8" bestFit="1" customWidth="1"/>
    <col min="10527" max="10527" width="14.28515625" style="8" customWidth="1"/>
    <col min="10528" max="10528" width="13.28515625" style="8" bestFit="1" customWidth="1"/>
    <col min="10529" max="10529" width="14.28515625" style="8" customWidth="1"/>
    <col min="10530" max="10532" width="13.28515625" style="8" bestFit="1" customWidth="1"/>
    <col min="10533" max="10533" width="16.28515625" style="8" customWidth="1"/>
    <col min="10534" max="10534" width="11.42578125" style="8"/>
    <col min="10535" max="10535" width="16.42578125" style="8" customWidth="1"/>
    <col min="10536" max="10536" width="12.140625" style="8" customWidth="1"/>
    <col min="10537" max="10537" width="15" style="8" customWidth="1"/>
    <col min="10538" max="10538" width="16.5703125" style="8" customWidth="1"/>
    <col min="10539" max="10539" width="21.28515625" style="8" customWidth="1"/>
    <col min="10540" max="10540" width="21.85546875" style="8" customWidth="1"/>
    <col min="10541" max="10541" width="6.140625" style="8" customWidth="1"/>
    <col min="10542" max="10543" width="16.5703125" style="8" customWidth="1"/>
    <col min="10544" max="10544" width="21.85546875" style="8" customWidth="1"/>
    <col min="10545" max="10545" width="4.140625" style="8" customWidth="1"/>
    <col min="10546" max="10547" width="16.5703125" style="8" customWidth="1"/>
    <col min="10548" max="10548" width="21.85546875" style="8" customWidth="1"/>
    <col min="10549" max="10753" width="11.42578125" style="8"/>
    <col min="10754" max="10754" width="25.5703125" style="8" bestFit="1" customWidth="1"/>
    <col min="10755" max="10755" width="11.42578125" style="8"/>
    <col min="10756" max="10756" width="20.42578125" style="8" customWidth="1"/>
    <col min="10757" max="10757" width="20.140625" style="8" customWidth="1"/>
    <col min="10758" max="10758" width="18.85546875" style="8" bestFit="1" customWidth="1"/>
    <col min="10759" max="10759" width="16.85546875" style="8" bestFit="1" customWidth="1"/>
    <col min="10760" max="10760" width="15.5703125" style="8" customWidth="1"/>
    <col min="10761" max="10761" width="18.28515625" style="8" customWidth="1"/>
    <col min="10762" max="10762" width="4" style="8" customWidth="1"/>
    <col min="10763" max="10763" width="24.42578125" style="8" bestFit="1" customWidth="1"/>
    <col min="10764" max="10764" width="11.42578125" style="8"/>
    <col min="10765" max="10765" width="17" style="8" customWidth="1"/>
    <col min="10766" max="10766" width="16.5703125" style="8" customWidth="1"/>
    <col min="10767" max="10767" width="14.5703125" style="8" customWidth="1"/>
    <col min="10768" max="10768" width="12.140625" style="8" customWidth="1"/>
    <col min="10769" max="10769" width="23.5703125" style="8" customWidth="1"/>
    <col min="10770" max="10770" width="30.42578125" style="8" bestFit="1" customWidth="1"/>
    <col min="10771" max="10771" width="27.5703125" style="8" customWidth="1"/>
    <col min="10772" max="10772" width="3.85546875" style="8" customWidth="1"/>
    <col min="10773" max="10773" width="22.140625" style="8" bestFit="1" customWidth="1"/>
    <col min="10774" max="10774" width="14.85546875" style="8" customWidth="1"/>
    <col min="10775" max="10775" width="17.85546875" style="8" customWidth="1"/>
    <col min="10776" max="10776" width="22.7109375" style="8" bestFit="1" customWidth="1"/>
    <col min="10777" max="10777" width="14.140625" style="8" customWidth="1"/>
    <col min="10778" max="10778" width="14" style="8" bestFit="1" customWidth="1"/>
    <col min="10779" max="10780" width="20.42578125" style="8" customWidth="1"/>
    <col min="10781" max="10781" width="5.140625" style="8" customWidth="1"/>
    <col min="10782" max="10782" width="13.28515625" style="8" bestFit="1" customWidth="1"/>
    <col min="10783" max="10783" width="14.28515625" style="8" customWidth="1"/>
    <col min="10784" max="10784" width="13.28515625" style="8" bestFit="1" customWidth="1"/>
    <col min="10785" max="10785" width="14.28515625" style="8" customWidth="1"/>
    <col min="10786" max="10788" width="13.28515625" style="8" bestFit="1" customWidth="1"/>
    <col min="10789" max="10789" width="16.28515625" style="8" customWidth="1"/>
    <col min="10790" max="10790" width="11.42578125" style="8"/>
    <col min="10791" max="10791" width="16.42578125" style="8" customWidth="1"/>
    <col min="10792" max="10792" width="12.140625" style="8" customWidth="1"/>
    <col min="10793" max="10793" width="15" style="8" customWidth="1"/>
    <col min="10794" max="10794" width="16.5703125" style="8" customWidth="1"/>
    <col min="10795" max="10795" width="21.28515625" style="8" customWidth="1"/>
    <col min="10796" max="10796" width="21.85546875" style="8" customWidth="1"/>
    <col min="10797" max="10797" width="6.140625" style="8" customWidth="1"/>
    <col min="10798" max="10799" width="16.5703125" style="8" customWidth="1"/>
    <col min="10800" max="10800" width="21.85546875" style="8" customWidth="1"/>
    <col min="10801" max="10801" width="4.140625" style="8" customWidth="1"/>
    <col min="10802" max="10803" width="16.5703125" style="8" customWidth="1"/>
    <col min="10804" max="10804" width="21.85546875" style="8" customWidth="1"/>
    <col min="10805" max="11009" width="11.42578125" style="8"/>
    <col min="11010" max="11010" width="25.5703125" style="8" bestFit="1" customWidth="1"/>
    <col min="11011" max="11011" width="11.42578125" style="8"/>
    <col min="11012" max="11012" width="20.42578125" style="8" customWidth="1"/>
    <col min="11013" max="11013" width="20.140625" style="8" customWidth="1"/>
    <col min="11014" max="11014" width="18.85546875" style="8" bestFit="1" customWidth="1"/>
    <col min="11015" max="11015" width="16.85546875" style="8" bestFit="1" customWidth="1"/>
    <col min="11016" max="11016" width="15.5703125" style="8" customWidth="1"/>
    <col min="11017" max="11017" width="18.28515625" style="8" customWidth="1"/>
    <col min="11018" max="11018" width="4" style="8" customWidth="1"/>
    <col min="11019" max="11019" width="24.42578125" style="8" bestFit="1" customWidth="1"/>
    <col min="11020" max="11020" width="11.42578125" style="8"/>
    <col min="11021" max="11021" width="17" style="8" customWidth="1"/>
    <col min="11022" max="11022" width="16.5703125" style="8" customWidth="1"/>
    <col min="11023" max="11023" width="14.5703125" style="8" customWidth="1"/>
    <col min="11024" max="11024" width="12.140625" style="8" customWidth="1"/>
    <col min="11025" max="11025" width="23.5703125" style="8" customWidth="1"/>
    <col min="11026" max="11026" width="30.42578125" style="8" bestFit="1" customWidth="1"/>
    <col min="11027" max="11027" width="27.5703125" style="8" customWidth="1"/>
    <col min="11028" max="11028" width="3.85546875" style="8" customWidth="1"/>
    <col min="11029" max="11029" width="22.140625" style="8" bestFit="1" customWidth="1"/>
    <col min="11030" max="11030" width="14.85546875" style="8" customWidth="1"/>
    <col min="11031" max="11031" width="17.85546875" style="8" customWidth="1"/>
    <col min="11032" max="11032" width="22.7109375" style="8" bestFit="1" customWidth="1"/>
    <col min="11033" max="11033" width="14.140625" style="8" customWidth="1"/>
    <col min="11034" max="11034" width="14" style="8" bestFit="1" customWidth="1"/>
    <col min="11035" max="11036" width="20.42578125" style="8" customWidth="1"/>
    <col min="11037" max="11037" width="5.140625" style="8" customWidth="1"/>
    <col min="11038" max="11038" width="13.28515625" style="8" bestFit="1" customWidth="1"/>
    <col min="11039" max="11039" width="14.28515625" style="8" customWidth="1"/>
    <col min="11040" max="11040" width="13.28515625" style="8" bestFit="1" customWidth="1"/>
    <col min="11041" max="11041" width="14.28515625" style="8" customWidth="1"/>
    <col min="11042" max="11044" width="13.28515625" style="8" bestFit="1" customWidth="1"/>
    <col min="11045" max="11045" width="16.28515625" style="8" customWidth="1"/>
    <col min="11046" max="11046" width="11.42578125" style="8"/>
    <col min="11047" max="11047" width="16.42578125" style="8" customWidth="1"/>
    <col min="11048" max="11048" width="12.140625" style="8" customWidth="1"/>
    <col min="11049" max="11049" width="15" style="8" customWidth="1"/>
    <col min="11050" max="11050" width="16.5703125" style="8" customWidth="1"/>
    <col min="11051" max="11051" width="21.28515625" style="8" customWidth="1"/>
    <col min="11052" max="11052" width="21.85546875" style="8" customWidth="1"/>
    <col min="11053" max="11053" width="6.140625" style="8" customWidth="1"/>
    <col min="11054" max="11055" width="16.5703125" style="8" customWidth="1"/>
    <col min="11056" max="11056" width="21.85546875" style="8" customWidth="1"/>
    <col min="11057" max="11057" width="4.140625" style="8" customWidth="1"/>
    <col min="11058" max="11059" width="16.5703125" style="8" customWidth="1"/>
    <col min="11060" max="11060" width="21.85546875" style="8" customWidth="1"/>
    <col min="11061" max="11265" width="11.42578125" style="8"/>
    <col min="11266" max="11266" width="25.5703125" style="8" bestFit="1" customWidth="1"/>
    <col min="11267" max="11267" width="11.42578125" style="8"/>
    <col min="11268" max="11268" width="20.42578125" style="8" customWidth="1"/>
    <col min="11269" max="11269" width="20.140625" style="8" customWidth="1"/>
    <col min="11270" max="11270" width="18.85546875" style="8" bestFit="1" customWidth="1"/>
    <col min="11271" max="11271" width="16.85546875" style="8" bestFit="1" customWidth="1"/>
    <col min="11272" max="11272" width="15.5703125" style="8" customWidth="1"/>
    <col min="11273" max="11273" width="18.28515625" style="8" customWidth="1"/>
    <col min="11274" max="11274" width="4" style="8" customWidth="1"/>
    <col min="11275" max="11275" width="24.42578125" style="8" bestFit="1" customWidth="1"/>
    <col min="11276" max="11276" width="11.42578125" style="8"/>
    <col min="11277" max="11277" width="17" style="8" customWidth="1"/>
    <col min="11278" max="11278" width="16.5703125" style="8" customWidth="1"/>
    <col min="11279" max="11279" width="14.5703125" style="8" customWidth="1"/>
    <col min="11280" max="11280" width="12.140625" style="8" customWidth="1"/>
    <col min="11281" max="11281" width="23.5703125" style="8" customWidth="1"/>
    <col min="11282" max="11282" width="30.42578125" style="8" bestFit="1" customWidth="1"/>
    <col min="11283" max="11283" width="27.5703125" style="8" customWidth="1"/>
    <col min="11284" max="11284" width="3.85546875" style="8" customWidth="1"/>
    <col min="11285" max="11285" width="22.140625" style="8" bestFit="1" customWidth="1"/>
    <col min="11286" max="11286" width="14.85546875" style="8" customWidth="1"/>
    <col min="11287" max="11287" width="17.85546875" style="8" customWidth="1"/>
    <col min="11288" max="11288" width="22.7109375" style="8" bestFit="1" customWidth="1"/>
    <col min="11289" max="11289" width="14.140625" style="8" customWidth="1"/>
    <col min="11290" max="11290" width="14" style="8" bestFit="1" customWidth="1"/>
    <col min="11291" max="11292" width="20.42578125" style="8" customWidth="1"/>
    <col min="11293" max="11293" width="5.140625" style="8" customWidth="1"/>
    <col min="11294" max="11294" width="13.28515625" style="8" bestFit="1" customWidth="1"/>
    <col min="11295" max="11295" width="14.28515625" style="8" customWidth="1"/>
    <col min="11296" max="11296" width="13.28515625" style="8" bestFit="1" customWidth="1"/>
    <col min="11297" max="11297" width="14.28515625" style="8" customWidth="1"/>
    <col min="11298" max="11300" width="13.28515625" style="8" bestFit="1" customWidth="1"/>
    <col min="11301" max="11301" width="16.28515625" style="8" customWidth="1"/>
    <col min="11302" max="11302" width="11.42578125" style="8"/>
    <col min="11303" max="11303" width="16.42578125" style="8" customWidth="1"/>
    <col min="11304" max="11304" width="12.140625" style="8" customWidth="1"/>
    <col min="11305" max="11305" width="15" style="8" customWidth="1"/>
    <col min="11306" max="11306" width="16.5703125" style="8" customWidth="1"/>
    <col min="11307" max="11307" width="21.28515625" style="8" customWidth="1"/>
    <col min="11308" max="11308" width="21.85546875" style="8" customWidth="1"/>
    <col min="11309" max="11309" width="6.140625" style="8" customWidth="1"/>
    <col min="11310" max="11311" width="16.5703125" style="8" customWidth="1"/>
    <col min="11312" max="11312" width="21.85546875" style="8" customWidth="1"/>
    <col min="11313" max="11313" width="4.140625" style="8" customWidth="1"/>
    <col min="11314" max="11315" width="16.5703125" style="8" customWidth="1"/>
    <col min="11316" max="11316" width="21.85546875" style="8" customWidth="1"/>
    <col min="11317" max="11521" width="11.42578125" style="8"/>
    <col min="11522" max="11522" width="25.5703125" style="8" bestFit="1" customWidth="1"/>
    <col min="11523" max="11523" width="11.42578125" style="8"/>
    <col min="11524" max="11524" width="20.42578125" style="8" customWidth="1"/>
    <col min="11525" max="11525" width="20.140625" style="8" customWidth="1"/>
    <col min="11526" max="11526" width="18.85546875" style="8" bestFit="1" customWidth="1"/>
    <col min="11527" max="11527" width="16.85546875" style="8" bestFit="1" customWidth="1"/>
    <col min="11528" max="11528" width="15.5703125" style="8" customWidth="1"/>
    <col min="11529" max="11529" width="18.28515625" style="8" customWidth="1"/>
    <col min="11530" max="11530" width="4" style="8" customWidth="1"/>
    <col min="11531" max="11531" width="24.42578125" style="8" bestFit="1" customWidth="1"/>
    <col min="11532" max="11532" width="11.42578125" style="8"/>
    <col min="11533" max="11533" width="17" style="8" customWidth="1"/>
    <col min="11534" max="11534" width="16.5703125" style="8" customWidth="1"/>
    <col min="11535" max="11535" width="14.5703125" style="8" customWidth="1"/>
    <col min="11536" max="11536" width="12.140625" style="8" customWidth="1"/>
    <col min="11537" max="11537" width="23.5703125" style="8" customWidth="1"/>
    <col min="11538" max="11538" width="30.42578125" style="8" bestFit="1" customWidth="1"/>
    <col min="11539" max="11539" width="27.5703125" style="8" customWidth="1"/>
    <col min="11540" max="11540" width="3.85546875" style="8" customWidth="1"/>
    <col min="11541" max="11541" width="22.140625" style="8" bestFit="1" customWidth="1"/>
    <col min="11542" max="11542" width="14.85546875" style="8" customWidth="1"/>
    <col min="11543" max="11543" width="17.85546875" style="8" customWidth="1"/>
    <col min="11544" max="11544" width="22.7109375" style="8" bestFit="1" customWidth="1"/>
    <col min="11545" max="11545" width="14.140625" style="8" customWidth="1"/>
    <col min="11546" max="11546" width="14" style="8" bestFit="1" customWidth="1"/>
    <col min="11547" max="11548" width="20.42578125" style="8" customWidth="1"/>
    <col min="11549" max="11549" width="5.140625" style="8" customWidth="1"/>
    <col min="11550" max="11550" width="13.28515625" style="8" bestFit="1" customWidth="1"/>
    <col min="11551" max="11551" width="14.28515625" style="8" customWidth="1"/>
    <col min="11552" max="11552" width="13.28515625" style="8" bestFit="1" customWidth="1"/>
    <col min="11553" max="11553" width="14.28515625" style="8" customWidth="1"/>
    <col min="11554" max="11556" width="13.28515625" style="8" bestFit="1" customWidth="1"/>
    <col min="11557" max="11557" width="16.28515625" style="8" customWidth="1"/>
    <col min="11558" max="11558" width="11.42578125" style="8"/>
    <col min="11559" max="11559" width="16.42578125" style="8" customWidth="1"/>
    <col min="11560" max="11560" width="12.140625" style="8" customWidth="1"/>
    <col min="11561" max="11561" width="15" style="8" customWidth="1"/>
    <col min="11562" max="11562" width="16.5703125" style="8" customWidth="1"/>
    <col min="11563" max="11563" width="21.28515625" style="8" customWidth="1"/>
    <col min="11564" max="11564" width="21.85546875" style="8" customWidth="1"/>
    <col min="11565" max="11565" width="6.140625" style="8" customWidth="1"/>
    <col min="11566" max="11567" width="16.5703125" style="8" customWidth="1"/>
    <col min="11568" max="11568" width="21.85546875" style="8" customWidth="1"/>
    <col min="11569" max="11569" width="4.140625" style="8" customWidth="1"/>
    <col min="11570" max="11571" width="16.5703125" style="8" customWidth="1"/>
    <col min="11572" max="11572" width="21.85546875" style="8" customWidth="1"/>
    <col min="11573" max="11777" width="11.42578125" style="8"/>
    <col min="11778" max="11778" width="25.5703125" style="8" bestFit="1" customWidth="1"/>
    <col min="11779" max="11779" width="11.42578125" style="8"/>
    <col min="11780" max="11780" width="20.42578125" style="8" customWidth="1"/>
    <col min="11781" max="11781" width="20.140625" style="8" customWidth="1"/>
    <col min="11782" max="11782" width="18.85546875" style="8" bestFit="1" customWidth="1"/>
    <col min="11783" max="11783" width="16.85546875" style="8" bestFit="1" customWidth="1"/>
    <col min="11784" max="11784" width="15.5703125" style="8" customWidth="1"/>
    <col min="11785" max="11785" width="18.28515625" style="8" customWidth="1"/>
    <col min="11786" max="11786" width="4" style="8" customWidth="1"/>
    <col min="11787" max="11787" width="24.42578125" style="8" bestFit="1" customWidth="1"/>
    <col min="11788" max="11788" width="11.42578125" style="8"/>
    <col min="11789" max="11789" width="17" style="8" customWidth="1"/>
    <col min="11790" max="11790" width="16.5703125" style="8" customWidth="1"/>
    <col min="11791" max="11791" width="14.5703125" style="8" customWidth="1"/>
    <col min="11792" max="11792" width="12.140625" style="8" customWidth="1"/>
    <col min="11793" max="11793" width="23.5703125" style="8" customWidth="1"/>
    <col min="11794" max="11794" width="30.42578125" style="8" bestFit="1" customWidth="1"/>
    <col min="11795" max="11795" width="27.5703125" style="8" customWidth="1"/>
    <col min="11796" max="11796" width="3.85546875" style="8" customWidth="1"/>
    <col min="11797" max="11797" width="22.140625" style="8" bestFit="1" customWidth="1"/>
    <col min="11798" max="11798" width="14.85546875" style="8" customWidth="1"/>
    <col min="11799" max="11799" width="17.85546875" style="8" customWidth="1"/>
    <col min="11800" max="11800" width="22.7109375" style="8" bestFit="1" customWidth="1"/>
    <col min="11801" max="11801" width="14.140625" style="8" customWidth="1"/>
    <col min="11802" max="11802" width="14" style="8" bestFit="1" customWidth="1"/>
    <col min="11803" max="11804" width="20.42578125" style="8" customWidth="1"/>
    <col min="11805" max="11805" width="5.140625" style="8" customWidth="1"/>
    <col min="11806" max="11806" width="13.28515625" style="8" bestFit="1" customWidth="1"/>
    <col min="11807" max="11807" width="14.28515625" style="8" customWidth="1"/>
    <col min="11808" max="11808" width="13.28515625" style="8" bestFit="1" customWidth="1"/>
    <col min="11809" max="11809" width="14.28515625" style="8" customWidth="1"/>
    <col min="11810" max="11812" width="13.28515625" style="8" bestFit="1" customWidth="1"/>
    <col min="11813" max="11813" width="16.28515625" style="8" customWidth="1"/>
    <col min="11814" max="11814" width="11.42578125" style="8"/>
    <col min="11815" max="11815" width="16.42578125" style="8" customWidth="1"/>
    <col min="11816" max="11816" width="12.140625" style="8" customWidth="1"/>
    <col min="11817" max="11817" width="15" style="8" customWidth="1"/>
    <col min="11818" max="11818" width="16.5703125" style="8" customWidth="1"/>
    <col min="11819" max="11819" width="21.28515625" style="8" customWidth="1"/>
    <col min="11820" max="11820" width="21.85546875" style="8" customWidth="1"/>
    <col min="11821" max="11821" width="6.140625" style="8" customWidth="1"/>
    <col min="11822" max="11823" width="16.5703125" style="8" customWidth="1"/>
    <col min="11824" max="11824" width="21.85546875" style="8" customWidth="1"/>
    <col min="11825" max="11825" width="4.140625" style="8" customWidth="1"/>
    <col min="11826" max="11827" width="16.5703125" style="8" customWidth="1"/>
    <col min="11828" max="11828" width="21.85546875" style="8" customWidth="1"/>
    <col min="11829" max="12033" width="11.42578125" style="8"/>
    <col min="12034" max="12034" width="25.5703125" style="8" bestFit="1" customWidth="1"/>
    <col min="12035" max="12035" width="11.42578125" style="8"/>
    <col min="12036" max="12036" width="20.42578125" style="8" customWidth="1"/>
    <col min="12037" max="12037" width="20.140625" style="8" customWidth="1"/>
    <col min="12038" max="12038" width="18.85546875" style="8" bestFit="1" customWidth="1"/>
    <col min="12039" max="12039" width="16.85546875" style="8" bestFit="1" customWidth="1"/>
    <col min="12040" max="12040" width="15.5703125" style="8" customWidth="1"/>
    <col min="12041" max="12041" width="18.28515625" style="8" customWidth="1"/>
    <col min="12042" max="12042" width="4" style="8" customWidth="1"/>
    <col min="12043" max="12043" width="24.42578125" style="8" bestFit="1" customWidth="1"/>
    <col min="12044" max="12044" width="11.42578125" style="8"/>
    <col min="12045" max="12045" width="17" style="8" customWidth="1"/>
    <col min="12046" max="12046" width="16.5703125" style="8" customWidth="1"/>
    <col min="12047" max="12047" width="14.5703125" style="8" customWidth="1"/>
    <col min="12048" max="12048" width="12.140625" style="8" customWidth="1"/>
    <col min="12049" max="12049" width="23.5703125" style="8" customWidth="1"/>
    <col min="12050" max="12050" width="30.42578125" style="8" bestFit="1" customWidth="1"/>
    <col min="12051" max="12051" width="27.5703125" style="8" customWidth="1"/>
    <col min="12052" max="12052" width="3.85546875" style="8" customWidth="1"/>
    <col min="12053" max="12053" width="22.140625" style="8" bestFit="1" customWidth="1"/>
    <col min="12054" max="12054" width="14.85546875" style="8" customWidth="1"/>
    <col min="12055" max="12055" width="17.85546875" style="8" customWidth="1"/>
    <col min="12056" max="12056" width="22.7109375" style="8" bestFit="1" customWidth="1"/>
    <col min="12057" max="12057" width="14.140625" style="8" customWidth="1"/>
    <col min="12058" max="12058" width="14" style="8" bestFit="1" customWidth="1"/>
    <col min="12059" max="12060" width="20.42578125" style="8" customWidth="1"/>
    <col min="12061" max="12061" width="5.140625" style="8" customWidth="1"/>
    <col min="12062" max="12062" width="13.28515625" style="8" bestFit="1" customWidth="1"/>
    <col min="12063" max="12063" width="14.28515625" style="8" customWidth="1"/>
    <col min="12064" max="12064" width="13.28515625" style="8" bestFit="1" customWidth="1"/>
    <col min="12065" max="12065" width="14.28515625" style="8" customWidth="1"/>
    <col min="12066" max="12068" width="13.28515625" style="8" bestFit="1" customWidth="1"/>
    <col min="12069" max="12069" width="16.28515625" style="8" customWidth="1"/>
    <col min="12070" max="12070" width="11.42578125" style="8"/>
    <col min="12071" max="12071" width="16.42578125" style="8" customWidth="1"/>
    <col min="12072" max="12072" width="12.140625" style="8" customWidth="1"/>
    <col min="12073" max="12073" width="15" style="8" customWidth="1"/>
    <col min="12074" max="12074" width="16.5703125" style="8" customWidth="1"/>
    <col min="12075" max="12075" width="21.28515625" style="8" customWidth="1"/>
    <col min="12076" max="12076" width="21.85546875" style="8" customWidth="1"/>
    <col min="12077" max="12077" width="6.140625" style="8" customWidth="1"/>
    <col min="12078" max="12079" width="16.5703125" style="8" customWidth="1"/>
    <col min="12080" max="12080" width="21.85546875" style="8" customWidth="1"/>
    <col min="12081" max="12081" width="4.140625" style="8" customWidth="1"/>
    <col min="12082" max="12083" width="16.5703125" style="8" customWidth="1"/>
    <col min="12084" max="12084" width="21.85546875" style="8" customWidth="1"/>
    <col min="12085" max="12289" width="11.42578125" style="8"/>
    <col min="12290" max="12290" width="25.5703125" style="8" bestFit="1" customWidth="1"/>
    <col min="12291" max="12291" width="11.42578125" style="8"/>
    <col min="12292" max="12292" width="20.42578125" style="8" customWidth="1"/>
    <col min="12293" max="12293" width="20.140625" style="8" customWidth="1"/>
    <col min="12294" max="12294" width="18.85546875" style="8" bestFit="1" customWidth="1"/>
    <col min="12295" max="12295" width="16.85546875" style="8" bestFit="1" customWidth="1"/>
    <col min="12296" max="12296" width="15.5703125" style="8" customWidth="1"/>
    <col min="12297" max="12297" width="18.28515625" style="8" customWidth="1"/>
    <col min="12298" max="12298" width="4" style="8" customWidth="1"/>
    <col min="12299" max="12299" width="24.42578125" style="8" bestFit="1" customWidth="1"/>
    <col min="12300" max="12300" width="11.42578125" style="8"/>
    <col min="12301" max="12301" width="17" style="8" customWidth="1"/>
    <col min="12302" max="12302" width="16.5703125" style="8" customWidth="1"/>
    <col min="12303" max="12303" width="14.5703125" style="8" customWidth="1"/>
    <col min="12304" max="12304" width="12.140625" style="8" customWidth="1"/>
    <col min="12305" max="12305" width="23.5703125" style="8" customWidth="1"/>
    <col min="12306" max="12306" width="30.42578125" style="8" bestFit="1" customWidth="1"/>
    <col min="12307" max="12307" width="27.5703125" style="8" customWidth="1"/>
    <col min="12308" max="12308" width="3.85546875" style="8" customWidth="1"/>
    <col min="12309" max="12309" width="22.140625" style="8" bestFit="1" customWidth="1"/>
    <col min="12310" max="12310" width="14.85546875" style="8" customWidth="1"/>
    <col min="12311" max="12311" width="17.85546875" style="8" customWidth="1"/>
    <col min="12312" max="12312" width="22.7109375" style="8" bestFit="1" customWidth="1"/>
    <col min="12313" max="12313" width="14.140625" style="8" customWidth="1"/>
    <col min="12314" max="12314" width="14" style="8" bestFit="1" customWidth="1"/>
    <col min="12315" max="12316" width="20.42578125" style="8" customWidth="1"/>
    <col min="12317" max="12317" width="5.140625" style="8" customWidth="1"/>
    <col min="12318" max="12318" width="13.28515625" style="8" bestFit="1" customWidth="1"/>
    <col min="12319" max="12319" width="14.28515625" style="8" customWidth="1"/>
    <col min="12320" max="12320" width="13.28515625" style="8" bestFit="1" customWidth="1"/>
    <col min="12321" max="12321" width="14.28515625" style="8" customWidth="1"/>
    <col min="12322" max="12324" width="13.28515625" style="8" bestFit="1" customWidth="1"/>
    <col min="12325" max="12325" width="16.28515625" style="8" customWidth="1"/>
    <col min="12326" max="12326" width="11.42578125" style="8"/>
    <col min="12327" max="12327" width="16.42578125" style="8" customWidth="1"/>
    <col min="12328" max="12328" width="12.140625" style="8" customWidth="1"/>
    <col min="12329" max="12329" width="15" style="8" customWidth="1"/>
    <col min="12330" max="12330" width="16.5703125" style="8" customWidth="1"/>
    <col min="12331" max="12331" width="21.28515625" style="8" customWidth="1"/>
    <col min="12332" max="12332" width="21.85546875" style="8" customWidth="1"/>
    <col min="12333" max="12333" width="6.140625" style="8" customWidth="1"/>
    <col min="12334" max="12335" width="16.5703125" style="8" customWidth="1"/>
    <col min="12336" max="12336" width="21.85546875" style="8" customWidth="1"/>
    <col min="12337" max="12337" width="4.140625" style="8" customWidth="1"/>
    <col min="12338" max="12339" width="16.5703125" style="8" customWidth="1"/>
    <col min="12340" max="12340" width="21.85546875" style="8" customWidth="1"/>
    <col min="12341" max="12545" width="11.42578125" style="8"/>
    <col min="12546" max="12546" width="25.5703125" style="8" bestFit="1" customWidth="1"/>
    <col min="12547" max="12547" width="11.42578125" style="8"/>
    <col min="12548" max="12548" width="20.42578125" style="8" customWidth="1"/>
    <col min="12549" max="12549" width="20.140625" style="8" customWidth="1"/>
    <col min="12550" max="12550" width="18.85546875" style="8" bestFit="1" customWidth="1"/>
    <col min="12551" max="12551" width="16.85546875" style="8" bestFit="1" customWidth="1"/>
    <col min="12552" max="12552" width="15.5703125" style="8" customWidth="1"/>
    <col min="12553" max="12553" width="18.28515625" style="8" customWidth="1"/>
    <col min="12554" max="12554" width="4" style="8" customWidth="1"/>
    <col min="12555" max="12555" width="24.42578125" style="8" bestFit="1" customWidth="1"/>
    <col min="12556" max="12556" width="11.42578125" style="8"/>
    <col min="12557" max="12557" width="17" style="8" customWidth="1"/>
    <col min="12558" max="12558" width="16.5703125" style="8" customWidth="1"/>
    <col min="12559" max="12559" width="14.5703125" style="8" customWidth="1"/>
    <col min="12560" max="12560" width="12.140625" style="8" customWidth="1"/>
    <col min="12561" max="12561" width="23.5703125" style="8" customWidth="1"/>
    <col min="12562" max="12562" width="30.42578125" style="8" bestFit="1" customWidth="1"/>
    <col min="12563" max="12563" width="27.5703125" style="8" customWidth="1"/>
    <col min="12564" max="12564" width="3.85546875" style="8" customWidth="1"/>
    <col min="12565" max="12565" width="22.140625" style="8" bestFit="1" customWidth="1"/>
    <col min="12566" max="12566" width="14.85546875" style="8" customWidth="1"/>
    <col min="12567" max="12567" width="17.85546875" style="8" customWidth="1"/>
    <col min="12568" max="12568" width="22.7109375" style="8" bestFit="1" customWidth="1"/>
    <col min="12569" max="12569" width="14.140625" style="8" customWidth="1"/>
    <col min="12570" max="12570" width="14" style="8" bestFit="1" customWidth="1"/>
    <col min="12571" max="12572" width="20.42578125" style="8" customWidth="1"/>
    <col min="12573" max="12573" width="5.140625" style="8" customWidth="1"/>
    <col min="12574" max="12574" width="13.28515625" style="8" bestFit="1" customWidth="1"/>
    <col min="12575" max="12575" width="14.28515625" style="8" customWidth="1"/>
    <col min="12576" max="12576" width="13.28515625" style="8" bestFit="1" customWidth="1"/>
    <col min="12577" max="12577" width="14.28515625" style="8" customWidth="1"/>
    <col min="12578" max="12580" width="13.28515625" style="8" bestFit="1" customWidth="1"/>
    <col min="12581" max="12581" width="16.28515625" style="8" customWidth="1"/>
    <col min="12582" max="12582" width="11.42578125" style="8"/>
    <col min="12583" max="12583" width="16.42578125" style="8" customWidth="1"/>
    <col min="12584" max="12584" width="12.140625" style="8" customWidth="1"/>
    <col min="12585" max="12585" width="15" style="8" customWidth="1"/>
    <col min="12586" max="12586" width="16.5703125" style="8" customWidth="1"/>
    <col min="12587" max="12587" width="21.28515625" style="8" customWidth="1"/>
    <col min="12588" max="12588" width="21.85546875" style="8" customWidth="1"/>
    <col min="12589" max="12589" width="6.140625" style="8" customWidth="1"/>
    <col min="12590" max="12591" width="16.5703125" style="8" customWidth="1"/>
    <col min="12592" max="12592" width="21.85546875" style="8" customWidth="1"/>
    <col min="12593" max="12593" width="4.140625" style="8" customWidth="1"/>
    <col min="12594" max="12595" width="16.5703125" style="8" customWidth="1"/>
    <col min="12596" max="12596" width="21.85546875" style="8" customWidth="1"/>
    <col min="12597" max="12801" width="11.42578125" style="8"/>
    <col min="12802" max="12802" width="25.5703125" style="8" bestFit="1" customWidth="1"/>
    <col min="12803" max="12803" width="11.42578125" style="8"/>
    <col min="12804" max="12804" width="20.42578125" style="8" customWidth="1"/>
    <col min="12805" max="12805" width="20.140625" style="8" customWidth="1"/>
    <col min="12806" max="12806" width="18.85546875" style="8" bestFit="1" customWidth="1"/>
    <col min="12807" max="12807" width="16.85546875" style="8" bestFit="1" customWidth="1"/>
    <col min="12808" max="12808" width="15.5703125" style="8" customWidth="1"/>
    <col min="12809" max="12809" width="18.28515625" style="8" customWidth="1"/>
    <col min="12810" max="12810" width="4" style="8" customWidth="1"/>
    <col min="12811" max="12811" width="24.42578125" style="8" bestFit="1" customWidth="1"/>
    <col min="12812" max="12812" width="11.42578125" style="8"/>
    <col min="12813" max="12813" width="17" style="8" customWidth="1"/>
    <col min="12814" max="12814" width="16.5703125" style="8" customWidth="1"/>
    <col min="12815" max="12815" width="14.5703125" style="8" customWidth="1"/>
    <col min="12816" max="12816" width="12.140625" style="8" customWidth="1"/>
    <col min="12817" max="12817" width="23.5703125" style="8" customWidth="1"/>
    <col min="12818" max="12818" width="30.42578125" style="8" bestFit="1" customWidth="1"/>
    <col min="12819" max="12819" width="27.5703125" style="8" customWidth="1"/>
    <col min="12820" max="12820" width="3.85546875" style="8" customWidth="1"/>
    <col min="12821" max="12821" width="22.140625" style="8" bestFit="1" customWidth="1"/>
    <col min="12822" max="12822" width="14.85546875" style="8" customWidth="1"/>
    <col min="12823" max="12823" width="17.85546875" style="8" customWidth="1"/>
    <col min="12824" max="12824" width="22.7109375" style="8" bestFit="1" customWidth="1"/>
    <col min="12825" max="12825" width="14.140625" style="8" customWidth="1"/>
    <col min="12826" max="12826" width="14" style="8" bestFit="1" customWidth="1"/>
    <col min="12827" max="12828" width="20.42578125" style="8" customWidth="1"/>
    <col min="12829" max="12829" width="5.140625" style="8" customWidth="1"/>
    <col min="12830" max="12830" width="13.28515625" style="8" bestFit="1" customWidth="1"/>
    <col min="12831" max="12831" width="14.28515625" style="8" customWidth="1"/>
    <col min="12832" max="12832" width="13.28515625" style="8" bestFit="1" customWidth="1"/>
    <col min="12833" max="12833" width="14.28515625" style="8" customWidth="1"/>
    <col min="12834" max="12836" width="13.28515625" style="8" bestFit="1" customWidth="1"/>
    <col min="12837" max="12837" width="16.28515625" style="8" customWidth="1"/>
    <col min="12838" max="12838" width="11.42578125" style="8"/>
    <col min="12839" max="12839" width="16.42578125" style="8" customWidth="1"/>
    <col min="12840" max="12840" width="12.140625" style="8" customWidth="1"/>
    <col min="12841" max="12841" width="15" style="8" customWidth="1"/>
    <col min="12842" max="12842" width="16.5703125" style="8" customWidth="1"/>
    <col min="12843" max="12843" width="21.28515625" style="8" customWidth="1"/>
    <col min="12844" max="12844" width="21.85546875" style="8" customWidth="1"/>
    <col min="12845" max="12845" width="6.140625" style="8" customWidth="1"/>
    <col min="12846" max="12847" width="16.5703125" style="8" customWidth="1"/>
    <col min="12848" max="12848" width="21.85546875" style="8" customWidth="1"/>
    <col min="12849" max="12849" width="4.140625" style="8" customWidth="1"/>
    <col min="12850" max="12851" width="16.5703125" style="8" customWidth="1"/>
    <col min="12852" max="12852" width="21.85546875" style="8" customWidth="1"/>
    <col min="12853" max="13057" width="11.42578125" style="8"/>
    <col min="13058" max="13058" width="25.5703125" style="8" bestFit="1" customWidth="1"/>
    <col min="13059" max="13059" width="11.42578125" style="8"/>
    <col min="13060" max="13060" width="20.42578125" style="8" customWidth="1"/>
    <col min="13061" max="13061" width="20.140625" style="8" customWidth="1"/>
    <col min="13062" max="13062" width="18.85546875" style="8" bestFit="1" customWidth="1"/>
    <col min="13063" max="13063" width="16.85546875" style="8" bestFit="1" customWidth="1"/>
    <col min="13064" max="13064" width="15.5703125" style="8" customWidth="1"/>
    <col min="13065" max="13065" width="18.28515625" style="8" customWidth="1"/>
    <col min="13066" max="13066" width="4" style="8" customWidth="1"/>
    <col min="13067" max="13067" width="24.42578125" style="8" bestFit="1" customWidth="1"/>
    <col min="13068" max="13068" width="11.42578125" style="8"/>
    <col min="13069" max="13069" width="17" style="8" customWidth="1"/>
    <col min="13070" max="13070" width="16.5703125" style="8" customWidth="1"/>
    <col min="13071" max="13071" width="14.5703125" style="8" customWidth="1"/>
    <col min="13072" max="13072" width="12.140625" style="8" customWidth="1"/>
    <col min="13073" max="13073" width="23.5703125" style="8" customWidth="1"/>
    <col min="13074" max="13074" width="30.42578125" style="8" bestFit="1" customWidth="1"/>
    <col min="13075" max="13075" width="27.5703125" style="8" customWidth="1"/>
    <col min="13076" max="13076" width="3.85546875" style="8" customWidth="1"/>
    <col min="13077" max="13077" width="22.140625" style="8" bestFit="1" customWidth="1"/>
    <col min="13078" max="13078" width="14.85546875" style="8" customWidth="1"/>
    <col min="13079" max="13079" width="17.85546875" style="8" customWidth="1"/>
    <col min="13080" max="13080" width="22.7109375" style="8" bestFit="1" customWidth="1"/>
    <col min="13081" max="13081" width="14.140625" style="8" customWidth="1"/>
    <col min="13082" max="13082" width="14" style="8" bestFit="1" customWidth="1"/>
    <col min="13083" max="13084" width="20.42578125" style="8" customWidth="1"/>
    <col min="13085" max="13085" width="5.140625" style="8" customWidth="1"/>
    <col min="13086" max="13086" width="13.28515625" style="8" bestFit="1" customWidth="1"/>
    <col min="13087" max="13087" width="14.28515625" style="8" customWidth="1"/>
    <col min="13088" max="13088" width="13.28515625" style="8" bestFit="1" customWidth="1"/>
    <col min="13089" max="13089" width="14.28515625" style="8" customWidth="1"/>
    <col min="13090" max="13092" width="13.28515625" style="8" bestFit="1" customWidth="1"/>
    <col min="13093" max="13093" width="16.28515625" style="8" customWidth="1"/>
    <col min="13094" max="13094" width="11.42578125" style="8"/>
    <col min="13095" max="13095" width="16.42578125" style="8" customWidth="1"/>
    <col min="13096" max="13096" width="12.140625" style="8" customWidth="1"/>
    <col min="13097" max="13097" width="15" style="8" customWidth="1"/>
    <col min="13098" max="13098" width="16.5703125" style="8" customWidth="1"/>
    <col min="13099" max="13099" width="21.28515625" style="8" customWidth="1"/>
    <col min="13100" max="13100" width="21.85546875" style="8" customWidth="1"/>
    <col min="13101" max="13101" width="6.140625" style="8" customWidth="1"/>
    <col min="13102" max="13103" width="16.5703125" style="8" customWidth="1"/>
    <col min="13104" max="13104" width="21.85546875" style="8" customWidth="1"/>
    <col min="13105" max="13105" width="4.140625" style="8" customWidth="1"/>
    <col min="13106" max="13107" width="16.5703125" style="8" customWidth="1"/>
    <col min="13108" max="13108" width="21.85546875" style="8" customWidth="1"/>
    <col min="13109" max="13313" width="11.42578125" style="8"/>
    <col min="13314" max="13314" width="25.5703125" style="8" bestFit="1" customWidth="1"/>
    <col min="13315" max="13315" width="11.42578125" style="8"/>
    <col min="13316" max="13316" width="20.42578125" style="8" customWidth="1"/>
    <col min="13317" max="13317" width="20.140625" style="8" customWidth="1"/>
    <col min="13318" max="13318" width="18.85546875" style="8" bestFit="1" customWidth="1"/>
    <col min="13319" max="13319" width="16.85546875" style="8" bestFit="1" customWidth="1"/>
    <col min="13320" max="13320" width="15.5703125" style="8" customWidth="1"/>
    <col min="13321" max="13321" width="18.28515625" style="8" customWidth="1"/>
    <col min="13322" max="13322" width="4" style="8" customWidth="1"/>
    <col min="13323" max="13323" width="24.42578125" style="8" bestFit="1" customWidth="1"/>
    <col min="13324" max="13324" width="11.42578125" style="8"/>
    <col min="13325" max="13325" width="17" style="8" customWidth="1"/>
    <col min="13326" max="13326" width="16.5703125" style="8" customWidth="1"/>
    <col min="13327" max="13327" width="14.5703125" style="8" customWidth="1"/>
    <col min="13328" max="13328" width="12.140625" style="8" customWidth="1"/>
    <col min="13329" max="13329" width="23.5703125" style="8" customWidth="1"/>
    <col min="13330" max="13330" width="30.42578125" style="8" bestFit="1" customWidth="1"/>
    <col min="13331" max="13331" width="27.5703125" style="8" customWidth="1"/>
    <col min="13332" max="13332" width="3.85546875" style="8" customWidth="1"/>
    <col min="13333" max="13333" width="22.140625" style="8" bestFit="1" customWidth="1"/>
    <col min="13334" max="13334" width="14.85546875" style="8" customWidth="1"/>
    <col min="13335" max="13335" width="17.85546875" style="8" customWidth="1"/>
    <col min="13336" max="13336" width="22.7109375" style="8" bestFit="1" customWidth="1"/>
    <col min="13337" max="13337" width="14.140625" style="8" customWidth="1"/>
    <col min="13338" max="13338" width="14" style="8" bestFit="1" customWidth="1"/>
    <col min="13339" max="13340" width="20.42578125" style="8" customWidth="1"/>
    <col min="13341" max="13341" width="5.140625" style="8" customWidth="1"/>
    <col min="13342" max="13342" width="13.28515625" style="8" bestFit="1" customWidth="1"/>
    <col min="13343" max="13343" width="14.28515625" style="8" customWidth="1"/>
    <col min="13344" max="13344" width="13.28515625" style="8" bestFit="1" customWidth="1"/>
    <col min="13345" max="13345" width="14.28515625" style="8" customWidth="1"/>
    <col min="13346" max="13348" width="13.28515625" style="8" bestFit="1" customWidth="1"/>
    <col min="13349" max="13349" width="16.28515625" style="8" customWidth="1"/>
    <col min="13350" max="13350" width="11.42578125" style="8"/>
    <col min="13351" max="13351" width="16.42578125" style="8" customWidth="1"/>
    <col min="13352" max="13352" width="12.140625" style="8" customWidth="1"/>
    <col min="13353" max="13353" width="15" style="8" customWidth="1"/>
    <col min="13354" max="13354" width="16.5703125" style="8" customWidth="1"/>
    <col min="13355" max="13355" width="21.28515625" style="8" customWidth="1"/>
    <col min="13356" max="13356" width="21.85546875" style="8" customWidth="1"/>
    <col min="13357" max="13357" width="6.140625" style="8" customWidth="1"/>
    <col min="13358" max="13359" width="16.5703125" style="8" customWidth="1"/>
    <col min="13360" max="13360" width="21.85546875" style="8" customWidth="1"/>
    <col min="13361" max="13361" width="4.140625" style="8" customWidth="1"/>
    <col min="13362" max="13363" width="16.5703125" style="8" customWidth="1"/>
    <col min="13364" max="13364" width="21.85546875" style="8" customWidth="1"/>
    <col min="13365" max="13569" width="11.42578125" style="8"/>
    <col min="13570" max="13570" width="25.5703125" style="8" bestFit="1" customWidth="1"/>
    <col min="13571" max="13571" width="11.42578125" style="8"/>
    <col min="13572" max="13572" width="20.42578125" style="8" customWidth="1"/>
    <col min="13573" max="13573" width="20.140625" style="8" customWidth="1"/>
    <col min="13574" max="13574" width="18.85546875" style="8" bestFit="1" customWidth="1"/>
    <col min="13575" max="13575" width="16.85546875" style="8" bestFit="1" customWidth="1"/>
    <col min="13576" max="13576" width="15.5703125" style="8" customWidth="1"/>
    <col min="13577" max="13577" width="18.28515625" style="8" customWidth="1"/>
    <col min="13578" max="13578" width="4" style="8" customWidth="1"/>
    <col min="13579" max="13579" width="24.42578125" style="8" bestFit="1" customWidth="1"/>
    <col min="13580" max="13580" width="11.42578125" style="8"/>
    <col min="13581" max="13581" width="17" style="8" customWidth="1"/>
    <col min="13582" max="13582" width="16.5703125" style="8" customWidth="1"/>
    <col min="13583" max="13583" width="14.5703125" style="8" customWidth="1"/>
    <col min="13584" max="13584" width="12.140625" style="8" customWidth="1"/>
    <col min="13585" max="13585" width="23.5703125" style="8" customWidth="1"/>
    <col min="13586" max="13586" width="30.42578125" style="8" bestFit="1" customWidth="1"/>
    <col min="13587" max="13587" width="27.5703125" style="8" customWidth="1"/>
    <col min="13588" max="13588" width="3.85546875" style="8" customWidth="1"/>
    <col min="13589" max="13589" width="22.140625" style="8" bestFit="1" customWidth="1"/>
    <col min="13590" max="13590" width="14.85546875" style="8" customWidth="1"/>
    <col min="13591" max="13591" width="17.85546875" style="8" customWidth="1"/>
    <col min="13592" max="13592" width="22.7109375" style="8" bestFit="1" customWidth="1"/>
    <col min="13593" max="13593" width="14.140625" style="8" customWidth="1"/>
    <col min="13594" max="13594" width="14" style="8" bestFit="1" customWidth="1"/>
    <col min="13595" max="13596" width="20.42578125" style="8" customWidth="1"/>
    <col min="13597" max="13597" width="5.140625" style="8" customWidth="1"/>
    <col min="13598" max="13598" width="13.28515625" style="8" bestFit="1" customWidth="1"/>
    <col min="13599" max="13599" width="14.28515625" style="8" customWidth="1"/>
    <col min="13600" max="13600" width="13.28515625" style="8" bestFit="1" customWidth="1"/>
    <col min="13601" max="13601" width="14.28515625" style="8" customWidth="1"/>
    <col min="13602" max="13604" width="13.28515625" style="8" bestFit="1" customWidth="1"/>
    <col min="13605" max="13605" width="16.28515625" style="8" customWidth="1"/>
    <col min="13606" max="13606" width="11.42578125" style="8"/>
    <col min="13607" max="13607" width="16.42578125" style="8" customWidth="1"/>
    <col min="13608" max="13608" width="12.140625" style="8" customWidth="1"/>
    <col min="13609" max="13609" width="15" style="8" customWidth="1"/>
    <col min="13610" max="13610" width="16.5703125" style="8" customWidth="1"/>
    <col min="13611" max="13611" width="21.28515625" style="8" customWidth="1"/>
    <col min="13612" max="13612" width="21.85546875" style="8" customWidth="1"/>
    <col min="13613" max="13613" width="6.140625" style="8" customWidth="1"/>
    <col min="13614" max="13615" width="16.5703125" style="8" customWidth="1"/>
    <col min="13616" max="13616" width="21.85546875" style="8" customWidth="1"/>
    <col min="13617" max="13617" width="4.140625" style="8" customWidth="1"/>
    <col min="13618" max="13619" width="16.5703125" style="8" customWidth="1"/>
    <col min="13620" max="13620" width="21.85546875" style="8" customWidth="1"/>
    <col min="13621" max="13825" width="11.42578125" style="8"/>
    <col min="13826" max="13826" width="25.5703125" style="8" bestFit="1" customWidth="1"/>
    <col min="13827" max="13827" width="11.42578125" style="8"/>
    <col min="13828" max="13828" width="20.42578125" style="8" customWidth="1"/>
    <col min="13829" max="13829" width="20.140625" style="8" customWidth="1"/>
    <col min="13830" max="13830" width="18.85546875" style="8" bestFit="1" customWidth="1"/>
    <col min="13831" max="13831" width="16.85546875" style="8" bestFit="1" customWidth="1"/>
    <col min="13832" max="13832" width="15.5703125" style="8" customWidth="1"/>
    <col min="13833" max="13833" width="18.28515625" style="8" customWidth="1"/>
    <col min="13834" max="13834" width="4" style="8" customWidth="1"/>
    <col min="13835" max="13835" width="24.42578125" style="8" bestFit="1" customWidth="1"/>
    <col min="13836" max="13836" width="11.42578125" style="8"/>
    <col min="13837" max="13837" width="17" style="8" customWidth="1"/>
    <col min="13838" max="13838" width="16.5703125" style="8" customWidth="1"/>
    <col min="13839" max="13839" width="14.5703125" style="8" customWidth="1"/>
    <col min="13840" max="13840" width="12.140625" style="8" customWidth="1"/>
    <col min="13841" max="13841" width="23.5703125" style="8" customWidth="1"/>
    <col min="13842" max="13842" width="30.42578125" style="8" bestFit="1" customWidth="1"/>
    <col min="13843" max="13843" width="27.5703125" style="8" customWidth="1"/>
    <col min="13844" max="13844" width="3.85546875" style="8" customWidth="1"/>
    <col min="13845" max="13845" width="22.140625" style="8" bestFit="1" customWidth="1"/>
    <col min="13846" max="13846" width="14.85546875" style="8" customWidth="1"/>
    <col min="13847" max="13847" width="17.85546875" style="8" customWidth="1"/>
    <col min="13848" max="13848" width="22.7109375" style="8" bestFit="1" customWidth="1"/>
    <col min="13849" max="13849" width="14.140625" style="8" customWidth="1"/>
    <col min="13850" max="13850" width="14" style="8" bestFit="1" customWidth="1"/>
    <col min="13851" max="13852" width="20.42578125" style="8" customWidth="1"/>
    <col min="13853" max="13853" width="5.140625" style="8" customWidth="1"/>
    <col min="13854" max="13854" width="13.28515625" style="8" bestFit="1" customWidth="1"/>
    <col min="13855" max="13855" width="14.28515625" style="8" customWidth="1"/>
    <col min="13856" max="13856" width="13.28515625" style="8" bestFit="1" customWidth="1"/>
    <col min="13857" max="13857" width="14.28515625" style="8" customWidth="1"/>
    <col min="13858" max="13860" width="13.28515625" style="8" bestFit="1" customWidth="1"/>
    <col min="13861" max="13861" width="16.28515625" style="8" customWidth="1"/>
    <col min="13862" max="13862" width="11.42578125" style="8"/>
    <col min="13863" max="13863" width="16.42578125" style="8" customWidth="1"/>
    <col min="13864" max="13864" width="12.140625" style="8" customWidth="1"/>
    <col min="13865" max="13865" width="15" style="8" customWidth="1"/>
    <col min="13866" max="13866" width="16.5703125" style="8" customWidth="1"/>
    <col min="13867" max="13867" width="21.28515625" style="8" customWidth="1"/>
    <col min="13868" max="13868" width="21.85546875" style="8" customWidth="1"/>
    <col min="13869" max="13869" width="6.140625" style="8" customWidth="1"/>
    <col min="13870" max="13871" width="16.5703125" style="8" customWidth="1"/>
    <col min="13872" max="13872" width="21.85546875" style="8" customWidth="1"/>
    <col min="13873" max="13873" width="4.140625" style="8" customWidth="1"/>
    <col min="13874" max="13875" width="16.5703125" style="8" customWidth="1"/>
    <col min="13876" max="13876" width="21.85546875" style="8" customWidth="1"/>
    <col min="13877" max="14081" width="11.42578125" style="8"/>
    <col min="14082" max="14082" width="25.5703125" style="8" bestFit="1" customWidth="1"/>
    <col min="14083" max="14083" width="11.42578125" style="8"/>
    <col min="14084" max="14084" width="20.42578125" style="8" customWidth="1"/>
    <col min="14085" max="14085" width="20.140625" style="8" customWidth="1"/>
    <col min="14086" max="14086" width="18.85546875" style="8" bestFit="1" customWidth="1"/>
    <col min="14087" max="14087" width="16.85546875" style="8" bestFit="1" customWidth="1"/>
    <col min="14088" max="14088" width="15.5703125" style="8" customWidth="1"/>
    <col min="14089" max="14089" width="18.28515625" style="8" customWidth="1"/>
    <col min="14090" max="14090" width="4" style="8" customWidth="1"/>
    <col min="14091" max="14091" width="24.42578125" style="8" bestFit="1" customWidth="1"/>
    <col min="14092" max="14092" width="11.42578125" style="8"/>
    <col min="14093" max="14093" width="17" style="8" customWidth="1"/>
    <col min="14094" max="14094" width="16.5703125" style="8" customWidth="1"/>
    <col min="14095" max="14095" width="14.5703125" style="8" customWidth="1"/>
    <col min="14096" max="14096" width="12.140625" style="8" customWidth="1"/>
    <col min="14097" max="14097" width="23.5703125" style="8" customWidth="1"/>
    <col min="14098" max="14098" width="30.42578125" style="8" bestFit="1" customWidth="1"/>
    <col min="14099" max="14099" width="27.5703125" style="8" customWidth="1"/>
    <col min="14100" max="14100" width="3.85546875" style="8" customWidth="1"/>
    <col min="14101" max="14101" width="22.140625" style="8" bestFit="1" customWidth="1"/>
    <col min="14102" max="14102" width="14.85546875" style="8" customWidth="1"/>
    <col min="14103" max="14103" width="17.85546875" style="8" customWidth="1"/>
    <col min="14104" max="14104" width="22.7109375" style="8" bestFit="1" customWidth="1"/>
    <col min="14105" max="14105" width="14.140625" style="8" customWidth="1"/>
    <col min="14106" max="14106" width="14" style="8" bestFit="1" customWidth="1"/>
    <col min="14107" max="14108" width="20.42578125" style="8" customWidth="1"/>
    <col min="14109" max="14109" width="5.140625" style="8" customWidth="1"/>
    <col min="14110" max="14110" width="13.28515625" style="8" bestFit="1" customWidth="1"/>
    <col min="14111" max="14111" width="14.28515625" style="8" customWidth="1"/>
    <col min="14112" max="14112" width="13.28515625" style="8" bestFit="1" customWidth="1"/>
    <col min="14113" max="14113" width="14.28515625" style="8" customWidth="1"/>
    <col min="14114" max="14116" width="13.28515625" style="8" bestFit="1" customWidth="1"/>
    <col min="14117" max="14117" width="16.28515625" style="8" customWidth="1"/>
    <col min="14118" max="14118" width="11.42578125" style="8"/>
    <col min="14119" max="14119" width="16.42578125" style="8" customWidth="1"/>
    <col min="14120" max="14120" width="12.140625" style="8" customWidth="1"/>
    <col min="14121" max="14121" width="15" style="8" customWidth="1"/>
    <col min="14122" max="14122" width="16.5703125" style="8" customWidth="1"/>
    <col min="14123" max="14123" width="21.28515625" style="8" customWidth="1"/>
    <col min="14124" max="14124" width="21.85546875" style="8" customWidth="1"/>
    <col min="14125" max="14125" width="6.140625" style="8" customWidth="1"/>
    <col min="14126" max="14127" width="16.5703125" style="8" customWidth="1"/>
    <col min="14128" max="14128" width="21.85546875" style="8" customWidth="1"/>
    <col min="14129" max="14129" width="4.140625" style="8" customWidth="1"/>
    <col min="14130" max="14131" width="16.5703125" style="8" customWidth="1"/>
    <col min="14132" max="14132" width="21.85546875" style="8" customWidth="1"/>
    <col min="14133" max="14337" width="11.42578125" style="8"/>
    <col min="14338" max="14338" width="25.5703125" style="8" bestFit="1" customWidth="1"/>
    <col min="14339" max="14339" width="11.42578125" style="8"/>
    <col min="14340" max="14340" width="20.42578125" style="8" customWidth="1"/>
    <col min="14341" max="14341" width="20.140625" style="8" customWidth="1"/>
    <col min="14342" max="14342" width="18.85546875" style="8" bestFit="1" customWidth="1"/>
    <col min="14343" max="14343" width="16.85546875" style="8" bestFit="1" customWidth="1"/>
    <col min="14344" max="14344" width="15.5703125" style="8" customWidth="1"/>
    <col min="14345" max="14345" width="18.28515625" style="8" customWidth="1"/>
    <col min="14346" max="14346" width="4" style="8" customWidth="1"/>
    <col min="14347" max="14347" width="24.42578125" style="8" bestFit="1" customWidth="1"/>
    <col min="14348" max="14348" width="11.42578125" style="8"/>
    <col min="14349" max="14349" width="17" style="8" customWidth="1"/>
    <col min="14350" max="14350" width="16.5703125" style="8" customWidth="1"/>
    <col min="14351" max="14351" width="14.5703125" style="8" customWidth="1"/>
    <col min="14352" max="14352" width="12.140625" style="8" customWidth="1"/>
    <col min="14353" max="14353" width="23.5703125" style="8" customWidth="1"/>
    <col min="14354" max="14354" width="30.42578125" style="8" bestFit="1" customWidth="1"/>
    <col min="14355" max="14355" width="27.5703125" style="8" customWidth="1"/>
    <col min="14356" max="14356" width="3.85546875" style="8" customWidth="1"/>
    <col min="14357" max="14357" width="22.140625" style="8" bestFit="1" customWidth="1"/>
    <col min="14358" max="14358" width="14.85546875" style="8" customWidth="1"/>
    <col min="14359" max="14359" width="17.85546875" style="8" customWidth="1"/>
    <col min="14360" max="14360" width="22.7109375" style="8" bestFit="1" customWidth="1"/>
    <col min="14361" max="14361" width="14.140625" style="8" customWidth="1"/>
    <col min="14362" max="14362" width="14" style="8" bestFit="1" customWidth="1"/>
    <col min="14363" max="14364" width="20.42578125" style="8" customWidth="1"/>
    <col min="14365" max="14365" width="5.140625" style="8" customWidth="1"/>
    <col min="14366" max="14366" width="13.28515625" style="8" bestFit="1" customWidth="1"/>
    <col min="14367" max="14367" width="14.28515625" style="8" customWidth="1"/>
    <col min="14368" max="14368" width="13.28515625" style="8" bestFit="1" customWidth="1"/>
    <col min="14369" max="14369" width="14.28515625" style="8" customWidth="1"/>
    <col min="14370" max="14372" width="13.28515625" style="8" bestFit="1" customWidth="1"/>
    <col min="14373" max="14373" width="16.28515625" style="8" customWidth="1"/>
    <col min="14374" max="14374" width="11.42578125" style="8"/>
    <col min="14375" max="14375" width="16.42578125" style="8" customWidth="1"/>
    <col min="14376" max="14376" width="12.140625" style="8" customWidth="1"/>
    <col min="14377" max="14377" width="15" style="8" customWidth="1"/>
    <col min="14378" max="14378" width="16.5703125" style="8" customWidth="1"/>
    <col min="14379" max="14379" width="21.28515625" style="8" customWidth="1"/>
    <col min="14380" max="14380" width="21.85546875" style="8" customWidth="1"/>
    <col min="14381" max="14381" width="6.140625" style="8" customWidth="1"/>
    <col min="14382" max="14383" width="16.5703125" style="8" customWidth="1"/>
    <col min="14384" max="14384" width="21.85546875" style="8" customWidth="1"/>
    <col min="14385" max="14385" width="4.140625" style="8" customWidth="1"/>
    <col min="14386" max="14387" width="16.5703125" style="8" customWidth="1"/>
    <col min="14388" max="14388" width="21.85546875" style="8" customWidth="1"/>
    <col min="14389" max="14593" width="11.42578125" style="8"/>
    <col min="14594" max="14594" width="25.5703125" style="8" bestFit="1" customWidth="1"/>
    <col min="14595" max="14595" width="11.42578125" style="8"/>
    <col min="14596" max="14596" width="20.42578125" style="8" customWidth="1"/>
    <col min="14597" max="14597" width="20.140625" style="8" customWidth="1"/>
    <col min="14598" max="14598" width="18.85546875" style="8" bestFit="1" customWidth="1"/>
    <col min="14599" max="14599" width="16.85546875" style="8" bestFit="1" customWidth="1"/>
    <col min="14600" max="14600" width="15.5703125" style="8" customWidth="1"/>
    <col min="14601" max="14601" width="18.28515625" style="8" customWidth="1"/>
    <col min="14602" max="14602" width="4" style="8" customWidth="1"/>
    <col min="14603" max="14603" width="24.42578125" style="8" bestFit="1" customWidth="1"/>
    <col min="14604" max="14604" width="11.42578125" style="8"/>
    <col min="14605" max="14605" width="17" style="8" customWidth="1"/>
    <col min="14606" max="14606" width="16.5703125" style="8" customWidth="1"/>
    <col min="14607" max="14607" width="14.5703125" style="8" customWidth="1"/>
    <col min="14608" max="14608" width="12.140625" style="8" customWidth="1"/>
    <col min="14609" max="14609" width="23.5703125" style="8" customWidth="1"/>
    <col min="14610" max="14610" width="30.42578125" style="8" bestFit="1" customWidth="1"/>
    <col min="14611" max="14611" width="27.5703125" style="8" customWidth="1"/>
    <col min="14612" max="14612" width="3.85546875" style="8" customWidth="1"/>
    <col min="14613" max="14613" width="22.140625" style="8" bestFit="1" customWidth="1"/>
    <col min="14614" max="14614" width="14.85546875" style="8" customWidth="1"/>
    <col min="14615" max="14615" width="17.85546875" style="8" customWidth="1"/>
    <col min="14616" max="14616" width="22.7109375" style="8" bestFit="1" customWidth="1"/>
    <col min="14617" max="14617" width="14.140625" style="8" customWidth="1"/>
    <col min="14618" max="14618" width="14" style="8" bestFit="1" customWidth="1"/>
    <col min="14619" max="14620" width="20.42578125" style="8" customWidth="1"/>
    <col min="14621" max="14621" width="5.140625" style="8" customWidth="1"/>
    <col min="14622" max="14622" width="13.28515625" style="8" bestFit="1" customWidth="1"/>
    <col min="14623" max="14623" width="14.28515625" style="8" customWidth="1"/>
    <col min="14624" max="14624" width="13.28515625" style="8" bestFit="1" customWidth="1"/>
    <col min="14625" max="14625" width="14.28515625" style="8" customWidth="1"/>
    <col min="14626" max="14628" width="13.28515625" style="8" bestFit="1" customWidth="1"/>
    <col min="14629" max="14629" width="16.28515625" style="8" customWidth="1"/>
    <col min="14630" max="14630" width="11.42578125" style="8"/>
    <col min="14631" max="14631" width="16.42578125" style="8" customWidth="1"/>
    <col min="14632" max="14632" width="12.140625" style="8" customWidth="1"/>
    <col min="14633" max="14633" width="15" style="8" customWidth="1"/>
    <col min="14634" max="14634" width="16.5703125" style="8" customWidth="1"/>
    <col min="14635" max="14635" width="21.28515625" style="8" customWidth="1"/>
    <col min="14636" max="14636" width="21.85546875" style="8" customWidth="1"/>
    <col min="14637" max="14637" width="6.140625" style="8" customWidth="1"/>
    <col min="14638" max="14639" width="16.5703125" style="8" customWidth="1"/>
    <col min="14640" max="14640" width="21.85546875" style="8" customWidth="1"/>
    <col min="14641" max="14641" width="4.140625" style="8" customWidth="1"/>
    <col min="14642" max="14643" width="16.5703125" style="8" customWidth="1"/>
    <col min="14644" max="14644" width="21.85546875" style="8" customWidth="1"/>
    <col min="14645" max="14849" width="11.42578125" style="8"/>
    <col min="14850" max="14850" width="25.5703125" style="8" bestFit="1" customWidth="1"/>
    <col min="14851" max="14851" width="11.42578125" style="8"/>
    <col min="14852" max="14852" width="20.42578125" style="8" customWidth="1"/>
    <col min="14853" max="14853" width="20.140625" style="8" customWidth="1"/>
    <col min="14854" max="14854" width="18.85546875" style="8" bestFit="1" customWidth="1"/>
    <col min="14855" max="14855" width="16.85546875" style="8" bestFit="1" customWidth="1"/>
    <col min="14856" max="14856" width="15.5703125" style="8" customWidth="1"/>
    <col min="14857" max="14857" width="18.28515625" style="8" customWidth="1"/>
    <col min="14858" max="14858" width="4" style="8" customWidth="1"/>
    <col min="14859" max="14859" width="24.42578125" style="8" bestFit="1" customWidth="1"/>
    <col min="14860" max="14860" width="11.42578125" style="8"/>
    <col min="14861" max="14861" width="17" style="8" customWidth="1"/>
    <col min="14862" max="14862" width="16.5703125" style="8" customWidth="1"/>
    <col min="14863" max="14863" width="14.5703125" style="8" customWidth="1"/>
    <col min="14864" max="14864" width="12.140625" style="8" customWidth="1"/>
    <col min="14865" max="14865" width="23.5703125" style="8" customWidth="1"/>
    <col min="14866" max="14866" width="30.42578125" style="8" bestFit="1" customWidth="1"/>
    <col min="14867" max="14867" width="27.5703125" style="8" customWidth="1"/>
    <col min="14868" max="14868" width="3.85546875" style="8" customWidth="1"/>
    <col min="14869" max="14869" width="22.140625" style="8" bestFit="1" customWidth="1"/>
    <col min="14870" max="14870" width="14.85546875" style="8" customWidth="1"/>
    <col min="14871" max="14871" width="17.85546875" style="8" customWidth="1"/>
    <col min="14872" max="14872" width="22.7109375" style="8" bestFit="1" customWidth="1"/>
    <col min="14873" max="14873" width="14.140625" style="8" customWidth="1"/>
    <col min="14874" max="14874" width="14" style="8" bestFit="1" customWidth="1"/>
    <col min="14875" max="14876" width="20.42578125" style="8" customWidth="1"/>
    <col min="14877" max="14877" width="5.140625" style="8" customWidth="1"/>
    <col min="14878" max="14878" width="13.28515625" style="8" bestFit="1" customWidth="1"/>
    <col min="14879" max="14879" width="14.28515625" style="8" customWidth="1"/>
    <col min="14880" max="14880" width="13.28515625" style="8" bestFit="1" customWidth="1"/>
    <col min="14881" max="14881" width="14.28515625" style="8" customWidth="1"/>
    <col min="14882" max="14884" width="13.28515625" style="8" bestFit="1" customWidth="1"/>
    <col min="14885" max="14885" width="16.28515625" style="8" customWidth="1"/>
    <col min="14886" max="14886" width="11.42578125" style="8"/>
    <col min="14887" max="14887" width="16.42578125" style="8" customWidth="1"/>
    <col min="14888" max="14888" width="12.140625" style="8" customWidth="1"/>
    <col min="14889" max="14889" width="15" style="8" customWidth="1"/>
    <col min="14890" max="14890" width="16.5703125" style="8" customWidth="1"/>
    <col min="14891" max="14891" width="21.28515625" style="8" customWidth="1"/>
    <col min="14892" max="14892" width="21.85546875" style="8" customWidth="1"/>
    <col min="14893" max="14893" width="6.140625" style="8" customWidth="1"/>
    <col min="14894" max="14895" width="16.5703125" style="8" customWidth="1"/>
    <col min="14896" max="14896" width="21.85546875" style="8" customWidth="1"/>
    <col min="14897" max="14897" width="4.140625" style="8" customWidth="1"/>
    <col min="14898" max="14899" width="16.5703125" style="8" customWidth="1"/>
    <col min="14900" max="14900" width="21.85546875" style="8" customWidth="1"/>
    <col min="14901" max="15105" width="11.42578125" style="8"/>
    <col min="15106" max="15106" width="25.5703125" style="8" bestFit="1" customWidth="1"/>
    <col min="15107" max="15107" width="11.42578125" style="8"/>
    <col min="15108" max="15108" width="20.42578125" style="8" customWidth="1"/>
    <col min="15109" max="15109" width="20.140625" style="8" customWidth="1"/>
    <col min="15110" max="15110" width="18.85546875" style="8" bestFit="1" customWidth="1"/>
    <col min="15111" max="15111" width="16.85546875" style="8" bestFit="1" customWidth="1"/>
    <col min="15112" max="15112" width="15.5703125" style="8" customWidth="1"/>
    <col min="15113" max="15113" width="18.28515625" style="8" customWidth="1"/>
    <col min="15114" max="15114" width="4" style="8" customWidth="1"/>
    <col min="15115" max="15115" width="24.42578125" style="8" bestFit="1" customWidth="1"/>
    <col min="15116" max="15116" width="11.42578125" style="8"/>
    <col min="15117" max="15117" width="17" style="8" customWidth="1"/>
    <col min="15118" max="15118" width="16.5703125" style="8" customWidth="1"/>
    <col min="15119" max="15119" width="14.5703125" style="8" customWidth="1"/>
    <col min="15120" max="15120" width="12.140625" style="8" customWidth="1"/>
    <col min="15121" max="15121" width="23.5703125" style="8" customWidth="1"/>
    <col min="15122" max="15122" width="30.42578125" style="8" bestFit="1" customWidth="1"/>
    <col min="15123" max="15123" width="27.5703125" style="8" customWidth="1"/>
    <col min="15124" max="15124" width="3.85546875" style="8" customWidth="1"/>
    <col min="15125" max="15125" width="22.140625" style="8" bestFit="1" customWidth="1"/>
    <col min="15126" max="15126" width="14.85546875" style="8" customWidth="1"/>
    <col min="15127" max="15127" width="17.85546875" style="8" customWidth="1"/>
    <col min="15128" max="15128" width="22.7109375" style="8" bestFit="1" customWidth="1"/>
    <col min="15129" max="15129" width="14.140625" style="8" customWidth="1"/>
    <col min="15130" max="15130" width="14" style="8" bestFit="1" customWidth="1"/>
    <col min="15131" max="15132" width="20.42578125" style="8" customWidth="1"/>
    <col min="15133" max="15133" width="5.140625" style="8" customWidth="1"/>
    <col min="15134" max="15134" width="13.28515625" style="8" bestFit="1" customWidth="1"/>
    <col min="15135" max="15135" width="14.28515625" style="8" customWidth="1"/>
    <col min="15136" max="15136" width="13.28515625" style="8" bestFit="1" customWidth="1"/>
    <col min="15137" max="15137" width="14.28515625" style="8" customWidth="1"/>
    <col min="15138" max="15140" width="13.28515625" style="8" bestFit="1" customWidth="1"/>
    <col min="15141" max="15141" width="16.28515625" style="8" customWidth="1"/>
    <col min="15142" max="15142" width="11.42578125" style="8"/>
    <col min="15143" max="15143" width="16.42578125" style="8" customWidth="1"/>
    <col min="15144" max="15144" width="12.140625" style="8" customWidth="1"/>
    <col min="15145" max="15145" width="15" style="8" customWidth="1"/>
    <col min="15146" max="15146" width="16.5703125" style="8" customWidth="1"/>
    <col min="15147" max="15147" width="21.28515625" style="8" customWidth="1"/>
    <col min="15148" max="15148" width="21.85546875" style="8" customWidth="1"/>
    <col min="15149" max="15149" width="6.140625" style="8" customWidth="1"/>
    <col min="15150" max="15151" width="16.5703125" style="8" customWidth="1"/>
    <col min="15152" max="15152" width="21.85546875" style="8" customWidth="1"/>
    <col min="15153" max="15153" width="4.140625" style="8" customWidth="1"/>
    <col min="15154" max="15155" width="16.5703125" style="8" customWidth="1"/>
    <col min="15156" max="15156" width="21.85546875" style="8" customWidth="1"/>
    <col min="15157" max="15361" width="11.42578125" style="8"/>
    <col min="15362" max="15362" width="25.5703125" style="8" bestFit="1" customWidth="1"/>
    <col min="15363" max="15363" width="11.42578125" style="8"/>
    <col min="15364" max="15364" width="20.42578125" style="8" customWidth="1"/>
    <col min="15365" max="15365" width="20.140625" style="8" customWidth="1"/>
    <col min="15366" max="15366" width="18.85546875" style="8" bestFit="1" customWidth="1"/>
    <col min="15367" max="15367" width="16.85546875" style="8" bestFit="1" customWidth="1"/>
    <col min="15368" max="15368" width="15.5703125" style="8" customWidth="1"/>
    <col min="15369" max="15369" width="18.28515625" style="8" customWidth="1"/>
    <col min="15370" max="15370" width="4" style="8" customWidth="1"/>
    <col min="15371" max="15371" width="24.42578125" style="8" bestFit="1" customWidth="1"/>
    <col min="15372" max="15372" width="11.42578125" style="8"/>
    <col min="15373" max="15373" width="17" style="8" customWidth="1"/>
    <col min="15374" max="15374" width="16.5703125" style="8" customWidth="1"/>
    <col min="15375" max="15375" width="14.5703125" style="8" customWidth="1"/>
    <col min="15376" max="15376" width="12.140625" style="8" customWidth="1"/>
    <col min="15377" max="15377" width="23.5703125" style="8" customWidth="1"/>
    <col min="15378" max="15378" width="30.42578125" style="8" bestFit="1" customWidth="1"/>
    <col min="15379" max="15379" width="27.5703125" style="8" customWidth="1"/>
    <col min="15380" max="15380" width="3.85546875" style="8" customWidth="1"/>
    <col min="15381" max="15381" width="22.140625" style="8" bestFit="1" customWidth="1"/>
    <col min="15382" max="15382" width="14.85546875" style="8" customWidth="1"/>
    <col min="15383" max="15383" width="17.85546875" style="8" customWidth="1"/>
    <col min="15384" max="15384" width="22.7109375" style="8" bestFit="1" customWidth="1"/>
    <col min="15385" max="15385" width="14.140625" style="8" customWidth="1"/>
    <col min="15386" max="15386" width="14" style="8" bestFit="1" customWidth="1"/>
    <col min="15387" max="15388" width="20.42578125" style="8" customWidth="1"/>
    <col min="15389" max="15389" width="5.140625" style="8" customWidth="1"/>
    <col min="15390" max="15390" width="13.28515625" style="8" bestFit="1" customWidth="1"/>
    <col min="15391" max="15391" width="14.28515625" style="8" customWidth="1"/>
    <col min="15392" max="15392" width="13.28515625" style="8" bestFit="1" customWidth="1"/>
    <col min="15393" max="15393" width="14.28515625" style="8" customWidth="1"/>
    <col min="15394" max="15396" width="13.28515625" style="8" bestFit="1" customWidth="1"/>
    <col min="15397" max="15397" width="16.28515625" style="8" customWidth="1"/>
    <col min="15398" max="15398" width="11.42578125" style="8"/>
    <col min="15399" max="15399" width="16.42578125" style="8" customWidth="1"/>
    <col min="15400" max="15400" width="12.140625" style="8" customWidth="1"/>
    <col min="15401" max="15401" width="15" style="8" customWidth="1"/>
    <col min="15402" max="15402" width="16.5703125" style="8" customWidth="1"/>
    <col min="15403" max="15403" width="21.28515625" style="8" customWidth="1"/>
    <col min="15404" max="15404" width="21.85546875" style="8" customWidth="1"/>
    <col min="15405" max="15405" width="6.140625" style="8" customWidth="1"/>
    <col min="15406" max="15407" width="16.5703125" style="8" customWidth="1"/>
    <col min="15408" max="15408" width="21.85546875" style="8" customWidth="1"/>
    <col min="15409" max="15409" width="4.140625" style="8" customWidth="1"/>
    <col min="15410" max="15411" width="16.5703125" style="8" customWidth="1"/>
    <col min="15412" max="15412" width="21.85546875" style="8" customWidth="1"/>
    <col min="15413" max="15617" width="11.42578125" style="8"/>
    <col min="15618" max="15618" width="25.5703125" style="8" bestFit="1" customWidth="1"/>
    <col min="15619" max="15619" width="11.42578125" style="8"/>
    <col min="15620" max="15620" width="20.42578125" style="8" customWidth="1"/>
    <col min="15621" max="15621" width="20.140625" style="8" customWidth="1"/>
    <col min="15622" max="15622" width="18.85546875" style="8" bestFit="1" customWidth="1"/>
    <col min="15623" max="15623" width="16.85546875" style="8" bestFit="1" customWidth="1"/>
    <col min="15624" max="15624" width="15.5703125" style="8" customWidth="1"/>
    <col min="15625" max="15625" width="18.28515625" style="8" customWidth="1"/>
    <col min="15626" max="15626" width="4" style="8" customWidth="1"/>
    <col min="15627" max="15627" width="24.42578125" style="8" bestFit="1" customWidth="1"/>
    <col min="15628" max="15628" width="11.42578125" style="8"/>
    <col min="15629" max="15629" width="17" style="8" customWidth="1"/>
    <col min="15630" max="15630" width="16.5703125" style="8" customWidth="1"/>
    <col min="15631" max="15631" width="14.5703125" style="8" customWidth="1"/>
    <col min="15632" max="15632" width="12.140625" style="8" customWidth="1"/>
    <col min="15633" max="15633" width="23.5703125" style="8" customWidth="1"/>
    <col min="15634" max="15634" width="30.42578125" style="8" bestFit="1" customWidth="1"/>
    <col min="15635" max="15635" width="27.5703125" style="8" customWidth="1"/>
    <col min="15636" max="15636" width="3.85546875" style="8" customWidth="1"/>
    <col min="15637" max="15637" width="22.140625" style="8" bestFit="1" customWidth="1"/>
    <col min="15638" max="15638" width="14.85546875" style="8" customWidth="1"/>
    <col min="15639" max="15639" width="17.85546875" style="8" customWidth="1"/>
    <col min="15640" max="15640" width="22.7109375" style="8" bestFit="1" customWidth="1"/>
    <col min="15641" max="15641" width="14.140625" style="8" customWidth="1"/>
    <col min="15642" max="15642" width="14" style="8" bestFit="1" customWidth="1"/>
    <col min="15643" max="15644" width="20.42578125" style="8" customWidth="1"/>
    <col min="15645" max="15645" width="5.140625" style="8" customWidth="1"/>
    <col min="15646" max="15646" width="13.28515625" style="8" bestFit="1" customWidth="1"/>
    <col min="15647" max="15647" width="14.28515625" style="8" customWidth="1"/>
    <col min="15648" max="15648" width="13.28515625" style="8" bestFit="1" customWidth="1"/>
    <col min="15649" max="15649" width="14.28515625" style="8" customWidth="1"/>
    <col min="15650" max="15652" width="13.28515625" style="8" bestFit="1" customWidth="1"/>
    <col min="15653" max="15653" width="16.28515625" style="8" customWidth="1"/>
    <col min="15654" max="15654" width="11.42578125" style="8"/>
    <col min="15655" max="15655" width="16.42578125" style="8" customWidth="1"/>
    <col min="15656" max="15656" width="12.140625" style="8" customWidth="1"/>
    <col min="15657" max="15657" width="15" style="8" customWidth="1"/>
    <col min="15658" max="15658" width="16.5703125" style="8" customWidth="1"/>
    <col min="15659" max="15659" width="21.28515625" style="8" customWidth="1"/>
    <col min="15660" max="15660" width="21.85546875" style="8" customWidth="1"/>
    <col min="15661" max="15661" width="6.140625" style="8" customWidth="1"/>
    <col min="15662" max="15663" width="16.5703125" style="8" customWidth="1"/>
    <col min="15664" max="15664" width="21.85546875" style="8" customWidth="1"/>
    <col min="15665" max="15665" width="4.140625" style="8" customWidth="1"/>
    <col min="15666" max="15667" width="16.5703125" style="8" customWidth="1"/>
    <col min="15668" max="15668" width="21.85546875" style="8" customWidth="1"/>
    <col min="15669" max="15873" width="11.42578125" style="8"/>
    <col min="15874" max="15874" width="25.5703125" style="8" bestFit="1" customWidth="1"/>
    <col min="15875" max="15875" width="11.42578125" style="8"/>
    <col min="15876" max="15876" width="20.42578125" style="8" customWidth="1"/>
    <col min="15877" max="15877" width="20.140625" style="8" customWidth="1"/>
    <col min="15878" max="15878" width="18.85546875" style="8" bestFit="1" customWidth="1"/>
    <col min="15879" max="15879" width="16.85546875" style="8" bestFit="1" customWidth="1"/>
    <col min="15880" max="15880" width="15.5703125" style="8" customWidth="1"/>
    <col min="15881" max="15881" width="18.28515625" style="8" customWidth="1"/>
    <col min="15882" max="15882" width="4" style="8" customWidth="1"/>
    <col min="15883" max="15883" width="24.42578125" style="8" bestFit="1" customWidth="1"/>
    <col min="15884" max="15884" width="11.42578125" style="8"/>
    <col min="15885" max="15885" width="17" style="8" customWidth="1"/>
    <col min="15886" max="15886" width="16.5703125" style="8" customWidth="1"/>
    <col min="15887" max="15887" width="14.5703125" style="8" customWidth="1"/>
    <col min="15888" max="15888" width="12.140625" style="8" customWidth="1"/>
    <col min="15889" max="15889" width="23.5703125" style="8" customWidth="1"/>
    <col min="15890" max="15890" width="30.42578125" style="8" bestFit="1" customWidth="1"/>
    <col min="15891" max="15891" width="27.5703125" style="8" customWidth="1"/>
    <col min="15892" max="15892" width="3.85546875" style="8" customWidth="1"/>
    <col min="15893" max="15893" width="22.140625" style="8" bestFit="1" customWidth="1"/>
    <col min="15894" max="15894" width="14.85546875" style="8" customWidth="1"/>
    <col min="15895" max="15895" width="17.85546875" style="8" customWidth="1"/>
    <col min="15896" max="15896" width="22.7109375" style="8" bestFit="1" customWidth="1"/>
    <col min="15897" max="15897" width="14.140625" style="8" customWidth="1"/>
    <col min="15898" max="15898" width="14" style="8" bestFit="1" customWidth="1"/>
    <col min="15899" max="15900" width="20.42578125" style="8" customWidth="1"/>
    <col min="15901" max="15901" width="5.140625" style="8" customWidth="1"/>
    <col min="15902" max="15902" width="13.28515625" style="8" bestFit="1" customWidth="1"/>
    <col min="15903" max="15903" width="14.28515625" style="8" customWidth="1"/>
    <col min="15904" max="15904" width="13.28515625" style="8" bestFit="1" customWidth="1"/>
    <col min="15905" max="15905" width="14.28515625" style="8" customWidth="1"/>
    <col min="15906" max="15908" width="13.28515625" style="8" bestFit="1" customWidth="1"/>
    <col min="15909" max="15909" width="16.28515625" style="8" customWidth="1"/>
    <col min="15910" max="15910" width="11.42578125" style="8"/>
    <col min="15911" max="15911" width="16.42578125" style="8" customWidth="1"/>
    <col min="15912" max="15912" width="12.140625" style="8" customWidth="1"/>
    <col min="15913" max="15913" width="15" style="8" customWidth="1"/>
    <col min="15914" max="15914" width="16.5703125" style="8" customWidth="1"/>
    <col min="15915" max="15915" width="21.28515625" style="8" customWidth="1"/>
    <col min="15916" max="15916" width="21.85546875" style="8" customWidth="1"/>
    <col min="15917" max="15917" width="6.140625" style="8" customWidth="1"/>
    <col min="15918" max="15919" width="16.5703125" style="8" customWidth="1"/>
    <col min="15920" max="15920" width="21.85546875" style="8" customWidth="1"/>
    <col min="15921" max="15921" width="4.140625" style="8" customWidth="1"/>
    <col min="15922" max="15923" width="16.5703125" style="8" customWidth="1"/>
    <col min="15924" max="15924" width="21.85546875" style="8" customWidth="1"/>
    <col min="15925" max="16129" width="11.42578125" style="8"/>
    <col min="16130" max="16130" width="25.5703125" style="8" bestFit="1" customWidth="1"/>
    <col min="16131" max="16131" width="11.42578125" style="8"/>
    <col min="16132" max="16132" width="20.42578125" style="8" customWidth="1"/>
    <col min="16133" max="16133" width="20.140625" style="8" customWidth="1"/>
    <col min="16134" max="16134" width="18.85546875" style="8" bestFit="1" customWidth="1"/>
    <col min="16135" max="16135" width="16.85546875" style="8" bestFit="1" customWidth="1"/>
    <col min="16136" max="16136" width="15.5703125" style="8" customWidth="1"/>
    <col min="16137" max="16137" width="18.28515625" style="8" customWidth="1"/>
    <col min="16138" max="16138" width="4" style="8" customWidth="1"/>
    <col min="16139" max="16139" width="24.42578125" style="8" bestFit="1" customWidth="1"/>
    <col min="16140" max="16140" width="11.42578125" style="8"/>
    <col min="16141" max="16141" width="17" style="8" customWidth="1"/>
    <col min="16142" max="16142" width="16.5703125" style="8" customWidth="1"/>
    <col min="16143" max="16143" width="14.5703125" style="8" customWidth="1"/>
    <col min="16144" max="16144" width="12.140625" style="8" customWidth="1"/>
    <col min="16145" max="16145" width="23.5703125" style="8" customWidth="1"/>
    <col min="16146" max="16146" width="30.42578125" style="8" bestFit="1" customWidth="1"/>
    <col min="16147" max="16147" width="27.5703125" style="8" customWidth="1"/>
    <col min="16148" max="16148" width="3.85546875" style="8" customWidth="1"/>
    <col min="16149" max="16149" width="22.140625" style="8" bestFit="1" customWidth="1"/>
    <col min="16150" max="16150" width="14.85546875" style="8" customWidth="1"/>
    <col min="16151" max="16151" width="17.85546875" style="8" customWidth="1"/>
    <col min="16152" max="16152" width="22.7109375" style="8" bestFit="1" customWidth="1"/>
    <col min="16153" max="16153" width="14.140625" style="8" customWidth="1"/>
    <col min="16154" max="16154" width="14" style="8" bestFit="1" customWidth="1"/>
    <col min="16155" max="16156" width="20.42578125" style="8" customWidth="1"/>
    <col min="16157" max="16157" width="5.140625" style="8" customWidth="1"/>
    <col min="16158" max="16158" width="13.28515625" style="8" bestFit="1" customWidth="1"/>
    <col min="16159" max="16159" width="14.28515625" style="8" customWidth="1"/>
    <col min="16160" max="16160" width="13.28515625" style="8" bestFit="1" customWidth="1"/>
    <col min="16161" max="16161" width="14.28515625" style="8" customWidth="1"/>
    <col min="16162" max="16164" width="13.28515625" style="8" bestFit="1" customWidth="1"/>
    <col min="16165" max="16165" width="16.28515625" style="8" customWidth="1"/>
    <col min="16166" max="16166" width="11.42578125" style="8"/>
    <col min="16167" max="16167" width="16.42578125" style="8" customWidth="1"/>
    <col min="16168" max="16168" width="12.140625" style="8" customWidth="1"/>
    <col min="16169" max="16169" width="15" style="8" customWidth="1"/>
    <col min="16170" max="16170" width="16.5703125" style="8" customWidth="1"/>
    <col min="16171" max="16171" width="21.28515625" style="8" customWidth="1"/>
    <col min="16172" max="16172" width="21.85546875" style="8" customWidth="1"/>
    <col min="16173" max="16173" width="6.140625" style="8" customWidth="1"/>
    <col min="16174" max="16175" width="16.5703125" style="8" customWidth="1"/>
    <col min="16176" max="16176" width="21.85546875" style="8" customWidth="1"/>
    <col min="16177" max="16177" width="4.140625" style="8" customWidth="1"/>
    <col min="16178" max="16179" width="16.5703125" style="8" customWidth="1"/>
    <col min="16180" max="16180" width="21.85546875" style="8" customWidth="1"/>
    <col min="16181" max="16384" width="11.42578125" style="8"/>
  </cols>
  <sheetData>
    <row r="1" spans="1:52" ht="19.5" thickBot="1"/>
    <row r="2" spans="1:52" ht="26.25" thickBot="1">
      <c r="A2" s="302" t="s">
        <v>61</v>
      </c>
      <c r="B2" s="302"/>
      <c r="C2" s="302"/>
      <c r="D2" s="302"/>
      <c r="E2" s="302"/>
      <c r="F2" s="303"/>
      <c r="G2" s="11"/>
      <c r="H2" s="11"/>
      <c r="I2" s="11"/>
      <c r="J2" s="12"/>
      <c r="K2" s="13"/>
      <c r="L2" s="14"/>
      <c r="M2" s="11"/>
      <c r="N2" s="11"/>
      <c r="O2" s="11"/>
      <c r="P2" s="11"/>
      <c r="Q2" s="11"/>
      <c r="R2" s="11"/>
      <c r="S2" s="11"/>
      <c r="T2" s="12"/>
      <c r="U2" s="12"/>
      <c r="V2" s="12"/>
      <c r="AD2" s="8"/>
      <c r="AE2" s="8"/>
      <c r="AF2" s="15"/>
      <c r="AH2" s="15"/>
      <c r="AJ2" s="15"/>
    </row>
    <row r="3" spans="1:52" ht="19.5" thickBot="1"/>
    <row r="4" spans="1:52" ht="37.5" customHeight="1" thickBot="1">
      <c r="D4" s="304" t="s">
        <v>0</v>
      </c>
      <c r="E4" s="305"/>
      <c r="F4" s="305"/>
      <c r="G4" s="305"/>
      <c r="H4" s="305"/>
      <c r="I4" s="305"/>
      <c r="J4" s="305"/>
      <c r="K4" s="305"/>
      <c r="L4" s="305"/>
      <c r="M4" s="305"/>
      <c r="N4" s="305"/>
      <c r="O4" s="305"/>
      <c r="P4" s="305"/>
      <c r="Q4" s="305"/>
      <c r="R4" s="305"/>
      <c r="S4" s="305"/>
      <c r="T4" s="305"/>
      <c r="U4" s="305"/>
      <c r="V4" s="305"/>
      <c r="W4" s="305"/>
      <c r="X4" s="305"/>
      <c r="Y4" s="306"/>
      <c r="Z4" s="16"/>
      <c r="AA4" s="16"/>
      <c r="AB4" s="16"/>
      <c r="AC4" s="16"/>
    </row>
    <row r="5" spans="1:52" ht="19.5" thickBot="1">
      <c r="D5" s="17"/>
      <c r="E5" s="17"/>
      <c r="F5" s="17"/>
      <c r="G5" s="17"/>
      <c r="H5" s="17"/>
      <c r="I5" s="18"/>
      <c r="J5" s="18"/>
      <c r="K5" s="19"/>
      <c r="L5" s="20"/>
      <c r="M5" s="17"/>
      <c r="N5" s="17"/>
      <c r="O5" s="17"/>
      <c r="P5" s="17"/>
      <c r="Q5" s="17"/>
      <c r="R5" s="17"/>
      <c r="S5" s="18"/>
      <c r="T5" s="18"/>
      <c r="U5" s="16"/>
      <c r="V5" s="16"/>
      <c r="W5" s="21"/>
      <c r="X5" s="21"/>
      <c r="Y5" s="21"/>
      <c r="Z5" s="16"/>
      <c r="AA5" s="16"/>
      <c r="AB5" s="16"/>
      <c r="AC5" s="16"/>
    </row>
    <row r="6" spans="1:52" ht="19.5" thickBot="1">
      <c r="D6" s="299" t="s">
        <v>1</v>
      </c>
      <c r="E6" s="300"/>
      <c r="F6" s="300"/>
      <c r="G6" s="300"/>
      <c r="H6" s="300"/>
      <c r="I6" s="300"/>
      <c r="J6" s="300"/>
      <c r="K6" s="300"/>
      <c r="L6" s="300"/>
      <c r="M6" s="300"/>
      <c r="N6" s="300"/>
      <c r="O6" s="300"/>
      <c r="P6" s="300"/>
      <c r="Q6" s="300"/>
      <c r="R6" s="300"/>
      <c r="S6" s="300"/>
      <c r="T6" s="301"/>
      <c r="U6" s="16"/>
      <c r="V6" s="16"/>
      <c r="W6" s="16"/>
      <c r="X6" s="16"/>
      <c r="Y6" s="16"/>
      <c r="Z6" s="16"/>
      <c r="AA6" s="299"/>
      <c r="AB6" s="300"/>
      <c r="AC6" s="300"/>
      <c r="AD6" s="300"/>
      <c r="AE6" s="299"/>
      <c r="AF6" s="300"/>
      <c r="AG6" s="300"/>
      <c r="AH6" s="300"/>
      <c r="AI6" s="300"/>
      <c r="AJ6" s="301"/>
      <c r="AK6" s="299"/>
      <c r="AL6" s="300"/>
      <c r="AM6" s="300"/>
      <c r="AN6" s="300"/>
      <c r="AO6" s="300"/>
      <c r="AP6" s="301"/>
      <c r="AQ6" s="3"/>
      <c r="AR6" s="3"/>
      <c r="AS6" s="3"/>
      <c r="AT6" s="3"/>
      <c r="AU6" s="3"/>
      <c r="AV6" s="3"/>
      <c r="AW6" s="3"/>
      <c r="AX6" s="3"/>
      <c r="AY6" s="3"/>
      <c r="AZ6" s="3"/>
    </row>
    <row r="7" spans="1:52" ht="26.25" customHeight="1" thickBot="1">
      <c r="B7" s="1"/>
      <c r="D7" s="22"/>
      <c r="E7" s="299" t="s">
        <v>2</v>
      </c>
      <c r="F7" s="300"/>
      <c r="G7" s="300"/>
      <c r="H7" s="301"/>
      <c r="I7" s="299" t="s">
        <v>3</v>
      </c>
      <c r="J7" s="300"/>
      <c r="K7" s="300"/>
      <c r="L7" s="300"/>
      <c r="M7" s="300"/>
      <c r="N7" s="300"/>
      <c r="O7" s="300"/>
      <c r="P7" s="300"/>
      <c r="Q7" s="301"/>
      <c r="R7" s="23" t="s">
        <v>4</v>
      </c>
      <c r="S7" s="299" t="s">
        <v>5</v>
      </c>
      <c r="T7" s="301"/>
      <c r="U7" s="16"/>
      <c r="V7" s="16"/>
      <c r="W7" s="16"/>
      <c r="X7" s="16"/>
      <c r="Y7" s="16"/>
      <c r="Z7" s="16"/>
      <c r="AA7" s="299" t="s">
        <v>6</v>
      </c>
      <c r="AB7" s="300"/>
      <c r="AC7" s="300"/>
      <c r="AD7" s="300"/>
      <c r="AE7" s="299" t="s">
        <v>7</v>
      </c>
      <c r="AF7" s="300"/>
      <c r="AG7" s="300"/>
      <c r="AH7" s="300"/>
      <c r="AI7" s="300"/>
      <c r="AJ7" s="301"/>
      <c r="AK7" s="299" t="s">
        <v>8</v>
      </c>
      <c r="AL7" s="300"/>
      <c r="AM7" s="300"/>
      <c r="AN7" s="300"/>
      <c r="AO7" s="300"/>
      <c r="AP7" s="301"/>
      <c r="AQ7" s="3"/>
      <c r="AR7" s="3"/>
      <c r="AS7" s="3"/>
      <c r="AT7" s="24"/>
      <c r="AU7" s="3"/>
      <c r="AV7" s="3"/>
      <c r="AW7" s="3"/>
      <c r="AX7" s="24"/>
      <c r="AY7" s="3"/>
      <c r="AZ7" s="3"/>
    </row>
    <row r="8" spans="1:52" ht="26.25" customHeight="1" thickBot="1">
      <c r="B8" s="1"/>
      <c r="D8" s="25"/>
      <c r="E8" s="299" t="s">
        <v>9</v>
      </c>
      <c r="F8" s="301"/>
      <c r="G8" s="312">
        <v>0</v>
      </c>
      <c r="H8" s="313"/>
      <c r="I8" s="314">
        <v>0.15</v>
      </c>
      <c r="J8" s="315"/>
      <c r="K8" s="316"/>
      <c r="L8" s="299" t="s">
        <v>10</v>
      </c>
      <c r="M8" s="301"/>
      <c r="N8" s="26">
        <v>0.15</v>
      </c>
      <c r="O8" s="299" t="s">
        <v>11</v>
      </c>
      <c r="P8" s="301"/>
      <c r="Q8" s="26">
        <v>0</v>
      </c>
      <c r="R8" s="27">
        <v>120</v>
      </c>
      <c r="S8" s="317">
        <v>120</v>
      </c>
      <c r="T8" s="313"/>
      <c r="U8" s="16"/>
      <c r="V8" s="16"/>
      <c r="W8" s="16"/>
      <c r="X8" s="28" t="s">
        <v>12</v>
      </c>
      <c r="Y8" s="322" t="s">
        <v>13</v>
      </c>
      <c r="Z8" s="323"/>
      <c r="AA8" s="29" t="s">
        <v>14</v>
      </c>
      <c r="AB8" s="30" t="s">
        <v>15</v>
      </c>
      <c r="AC8" s="324" t="s">
        <v>16</v>
      </c>
      <c r="AD8" s="325"/>
      <c r="AE8" s="324" t="s">
        <v>17</v>
      </c>
      <c r="AF8" s="326"/>
      <c r="AG8" s="327" t="s">
        <v>18</v>
      </c>
      <c r="AH8" s="328"/>
      <c r="AI8" s="329" t="s">
        <v>19</v>
      </c>
      <c r="AJ8" s="330"/>
      <c r="AK8" s="331" t="s">
        <v>20</v>
      </c>
      <c r="AL8" s="307"/>
      <c r="AM8" s="307" t="s">
        <v>21</v>
      </c>
      <c r="AN8" s="308"/>
      <c r="AO8" s="309" t="s">
        <v>22</v>
      </c>
      <c r="AP8" s="308"/>
      <c r="AQ8" s="3"/>
      <c r="AR8" s="3"/>
      <c r="AS8" s="3"/>
      <c r="AT8" s="24"/>
      <c r="AU8" s="3"/>
      <c r="AV8" s="3"/>
      <c r="AW8" s="3"/>
      <c r="AX8" s="24"/>
      <c r="AY8" s="3"/>
      <c r="AZ8" s="3"/>
    </row>
    <row r="9" spans="1:52" ht="26.25" customHeight="1" thickBot="1">
      <c r="B9" s="1"/>
      <c r="D9" s="25"/>
      <c r="E9" s="310" t="s">
        <v>23</v>
      </c>
      <c r="F9" s="311"/>
      <c r="G9" s="312">
        <v>-0.24</v>
      </c>
      <c r="H9" s="313"/>
      <c r="I9" s="314">
        <v>0.155</v>
      </c>
      <c r="J9" s="315"/>
      <c r="K9" s="316"/>
      <c r="L9" s="299" t="s">
        <v>10</v>
      </c>
      <c r="M9" s="301"/>
      <c r="N9" s="26">
        <v>0.16</v>
      </c>
      <c r="O9" s="299" t="s">
        <v>11</v>
      </c>
      <c r="P9" s="301"/>
      <c r="Q9" s="26">
        <v>0</v>
      </c>
      <c r="R9" s="27">
        <v>120</v>
      </c>
      <c r="S9" s="317">
        <v>120</v>
      </c>
      <c r="T9" s="313"/>
      <c r="U9" s="16"/>
      <c r="V9" s="318" t="s">
        <v>24</v>
      </c>
      <c r="W9" s="319"/>
      <c r="X9" s="31">
        <f>M58</f>
        <v>4851.84</v>
      </c>
      <c r="Y9" s="320">
        <f>N58</f>
        <v>745.76440000000002</v>
      </c>
      <c r="Z9" s="321"/>
      <c r="AA9" s="32">
        <f>Y9/X9</f>
        <v>0.15370754188101834</v>
      </c>
      <c r="AB9" s="33">
        <f>P58</f>
        <v>122.50658250782688</v>
      </c>
      <c r="AC9" s="341"/>
      <c r="AD9" s="342"/>
      <c r="AE9" s="343">
        <f>Y9*AC9</f>
        <v>0</v>
      </c>
      <c r="AF9" s="344"/>
      <c r="AG9" s="345">
        <f>Y9*AB9</f>
        <v>91361.04800000001</v>
      </c>
      <c r="AH9" s="346"/>
      <c r="AI9" s="347"/>
      <c r="AJ9" s="348"/>
      <c r="AK9" s="349" t="e">
        <f>AU58</f>
        <v>#DIV/0!</v>
      </c>
      <c r="AL9" s="350"/>
      <c r="AM9" s="351">
        <f>AT58</f>
        <v>0</v>
      </c>
      <c r="AN9" s="337"/>
      <c r="AO9" s="336" t="e">
        <f>AV58</f>
        <v>#DIV/0!</v>
      </c>
      <c r="AP9" s="337"/>
      <c r="AQ9" s="3"/>
      <c r="AR9" s="3"/>
      <c r="AS9" s="3"/>
      <c r="AT9" s="24"/>
      <c r="AU9" s="3"/>
      <c r="AV9" s="3"/>
      <c r="AW9" s="3"/>
      <c r="AX9" s="24"/>
      <c r="AY9" s="3"/>
      <c r="AZ9" s="3"/>
    </row>
    <row r="10" spans="1:52" ht="26.25" customHeight="1" thickBot="1">
      <c r="B10" s="1"/>
      <c r="D10" s="25"/>
      <c r="E10" s="299" t="s">
        <v>25</v>
      </c>
      <c r="F10" s="301"/>
      <c r="G10" s="312">
        <v>-0.2</v>
      </c>
      <c r="H10" s="313"/>
      <c r="I10" s="314">
        <v>0.155</v>
      </c>
      <c r="J10" s="315"/>
      <c r="K10" s="316"/>
      <c r="L10" s="299" t="s">
        <v>10</v>
      </c>
      <c r="M10" s="301"/>
      <c r="N10" s="26">
        <v>0.16</v>
      </c>
      <c r="O10" s="299" t="s">
        <v>11</v>
      </c>
      <c r="P10" s="301"/>
      <c r="Q10" s="26">
        <v>0</v>
      </c>
      <c r="R10" s="27">
        <v>120</v>
      </c>
      <c r="S10" s="317">
        <v>120</v>
      </c>
      <c r="T10" s="313"/>
      <c r="U10" s="16"/>
      <c r="V10" s="338"/>
      <c r="W10" s="339"/>
      <c r="X10" s="34">
        <f>X9/X11-1</f>
        <v>-0.17274680306905366</v>
      </c>
      <c r="Y10" s="332">
        <f>Y9/Y11-1</f>
        <v>1.8803825136612051E-2</v>
      </c>
      <c r="Z10" s="333"/>
      <c r="AA10" s="35">
        <f>AA9/AA11-1</f>
        <v>0.23155018187455267</v>
      </c>
      <c r="AB10" s="36">
        <f>AB9/AB11-1</f>
        <v>6.1366059838197096E-2</v>
      </c>
      <c r="AC10" s="332" t="e">
        <f>AC9/AC11-1</f>
        <v>#DIV/0!</v>
      </c>
      <c r="AD10" s="340"/>
      <c r="AE10" s="332" t="e">
        <f>AE9/AE11-1</f>
        <v>#DIV/0!</v>
      </c>
      <c r="AF10" s="333"/>
      <c r="AG10" s="332">
        <f>AG9/AG11-1</f>
        <v>8.1323801633329529E-2</v>
      </c>
      <c r="AH10" s="333"/>
      <c r="AI10" s="332" t="e">
        <f>AI9/AI11-1</f>
        <v>#DIV/0!</v>
      </c>
      <c r="AJ10" s="333"/>
      <c r="AK10" s="332" t="e">
        <f>AK9/AK11-1</f>
        <v>#DIV/0!</v>
      </c>
      <c r="AL10" s="334"/>
      <c r="AM10" s="335" t="e">
        <f>AM9/AM11-1</f>
        <v>#DIV/0!</v>
      </c>
      <c r="AN10" s="333"/>
      <c r="AO10" s="332" t="e">
        <f>AO9/AO11-1</f>
        <v>#DIV/0!</v>
      </c>
      <c r="AP10" s="333"/>
      <c r="AQ10" s="3"/>
      <c r="AR10" s="3"/>
      <c r="AS10" s="3"/>
      <c r="AT10" s="24"/>
      <c r="AU10" s="3"/>
      <c r="AV10" s="3"/>
      <c r="AW10" s="3"/>
      <c r="AX10" s="24"/>
      <c r="AY10" s="3"/>
      <c r="AZ10" s="3"/>
    </row>
    <row r="11" spans="1:52" ht="26.25" customHeight="1" thickBot="1">
      <c r="B11" s="1"/>
      <c r="D11" s="25"/>
      <c r="E11" s="352" t="s">
        <v>26</v>
      </c>
      <c r="F11" s="353"/>
      <c r="G11" s="312">
        <v>-0.15</v>
      </c>
      <c r="H11" s="313"/>
      <c r="I11" s="314">
        <v>0.155</v>
      </c>
      <c r="J11" s="315"/>
      <c r="K11" s="316"/>
      <c r="L11" s="299" t="s">
        <v>10</v>
      </c>
      <c r="M11" s="301"/>
      <c r="N11" s="26">
        <v>0.16</v>
      </c>
      <c r="O11" s="299" t="s">
        <v>11</v>
      </c>
      <c r="P11" s="301"/>
      <c r="Q11" s="26">
        <v>0</v>
      </c>
      <c r="R11" s="27">
        <v>125</v>
      </c>
      <c r="S11" s="317">
        <v>125</v>
      </c>
      <c r="T11" s="313"/>
      <c r="U11" s="16"/>
      <c r="V11" s="318" t="s">
        <v>27</v>
      </c>
      <c r="W11" s="319"/>
      <c r="X11" s="31">
        <f>D58</f>
        <v>5865</v>
      </c>
      <c r="Y11" s="320">
        <f>E58</f>
        <v>732</v>
      </c>
      <c r="Z11" s="321"/>
      <c r="AA11" s="32">
        <f>Y11/X11</f>
        <v>0.12480818414322251</v>
      </c>
      <c r="AB11" s="33">
        <f>G58</f>
        <v>115.42349726775956</v>
      </c>
      <c r="AC11" s="341"/>
      <c r="AD11" s="342"/>
      <c r="AE11" s="343">
        <f>Y11*AC11</f>
        <v>0</v>
      </c>
      <c r="AF11" s="344"/>
      <c r="AG11" s="345">
        <f>Y11*AB11</f>
        <v>84490</v>
      </c>
      <c r="AH11" s="346"/>
      <c r="AI11" s="347"/>
      <c r="AJ11" s="348"/>
      <c r="AK11" s="349" t="e">
        <f>AQ58</f>
        <v>#DIV/0!</v>
      </c>
      <c r="AL11" s="350"/>
      <c r="AM11" s="351"/>
      <c r="AN11" s="337"/>
      <c r="AO11" s="336" t="e">
        <f>AR58</f>
        <v>#DIV/0!</v>
      </c>
      <c r="AP11" s="337"/>
      <c r="AQ11" s="3"/>
      <c r="AR11" s="3"/>
      <c r="AS11" s="3"/>
      <c r="AT11" s="24"/>
      <c r="AU11" s="3"/>
      <c r="AV11" s="3"/>
      <c r="AW11" s="3"/>
      <c r="AX11" s="24"/>
      <c r="AY11" s="3"/>
      <c r="AZ11" s="3"/>
    </row>
    <row r="12" spans="1:52" ht="26.25" customHeight="1" thickBot="1">
      <c r="B12" s="1"/>
      <c r="D12" s="37"/>
      <c r="E12" s="299" t="s">
        <v>28</v>
      </c>
      <c r="F12" s="301"/>
      <c r="G12" s="312">
        <v>-0.15</v>
      </c>
      <c r="H12" s="313"/>
      <c r="I12" s="314">
        <v>0.15</v>
      </c>
      <c r="J12" s="315"/>
      <c r="K12" s="316"/>
      <c r="L12" s="299" t="s">
        <v>10</v>
      </c>
      <c r="M12" s="301"/>
      <c r="N12" s="26">
        <v>0.15</v>
      </c>
      <c r="O12" s="299" t="s">
        <v>11</v>
      </c>
      <c r="P12" s="301"/>
      <c r="Q12" s="26">
        <v>0</v>
      </c>
      <c r="R12" s="27">
        <v>125</v>
      </c>
      <c r="S12" s="317">
        <v>125</v>
      </c>
      <c r="T12" s="313"/>
      <c r="U12" s="16"/>
      <c r="V12" s="338"/>
      <c r="W12" s="339"/>
      <c r="X12" s="34">
        <f>X11/X13-1</f>
        <v>2.5246394230769229</v>
      </c>
      <c r="Y12" s="332">
        <f t="shared" ref="Y12:AM12" si="0">Y11/Y13-1</f>
        <v>2.0627615062761508</v>
      </c>
      <c r="Z12" s="333"/>
      <c r="AA12" s="35">
        <f t="shared" si="0"/>
        <v>-0.13104260077689434</v>
      </c>
      <c r="AB12" s="36">
        <f t="shared" si="0"/>
        <v>-7.6581112439093046E-2</v>
      </c>
      <c r="AC12" s="332" t="e">
        <f t="shared" si="0"/>
        <v>#DIV/0!</v>
      </c>
      <c r="AD12" s="340"/>
      <c r="AE12" s="332" t="e">
        <f t="shared" si="0"/>
        <v>#DIV/0!</v>
      </c>
      <c r="AF12" s="333"/>
      <c r="AG12" s="332">
        <f>AG11/AG13-1</f>
        <v>1.8282118229898909</v>
      </c>
      <c r="AH12" s="333"/>
      <c r="AI12" s="332" t="e">
        <f t="shared" si="0"/>
        <v>#DIV/0!</v>
      </c>
      <c r="AJ12" s="333"/>
      <c r="AK12" s="354" t="e">
        <f t="shared" si="0"/>
        <v>#DIV/0!</v>
      </c>
      <c r="AL12" s="385"/>
      <c r="AM12" s="379" t="e">
        <f t="shared" si="0"/>
        <v>#DIV/0!</v>
      </c>
      <c r="AN12" s="355"/>
      <c r="AO12" s="354" t="e">
        <f>AO11/AO13-1</f>
        <v>#DIV/0!</v>
      </c>
      <c r="AP12" s="355"/>
      <c r="AQ12" s="3"/>
      <c r="AR12" s="3"/>
      <c r="AS12" s="3"/>
      <c r="AT12" s="24"/>
      <c r="AU12" s="3"/>
      <c r="AV12" s="3"/>
      <c r="AW12" s="3"/>
      <c r="AX12" s="24"/>
      <c r="AY12" s="3"/>
      <c r="AZ12" s="3"/>
    </row>
    <row r="13" spans="1:52" thickBot="1">
      <c r="B13" s="1"/>
      <c r="D13" s="38"/>
      <c r="E13" s="18"/>
      <c r="F13" s="18"/>
      <c r="G13" s="39"/>
      <c r="H13" s="18"/>
      <c r="I13" s="380"/>
      <c r="J13" s="380"/>
      <c r="K13" s="380"/>
      <c r="L13" s="40"/>
      <c r="M13" s="40"/>
      <c r="N13" s="40"/>
      <c r="O13" s="18"/>
      <c r="P13" s="18"/>
      <c r="Q13" s="18"/>
      <c r="R13" s="18"/>
      <c r="S13" s="18"/>
      <c r="T13" s="16"/>
      <c r="U13" s="16"/>
      <c r="V13" s="318" t="s">
        <v>29</v>
      </c>
      <c r="W13" s="319"/>
      <c r="X13" s="31">
        <f>W58</f>
        <v>1664</v>
      </c>
      <c r="Y13" s="320">
        <f>X58</f>
        <v>239</v>
      </c>
      <c r="Z13" s="321"/>
      <c r="AA13" s="32">
        <f>Y13/X13</f>
        <v>0.14362980769230768</v>
      </c>
      <c r="AB13" s="33">
        <f>Z58</f>
        <v>124.99581589958159</v>
      </c>
      <c r="AC13" s="381"/>
      <c r="AD13" s="382"/>
      <c r="AE13" s="343">
        <f>Y13*AC13</f>
        <v>0</v>
      </c>
      <c r="AF13" s="344"/>
      <c r="AG13" s="345">
        <f>Y13*AB13</f>
        <v>29874</v>
      </c>
      <c r="AH13" s="346"/>
      <c r="AI13" s="383"/>
      <c r="AJ13" s="384"/>
      <c r="AK13" s="349" t="e">
        <f>AY58</f>
        <v>#DIV/0!</v>
      </c>
      <c r="AL13" s="350"/>
      <c r="AM13" s="351">
        <f>AX58</f>
        <v>0</v>
      </c>
      <c r="AN13" s="337"/>
      <c r="AO13" s="395" t="e">
        <f>AZ58</f>
        <v>#DIV/0!</v>
      </c>
      <c r="AP13" s="337"/>
      <c r="AT13" s="10"/>
      <c r="AX13" s="10"/>
    </row>
    <row r="14" spans="1:52" ht="19.5" thickBot="1">
      <c r="D14" s="38"/>
      <c r="E14" s="18"/>
      <c r="F14" s="18"/>
      <c r="G14" s="39"/>
      <c r="H14" s="18"/>
      <c r="I14" s="40"/>
      <c r="J14" s="40"/>
      <c r="K14" s="40"/>
      <c r="L14" s="40"/>
      <c r="M14" s="40"/>
      <c r="N14" s="40"/>
      <c r="O14" s="18"/>
      <c r="P14" s="18"/>
      <c r="Q14" s="18"/>
      <c r="R14" s="18"/>
      <c r="S14" s="18"/>
      <c r="T14" s="7"/>
      <c r="W14" s="21"/>
      <c r="X14" s="21"/>
      <c r="Y14" s="21"/>
      <c r="Z14" s="16"/>
      <c r="AA14" s="16"/>
      <c r="AB14" s="16"/>
      <c r="AC14" s="16"/>
      <c r="AP14" s="5"/>
      <c r="AT14" s="10"/>
      <c r="AX14" s="10"/>
    </row>
    <row r="15" spans="1:52" ht="19.5" thickBot="1">
      <c r="D15" s="41"/>
      <c r="E15" s="41"/>
      <c r="F15" s="41"/>
      <c r="G15" s="41"/>
      <c r="H15" s="41"/>
      <c r="I15" s="18"/>
      <c r="J15" s="42"/>
      <c r="K15" s="19"/>
      <c r="L15" s="19"/>
      <c r="M15" s="18"/>
      <c r="N15" s="18"/>
      <c r="O15" s="18"/>
      <c r="P15" s="18"/>
      <c r="Q15" s="18"/>
      <c r="R15" s="18"/>
      <c r="S15" s="18"/>
      <c r="T15" s="7"/>
      <c r="W15" s="21"/>
      <c r="X15" s="21"/>
      <c r="Y15" s="21"/>
      <c r="Z15" s="16"/>
      <c r="AA15" s="16"/>
      <c r="AB15" s="16"/>
      <c r="AC15" s="16"/>
    </row>
    <row r="16" spans="1:52" s="45" customFormat="1" ht="30.75" customHeight="1" thickBot="1">
      <c r="A16" s="356" t="s">
        <v>30</v>
      </c>
      <c r="B16" s="357"/>
      <c r="C16" s="357"/>
      <c r="D16" s="357"/>
      <c r="E16" s="357"/>
      <c r="F16" s="358"/>
      <c r="G16" s="358"/>
      <c r="H16" s="358"/>
      <c r="I16" s="359"/>
      <c r="J16" s="360"/>
      <c r="K16" s="364" t="s">
        <v>31</v>
      </c>
      <c r="L16" s="365"/>
      <c r="M16" s="365"/>
      <c r="N16" s="365"/>
      <c r="O16" s="365"/>
      <c r="P16" s="365"/>
      <c r="Q16" s="365"/>
      <c r="R16" s="365"/>
      <c r="S16" s="366"/>
      <c r="T16" s="360"/>
      <c r="U16" s="356" t="s">
        <v>29</v>
      </c>
      <c r="V16" s="357"/>
      <c r="W16" s="357"/>
      <c r="X16" s="357"/>
      <c r="Y16" s="357"/>
      <c r="Z16" s="357"/>
      <c r="AA16" s="357"/>
      <c r="AB16" s="370"/>
      <c r="AC16" s="371"/>
      <c r="AD16" s="375" t="s">
        <v>32</v>
      </c>
      <c r="AE16" s="376"/>
      <c r="AF16" s="377" t="s">
        <v>33</v>
      </c>
      <c r="AG16" s="378"/>
      <c r="AH16" s="388" t="s">
        <v>34</v>
      </c>
      <c r="AI16" s="389"/>
      <c r="AJ16" s="390" t="s">
        <v>35</v>
      </c>
      <c r="AK16" s="391"/>
      <c r="AL16" s="392" t="s">
        <v>36</v>
      </c>
      <c r="AM16" s="393"/>
      <c r="AN16" s="392" t="s">
        <v>37</v>
      </c>
      <c r="AO16" s="393"/>
      <c r="AP16" s="386" t="s">
        <v>38</v>
      </c>
      <c r="AQ16" s="387"/>
      <c r="AR16" s="394"/>
      <c r="AS16" s="43"/>
      <c r="AT16" s="386" t="s">
        <v>39</v>
      </c>
      <c r="AU16" s="387"/>
      <c r="AV16" s="394"/>
      <c r="AW16" s="44"/>
      <c r="AX16" s="386" t="s">
        <v>62</v>
      </c>
      <c r="AY16" s="387"/>
      <c r="AZ16" s="387"/>
    </row>
    <row r="17" spans="1:52" s="45" customFormat="1" ht="39.75" customHeight="1" thickBot="1">
      <c r="A17" s="46" t="s">
        <v>40</v>
      </c>
      <c r="B17" s="47" t="s">
        <v>41</v>
      </c>
      <c r="C17" s="48" t="s">
        <v>42</v>
      </c>
      <c r="D17" s="49" t="s">
        <v>12</v>
      </c>
      <c r="E17" s="49" t="s">
        <v>13</v>
      </c>
      <c r="F17" s="50" t="s">
        <v>14</v>
      </c>
      <c r="G17" s="51" t="s">
        <v>15</v>
      </c>
      <c r="H17" s="52" t="s">
        <v>18</v>
      </c>
      <c r="I17" s="53" t="s">
        <v>43</v>
      </c>
      <c r="J17" s="361"/>
      <c r="K17" s="47" t="s">
        <v>41</v>
      </c>
      <c r="L17" s="54" t="s">
        <v>42</v>
      </c>
      <c r="M17" s="55" t="s">
        <v>12</v>
      </c>
      <c r="N17" s="55" t="s">
        <v>13</v>
      </c>
      <c r="O17" s="56" t="s">
        <v>14</v>
      </c>
      <c r="P17" s="51" t="s">
        <v>15</v>
      </c>
      <c r="Q17" s="57" t="s">
        <v>44</v>
      </c>
      <c r="R17" s="58" t="s">
        <v>45</v>
      </c>
      <c r="S17" s="53" t="s">
        <v>46</v>
      </c>
      <c r="T17" s="367"/>
      <c r="U17" s="47" t="s">
        <v>41</v>
      </c>
      <c r="V17" s="54" t="s">
        <v>42</v>
      </c>
      <c r="W17" s="49" t="s">
        <v>12</v>
      </c>
      <c r="X17" s="49" t="s">
        <v>13</v>
      </c>
      <c r="Y17" s="56" t="s">
        <v>14</v>
      </c>
      <c r="Z17" s="51" t="s">
        <v>15</v>
      </c>
      <c r="AA17" s="49" t="s">
        <v>47</v>
      </c>
      <c r="AB17" s="59" t="s">
        <v>48</v>
      </c>
      <c r="AC17" s="372"/>
      <c r="AD17" s="60" t="s">
        <v>49</v>
      </c>
      <c r="AE17" s="61" t="s">
        <v>50</v>
      </c>
      <c r="AF17" s="60" t="s">
        <v>49</v>
      </c>
      <c r="AG17" s="61" t="s">
        <v>50</v>
      </c>
      <c r="AH17" s="60" t="s">
        <v>49</v>
      </c>
      <c r="AI17" s="61" t="s">
        <v>50</v>
      </c>
      <c r="AJ17" s="60" t="s">
        <v>49</v>
      </c>
      <c r="AK17" s="61" t="s">
        <v>50</v>
      </c>
      <c r="AL17" s="60" t="s">
        <v>49</v>
      </c>
      <c r="AM17" s="61" t="s">
        <v>50</v>
      </c>
      <c r="AN17" s="60" t="s">
        <v>49</v>
      </c>
      <c r="AO17" s="61" t="s">
        <v>50</v>
      </c>
      <c r="AP17" s="62" t="s">
        <v>51</v>
      </c>
      <c r="AQ17" s="63" t="s">
        <v>20</v>
      </c>
      <c r="AR17" s="63" t="s">
        <v>52</v>
      </c>
      <c r="AS17" s="64"/>
      <c r="AT17" s="65" t="s">
        <v>51</v>
      </c>
      <c r="AU17" s="66" t="s">
        <v>8</v>
      </c>
      <c r="AV17" s="63" t="s">
        <v>52</v>
      </c>
      <c r="AW17" s="67"/>
      <c r="AX17" s="65" t="s">
        <v>51</v>
      </c>
      <c r="AY17" s="66" t="s">
        <v>8</v>
      </c>
      <c r="AZ17" s="63" t="s">
        <v>52</v>
      </c>
    </row>
    <row r="18" spans="1:52" ht="42.75" customHeight="1">
      <c r="A18" s="68" t="s">
        <v>53</v>
      </c>
      <c r="B18" s="69"/>
      <c r="C18" s="70"/>
      <c r="D18" s="71"/>
      <c r="E18" s="72"/>
      <c r="F18" s="73" t="e">
        <f>E18/D18</f>
        <v>#DIV/0!</v>
      </c>
      <c r="G18" s="74" t="e">
        <f>H18/E18</f>
        <v>#DIV/0!</v>
      </c>
      <c r="H18" s="75"/>
      <c r="I18" s="76">
        <f>H18</f>
        <v>0</v>
      </c>
      <c r="J18" s="361"/>
      <c r="K18" s="69"/>
      <c r="L18" s="77">
        <v>0</v>
      </c>
      <c r="M18" s="78"/>
      <c r="N18" s="78"/>
      <c r="O18" s="79">
        <f>I$8</f>
        <v>0.15</v>
      </c>
      <c r="P18" s="80">
        <f>R$8</f>
        <v>120</v>
      </c>
      <c r="Q18" s="81">
        <f>N18*P18</f>
        <v>0</v>
      </c>
      <c r="R18" s="82"/>
      <c r="S18" s="76">
        <f>R18</f>
        <v>0</v>
      </c>
      <c r="T18" s="367"/>
      <c r="U18" s="83"/>
      <c r="V18" s="84">
        <f>L18</f>
        <v>0</v>
      </c>
      <c r="W18" s="85"/>
      <c r="X18" s="86"/>
      <c r="Y18" s="73" t="e">
        <f>X18/W18</f>
        <v>#DIV/0!</v>
      </c>
      <c r="Z18" s="74" t="e">
        <f>AA18/X18</f>
        <v>#DIV/0!</v>
      </c>
      <c r="AA18" s="75"/>
      <c r="AB18" s="87"/>
      <c r="AC18" s="373"/>
      <c r="AD18" s="88" t="e">
        <f>SUM(W18/D18)-1</f>
        <v>#DIV/0!</v>
      </c>
      <c r="AE18" s="89">
        <f>W18-D18</f>
        <v>0</v>
      </c>
      <c r="AF18" s="90" t="e">
        <f>SUM(X18/E18)-1</f>
        <v>#DIV/0!</v>
      </c>
      <c r="AG18" s="91">
        <f>X18-E18</f>
        <v>0</v>
      </c>
      <c r="AH18" s="92" t="e">
        <f>SUM(Z18/G18)-1</f>
        <v>#DIV/0!</v>
      </c>
      <c r="AI18" s="93" t="e">
        <f t="shared" ref="AI18:AI25" si="1">Z18-G18</f>
        <v>#DIV/0!</v>
      </c>
      <c r="AJ18" s="94" t="e">
        <f>SUM(AA18/H18)-1</f>
        <v>#DIV/0!</v>
      </c>
      <c r="AK18" s="95">
        <f t="shared" ref="AK18:AK25" si="2">AA18-H18</f>
        <v>0</v>
      </c>
      <c r="AL18" s="96" t="e">
        <f>SUM(AB18/I18)-1</f>
        <v>#DIV/0!</v>
      </c>
      <c r="AM18" s="97">
        <f>AB18-I18</f>
        <v>0</v>
      </c>
      <c r="AN18" s="98" t="e">
        <f>AB18/S18-1</f>
        <v>#DIV/0!</v>
      </c>
      <c r="AO18" s="99">
        <f>AB18-S18</f>
        <v>0</v>
      </c>
      <c r="AP18" s="100"/>
      <c r="AQ18" s="101" t="e">
        <f>H18/AP18</f>
        <v>#DIV/0!</v>
      </c>
      <c r="AR18" s="101" t="e">
        <f>E18/AP18</f>
        <v>#DIV/0!</v>
      </c>
      <c r="AS18" s="102"/>
      <c r="AT18" s="103"/>
      <c r="AU18" s="104" t="e">
        <f>R18/AT18</f>
        <v>#DIV/0!</v>
      </c>
      <c r="AV18" s="101" t="e">
        <f>N18/AT18</f>
        <v>#DIV/0!</v>
      </c>
      <c r="AW18" s="67"/>
      <c r="AX18" s="103"/>
      <c r="AY18" s="104" t="e">
        <f>AA18/AX18</f>
        <v>#DIV/0!</v>
      </c>
      <c r="AZ18" s="101" t="e">
        <f>X18/AX18</f>
        <v>#DIV/0!</v>
      </c>
    </row>
    <row r="19" spans="1:52" ht="42.75" customHeight="1">
      <c r="A19" s="105" t="s">
        <v>54</v>
      </c>
      <c r="B19" s="69"/>
      <c r="C19" s="70"/>
      <c r="D19" s="71"/>
      <c r="E19" s="106"/>
      <c r="F19" s="73" t="e">
        <f t="shared" ref="F19:F24" si="3">E19/D19</f>
        <v>#DIV/0!</v>
      </c>
      <c r="G19" s="74" t="e">
        <f t="shared" ref="G19:G25" si="4">H19/E19</f>
        <v>#DIV/0!</v>
      </c>
      <c r="H19" s="107"/>
      <c r="I19" s="76">
        <f t="shared" ref="I19:I24" si="5">H19+I18</f>
        <v>0</v>
      </c>
      <c r="J19" s="361"/>
      <c r="K19" s="69"/>
      <c r="L19" s="77">
        <v>0</v>
      </c>
      <c r="M19" s="78"/>
      <c r="N19" s="78"/>
      <c r="O19" s="79">
        <f>I$8</f>
        <v>0.15</v>
      </c>
      <c r="P19" s="80">
        <f>R$8</f>
        <v>120</v>
      </c>
      <c r="Q19" s="108">
        <f t="shared" ref="Q19:Q24" si="6">N19*P19</f>
        <v>0</v>
      </c>
      <c r="R19" s="82"/>
      <c r="S19" s="109">
        <f t="shared" ref="S19:S24" si="7">R19+S18</f>
        <v>0</v>
      </c>
      <c r="T19" s="367"/>
      <c r="U19" s="110"/>
      <c r="V19" s="77">
        <f t="shared" ref="V19:V58" si="8">L19</f>
        <v>0</v>
      </c>
      <c r="W19" s="111"/>
      <c r="X19" s="112"/>
      <c r="Y19" s="73" t="e">
        <f t="shared" ref="Y19:Y24" si="9">X19/W19</f>
        <v>#DIV/0!</v>
      </c>
      <c r="Z19" s="74" t="e">
        <f t="shared" ref="Z19:Z25" si="10">AA19/X19</f>
        <v>#DIV/0!</v>
      </c>
      <c r="AA19" s="107"/>
      <c r="AB19" s="113"/>
      <c r="AC19" s="373"/>
      <c r="AD19" s="114" t="e">
        <f t="shared" ref="AD19:AD58" si="11">SUM(W19/D19)-1</f>
        <v>#DIV/0!</v>
      </c>
      <c r="AE19" s="115">
        <f t="shared" ref="AE19:AE58" si="12">W19-D19</f>
        <v>0</v>
      </c>
      <c r="AF19" s="114" t="e">
        <f t="shared" ref="AF19:AF58" si="13">SUM(X19/E19)-1</f>
        <v>#DIV/0!</v>
      </c>
      <c r="AG19" s="116">
        <f t="shared" ref="AG19:AG58" si="14">X19-E19</f>
        <v>0</v>
      </c>
      <c r="AH19" s="117" t="e">
        <f t="shared" ref="AH19:AH25" si="15">SUM(Z19/G19)-1</f>
        <v>#DIV/0!</v>
      </c>
      <c r="AI19" s="118" t="e">
        <f t="shared" si="1"/>
        <v>#DIV/0!</v>
      </c>
      <c r="AJ19" s="119" t="e">
        <f t="shared" ref="AJ19:AJ25" si="16">SUM(AA19/H19)-1</f>
        <v>#DIV/0!</v>
      </c>
      <c r="AK19" s="120">
        <f t="shared" si="2"/>
        <v>0</v>
      </c>
      <c r="AL19" s="121" t="e">
        <f t="shared" ref="AL19:AL25" si="17">SUM(AB19/I19)-1</f>
        <v>#DIV/0!</v>
      </c>
      <c r="AM19" s="122">
        <f t="shared" ref="AM19:AM25" si="18">AB19-I19</f>
        <v>0</v>
      </c>
      <c r="AN19" s="123" t="e">
        <f t="shared" ref="AN19:AN25" si="19">AB19/S19-1</f>
        <v>#DIV/0!</v>
      </c>
      <c r="AO19" s="124">
        <f t="shared" ref="AO19:AO25" si="20">AB19-S19</f>
        <v>0</v>
      </c>
      <c r="AP19" s="107"/>
      <c r="AQ19" s="125" t="e">
        <f t="shared" ref="AQ19:AQ57" si="21">H19/AP19</f>
        <v>#DIV/0!</v>
      </c>
      <c r="AR19" s="125" t="e">
        <f t="shared" ref="AR19:AR58" si="22">E19/AP19</f>
        <v>#DIV/0!</v>
      </c>
      <c r="AS19" s="102"/>
      <c r="AT19" s="107"/>
      <c r="AU19" s="126" t="e">
        <f t="shared" ref="AU19:AU56" si="23">R19/AT19</f>
        <v>#DIV/0!</v>
      </c>
      <c r="AV19" s="125" t="e">
        <f t="shared" ref="AV19:AV56" si="24">N19/AT19</f>
        <v>#DIV/0!</v>
      </c>
      <c r="AW19" s="67"/>
      <c r="AX19" s="107"/>
      <c r="AY19" s="126" t="e">
        <f t="shared" ref="AY19:AY58" si="25">AA19/AX19</f>
        <v>#DIV/0!</v>
      </c>
      <c r="AZ19" s="125" t="e">
        <f t="shared" ref="AZ19:AZ58" si="26">X19/AX19</f>
        <v>#DIV/0!</v>
      </c>
    </row>
    <row r="20" spans="1:52" ht="42.75" customHeight="1">
      <c r="A20" s="105" t="s">
        <v>54</v>
      </c>
      <c r="B20" s="69"/>
      <c r="C20" s="70"/>
      <c r="D20" s="71"/>
      <c r="E20" s="106"/>
      <c r="F20" s="73" t="e">
        <f t="shared" si="3"/>
        <v>#DIV/0!</v>
      </c>
      <c r="G20" s="74" t="e">
        <f t="shared" si="4"/>
        <v>#DIV/0!</v>
      </c>
      <c r="H20" s="107"/>
      <c r="I20" s="76">
        <f t="shared" si="5"/>
        <v>0</v>
      </c>
      <c r="J20" s="361"/>
      <c r="K20" s="69"/>
      <c r="L20" s="77">
        <v>0</v>
      </c>
      <c r="M20" s="78"/>
      <c r="N20" s="78"/>
      <c r="O20" s="79">
        <f>I$8</f>
        <v>0.15</v>
      </c>
      <c r="P20" s="80">
        <f>R$8</f>
        <v>120</v>
      </c>
      <c r="Q20" s="108">
        <f t="shared" si="6"/>
        <v>0</v>
      </c>
      <c r="R20" s="82"/>
      <c r="S20" s="109">
        <f t="shared" si="7"/>
        <v>0</v>
      </c>
      <c r="T20" s="367"/>
      <c r="U20" s="110"/>
      <c r="V20" s="77">
        <f t="shared" si="8"/>
        <v>0</v>
      </c>
      <c r="W20" s="111"/>
      <c r="X20" s="112"/>
      <c r="Y20" s="73" t="e">
        <f t="shared" si="9"/>
        <v>#DIV/0!</v>
      </c>
      <c r="Z20" s="74" t="e">
        <f t="shared" si="10"/>
        <v>#DIV/0!</v>
      </c>
      <c r="AA20" s="107"/>
      <c r="AB20" s="113"/>
      <c r="AC20" s="373"/>
      <c r="AD20" s="114" t="e">
        <f t="shared" si="11"/>
        <v>#DIV/0!</v>
      </c>
      <c r="AE20" s="115">
        <f t="shared" si="12"/>
        <v>0</v>
      </c>
      <c r="AF20" s="114" t="e">
        <f t="shared" si="13"/>
        <v>#DIV/0!</v>
      </c>
      <c r="AG20" s="116">
        <f t="shared" si="14"/>
        <v>0</v>
      </c>
      <c r="AH20" s="117" t="e">
        <f t="shared" si="15"/>
        <v>#DIV/0!</v>
      </c>
      <c r="AI20" s="118" t="e">
        <f t="shared" si="1"/>
        <v>#DIV/0!</v>
      </c>
      <c r="AJ20" s="119" t="e">
        <f t="shared" si="16"/>
        <v>#DIV/0!</v>
      </c>
      <c r="AK20" s="120">
        <f t="shared" si="2"/>
        <v>0</v>
      </c>
      <c r="AL20" s="121" t="e">
        <f t="shared" si="17"/>
        <v>#DIV/0!</v>
      </c>
      <c r="AM20" s="122">
        <f t="shared" si="18"/>
        <v>0</v>
      </c>
      <c r="AN20" s="123" t="e">
        <f t="shared" si="19"/>
        <v>#DIV/0!</v>
      </c>
      <c r="AO20" s="124">
        <f t="shared" si="20"/>
        <v>0</v>
      </c>
      <c r="AP20" s="107"/>
      <c r="AQ20" s="125" t="e">
        <f t="shared" si="21"/>
        <v>#DIV/0!</v>
      </c>
      <c r="AR20" s="125" t="e">
        <f t="shared" si="22"/>
        <v>#DIV/0!</v>
      </c>
      <c r="AS20" s="102"/>
      <c r="AT20" s="107"/>
      <c r="AU20" s="126" t="e">
        <f t="shared" si="23"/>
        <v>#DIV/0!</v>
      </c>
      <c r="AV20" s="125" t="e">
        <f t="shared" si="24"/>
        <v>#DIV/0!</v>
      </c>
      <c r="AW20" s="67"/>
      <c r="AX20" s="107"/>
      <c r="AY20" s="126" t="e">
        <f t="shared" si="25"/>
        <v>#DIV/0!</v>
      </c>
      <c r="AZ20" s="125" t="e">
        <f t="shared" si="26"/>
        <v>#DIV/0!</v>
      </c>
    </row>
    <row r="21" spans="1:52" ht="42.75" customHeight="1">
      <c r="A21" s="105" t="s">
        <v>55</v>
      </c>
      <c r="B21" s="69"/>
      <c r="C21" s="70">
        <f t="shared" ref="C21:C55" si="27">SUM(C20+1)</f>
        <v>1</v>
      </c>
      <c r="D21" s="71"/>
      <c r="E21" s="106"/>
      <c r="F21" s="73" t="e">
        <f t="shared" si="3"/>
        <v>#DIV/0!</v>
      </c>
      <c r="G21" s="74" t="e">
        <f t="shared" si="4"/>
        <v>#DIV/0!</v>
      </c>
      <c r="H21" s="107"/>
      <c r="I21" s="76">
        <f t="shared" si="5"/>
        <v>0</v>
      </c>
      <c r="J21" s="361"/>
      <c r="K21" s="69"/>
      <c r="L21" s="77">
        <v>0</v>
      </c>
      <c r="M21" s="78"/>
      <c r="N21" s="78"/>
      <c r="O21" s="79">
        <f>I$8</f>
        <v>0.15</v>
      </c>
      <c r="P21" s="80">
        <f>R$8</f>
        <v>120</v>
      </c>
      <c r="Q21" s="108">
        <f t="shared" si="6"/>
        <v>0</v>
      </c>
      <c r="R21" s="82"/>
      <c r="S21" s="109">
        <f t="shared" si="7"/>
        <v>0</v>
      </c>
      <c r="T21" s="367"/>
      <c r="U21" s="127"/>
      <c r="V21" s="77">
        <f t="shared" si="8"/>
        <v>0</v>
      </c>
      <c r="W21" s="111"/>
      <c r="X21" s="112"/>
      <c r="Y21" s="73" t="e">
        <f t="shared" si="9"/>
        <v>#DIV/0!</v>
      </c>
      <c r="Z21" s="74" t="e">
        <f t="shared" si="10"/>
        <v>#DIV/0!</v>
      </c>
      <c r="AA21" s="107"/>
      <c r="AB21" s="113"/>
      <c r="AC21" s="373"/>
      <c r="AD21" s="114" t="e">
        <f t="shared" si="11"/>
        <v>#DIV/0!</v>
      </c>
      <c r="AE21" s="115">
        <f t="shared" si="12"/>
        <v>0</v>
      </c>
      <c r="AF21" s="114" t="e">
        <f t="shared" si="13"/>
        <v>#DIV/0!</v>
      </c>
      <c r="AG21" s="116">
        <f t="shared" si="14"/>
        <v>0</v>
      </c>
      <c r="AH21" s="117" t="e">
        <f t="shared" si="15"/>
        <v>#DIV/0!</v>
      </c>
      <c r="AI21" s="118" t="e">
        <f t="shared" si="1"/>
        <v>#DIV/0!</v>
      </c>
      <c r="AJ21" s="119" t="e">
        <f t="shared" si="16"/>
        <v>#DIV/0!</v>
      </c>
      <c r="AK21" s="120">
        <f t="shared" si="2"/>
        <v>0</v>
      </c>
      <c r="AL21" s="121" t="e">
        <f t="shared" si="17"/>
        <v>#DIV/0!</v>
      </c>
      <c r="AM21" s="122">
        <f t="shared" si="18"/>
        <v>0</v>
      </c>
      <c r="AN21" s="123" t="e">
        <f t="shared" si="19"/>
        <v>#DIV/0!</v>
      </c>
      <c r="AO21" s="124">
        <f t="shared" si="20"/>
        <v>0</v>
      </c>
      <c r="AP21" s="107"/>
      <c r="AQ21" s="125" t="e">
        <f t="shared" si="21"/>
        <v>#DIV/0!</v>
      </c>
      <c r="AR21" s="125" t="e">
        <f t="shared" si="22"/>
        <v>#DIV/0!</v>
      </c>
      <c r="AS21" s="102"/>
      <c r="AT21" s="107"/>
      <c r="AU21" s="126" t="e">
        <f t="shared" si="23"/>
        <v>#DIV/0!</v>
      </c>
      <c r="AV21" s="125" t="e">
        <f t="shared" si="24"/>
        <v>#DIV/0!</v>
      </c>
      <c r="AW21" s="67"/>
      <c r="AX21" s="107"/>
      <c r="AY21" s="126" t="e">
        <f t="shared" si="25"/>
        <v>#DIV/0!</v>
      </c>
      <c r="AZ21" s="125" t="e">
        <f t="shared" si="26"/>
        <v>#DIV/0!</v>
      </c>
    </row>
    <row r="22" spans="1:52" ht="42.75" customHeight="1">
      <c r="A22" s="105" t="s">
        <v>56</v>
      </c>
      <c r="B22" s="69"/>
      <c r="C22" s="70">
        <f t="shared" si="27"/>
        <v>2</v>
      </c>
      <c r="D22" s="129">
        <v>179</v>
      </c>
      <c r="E22" s="130">
        <v>23</v>
      </c>
      <c r="F22" s="73">
        <f t="shared" si="3"/>
        <v>0.12849162011173185</v>
      </c>
      <c r="G22" s="74">
        <f t="shared" si="4"/>
        <v>134.95652173913044</v>
      </c>
      <c r="H22" s="128">
        <v>3104</v>
      </c>
      <c r="I22" s="113">
        <f>H22+I21</f>
        <v>3104</v>
      </c>
      <c r="J22" s="361"/>
      <c r="K22" s="69"/>
      <c r="L22" s="77">
        <f>L21+1</f>
        <v>1</v>
      </c>
      <c r="M22" s="78">
        <f>D22*G$8+D22</f>
        <v>179</v>
      </c>
      <c r="N22" s="78">
        <f>M22*O22</f>
        <v>26.849999999999998</v>
      </c>
      <c r="O22" s="79">
        <f>I$8</f>
        <v>0.15</v>
      </c>
      <c r="P22" s="80">
        <f>R$8</f>
        <v>120</v>
      </c>
      <c r="Q22" s="108">
        <f t="shared" si="6"/>
        <v>3221.9999999999995</v>
      </c>
      <c r="R22" s="82">
        <v>3000</v>
      </c>
      <c r="S22" s="109">
        <f t="shared" si="7"/>
        <v>3000</v>
      </c>
      <c r="T22" s="367"/>
      <c r="U22" s="110"/>
      <c r="V22" s="77">
        <f t="shared" si="8"/>
        <v>1</v>
      </c>
      <c r="W22" s="129">
        <v>154</v>
      </c>
      <c r="X22" s="130">
        <v>23</v>
      </c>
      <c r="Y22" s="73">
        <f t="shared" si="9"/>
        <v>0.14935064935064934</v>
      </c>
      <c r="Z22" s="74">
        <f t="shared" si="10"/>
        <v>91.695652173913047</v>
      </c>
      <c r="AA22" s="128">
        <v>2109</v>
      </c>
      <c r="AB22" s="113">
        <f>AA22+AB21</f>
        <v>2109</v>
      </c>
      <c r="AC22" s="373"/>
      <c r="AD22" s="114">
        <f>SUM(W22/D22)-1</f>
        <v>-0.13966480446927376</v>
      </c>
      <c r="AE22" s="115">
        <f t="shared" si="12"/>
        <v>-25</v>
      </c>
      <c r="AF22" s="114">
        <f t="shared" si="13"/>
        <v>0</v>
      </c>
      <c r="AG22" s="116">
        <f t="shared" si="14"/>
        <v>0</v>
      </c>
      <c r="AH22" s="117">
        <f t="shared" si="15"/>
        <v>-0.32055412371134018</v>
      </c>
      <c r="AI22" s="118">
        <f t="shared" si="1"/>
        <v>-43.260869565217391</v>
      </c>
      <c r="AJ22" s="119">
        <f t="shared" si="16"/>
        <v>-0.32055412371134018</v>
      </c>
      <c r="AK22" s="120">
        <f t="shared" si="2"/>
        <v>-995</v>
      </c>
      <c r="AL22" s="121">
        <f t="shared" si="17"/>
        <v>-0.32055412371134018</v>
      </c>
      <c r="AM22" s="122">
        <f t="shared" si="18"/>
        <v>-995</v>
      </c>
      <c r="AN22" s="123">
        <f t="shared" si="19"/>
        <v>-0.29700000000000004</v>
      </c>
      <c r="AO22" s="124">
        <f t="shared" si="20"/>
        <v>-891</v>
      </c>
      <c r="AP22" s="107"/>
      <c r="AQ22" s="125" t="e">
        <f t="shared" si="21"/>
        <v>#DIV/0!</v>
      </c>
      <c r="AR22" s="125" t="e">
        <f t="shared" si="22"/>
        <v>#DIV/0!</v>
      </c>
      <c r="AS22" s="102"/>
      <c r="AT22" s="107"/>
      <c r="AU22" s="126" t="e">
        <f t="shared" si="23"/>
        <v>#DIV/0!</v>
      </c>
      <c r="AV22" s="125" t="e">
        <f t="shared" si="24"/>
        <v>#DIV/0!</v>
      </c>
      <c r="AW22" s="67"/>
      <c r="AX22" s="107"/>
      <c r="AY22" s="126" t="e">
        <f t="shared" si="25"/>
        <v>#DIV/0!</v>
      </c>
      <c r="AZ22" s="125" t="e">
        <f t="shared" si="26"/>
        <v>#DIV/0!</v>
      </c>
    </row>
    <row r="23" spans="1:52" ht="42.75" customHeight="1">
      <c r="A23" s="105" t="s">
        <v>57</v>
      </c>
      <c r="B23" s="69"/>
      <c r="C23" s="70">
        <f t="shared" si="27"/>
        <v>3</v>
      </c>
      <c r="D23" s="111">
        <v>339</v>
      </c>
      <c r="E23" s="112">
        <v>42</v>
      </c>
      <c r="F23" s="73">
        <f t="shared" si="3"/>
        <v>0.12389380530973451</v>
      </c>
      <c r="G23" s="74">
        <f t="shared" si="4"/>
        <v>113.47619047619048</v>
      </c>
      <c r="H23" s="128">
        <v>4766</v>
      </c>
      <c r="I23" s="113">
        <f>H23+I22</f>
        <v>7870</v>
      </c>
      <c r="J23" s="361"/>
      <c r="K23" s="69"/>
      <c r="L23" s="77">
        <f>L22+1</f>
        <v>2</v>
      </c>
      <c r="M23" s="78">
        <f>D23*G$8+D23</f>
        <v>339</v>
      </c>
      <c r="N23" s="78">
        <f>M23*O23</f>
        <v>50.85</v>
      </c>
      <c r="O23" s="79">
        <f>N$8</f>
        <v>0.15</v>
      </c>
      <c r="P23" s="80">
        <f>S$8</f>
        <v>120</v>
      </c>
      <c r="Q23" s="108">
        <f t="shared" si="6"/>
        <v>6102</v>
      </c>
      <c r="R23" s="82">
        <v>6000</v>
      </c>
      <c r="S23" s="109">
        <f>R23+S22</f>
        <v>9000</v>
      </c>
      <c r="T23" s="367"/>
      <c r="U23" s="110"/>
      <c r="V23" s="70">
        <f t="shared" si="8"/>
        <v>2</v>
      </c>
      <c r="W23" s="111">
        <v>440</v>
      </c>
      <c r="X23" s="112">
        <v>62</v>
      </c>
      <c r="Y23" s="73">
        <f t="shared" si="9"/>
        <v>0.1409090909090909</v>
      </c>
      <c r="Z23" s="74">
        <f t="shared" si="10"/>
        <v>136.2741935483871</v>
      </c>
      <c r="AA23" s="128">
        <v>8449</v>
      </c>
      <c r="AB23" s="113">
        <f>AA23+AB22</f>
        <v>10558</v>
      </c>
      <c r="AC23" s="373"/>
      <c r="AD23" s="114">
        <f t="shared" si="11"/>
        <v>0.29793510324483785</v>
      </c>
      <c r="AE23" s="115">
        <f t="shared" si="12"/>
        <v>101</v>
      </c>
      <c r="AF23" s="114">
        <f t="shared" si="13"/>
        <v>0.47619047619047628</v>
      </c>
      <c r="AG23" s="116">
        <f t="shared" si="14"/>
        <v>20</v>
      </c>
      <c r="AH23" s="117">
        <f t="shared" si="15"/>
        <v>0.20090560827365889</v>
      </c>
      <c r="AI23" s="118">
        <f t="shared" si="1"/>
        <v>22.798003072196622</v>
      </c>
      <c r="AJ23" s="119">
        <f t="shared" si="16"/>
        <v>0.77276542173730589</v>
      </c>
      <c r="AK23" s="120">
        <f t="shared" si="2"/>
        <v>3683</v>
      </c>
      <c r="AL23" s="121">
        <f t="shared" si="17"/>
        <v>0.34155019059720448</v>
      </c>
      <c r="AM23" s="122">
        <f t="shared" si="18"/>
        <v>2688</v>
      </c>
      <c r="AN23" s="123">
        <f t="shared" si="19"/>
        <v>0.17311111111111122</v>
      </c>
      <c r="AO23" s="124">
        <f t="shared" si="20"/>
        <v>1558</v>
      </c>
      <c r="AP23" s="107"/>
      <c r="AQ23" s="125" t="e">
        <f t="shared" si="21"/>
        <v>#DIV/0!</v>
      </c>
      <c r="AR23" s="125" t="e">
        <f t="shared" si="22"/>
        <v>#DIV/0!</v>
      </c>
      <c r="AS23" s="102"/>
      <c r="AT23" s="107"/>
      <c r="AU23" s="126" t="e">
        <f t="shared" si="23"/>
        <v>#DIV/0!</v>
      </c>
      <c r="AV23" s="125" t="e">
        <f t="shared" si="24"/>
        <v>#DIV/0!</v>
      </c>
      <c r="AW23" s="67"/>
      <c r="AX23" s="107"/>
      <c r="AY23" s="126" t="e">
        <f t="shared" si="25"/>
        <v>#DIV/0!</v>
      </c>
      <c r="AZ23" s="125" t="e">
        <f t="shared" si="26"/>
        <v>#DIV/0!</v>
      </c>
    </row>
    <row r="24" spans="1:52" ht="42.75" customHeight="1" thickBot="1">
      <c r="A24" s="131" t="s">
        <v>58</v>
      </c>
      <c r="B24" s="69"/>
      <c r="C24" s="70">
        <f t="shared" si="27"/>
        <v>4</v>
      </c>
      <c r="D24" s="132"/>
      <c r="E24" s="133"/>
      <c r="F24" s="134" t="e">
        <f t="shared" si="3"/>
        <v>#DIV/0!</v>
      </c>
      <c r="G24" s="135" t="e">
        <f t="shared" si="4"/>
        <v>#DIV/0!</v>
      </c>
      <c r="H24" s="136"/>
      <c r="I24" s="76">
        <f t="shared" si="5"/>
        <v>7870</v>
      </c>
      <c r="J24" s="361"/>
      <c r="K24" s="69"/>
      <c r="L24" s="77">
        <f>L23+1</f>
        <v>3</v>
      </c>
      <c r="M24" s="78">
        <f>D24*G$8+D24</f>
        <v>0</v>
      </c>
      <c r="N24" s="78">
        <f>M24*O24</f>
        <v>0</v>
      </c>
      <c r="O24" s="79">
        <f>Q$8</f>
        <v>0</v>
      </c>
      <c r="P24" s="137">
        <f>S$8</f>
        <v>120</v>
      </c>
      <c r="Q24" s="138">
        <f t="shared" si="6"/>
        <v>0</v>
      </c>
      <c r="R24" s="139">
        <v>0</v>
      </c>
      <c r="S24" s="113">
        <f>R24+S23</f>
        <v>9000</v>
      </c>
      <c r="T24" s="367"/>
      <c r="U24" s="110"/>
      <c r="V24" s="70">
        <f t="shared" si="8"/>
        <v>3</v>
      </c>
      <c r="W24" s="140"/>
      <c r="X24" s="141"/>
      <c r="Y24" s="134" t="e">
        <f t="shared" si="9"/>
        <v>#DIV/0!</v>
      </c>
      <c r="Z24" s="135" t="e">
        <f t="shared" si="10"/>
        <v>#DIV/0!</v>
      </c>
      <c r="AA24" s="136"/>
      <c r="AB24" s="113">
        <f>AA24+AB23</f>
        <v>10558</v>
      </c>
      <c r="AC24" s="373"/>
      <c r="AD24" s="142" t="e">
        <f t="shared" si="11"/>
        <v>#DIV/0!</v>
      </c>
      <c r="AE24" s="143">
        <f t="shared" si="12"/>
        <v>0</v>
      </c>
      <c r="AF24" s="142" t="e">
        <f t="shared" si="13"/>
        <v>#DIV/0!</v>
      </c>
      <c r="AG24" s="144">
        <f t="shared" si="14"/>
        <v>0</v>
      </c>
      <c r="AH24" s="145" t="e">
        <f t="shared" si="15"/>
        <v>#DIV/0!</v>
      </c>
      <c r="AI24" s="146" t="e">
        <f t="shared" si="1"/>
        <v>#DIV/0!</v>
      </c>
      <c r="AJ24" s="147" t="e">
        <f t="shared" si="16"/>
        <v>#DIV/0!</v>
      </c>
      <c r="AK24" s="148">
        <f t="shared" si="2"/>
        <v>0</v>
      </c>
      <c r="AL24" s="149">
        <f t="shared" si="17"/>
        <v>0.34155019059720448</v>
      </c>
      <c r="AM24" s="150">
        <f t="shared" si="18"/>
        <v>2688</v>
      </c>
      <c r="AN24" s="151">
        <f t="shared" si="19"/>
        <v>0.17311111111111122</v>
      </c>
      <c r="AO24" s="152">
        <f t="shared" si="20"/>
        <v>1558</v>
      </c>
      <c r="AP24" s="153"/>
      <c r="AQ24" s="154" t="e">
        <f t="shared" si="21"/>
        <v>#DIV/0!</v>
      </c>
      <c r="AR24" s="154" t="e">
        <f t="shared" si="22"/>
        <v>#DIV/0!</v>
      </c>
      <c r="AS24" s="102"/>
      <c r="AT24" s="153"/>
      <c r="AU24" s="155" t="e">
        <f t="shared" si="23"/>
        <v>#DIV/0!</v>
      </c>
      <c r="AV24" s="154" t="e">
        <f t="shared" si="24"/>
        <v>#DIV/0!</v>
      </c>
      <c r="AW24" s="67"/>
      <c r="AX24" s="156"/>
      <c r="AY24" s="155" t="e">
        <f t="shared" si="25"/>
        <v>#DIV/0!</v>
      </c>
      <c r="AZ24" s="154" t="e">
        <f t="shared" si="26"/>
        <v>#DIV/0!</v>
      </c>
    </row>
    <row r="25" spans="1:52" s="1" customFormat="1" ht="42.75" customHeight="1" thickBot="1">
      <c r="A25" s="157"/>
      <c r="B25" s="158"/>
      <c r="C25" s="159"/>
      <c r="D25" s="160">
        <f>SUM(D18:D24)</f>
        <v>518</v>
      </c>
      <c r="E25" s="161">
        <f>SUM(E18:E24)</f>
        <v>65</v>
      </c>
      <c r="F25" s="162">
        <f>E25/D25</f>
        <v>0.12548262548262548</v>
      </c>
      <c r="G25" s="163">
        <f t="shared" si="4"/>
        <v>121.07692307692308</v>
      </c>
      <c r="H25" s="164">
        <f>SUM(H18:H24)</f>
        <v>7870</v>
      </c>
      <c r="I25" s="164">
        <f>H25</f>
        <v>7870</v>
      </c>
      <c r="J25" s="361"/>
      <c r="K25" s="158"/>
      <c r="L25" s="159"/>
      <c r="M25" s="165">
        <f>SUM(M18:M24)</f>
        <v>518</v>
      </c>
      <c r="N25" s="166">
        <f>SUM(N18:N24)</f>
        <v>77.7</v>
      </c>
      <c r="O25" s="167">
        <f>N25/M25</f>
        <v>0.15</v>
      </c>
      <c r="P25" s="168">
        <f>Q25/N25</f>
        <v>120</v>
      </c>
      <c r="Q25" s="169">
        <f>SUM(Q18:Q24)</f>
        <v>9324</v>
      </c>
      <c r="R25" s="164">
        <f>SUM(R18:R24)</f>
        <v>9000</v>
      </c>
      <c r="S25" s="170">
        <f>S24</f>
        <v>9000</v>
      </c>
      <c r="T25" s="367"/>
      <c r="U25" s="161"/>
      <c r="V25" s="171">
        <f t="shared" si="8"/>
        <v>0</v>
      </c>
      <c r="W25" s="160">
        <f>SUM(W18:W24)</f>
        <v>594</v>
      </c>
      <c r="X25" s="161">
        <f>SUM(X18:X24)</f>
        <v>85</v>
      </c>
      <c r="Y25" s="162">
        <f>X25/W25</f>
        <v>0.14309764309764308</v>
      </c>
      <c r="Z25" s="163">
        <f t="shared" si="10"/>
        <v>124.21176470588236</v>
      </c>
      <c r="AA25" s="164">
        <f>SUM(AA18:AA24)</f>
        <v>10558</v>
      </c>
      <c r="AB25" s="170">
        <f>AA25</f>
        <v>10558</v>
      </c>
      <c r="AC25" s="373"/>
      <c r="AD25" s="172">
        <f t="shared" si="11"/>
        <v>0.14671814671814665</v>
      </c>
      <c r="AE25" s="62">
        <f t="shared" si="12"/>
        <v>76</v>
      </c>
      <c r="AF25" s="173">
        <f t="shared" si="13"/>
        <v>0.30769230769230771</v>
      </c>
      <c r="AG25" s="174">
        <f t="shared" si="14"/>
        <v>20</v>
      </c>
      <c r="AH25" s="173">
        <f t="shared" si="15"/>
        <v>2.5891322221391677E-2</v>
      </c>
      <c r="AI25" s="175">
        <f t="shared" si="1"/>
        <v>3.1348416289592791</v>
      </c>
      <c r="AJ25" s="173">
        <f t="shared" si="16"/>
        <v>0.34155019059720448</v>
      </c>
      <c r="AK25" s="174">
        <f t="shared" si="2"/>
        <v>2688</v>
      </c>
      <c r="AL25" s="173">
        <f t="shared" si="17"/>
        <v>0.34155019059720448</v>
      </c>
      <c r="AM25" s="175">
        <f t="shared" si="18"/>
        <v>2688</v>
      </c>
      <c r="AN25" s="176">
        <f t="shared" si="19"/>
        <v>0.17311111111111122</v>
      </c>
      <c r="AO25" s="177">
        <f t="shared" si="20"/>
        <v>1558</v>
      </c>
      <c r="AP25" s="164">
        <f>SUM(AP21:AP24)</f>
        <v>0</v>
      </c>
      <c r="AQ25" s="178" t="e">
        <f t="shared" si="21"/>
        <v>#DIV/0!</v>
      </c>
      <c r="AR25" s="178" t="e">
        <f t="shared" si="22"/>
        <v>#DIV/0!</v>
      </c>
      <c r="AS25" s="102"/>
      <c r="AT25" s="164">
        <f>SUM(AT18:AT24)</f>
        <v>0</v>
      </c>
      <c r="AU25" s="178" t="e">
        <f>L25/AT25</f>
        <v>#DIV/0!</v>
      </c>
      <c r="AV25" s="178" t="e">
        <f>I25/AT25</f>
        <v>#DIV/0!</v>
      </c>
      <c r="AW25" s="67"/>
      <c r="AX25" s="164">
        <f>SUM(AX18:AX24)</f>
        <v>0</v>
      </c>
      <c r="AY25" s="178" t="e">
        <f t="shared" si="25"/>
        <v>#DIV/0!</v>
      </c>
      <c r="AZ25" s="178" t="e">
        <f t="shared" si="26"/>
        <v>#DIV/0!</v>
      </c>
    </row>
    <row r="26" spans="1:52" ht="42.75" customHeight="1">
      <c r="A26" s="68" t="s">
        <v>53</v>
      </c>
      <c r="B26" s="179"/>
      <c r="C26" s="180">
        <f>SUM(C24+1)</f>
        <v>5</v>
      </c>
      <c r="D26" s="181">
        <v>221</v>
      </c>
      <c r="E26" s="182">
        <v>26</v>
      </c>
      <c r="F26" s="73">
        <f>E26/D26</f>
        <v>0.11764705882352941</v>
      </c>
      <c r="G26" s="74">
        <f>H26/E26</f>
        <v>114.5</v>
      </c>
      <c r="H26" s="181">
        <v>2977</v>
      </c>
      <c r="I26" s="76">
        <f>H26+I25</f>
        <v>10847</v>
      </c>
      <c r="J26" s="361"/>
      <c r="K26" s="69"/>
      <c r="L26" s="77">
        <f>L24+1</f>
        <v>4</v>
      </c>
      <c r="M26" s="183">
        <f>D26*G$9+D26</f>
        <v>167.96</v>
      </c>
      <c r="N26" s="183">
        <f>M26*O26</f>
        <v>26.033799999999999</v>
      </c>
      <c r="O26" s="184">
        <f>I$9</f>
        <v>0.155</v>
      </c>
      <c r="P26" s="185">
        <f>R$9</f>
        <v>120</v>
      </c>
      <c r="Q26" s="186">
        <f>N26*P26</f>
        <v>3124.056</v>
      </c>
      <c r="R26" s="82">
        <v>3000</v>
      </c>
      <c r="S26" s="76">
        <f>R26+S25</f>
        <v>12000</v>
      </c>
      <c r="T26" s="367"/>
      <c r="U26" s="187"/>
      <c r="V26" s="84">
        <f t="shared" si="8"/>
        <v>4</v>
      </c>
      <c r="W26" s="181">
        <v>174</v>
      </c>
      <c r="X26" s="182">
        <v>22</v>
      </c>
      <c r="Y26" s="73">
        <f>X26/W26</f>
        <v>0.12643678160919541</v>
      </c>
      <c r="Z26" s="74">
        <f>AA26/X26</f>
        <v>111.95454545454545</v>
      </c>
      <c r="AA26" s="181">
        <v>2463</v>
      </c>
      <c r="AB26" s="87">
        <f>AA26+AB25</f>
        <v>13021</v>
      </c>
      <c r="AC26" s="372"/>
      <c r="AD26" s="188">
        <f t="shared" si="11"/>
        <v>-0.21266968325791857</v>
      </c>
      <c r="AE26" s="189">
        <f t="shared" si="12"/>
        <v>-47</v>
      </c>
      <c r="AF26" s="190">
        <f t="shared" si="13"/>
        <v>-0.15384615384615385</v>
      </c>
      <c r="AG26" s="91">
        <f t="shared" si="14"/>
        <v>-4</v>
      </c>
      <c r="AH26" s="92">
        <f>SUM(Z26/G26)-1</f>
        <v>-2.2231044065105232E-2</v>
      </c>
      <c r="AI26" s="93">
        <f>Z26-G26</f>
        <v>-2.5454545454545467</v>
      </c>
      <c r="AJ26" s="94">
        <f>SUM(AA26/H26)-1</f>
        <v>-0.17265703728585824</v>
      </c>
      <c r="AK26" s="95">
        <f>AA26-H26</f>
        <v>-514</v>
      </c>
      <c r="AL26" s="96">
        <f>SUM(AB26/I26)-1</f>
        <v>0.20042408039089143</v>
      </c>
      <c r="AM26" s="97">
        <f>AB26-I26</f>
        <v>2174</v>
      </c>
      <c r="AN26" s="98">
        <f>AB26/S26-1</f>
        <v>8.50833333333334E-2</v>
      </c>
      <c r="AO26" s="99">
        <f>AB26-S26</f>
        <v>1021</v>
      </c>
      <c r="AP26" s="107"/>
      <c r="AQ26" s="101" t="e">
        <f t="shared" si="21"/>
        <v>#DIV/0!</v>
      </c>
      <c r="AR26" s="101" t="e">
        <f t="shared" si="22"/>
        <v>#DIV/0!</v>
      </c>
      <c r="AS26" s="102"/>
      <c r="AT26" s="181"/>
      <c r="AU26" s="104" t="e">
        <f t="shared" si="23"/>
        <v>#DIV/0!</v>
      </c>
      <c r="AV26" s="101" t="e">
        <f t="shared" si="24"/>
        <v>#DIV/0!</v>
      </c>
      <c r="AW26" s="67"/>
      <c r="AX26" s="181"/>
      <c r="AY26" s="104" t="e">
        <f t="shared" si="25"/>
        <v>#DIV/0!</v>
      </c>
      <c r="AZ26" s="101" t="e">
        <f t="shared" si="26"/>
        <v>#DIV/0!</v>
      </c>
    </row>
    <row r="27" spans="1:52" ht="42.75" customHeight="1">
      <c r="A27" s="105" t="s">
        <v>54</v>
      </c>
      <c r="B27" s="179"/>
      <c r="C27" s="180">
        <f t="shared" si="27"/>
        <v>6</v>
      </c>
      <c r="D27" s="112">
        <v>182</v>
      </c>
      <c r="E27" s="191">
        <v>26</v>
      </c>
      <c r="F27" s="73">
        <f t="shared" ref="F27:F31" si="28">E27/D27</f>
        <v>0.14285714285714285</v>
      </c>
      <c r="G27" s="74">
        <f t="shared" ref="G27:G31" si="29">H27/E27</f>
        <v>79.65384615384616</v>
      </c>
      <c r="H27" s="107">
        <v>2071</v>
      </c>
      <c r="I27" s="109">
        <f>H27+I26</f>
        <v>12918</v>
      </c>
      <c r="J27" s="361"/>
      <c r="K27" s="69"/>
      <c r="L27" s="77">
        <f t="shared" ref="L27:L32" si="30">L26+1</f>
        <v>5</v>
      </c>
      <c r="M27" s="78">
        <f t="shared" ref="M27:M32" si="31">D27*G$9+D27</f>
        <v>138.32</v>
      </c>
      <c r="N27" s="78">
        <f t="shared" ref="N27:N32" si="32">M27*O27</f>
        <v>21.439599999999999</v>
      </c>
      <c r="O27" s="79">
        <f>I$9</f>
        <v>0.155</v>
      </c>
      <c r="P27" s="80">
        <f>R$9</f>
        <v>120</v>
      </c>
      <c r="Q27" s="108">
        <f t="shared" ref="Q27:Q32" si="33">N27*P27</f>
        <v>2572.752</v>
      </c>
      <c r="R27" s="82">
        <v>2500</v>
      </c>
      <c r="S27" s="109">
        <f>R27+S26</f>
        <v>14500</v>
      </c>
      <c r="T27" s="367"/>
      <c r="U27" s="69"/>
      <c r="V27" s="77">
        <f t="shared" si="8"/>
        <v>5</v>
      </c>
      <c r="W27" s="112">
        <v>145</v>
      </c>
      <c r="X27" s="191">
        <v>13</v>
      </c>
      <c r="Y27" s="396">
        <f t="shared" ref="Y27:Y32" si="34">X27/W27</f>
        <v>8.9655172413793102E-2</v>
      </c>
      <c r="Z27" s="397">
        <f t="shared" ref="Z27:Z33" si="35">AA27/X27</f>
        <v>104.07692307692308</v>
      </c>
      <c r="AA27" s="107">
        <v>1353</v>
      </c>
      <c r="AB27" s="87">
        <f t="shared" ref="AB27:AB32" si="36">AA27+AB26</f>
        <v>14374</v>
      </c>
      <c r="AC27" s="372"/>
      <c r="AD27" s="192">
        <f t="shared" si="11"/>
        <v>-0.20329670329670335</v>
      </c>
      <c r="AE27" s="115">
        <f t="shared" si="12"/>
        <v>-37</v>
      </c>
      <c r="AF27" s="193">
        <f t="shared" si="13"/>
        <v>-0.5</v>
      </c>
      <c r="AG27" s="116">
        <f t="shared" si="14"/>
        <v>-13</v>
      </c>
      <c r="AH27" s="117">
        <f t="shared" ref="AH27:AH33" si="37">SUM(Z27/G27)-1</f>
        <v>0.30661516175760495</v>
      </c>
      <c r="AI27" s="118">
        <f t="shared" ref="AI27:AI57" si="38">Z27-G27</f>
        <v>24.42307692307692</v>
      </c>
      <c r="AJ27" s="119">
        <f t="shared" ref="AJ27:AJ33" si="39">SUM(AA27/H27)-1</f>
        <v>-0.34669241912119753</v>
      </c>
      <c r="AK27" s="120">
        <f t="shared" ref="AK27:AK57" si="40">AA27-H27</f>
        <v>-718</v>
      </c>
      <c r="AL27" s="121">
        <f t="shared" ref="AL27:AL33" si="41">SUM(AB27/I27)-1</f>
        <v>0.11271094596686804</v>
      </c>
      <c r="AM27" s="122">
        <f t="shared" ref="AM27:AM33" si="42">AB27-I27</f>
        <v>1456</v>
      </c>
      <c r="AN27" s="123">
        <f t="shared" ref="AN27:AN33" si="43">AB27/S27-1</f>
        <v>-8.6896551724138238E-3</v>
      </c>
      <c r="AO27" s="124">
        <f t="shared" ref="AO27:AO33" si="44">AB27-S27</f>
        <v>-126</v>
      </c>
      <c r="AP27" s="107"/>
      <c r="AQ27" s="125" t="e">
        <f t="shared" si="21"/>
        <v>#DIV/0!</v>
      </c>
      <c r="AR27" s="125" t="e">
        <f t="shared" si="22"/>
        <v>#DIV/0!</v>
      </c>
      <c r="AS27" s="102"/>
      <c r="AT27" s="107"/>
      <c r="AU27" s="126" t="e">
        <f t="shared" si="23"/>
        <v>#DIV/0!</v>
      </c>
      <c r="AV27" s="125" t="e">
        <f t="shared" si="24"/>
        <v>#DIV/0!</v>
      </c>
      <c r="AW27" s="67"/>
      <c r="AX27" s="107"/>
      <c r="AY27" s="126" t="e">
        <f t="shared" si="25"/>
        <v>#DIV/0!</v>
      </c>
      <c r="AZ27" s="125" t="e">
        <f t="shared" si="26"/>
        <v>#DIV/0!</v>
      </c>
    </row>
    <row r="28" spans="1:52" ht="42.75" customHeight="1">
      <c r="A28" s="105" t="s">
        <v>54</v>
      </c>
      <c r="B28" s="179"/>
      <c r="C28" s="180">
        <f t="shared" si="27"/>
        <v>7</v>
      </c>
      <c r="D28" s="112">
        <v>243</v>
      </c>
      <c r="E28" s="191">
        <v>26</v>
      </c>
      <c r="F28" s="73">
        <f t="shared" si="28"/>
        <v>0.10699588477366255</v>
      </c>
      <c r="G28" s="74">
        <f t="shared" si="29"/>
        <v>110.57692307692308</v>
      </c>
      <c r="H28" s="107">
        <v>2875</v>
      </c>
      <c r="I28" s="109">
        <f t="shared" ref="I28:I56" si="45">H28+I27</f>
        <v>15793</v>
      </c>
      <c r="J28" s="361"/>
      <c r="K28" s="69"/>
      <c r="L28" s="77">
        <f t="shared" si="30"/>
        <v>6</v>
      </c>
      <c r="M28" s="78">
        <f>D28*G$9+D28</f>
        <v>184.68</v>
      </c>
      <c r="N28" s="78">
        <f t="shared" si="32"/>
        <v>28.625400000000003</v>
      </c>
      <c r="O28" s="79">
        <f>I$9</f>
        <v>0.155</v>
      </c>
      <c r="P28" s="80">
        <f>R$9</f>
        <v>120</v>
      </c>
      <c r="Q28" s="108">
        <f t="shared" si="33"/>
        <v>3435.0480000000002</v>
      </c>
      <c r="R28" s="82">
        <v>3500</v>
      </c>
      <c r="S28" s="109">
        <f t="shared" ref="S28:S31" si="46">R28+S27</f>
        <v>18000</v>
      </c>
      <c r="T28" s="367"/>
      <c r="U28" s="69"/>
      <c r="V28" s="77">
        <f t="shared" si="8"/>
        <v>6</v>
      </c>
      <c r="W28" s="112">
        <v>152</v>
      </c>
      <c r="X28" s="191">
        <v>26</v>
      </c>
      <c r="Y28" s="73">
        <f t="shared" si="34"/>
        <v>0.17105263157894737</v>
      </c>
      <c r="Z28" s="74">
        <f t="shared" si="35"/>
        <v>118</v>
      </c>
      <c r="AA28" s="107">
        <v>3068</v>
      </c>
      <c r="AB28" s="87">
        <f t="shared" si="36"/>
        <v>17442</v>
      </c>
      <c r="AC28" s="372"/>
      <c r="AD28" s="192">
        <f t="shared" si="11"/>
        <v>-0.37448559670781889</v>
      </c>
      <c r="AE28" s="115">
        <f t="shared" si="12"/>
        <v>-91</v>
      </c>
      <c r="AF28" s="193">
        <f t="shared" si="13"/>
        <v>0</v>
      </c>
      <c r="AG28" s="116">
        <f t="shared" si="14"/>
        <v>0</v>
      </c>
      <c r="AH28" s="117">
        <f t="shared" si="37"/>
        <v>6.7130434782608717E-2</v>
      </c>
      <c r="AI28" s="118">
        <f t="shared" si="38"/>
        <v>7.4230769230769198</v>
      </c>
      <c r="AJ28" s="119">
        <f t="shared" si="39"/>
        <v>6.7130434782608717E-2</v>
      </c>
      <c r="AK28" s="120">
        <f t="shared" si="40"/>
        <v>193</v>
      </c>
      <c r="AL28" s="121">
        <f t="shared" si="41"/>
        <v>0.10441334768568344</v>
      </c>
      <c r="AM28" s="122">
        <f t="shared" si="42"/>
        <v>1649</v>
      </c>
      <c r="AN28" s="123">
        <f t="shared" si="43"/>
        <v>-3.1000000000000028E-2</v>
      </c>
      <c r="AO28" s="124">
        <f t="shared" si="44"/>
        <v>-558</v>
      </c>
      <c r="AP28" s="107"/>
      <c r="AQ28" s="125" t="e">
        <f t="shared" si="21"/>
        <v>#DIV/0!</v>
      </c>
      <c r="AR28" s="125" t="e">
        <f t="shared" si="22"/>
        <v>#DIV/0!</v>
      </c>
      <c r="AS28" s="102"/>
      <c r="AT28" s="107"/>
      <c r="AU28" s="126" t="e">
        <f t="shared" si="23"/>
        <v>#DIV/0!</v>
      </c>
      <c r="AV28" s="125" t="e">
        <f t="shared" si="24"/>
        <v>#DIV/0!</v>
      </c>
      <c r="AW28" s="67"/>
      <c r="AX28" s="107"/>
      <c r="AY28" s="126" t="e">
        <f t="shared" si="25"/>
        <v>#DIV/0!</v>
      </c>
      <c r="AZ28" s="125" t="e">
        <f t="shared" si="26"/>
        <v>#DIV/0!</v>
      </c>
    </row>
    <row r="29" spans="1:52" ht="42.75" customHeight="1">
      <c r="A29" s="105" t="s">
        <v>55</v>
      </c>
      <c r="B29" s="179"/>
      <c r="C29" s="180">
        <f t="shared" si="27"/>
        <v>8</v>
      </c>
      <c r="D29" s="112">
        <v>174</v>
      </c>
      <c r="E29" s="191">
        <v>29</v>
      </c>
      <c r="F29" s="73">
        <f t="shared" si="28"/>
        <v>0.16666666666666666</v>
      </c>
      <c r="G29" s="74">
        <f t="shared" si="29"/>
        <v>90.241379310344826</v>
      </c>
      <c r="H29" s="107">
        <v>2617</v>
      </c>
      <c r="I29" s="109">
        <f>H29+I28</f>
        <v>18410</v>
      </c>
      <c r="J29" s="361"/>
      <c r="K29" s="69"/>
      <c r="L29" s="77">
        <f t="shared" si="30"/>
        <v>7</v>
      </c>
      <c r="M29" s="78">
        <f t="shared" si="31"/>
        <v>132.24</v>
      </c>
      <c r="N29" s="78">
        <f t="shared" si="32"/>
        <v>20.497200000000003</v>
      </c>
      <c r="O29" s="79">
        <f>I$9</f>
        <v>0.155</v>
      </c>
      <c r="P29" s="80">
        <f>R$9</f>
        <v>120</v>
      </c>
      <c r="Q29" s="108">
        <f t="shared" si="33"/>
        <v>2459.6640000000002</v>
      </c>
      <c r="R29" s="82">
        <v>2500</v>
      </c>
      <c r="S29" s="109">
        <f t="shared" si="46"/>
        <v>20500</v>
      </c>
      <c r="T29" s="367"/>
      <c r="U29" s="69"/>
      <c r="V29" s="77">
        <f t="shared" si="8"/>
        <v>7</v>
      </c>
      <c r="W29" s="112">
        <v>135</v>
      </c>
      <c r="X29" s="191">
        <v>21</v>
      </c>
      <c r="Y29" s="73">
        <f t="shared" si="34"/>
        <v>0.15555555555555556</v>
      </c>
      <c r="Z29" s="74">
        <f t="shared" si="35"/>
        <v>118.33333333333333</v>
      </c>
      <c r="AA29" s="107">
        <v>2485</v>
      </c>
      <c r="AB29" s="87">
        <f t="shared" si="36"/>
        <v>19927</v>
      </c>
      <c r="AC29" s="372"/>
      <c r="AD29" s="192">
        <f t="shared" si="11"/>
        <v>-0.22413793103448276</v>
      </c>
      <c r="AE29" s="115">
        <f t="shared" si="12"/>
        <v>-39</v>
      </c>
      <c r="AF29" s="193">
        <f t="shared" si="13"/>
        <v>-0.27586206896551724</v>
      </c>
      <c r="AG29" s="116">
        <f t="shared" si="14"/>
        <v>-8</v>
      </c>
      <c r="AH29" s="117">
        <f t="shared" si="37"/>
        <v>0.31129792383135912</v>
      </c>
      <c r="AI29" s="118">
        <f t="shared" si="38"/>
        <v>28.091954022988503</v>
      </c>
      <c r="AJ29" s="119">
        <f t="shared" si="39"/>
        <v>-5.0439434466946875E-2</v>
      </c>
      <c r="AK29" s="120">
        <f t="shared" si="40"/>
        <v>-132</v>
      </c>
      <c r="AL29" s="121">
        <f t="shared" si="41"/>
        <v>8.2400869092884355E-2</v>
      </c>
      <c r="AM29" s="122">
        <f t="shared" si="42"/>
        <v>1517</v>
      </c>
      <c r="AN29" s="123">
        <f t="shared" si="43"/>
        <v>-2.7951219512195147E-2</v>
      </c>
      <c r="AO29" s="124">
        <f t="shared" si="44"/>
        <v>-573</v>
      </c>
      <c r="AP29" s="107"/>
      <c r="AQ29" s="125" t="e">
        <f t="shared" si="21"/>
        <v>#DIV/0!</v>
      </c>
      <c r="AR29" s="125" t="e">
        <f t="shared" si="22"/>
        <v>#DIV/0!</v>
      </c>
      <c r="AS29" s="102"/>
      <c r="AT29" s="107"/>
      <c r="AU29" s="126" t="e">
        <f t="shared" si="23"/>
        <v>#DIV/0!</v>
      </c>
      <c r="AV29" s="125" t="e">
        <f t="shared" si="24"/>
        <v>#DIV/0!</v>
      </c>
      <c r="AW29" s="67"/>
      <c r="AX29" s="107"/>
      <c r="AY29" s="126" t="e">
        <f t="shared" si="25"/>
        <v>#DIV/0!</v>
      </c>
      <c r="AZ29" s="125" t="e">
        <f t="shared" si="26"/>
        <v>#DIV/0!</v>
      </c>
    </row>
    <row r="30" spans="1:52" ht="42.75" customHeight="1">
      <c r="A30" s="105" t="s">
        <v>56</v>
      </c>
      <c r="B30" s="179"/>
      <c r="C30" s="180">
        <f t="shared" si="27"/>
        <v>9</v>
      </c>
      <c r="D30" s="112">
        <v>210</v>
      </c>
      <c r="E30" s="194">
        <v>23</v>
      </c>
      <c r="F30" s="73">
        <f t="shared" si="28"/>
        <v>0.10952380952380952</v>
      </c>
      <c r="G30" s="74">
        <f t="shared" si="29"/>
        <v>97.608695652173907</v>
      </c>
      <c r="H30" s="128">
        <v>2245</v>
      </c>
      <c r="I30" s="109">
        <f>H30+I29</f>
        <v>20655</v>
      </c>
      <c r="J30" s="361"/>
      <c r="K30" s="69"/>
      <c r="L30" s="77">
        <f t="shared" si="30"/>
        <v>8</v>
      </c>
      <c r="M30" s="78">
        <f t="shared" si="31"/>
        <v>159.6</v>
      </c>
      <c r="N30" s="78">
        <f t="shared" si="32"/>
        <v>24.738</v>
      </c>
      <c r="O30" s="79">
        <f>I$9</f>
        <v>0.155</v>
      </c>
      <c r="P30" s="80">
        <f>R$9</f>
        <v>120</v>
      </c>
      <c r="Q30" s="108">
        <f t="shared" si="33"/>
        <v>2968.56</v>
      </c>
      <c r="R30" s="82">
        <v>3000</v>
      </c>
      <c r="S30" s="109">
        <f t="shared" si="46"/>
        <v>23500</v>
      </c>
      <c r="T30" s="367"/>
      <c r="U30" s="187"/>
      <c r="V30" s="77">
        <f t="shared" si="8"/>
        <v>8</v>
      </c>
      <c r="W30" s="112">
        <v>185</v>
      </c>
      <c r="X30" s="194">
        <v>26</v>
      </c>
      <c r="Y30" s="73">
        <f t="shared" si="34"/>
        <v>0.14054054054054055</v>
      </c>
      <c r="Z30" s="74">
        <f t="shared" si="35"/>
        <v>128.65384615384616</v>
      </c>
      <c r="AA30" s="128">
        <v>3345</v>
      </c>
      <c r="AB30" s="87">
        <f t="shared" si="36"/>
        <v>23272</v>
      </c>
      <c r="AC30" s="372"/>
      <c r="AD30" s="192">
        <f t="shared" si="11"/>
        <v>-0.11904761904761907</v>
      </c>
      <c r="AE30" s="115">
        <f t="shared" si="12"/>
        <v>-25</v>
      </c>
      <c r="AF30" s="193">
        <f t="shared" si="13"/>
        <v>0.13043478260869557</v>
      </c>
      <c r="AG30" s="116">
        <f t="shared" si="14"/>
        <v>3</v>
      </c>
      <c r="AH30" s="117">
        <f t="shared" si="37"/>
        <v>0.31805722117526147</v>
      </c>
      <c r="AI30" s="118">
        <f t="shared" si="38"/>
        <v>31.045150501672254</v>
      </c>
      <c r="AJ30" s="119">
        <f t="shared" si="39"/>
        <v>0.48997772828507791</v>
      </c>
      <c r="AK30" s="120">
        <f t="shared" si="40"/>
        <v>1100</v>
      </c>
      <c r="AL30" s="121">
        <f t="shared" si="41"/>
        <v>0.12670055676591629</v>
      </c>
      <c r="AM30" s="122">
        <f t="shared" si="42"/>
        <v>2617</v>
      </c>
      <c r="AN30" s="123">
        <f t="shared" si="43"/>
        <v>-9.7021276595744554E-3</v>
      </c>
      <c r="AO30" s="124">
        <f t="shared" si="44"/>
        <v>-228</v>
      </c>
      <c r="AP30" s="107"/>
      <c r="AQ30" s="125" t="e">
        <f t="shared" si="21"/>
        <v>#DIV/0!</v>
      </c>
      <c r="AR30" s="125" t="e">
        <f t="shared" si="22"/>
        <v>#DIV/0!</v>
      </c>
      <c r="AS30" s="102"/>
      <c r="AT30" s="107"/>
      <c r="AU30" s="126" t="e">
        <f t="shared" si="23"/>
        <v>#DIV/0!</v>
      </c>
      <c r="AV30" s="125" t="e">
        <f t="shared" si="24"/>
        <v>#DIV/0!</v>
      </c>
      <c r="AW30" s="67"/>
      <c r="AX30" s="107"/>
      <c r="AY30" s="126" t="e">
        <f t="shared" si="25"/>
        <v>#DIV/0!</v>
      </c>
      <c r="AZ30" s="125" t="e">
        <f t="shared" si="26"/>
        <v>#DIV/0!</v>
      </c>
    </row>
    <row r="31" spans="1:52" ht="42.75" customHeight="1">
      <c r="A31" s="105" t="s">
        <v>57</v>
      </c>
      <c r="B31" s="179"/>
      <c r="C31" s="180">
        <f t="shared" si="27"/>
        <v>10</v>
      </c>
      <c r="D31" s="112">
        <v>369</v>
      </c>
      <c r="E31" s="191">
        <v>52</v>
      </c>
      <c r="F31" s="73">
        <f t="shared" si="28"/>
        <v>0.14092140921409213</v>
      </c>
      <c r="G31" s="74">
        <f t="shared" si="29"/>
        <v>106</v>
      </c>
      <c r="H31" s="128">
        <v>5512</v>
      </c>
      <c r="I31" s="109">
        <f t="shared" si="45"/>
        <v>26167</v>
      </c>
      <c r="J31" s="361"/>
      <c r="K31" s="69"/>
      <c r="L31" s="77">
        <f t="shared" si="30"/>
        <v>9</v>
      </c>
      <c r="M31" s="78">
        <f t="shared" si="31"/>
        <v>280.44</v>
      </c>
      <c r="N31" s="78">
        <f t="shared" si="32"/>
        <v>44.870400000000004</v>
      </c>
      <c r="O31" s="79">
        <f>N$9</f>
        <v>0.16</v>
      </c>
      <c r="P31" s="80">
        <f>S$9</f>
        <v>120</v>
      </c>
      <c r="Q31" s="108">
        <f t="shared" si="33"/>
        <v>5384.4480000000003</v>
      </c>
      <c r="R31" s="82">
        <v>6000</v>
      </c>
      <c r="S31" s="109">
        <f t="shared" si="46"/>
        <v>29500</v>
      </c>
      <c r="T31" s="367"/>
      <c r="U31" s="187"/>
      <c r="V31" s="70">
        <f t="shared" si="8"/>
        <v>9</v>
      </c>
      <c r="W31" s="112">
        <v>279</v>
      </c>
      <c r="X31" s="191">
        <v>46</v>
      </c>
      <c r="Y31" s="73">
        <f t="shared" si="34"/>
        <v>0.16487455197132617</v>
      </c>
      <c r="Z31" s="74">
        <f t="shared" si="35"/>
        <v>143.52173913043478</v>
      </c>
      <c r="AA31" s="128">
        <v>6602</v>
      </c>
      <c r="AB31" s="87">
        <f t="shared" si="36"/>
        <v>29874</v>
      </c>
      <c r="AC31" s="372"/>
      <c r="AD31" s="192">
        <f t="shared" si="11"/>
        <v>-0.24390243902439024</v>
      </c>
      <c r="AE31" s="115">
        <f t="shared" si="12"/>
        <v>-90</v>
      </c>
      <c r="AF31" s="193">
        <f t="shared" si="13"/>
        <v>-0.11538461538461542</v>
      </c>
      <c r="AG31" s="116">
        <f t="shared" si="14"/>
        <v>-6</v>
      </c>
      <c r="AH31" s="117">
        <f t="shared" si="37"/>
        <v>0.35397867104183756</v>
      </c>
      <c r="AI31" s="118">
        <f t="shared" si="38"/>
        <v>37.521739130434781</v>
      </c>
      <c r="AJ31" s="119">
        <f t="shared" si="39"/>
        <v>0.19775036284470238</v>
      </c>
      <c r="AK31" s="120">
        <f t="shared" si="40"/>
        <v>1090</v>
      </c>
      <c r="AL31" s="121">
        <f t="shared" si="41"/>
        <v>0.14166698513394738</v>
      </c>
      <c r="AM31" s="122">
        <f t="shared" si="42"/>
        <v>3707</v>
      </c>
      <c r="AN31" s="123">
        <f t="shared" si="43"/>
        <v>1.2677966101694915E-2</v>
      </c>
      <c r="AO31" s="124">
        <f t="shared" si="44"/>
        <v>374</v>
      </c>
      <c r="AP31" s="107"/>
      <c r="AQ31" s="125" t="e">
        <f t="shared" si="21"/>
        <v>#DIV/0!</v>
      </c>
      <c r="AR31" s="125" t="e">
        <f t="shared" si="22"/>
        <v>#DIV/0!</v>
      </c>
      <c r="AS31" s="102"/>
      <c r="AT31" s="107"/>
      <c r="AU31" s="126" t="e">
        <f t="shared" si="23"/>
        <v>#DIV/0!</v>
      </c>
      <c r="AV31" s="125" t="e">
        <f t="shared" si="24"/>
        <v>#DIV/0!</v>
      </c>
      <c r="AW31" s="67"/>
      <c r="AX31" s="107"/>
      <c r="AY31" s="126" t="e">
        <f t="shared" si="25"/>
        <v>#DIV/0!</v>
      </c>
      <c r="AZ31" s="125" t="e">
        <f t="shared" si="26"/>
        <v>#DIV/0!</v>
      </c>
    </row>
    <row r="32" spans="1:52" ht="42.75" customHeight="1" thickBot="1">
      <c r="A32" s="131" t="s">
        <v>58</v>
      </c>
      <c r="B32" s="179"/>
      <c r="C32" s="180">
        <f t="shared" si="27"/>
        <v>11</v>
      </c>
      <c r="D32" s="195"/>
      <c r="E32" s="196"/>
      <c r="F32" s="134" t="e">
        <f t="shared" ref="F27:F32" si="47">E32/D32</f>
        <v>#DIV/0!</v>
      </c>
      <c r="G32" s="135" t="e">
        <f t="shared" ref="G27:G46" si="48">H32/E32</f>
        <v>#DIV/0!</v>
      </c>
      <c r="H32" s="136"/>
      <c r="I32" s="113">
        <f t="shared" si="45"/>
        <v>26167</v>
      </c>
      <c r="J32" s="361"/>
      <c r="K32" s="69"/>
      <c r="L32" s="77">
        <f t="shared" si="30"/>
        <v>10</v>
      </c>
      <c r="M32" s="78">
        <f t="shared" si="31"/>
        <v>0</v>
      </c>
      <c r="N32" s="78">
        <f t="shared" si="32"/>
        <v>0</v>
      </c>
      <c r="O32" s="79">
        <f>Q$9</f>
        <v>0</v>
      </c>
      <c r="P32" s="137">
        <f>S$9</f>
        <v>120</v>
      </c>
      <c r="Q32" s="138">
        <f t="shared" si="33"/>
        <v>0</v>
      </c>
      <c r="R32" s="139"/>
      <c r="S32" s="113">
        <f t="shared" ref="S26:S32" si="49">R32+S31</f>
        <v>29500</v>
      </c>
      <c r="T32" s="367"/>
      <c r="U32" s="187"/>
      <c r="V32" s="70">
        <f t="shared" si="8"/>
        <v>10</v>
      </c>
      <c r="W32" s="195"/>
      <c r="X32" s="196"/>
      <c r="Y32" s="134" t="e">
        <f t="shared" si="34"/>
        <v>#DIV/0!</v>
      </c>
      <c r="Z32" s="135" t="e">
        <f t="shared" si="35"/>
        <v>#DIV/0!</v>
      </c>
      <c r="AA32" s="136"/>
      <c r="AB32" s="197">
        <f t="shared" si="36"/>
        <v>29874</v>
      </c>
      <c r="AC32" s="372"/>
      <c r="AD32" s="198" t="e">
        <f t="shared" si="11"/>
        <v>#DIV/0!</v>
      </c>
      <c r="AE32" s="143">
        <f t="shared" si="12"/>
        <v>0</v>
      </c>
      <c r="AF32" s="199" t="e">
        <f t="shared" si="13"/>
        <v>#DIV/0!</v>
      </c>
      <c r="AG32" s="144">
        <f t="shared" si="14"/>
        <v>0</v>
      </c>
      <c r="AH32" s="145" t="e">
        <f t="shared" si="37"/>
        <v>#DIV/0!</v>
      </c>
      <c r="AI32" s="146" t="e">
        <f t="shared" si="38"/>
        <v>#DIV/0!</v>
      </c>
      <c r="AJ32" s="147" t="e">
        <f t="shared" si="39"/>
        <v>#DIV/0!</v>
      </c>
      <c r="AK32" s="148">
        <f t="shared" si="40"/>
        <v>0</v>
      </c>
      <c r="AL32" s="149">
        <f t="shared" si="41"/>
        <v>0.14166698513394738</v>
      </c>
      <c r="AM32" s="150">
        <f t="shared" si="42"/>
        <v>3707</v>
      </c>
      <c r="AN32" s="151">
        <f t="shared" si="43"/>
        <v>1.2677966101694915E-2</v>
      </c>
      <c r="AO32" s="152">
        <f t="shared" si="44"/>
        <v>374</v>
      </c>
      <c r="AP32" s="153"/>
      <c r="AQ32" s="154" t="e">
        <f t="shared" si="21"/>
        <v>#DIV/0!</v>
      </c>
      <c r="AR32" s="154" t="e">
        <f t="shared" si="22"/>
        <v>#DIV/0!</v>
      </c>
      <c r="AS32" s="102"/>
      <c r="AT32" s="153"/>
      <c r="AU32" s="155" t="e">
        <f t="shared" si="23"/>
        <v>#DIV/0!</v>
      </c>
      <c r="AV32" s="154" t="e">
        <f t="shared" si="24"/>
        <v>#DIV/0!</v>
      </c>
      <c r="AW32" s="67"/>
      <c r="AX32" s="153"/>
      <c r="AY32" s="155" t="e">
        <f t="shared" si="25"/>
        <v>#DIV/0!</v>
      </c>
      <c r="AZ32" s="154" t="e">
        <f t="shared" si="26"/>
        <v>#DIV/0!</v>
      </c>
    </row>
    <row r="33" spans="1:52" s="1" customFormat="1" ht="42.75" customHeight="1" thickBot="1">
      <c r="A33" s="200"/>
      <c r="B33" s="158"/>
      <c r="C33" s="159"/>
      <c r="D33" s="201">
        <f>SUM(D26:D32)</f>
        <v>1399</v>
      </c>
      <c r="E33" s="161">
        <f>SUM(E26:E32)</f>
        <v>182</v>
      </c>
      <c r="F33" s="162">
        <f>E33/D33</f>
        <v>0.13009292351679771</v>
      </c>
      <c r="G33" s="163">
        <f t="shared" si="48"/>
        <v>100.53296703296704</v>
      </c>
      <c r="H33" s="164">
        <f>SUM(H26:H32)</f>
        <v>18297</v>
      </c>
      <c r="I33" s="164">
        <f>I32</f>
        <v>26167</v>
      </c>
      <c r="J33" s="361"/>
      <c r="K33" s="158"/>
      <c r="L33" s="159">
        <f>L32</f>
        <v>10</v>
      </c>
      <c r="M33" s="202">
        <f>SUM(M26:M32)</f>
        <v>1063.24</v>
      </c>
      <c r="N33" s="203">
        <f>SUM(N26:N32)</f>
        <v>166.20440000000002</v>
      </c>
      <c r="O33" s="204">
        <f>N33/M33</f>
        <v>0.15631879914224447</v>
      </c>
      <c r="P33" s="205">
        <f>Q33/N33</f>
        <v>119.99999999999997</v>
      </c>
      <c r="Q33" s="206">
        <f>SUM(Q26:Q32)</f>
        <v>19944.527999999998</v>
      </c>
      <c r="R33" s="164">
        <f>SUM(R26:R32)</f>
        <v>20500</v>
      </c>
      <c r="S33" s="164">
        <f>S32</f>
        <v>29500</v>
      </c>
      <c r="T33" s="367"/>
      <c r="U33" s="207"/>
      <c r="V33" s="171">
        <f t="shared" si="8"/>
        <v>10</v>
      </c>
      <c r="W33" s="201">
        <f>SUM(W26:W32)</f>
        <v>1070</v>
      </c>
      <c r="X33" s="161">
        <f>SUM(X26:X32)</f>
        <v>154</v>
      </c>
      <c r="Y33" s="162">
        <f>X33/W33</f>
        <v>0.14392523364485982</v>
      </c>
      <c r="Z33" s="163">
        <f t="shared" si="35"/>
        <v>125.42857142857143</v>
      </c>
      <c r="AA33" s="164">
        <f>SUM(AA26:AA32)</f>
        <v>19316</v>
      </c>
      <c r="AB33" s="170">
        <f>AB32</f>
        <v>29874</v>
      </c>
      <c r="AC33" s="372"/>
      <c r="AD33" s="172">
        <f t="shared" si="11"/>
        <v>-0.23516797712651893</v>
      </c>
      <c r="AE33" s="62">
        <f t="shared" si="12"/>
        <v>-329</v>
      </c>
      <c r="AF33" s="173">
        <f t="shared" si="13"/>
        <v>-0.15384615384615385</v>
      </c>
      <c r="AG33" s="174">
        <f t="shared" si="14"/>
        <v>-28</v>
      </c>
      <c r="AH33" s="173">
        <f t="shared" si="37"/>
        <v>0.24763622451768041</v>
      </c>
      <c r="AI33" s="175">
        <f t="shared" si="38"/>
        <v>24.895604395604394</v>
      </c>
      <c r="AJ33" s="173">
        <f t="shared" si="39"/>
        <v>5.5692189976498829E-2</v>
      </c>
      <c r="AK33" s="174">
        <f t="shared" si="40"/>
        <v>1019</v>
      </c>
      <c r="AL33" s="173">
        <f t="shared" si="41"/>
        <v>0.14166698513394738</v>
      </c>
      <c r="AM33" s="175">
        <f t="shared" si="42"/>
        <v>3707</v>
      </c>
      <c r="AN33" s="176">
        <f t="shared" si="43"/>
        <v>1.2677966101694915E-2</v>
      </c>
      <c r="AO33" s="177">
        <f t="shared" si="44"/>
        <v>374</v>
      </c>
      <c r="AP33" s="164">
        <f>SUM(AP26:AP32)</f>
        <v>0</v>
      </c>
      <c r="AQ33" s="178" t="e">
        <f t="shared" si="21"/>
        <v>#DIV/0!</v>
      </c>
      <c r="AR33" s="178" t="e">
        <f t="shared" si="22"/>
        <v>#DIV/0!</v>
      </c>
      <c r="AS33" s="102"/>
      <c r="AT33" s="164">
        <f>SUM(AT30:AT32)</f>
        <v>0</v>
      </c>
      <c r="AU33" s="178" t="e">
        <f>L33/AT33</f>
        <v>#DIV/0!</v>
      </c>
      <c r="AV33" s="178" t="e">
        <f>I33/AT33</f>
        <v>#DIV/0!</v>
      </c>
      <c r="AW33" s="67"/>
      <c r="AX33" s="164">
        <f>SUM(AX30:AX32)</f>
        <v>0</v>
      </c>
      <c r="AY33" s="178" t="e">
        <f t="shared" si="25"/>
        <v>#DIV/0!</v>
      </c>
      <c r="AZ33" s="178" t="e">
        <f t="shared" si="26"/>
        <v>#DIV/0!</v>
      </c>
    </row>
    <row r="34" spans="1:52" ht="42.75" customHeight="1">
      <c r="A34" s="208" t="s">
        <v>53</v>
      </c>
      <c r="B34" s="69"/>
      <c r="C34" s="180">
        <f>SUM(C32+1)</f>
        <v>12</v>
      </c>
      <c r="D34" s="181">
        <v>172</v>
      </c>
      <c r="E34" s="182">
        <v>14</v>
      </c>
      <c r="F34" s="73">
        <f t="shared" ref="F34:F39" si="50">SUM(E34/D34)</f>
        <v>8.1395348837209308E-2</v>
      </c>
      <c r="G34" s="74">
        <f t="shared" si="48"/>
        <v>99.571428571428569</v>
      </c>
      <c r="H34" s="75">
        <v>1394</v>
      </c>
      <c r="I34" s="76">
        <f t="shared" ref="I34:I56" si="51">H34+I33</f>
        <v>27561</v>
      </c>
      <c r="J34" s="362"/>
      <c r="K34" s="69"/>
      <c r="L34" s="77">
        <f t="shared" ref="L34:L40" si="52">L33+1</f>
        <v>11</v>
      </c>
      <c r="M34" s="183">
        <f>D34*G$10+D34</f>
        <v>137.6</v>
      </c>
      <c r="N34" s="183">
        <f>M34*O34</f>
        <v>21.327999999999999</v>
      </c>
      <c r="O34" s="184">
        <f>I$10</f>
        <v>0.155</v>
      </c>
      <c r="P34" s="209">
        <f>R$10</f>
        <v>120</v>
      </c>
      <c r="Q34" s="210">
        <f>N34*P34</f>
        <v>2559.36</v>
      </c>
      <c r="R34" s="82">
        <v>2500</v>
      </c>
      <c r="S34" s="76">
        <f>R34+S33</f>
        <v>32000</v>
      </c>
      <c r="T34" s="367"/>
      <c r="U34" s="83"/>
      <c r="V34" s="211">
        <f t="shared" si="8"/>
        <v>11</v>
      </c>
      <c r="W34" s="181"/>
      <c r="X34" s="182"/>
      <c r="Y34" s="73" t="e">
        <f>X34/W34</f>
        <v>#DIV/0!</v>
      </c>
      <c r="Z34" s="74" t="e">
        <f>AA34/X34</f>
        <v>#DIV/0!</v>
      </c>
      <c r="AA34" s="75"/>
      <c r="AB34" s="87">
        <f>AA34+AB33</f>
        <v>29874</v>
      </c>
      <c r="AC34" s="373"/>
      <c r="AD34" s="90">
        <f t="shared" si="11"/>
        <v>-1</v>
      </c>
      <c r="AE34" s="189">
        <f t="shared" si="12"/>
        <v>-172</v>
      </c>
      <c r="AF34" s="90">
        <f t="shared" si="13"/>
        <v>-1</v>
      </c>
      <c r="AG34" s="91">
        <f t="shared" si="14"/>
        <v>-14</v>
      </c>
      <c r="AH34" s="92" t="e">
        <f>SUM(Z34/G34)-1</f>
        <v>#DIV/0!</v>
      </c>
      <c r="AI34" s="93" t="e">
        <f t="shared" si="38"/>
        <v>#DIV/0!</v>
      </c>
      <c r="AJ34" s="94">
        <f>SUM(AA34/H34)-1</f>
        <v>-1</v>
      </c>
      <c r="AK34" s="95">
        <f t="shared" si="40"/>
        <v>-1394</v>
      </c>
      <c r="AL34" s="96">
        <f>SUM(AB34/I34)-1</f>
        <v>8.3922934581473818E-2</v>
      </c>
      <c r="AM34" s="97">
        <f>AB34-I34</f>
        <v>2313</v>
      </c>
      <c r="AN34" s="98">
        <f>AB34/S34-1</f>
        <v>-6.6437500000000038E-2</v>
      </c>
      <c r="AO34" s="99">
        <f>AB34-S34</f>
        <v>-2126</v>
      </c>
      <c r="AP34" s="75"/>
      <c r="AQ34" s="101" t="e">
        <f t="shared" si="21"/>
        <v>#DIV/0!</v>
      </c>
      <c r="AR34" s="101" t="e">
        <f t="shared" si="22"/>
        <v>#DIV/0!</v>
      </c>
      <c r="AS34" s="102"/>
      <c r="AT34" s="181"/>
      <c r="AU34" s="104" t="e">
        <f t="shared" si="23"/>
        <v>#DIV/0!</v>
      </c>
      <c r="AV34" s="101" t="e">
        <f t="shared" si="24"/>
        <v>#DIV/0!</v>
      </c>
      <c r="AW34" s="67"/>
      <c r="AX34" s="181"/>
      <c r="AY34" s="104" t="e">
        <f t="shared" si="25"/>
        <v>#DIV/0!</v>
      </c>
      <c r="AZ34" s="101" t="e">
        <f t="shared" si="26"/>
        <v>#DIV/0!</v>
      </c>
    </row>
    <row r="35" spans="1:52" ht="42.75" customHeight="1">
      <c r="A35" s="212" t="s">
        <v>54</v>
      </c>
      <c r="B35" s="69"/>
      <c r="C35" s="180">
        <f t="shared" si="27"/>
        <v>13</v>
      </c>
      <c r="D35" s="112">
        <v>218</v>
      </c>
      <c r="E35" s="191">
        <v>22</v>
      </c>
      <c r="F35" s="73">
        <f t="shared" si="50"/>
        <v>0.10091743119266056</v>
      </c>
      <c r="G35" s="74">
        <f t="shared" si="48"/>
        <v>161.59090909090909</v>
      </c>
      <c r="H35" s="107">
        <v>3555</v>
      </c>
      <c r="I35" s="109">
        <f t="shared" si="51"/>
        <v>31116</v>
      </c>
      <c r="J35" s="362"/>
      <c r="K35" s="69"/>
      <c r="L35" s="77">
        <f t="shared" si="52"/>
        <v>12</v>
      </c>
      <c r="M35" s="213">
        <f t="shared" ref="M35:M40" si="53">D35*G$10+D35</f>
        <v>174.4</v>
      </c>
      <c r="N35" s="213">
        <f t="shared" ref="N35:N40" si="54">M35*O35</f>
        <v>27.032</v>
      </c>
      <c r="O35" s="214">
        <f>I$10</f>
        <v>0.155</v>
      </c>
      <c r="P35" s="215">
        <f>R$10</f>
        <v>120</v>
      </c>
      <c r="Q35" s="216">
        <f t="shared" ref="Q35:Q40" si="55">N35*P35</f>
        <v>3243.84</v>
      </c>
      <c r="R35" s="82">
        <v>3000</v>
      </c>
      <c r="S35" s="109">
        <f>R35+S34</f>
        <v>35000</v>
      </c>
      <c r="T35" s="367"/>
      <c r="U35" s="110"/>
      <c r="V35" s="217">
        <f t="shared" si="8"/>
        <v>12</v>
      </c>
      <c r="W35" s="112"/>
      <c r="X35" s="191"/>
      <c r="Y35" s="73" t="e">
        <f t="shared" ref="Y35:Y40" si="56">X35/W35</f>
        <v>#DIV/0!</v>
      </c>
      <c r="Z35" s="74" t="e">
        <f t="shared" ref="Z35:Z41" si="57">AA35/X35</f>
        <v>#DIV/0!</v>
      </c>
      <c r="AA35" s="107"/>
      <c r="AB35" s="87">
        <f t="shared" ref="AB35:AB40" si="58">AA35+AB34</f>
        <v>29874</v>
      </c>
      <c r="AC35" s="373"/>
      <c r="AD35" s="114">
        <f t="shared" si="11"/>
        <v>-1</v>
      </c>
      <c r="AE35" s="115">
        <f t="shared" si="12"/>
        <v>-218</v>
      </c>
      <c r="AF35" s="114">
        <f t="shared" si="13"/>
        <v>-1</v>
      </c>
      <c r="AG35" s="116">
        <f t="shared" si="14"/>
        <v>-22</v>
      </c>
      <c r="AH35" s="117" t="e">
        <f t="shared" ref="AH35:AH41" si="59">SUM(Z35/G35)-1</f>
        <v>#DIV/0!</v>
      </c>
      <c r="AI35" s="118" t="e">
        <f t="shared" si="38"/>
        <v>#DIV/0!</v>
      </c>
      <c r="AJ35" s="119">
        <f t="shared" ref="AJ35:AJ41" si="60">SUM(AA35/H35)-1</f>
        <v>-1</v>
      </c>
      <c r="AK35" s="120">
        <f t="shared" si="40"/>
        <v>-3555</v>
      </c>
      <c r="AL35" s="121">
        <f t="shared" ref="AL35:AL41" si="61">SUM(AB35/I35)-1</f>
        <v>-3.9915156189741618E-2</v>
      </c>
      <c r="AM35" s="122">
        <f t="shared" ref="AM35:AM41" si="62">AB35-I35</f>
        <v>-1242</v>
      </c>
      <c r="AN35" s="123">
        <f t="shared" ref="AN35:AN41" si="63">AB35/S35-1</f>
        <v>-0.14645714285714284</v>
      </c>
      <c r="AO35" s="124">
        <f t="shared" ref="AO35:AO41" si="64">AB35-S35</f>
        <v>-5126</v>
      </c>
      <c r="AP35" s="107"/>
      <c r="AQ35" s="125" t="e">
        <f t="shared" si="21"/>
        <v>#DIV/0!</v>
      </c>
      <c r="AR35" s="125" t="e">
        <f t="shared" si="22"/>
        <v>#DIV/0!</v>
      </c>
      <c r="AS35" s="102"/>
      <c r="AT35" s="107"/>
      <c r="AU35" s="126" t="e">
        <f t="shared" si="23"/>
        <v>#DIV/0!</v>
      </c>
      <c r="AV35" s="125" t="e">
        <f t="shared" si="24"/>
        <v>#DIV/0!</v>
      </c>
      <c r="AW35" s="67"/>
      <c r="AX35" s="107"/>
      <c r="AY35" s="126" t="e">
        <f t="shared" si="25"/>
        <v>#DIV/0!</v>
      </c>
      <c r="AZ35" s="125" t="e">
        <f t="shared" si="26"/>
        <v>#DIV/0!</v>
      </c>
    </row>
    <row r="36" spans="1:52" ht="42.75" customHeight="1">
      <c r="A36" s="212" t="s">
        <v>54</v>
      </c>
      <c r="B36" s="69"/>
      <c r="C36" s="180">
        <f t="shared" si="27"/>
        <v>14</v>
      </c>
      <c r="D36" s="112">
        <v>161</v>
      </c>
      <c r="E36" s="191">
        <v>15</v>
      </c>
      <c r="F36" s="73">
        <f t="shared" si="50"/>
        <v>9.3167701863354033E-2</v>
      </c>
      <c r="G36" s="74">
        <f t="shared" si="48"/>
        <v>104.46666666666667</v>
      </c>
      <c r="H36" s="107">
        <v>1567</v>
      </c>
      <c r="I36" s="109">
        <f t="shared" si="51"/>
        <v>32683</v>
      </c>
      <c r="J36" s="362"/>
      <c r="K36" s="69"/>
      <c r="L36" s="77">
        <f t="shared" si="52"/>
        <v>13</v>
      </c>
      <c r="M36" s="213">
        <f t="shared" si="53"/>
        <v>128.80000000000001</v>
      </c>
      <c r="N36" s="213">
        <f t="shared" si="54"/>
        <v>19.964000000000002</v>
      </c>
      <c r="O36" s="214">
        <f>I$10</f>
        <v>0.155</v>
      </c>
      <c r="P36" s="215">
        <f>R$10</f>
        <v>120</v>
      </c>
      <c r="Q36" s="216">
        <f t="shared" si="55"/>
        <v>2395.6800000000003</v>
      </c>
      <c r="R36" s="82">
        <v>2500</v>
      </c>
      <c r="S36" s="109">
        <f t="shared" ref="S36:S39" si="65">R36+S35</f>
        <v>37500</v>
      </c>
      <c r="T36" s="367"/>
      <c r="U36" s="110"/>
      <c r="V36" s="217">
        <f t="shared" si="8"/>
        <v>13</v>
      </c>
      <c r="W36" s="112"/>
      <c r="X36" s="191"/>
      <c r="Y36" s="73" t="e">
        <f t="shared" si="56"/>
        <v>#DIV/0!</v>
      </c>
      <c r="Z36" s="74" t="e">
        <f t="shared" si="57"/>
        <v>#DIV/0!</v>
      </c>
      <c r="AA36" s="107"/>
      <c r="AB36" s="87">
        <f t="shared" si="58"/>
        <v>29874</v>
      </c>
      <c r="AC36" s="373"/>
      <c r="AD36" s="114">
        <f t="shared" si="11"/>
        <v>-1</v>
      </c>
      <c r="AE36" s="115">
        <f t="shared" si="12"/>
        <v>-161</v>
      </c>
      <c r="AF36" s="114">
        <f t="shared" si="13"/>
        <v>-1</v>
      </c>
      <c r="AG36" s="116">
        <f t="shared" si="14"/>
        <v>-15</v>
      </c>
      <c r="AH36" s="117" t="e">
        <f t="shared" si="59"/>
        <v>#DIV/0!</v>
      </c>
      <c r="AI36" s="118" t="e">
        <f t="shared" si="38"/>
        <v>#DIV/0!</v>
      </c>
      <c r="AJ36" s="119">
        <f t="shared" si="60"/>
        <v>-1</v>
      </c>
      <c r="AK36" s="120">
        <f t="shared" si="40"/>
        <v>-1567</v>
      </c>
      <c r="AL36" s="121">
        <f t="shared" si="61"/>
        <v>-8.5946822507113829E-2</v>
      </c>
      <c r="AM36" s="122">
        <f t="shared" si="62"/>
        <v>-2809</v>
      </c>
      <c r="AN36" s="123">
        <f t="shared" si="63"/>
        <v>-0.20335999999999999</v>
      </c>
      <c r="AO36" s="124">
        <f t="shared" si="64"/>
        <v>-7626</v>
      </c>
      <c r="AP36" s="107"/>
      <c r="AQ36" s="125" t="e">
        <f t="shared" si="21"/>
        <v>#DIV/0!</v>
      </c>
      <c r="AR36" s="125" t="e">
        <f t="shared" si="22"/>
        <v>#DIV/0!</v>
      </c>
      <c r="AS36" s="102"/>
      <c r="AT36" s="107"/>
      <c r="AU36" s="126" t="e">
        <f t="shared" si="23"/>
        <v>#DIV/0!</v>
      </c>
      <c r="AV36" s="125" t="e">
        <f t="shared" si="24"/>
        <v>#DIV/0!</v>
      </c>
      <c r="AW36" s="67"/>
      <c r="AX36" s="107"/>
      <c r="AY36" s="126" t="e">
        <f t="shared" si="25"/>
        <v>#DIV/0!</v>
      </c>
      <c r="AZ36" s="125" t="e">
        <f t="shared" si="26"/>
        <v>#DIV/0!</v>
      </c>
    </row>
    <row r="37" spans="1:52" ht="42.75" customHeight="1">
      <c r="A37" s="212" t="s">
        <v>55</v>
      </c>
      <c r="B37" s="218" t="s">
        <v>59</v>
      </c>
      <c r="C37" s="219">
        <f t="shared" si="27"/>
        <v>15</v>
      </c>
      <c r="D37" s="112"/>
      <c r="E37" s="191"/>
      <c r="F37" s="73" t="e">
        <f t="shared" si="50"/>
        <v>#DIV/0!</v>
      </c>
      <c r="G37" s="74" t="e">
        <f t="shared" si="48"/>
        <v>#DIV/0!</v>
      </c>
      <c r="H37" s="220"/>
      <c r="I37" s="109">
        <f t="shared" si="51"/>
        <v>32683</v>
      </c>
      <c r="J37" s="362"/>
      <c r="K37" s="69"/>
      <c r="L37" s="77">
        <f t="shared" si="52"/>
        <v>14</v>
      </c>
      <c r="M37" s="213">
        <f>D35*G$10+D35</f>
        <v>174.4</v>
      </c>
      <c r="N37" s="213">
        <f t="shared" si="54"/>
        <v>27.032</v>
      </c>
      <c r="O37" s="214">
        <f>I$10</f>
        <v>0.155</v>
      </c>
      <c r="P37" s="215">
        <f>R$10</f>
        <v>120</v>
      </c>
      <c r="Q37" s="216">
        <f t="shared" si="55"/>
        <v>3243.84</v>
      </c>
      <c r="R37" s="82">
        <v>3000</v>
      </c>
      <c r="S37" s="109">
        <f t="shared" si="65"/>
        <v>40500</v>
      </c>
      <c r="T37" s="367"/>
      <c r="U37" s="110"/>
      <c r="V37" s="217">
        <f t="shared" si="8"/>
        <v>14</v>
      </c>
      <c r="W37" s="112"/>
      <c r="X37" s="191"/>
      <c r="Y37" s="73" t="e">
        <f t="shared" si="56"/>
        <v>#DIV/0!</v>
      </c>
      <c r="Z37" s="74" t="e">
        <f t="shared" si="57"/>
        <v>#DIV/0!</v>
      </c>
      <c r="AA37" s="220"/>
      <c r="AB37" s="87">
        <f t="shared" si="58"/>
        <v>29874</v>
      </c>
      <c r="AC37" s="373"/>
      <c r="AD37" s="114" t="e">
        <f t="shared" si="11"/>
        <v>#DIV/0!</v>
      </c>
      <c r="AE37" s="115">
        <f t="shared" si="12"/>
        <v>0</v>
      </c>
      <c r="AF37" s="114" t="e">
        <f t="shared" si="13"/>
        <v>#DIV/0!</v>
      </c>
      <c r="AG37" s="116">
        <f t="shared" si="14"/>
        <v>0</v>
      </c>
      <c r="AH37" s="117" t="e">
        <f t="shared" si="59"/>
        <v>#DIV/0!</v>
      </c>
      <c r="AI37" s="118" t="e">
        <f t="shared" si="38"/>
        <v>#DIV/0!</v>
      </c>
      <c r="AJ37" s="119" t="e">
        <f t="shared" si="60"/>
        <v>#DIV/0!</v>
      </c>
      <c r="AK37" s="120">
        <f t="shared" si="40"/>
        <v>0</v>
      </c>
      <c r="AL37" s="121">
        <f t="shared" si="61"/>
        <v>-8.5946822507113829E-2</v>
      </c>
      <c r="AM37" s="122">
        <f t="shared" si="62"/>
        <v>-2809</v>
      </c>
      <c r="AN37" s="123">
        <f t="shared" si="63"/>
        <v>-0.26237037037037036</v>
      </c>
      <c r="AO37" s="124">
        <f t="shared" si="64"/>
        <v>-10626</v>
      </c>
      <c r="AP37" s="107"/>
      <c r="AQ37" s="125" t="e">
        <f t="shared" si="21"/>
        <v>#DIV/0!</v>
      </c>
      <c r="AR37" s="125" t="e">
        <f t="shared" si="22"/>
        <v>#DIV/0!</v>
      </c>
      <c r="AS37" s="102"/>
      <c r="AT37" s="107"/>
      <c r="AU37" s="126" t="e">
        <f t="shared" si="23"/>
        <v>#DIV/0!</v>
      </c>
      <c r="AV37" s="125" t="e">
        <f t="shared" si="24"/>
        <v>#DIV/0!</v>
      </c>
      <c r="AW37" s="67"/>
      <c r="AX37" s="107"/>
      <c r="AY37" s="126" t="e">
        <f t="shared" si="25"/>
        <v>#DIV/0!</v>
      </c>
      <c r="AZ37" s="125" t="e">
        <f t="shared" si="26"/>
        <v>#DIV/0!</v>
      </c>
    </row>
    <row r="38" spans="1:52" ht="42.75" customHeight="1">
      <c r="A38" s="212" t="s">
        <v>56</v>
      </c>
      <c r="B38" s="69"/>
      <c r="C38" s="180">
        <f t="shared" si="27"/>
        <v>16</v>
      </c>
      <c r="D38" s="112">
        <v>258</v>
      </c>
      <c r="E38" s="191">
        <v>21</v>
      </c>
      <c r="F38" s="73">
        <f t="shared" si="50"/>
        <v>8.1395348837209308E-2</v>
      </c>
      <c r="G38" s="74">
        <f t="shared" si="48"/>
        <v>119.52380952380952</v>
      </c>
      <c r="H38" s="107">
        <v>2510</v>
      </c>
      <c r="I38" s="109">
        <f t="shared" si="51"/>
        <v>35193</v>
      </c>
      <c r="J38" s="362"/>
      <c r="K38" s="218" t="s">
        <v>59</v>
      </c>
      <c r="L38" s="221">
        <f t="shared" si="52"/>
        <v>15</v>
      </c>
      <c r="M38" s="213">
        <f>D37*G$10+D37</f>
        <v>0</v>
      </c>
      <c r="N38" s="213">
        <f t="shared" si="54"/>
        <v>0</v>
      </c>
      <c r="O38" s="214">
        <f>I$10</f>
        <v>0.155</v>
      </c>
      <c r="P38" s="215">
        <f>S$10</f>
        <v>120</v>
      </c>
      <c r="Q38" s="216">
        <f t="shared" si="55"/>
        <v>0</v>
      </c>
      <c r="R38" s="82"/>
      <c r="S38" s="109">
        <f t="shared" si="65"/>
        <v>40500</v>
      </c>
      <c r="T38" s="367"/>
      <c r="U38" s="110"/>
      <c r="V38" s="217">
        <f t="shared" si="8"/>
        <v>15</v>
      </c>
      <c r="W38" s="112"/>
      <c r="X38" s="191"/>
      <c r="Y38" s="73" t="e">
        <f t="shared" si="56"/>
        <v>#DIV/0!</v>
      </c>
      <c r="Z38" s="74" t="e">
        <f t="shared" si="57"/>
        <v>#DIV/0!</v>
      </c>
      <c r="AA38" s="107"/>
      <c r="AB38" s="87">
        <f t="shared" si="58"/>
        <v>29874</v>
      </c>
      <c r="AC38" s="373"/>
      <c r="AD38" s="114">
        <f t="shared" si="11"/>
        <v>-1</v>
      </c>
      <c r="AE38" s="115">
        <f t="shared" si="12"/>
        <v>-258</v>
      </c>
      <c r="AF38" s="114">
        <f t="shared" si="13"/>
        <v>-1</v>
      </c>
      <c r="AG38" s="116">
        <f t="shared" si="14"/>
        <v>-21</v>
      </c>
      <c r="AH38" s="117" t="e">
        <f t="shared" si="59"/>
        <v>#DIV/0!</v>
      </c>
      <c r="AI38" s="118" t="e">
        <f t="shared" si="38"/>
        <v>#DIV/0!</v>
      </c>
      <c r="AJ38" s="119">
        <f t="shared" si="60"/>
        <v>-1</v>
      </c>
      <c r="AK38" s="120">
        <f t="shared" si="40"/>
        <v>-2510</v>
      </c>
      <c r="AL38" s="121">
        <f t="shared" si="61"/>
        <v>-0.15113801039979546</v>
      </c>
      <c r="AM38" s="122">
        <f t="shared" si="62"/>
        <v>-5319</v>
      </c>
      <c r="AN38" s="123">
        <f t="shared" si="63"/>
        <v>-0.26237037037037036</v>
      </c>
      <c r="AO38" s="124">
        <f t="shared" si="64"/>
        <v>-10626</v>
      </c>
      <c r="AP38" s="107"/>
      <c r="AQ38" s="125" t="e">
        <f t="shared" si="21"/>
        <v>#DIV/0!</v>
      </c>
      <c r="AR38" s="125" t="e">
        <f t="shared" si="22"/>
        <v>#DIV/0!</v>
      </c>
      <c r="AS38" s="102"/>
      <c r="AT38" s="107"/>
      <c r="AU38" s="126" t="e">
        <f t="shared" si="23"/>
        <v>#DIV/0!</v>
      </c>
      <c r="AV38" s="125" t="e">
        <f t="shared" si="24"/>
        <v>#DIV/0!</v>
      </c>
      <c r="AW38" s="67"/>
      <c r="AX38" s="107"/>
      <c r="AY38" s="126" t="e">
        <f t="shared" si="25"/>
        <v>#DIV/0!</v>
      </c>
      <c r="AZ38" s="125" t="e">
        <f t="shared" si="26"/>
        <v>#DIV/0!</v>
      </c>
    </row>
    <row r="39" spans="1:52" ht="42.75" customHeight="1">
      <c r="A39" s="212" t="s">
        <v>57</v>
      </c>
      <c r="B39" s="69"/>
      <c r="C39" s="180">
        <f t="shared" si="27"/>
        <v>17</v>
      </c>
      <c r="D39" s="112">
        <v>255</v>
      </c>
      <c r="E39" s="191">
        <v>33</v>
      </c>
      <c r="F39" s="73">
        <f t="shared" si="50"/>
        <v>0.12941176470588237</v>
      </c>
      <c r="G39" s="74">
        <f t="shared" si="48"/>
        <v>121.78787878787878</v>
      </c>
      <c r="H39" s="107">
        <v>4019</v>
      </c>
      <c r="I39" s="109">
        <f t="shared" si="51"/>
        <v>39212</v>
      </c>
      <c r="J39" s="362"/>
      <c r="K39" s="69"/>
      <c r="L39" s="77">
        <f t="shared" si="52"/>
        <v>16</v>
      </c>
      <c r="M39" s="213">
        <f t="shared" si="53"/>
        <v>204</v>
      </c>
      <c r="N39" s="213">
        <f t="shared" si="54"/>
        <v>32.64</v>
      </c>
      <c r="O39" s="214">
        <f>N$10</f>
        <v>0.16</v>
      </c>
      <c r="P39" s="215">
        <f>S$10</f>
        <v>120</v>
      </c>
      <c r="Q39" s="216">
        <f t="shared" si="55"/>
        <v>3916.8</v>
      </c>
      <c r="R39" s="82">
        <v>4000</v>
      </c>
      <c r="S39" s="109">
        <f t="shared" si="65"/>
        <v>44500</v>
      </c>
      <c r="T39" s="367"/>
      <c r="U39" s="110"/>
      <c r="V39" s="217">
        <f t="shared" si="8"/>
        <v>16</v>
      </c>
      <c r="W39" s="112"/>
      <c r="X39" s="191"/>
      <c r="Y39" s="73" t="e">
        <f t="shared" si="56"/>
        <v>#DIV/0!</v>
      </c>
      <c r="Z39" s="74" t="e">
        <f t="shared" si="57"/>
        <v>#DIV/0!</v>
      </c>
      <c r="AA39" s="107"/>
      <c r="AB39" s="87">
        <f t="shared" si="58"/>
        <v>29874</v>
      </c>
      <c r="AC39" s="373"/>
      <c r="AD39" s="114">
        <f t="shared" si="11"/>
        <v>-1</v>
      </c>
      <c r="AE39" s="115">
        <f t="shared" si="12"/>
        <v>-255</v>
      </c>
      <c r="AF39" s="114">
        <f t="shared" si="13"/>
        <v>-1</v>
      </c>
      <c r="AG39" s="116">
        <f t="shared" si="14"/>
        <v>-33</v>
      </c>
      <c r="AH39" s="117" t="e">
        <f t="shared" si="59"/>
        <v>#DIV/0!</v>
      </c>
      <c r="AI39" s="118" t="e">
        <f t="shared" si="38"/>
        <v>#DIV/0!</v>
      </c>
      <c r="AJ39" s="119">
        <f t="shared" si="60"/>
        <v>-1</v>
      </c>
      <c r="AK39" s="120">
        <f t="shared" si="40"/>
        <v>-4019</v>
      </c>
      <c r="AL39" s="121">
        <f t="shared" si="61"/>
        <v>-0.23814138529021733</v>
      </c>
      <c r="AM39" s="122">
        <f t="shared" si="62"/>
        <v>-9338</v>
      </c>
      <c r="AN39" s="123">
        <f t="shared" si="63"/>
        <v>-0.3286741573033708</v>
      </c>
      <c r="AO39" s="124">
        <f t="shared" si="64"/>
        <v>-14626</v>
      </c>
      <c r="AP39" s="107"/>
      <c r="AQ39" s="125" t="e">
        <f t="shared" si="21"/>
        <v>#DIV/0!</v>
      </c>
      <c r="AR39" s="125" t="e">
        <f t="shared" si="22"/>
        <v>#DIV/0!</v>
      </c>
      <c r="AS39" s="102"/>
      <c r="AT39" s="107"/>
      <c r="AU39" s="126" t="e">
        <f>R39/AT39</f>
        <v>#DIV/0!</v>
      </c>
      <c r="AV39" s="125" t="e">
        <f>N39/AT39</f>
        <v>#DIV/0!</v>
      </c>
      <c r="AW39" s="67"/>
      <c r="AX39" s="107"/>
      <c r="AY39" s="126" t="e">
        <f>AA39/AX39</f>
        <v>#DIV/0!</v>
      </c>
      <c r="AZ39" s="125" t="e">
        <f>X39/AX39</f>
        <v>#DIV/0!</v>
      </c>
    </row>
    <row r="40" spans="1:52" ht="42.75" customHeight="1" thickBot="1">
      <c r="A40" s="222" t="s">
        <v>58</v>
      </c>
      <c r="B40" s="69"/>
      <c r="C40" s="180">
        <f t="shared" si="27"/>
        <v>18</v>
      </c>
      <c r="D40" s="195"/>
      <c r="E40" s="196"/>
      <c r="F40" s="134" t="e">
        <f>E40/D40</f>
        <v>#DIV/0!</v>
      </c>
      <c r="G40" s="135" t="e">
        <f t="shared" si="48"/>
        <v>#DIV/0!</v>
      </c>
      <c r="H40" s="136"/>
      <c r="I40" s="113">
        <f t="shared" si="51"/>
        <v>39212</v>
      </c>
      <c r="J40" s="362"/>
      <c r="K40" s="69"/>
      <c r="L40" s="77">
        <f t="shared" si="52"/>
        <v>17</v>
      </c>
      <c r="M40" s="223">
        <f t="shared" si="53"/>
        <v>0</v>
      </c>
      <c r="N40" s="223">
        <f t="shared" si="54"/>
        <v>0</v>
      </c>
      <c r="O40" s="224">
        <f>Q$10</f>
        <v>0</v>
      </c>
      <c r="P40" s="225">
        <f>S$10</f>
        <v>120</v>
      </c>
      <c r="Q40" s="226">
        <f t="shared" si="55"/>
        <v>0</v>
      </c>
      <c r="R40" s="139"/>
      <c r="S40" s="113">
        <f t="shared" ref="S34:S40" si="66">R40+S39</f>
        <v>44500</v>
      </c>
      <c r="T40" s="367"/>
      <c r="U40" s="227"/>
      <c r="V40" s="228">
        <f t="shared" si="8"/>
        <v>17</v>
      </c>
      <c r="W40" s="195"/>
      <c r="X40" s="196"/>
      <c r="Y40" s="134" t="e">
        <f t="shared" si="56"/>
        <v>#DIV/0!</v>
      </c>
      <c r="Z40" s="135" t="e">
        <f t="shared" si="57"/>
        <v>#DIV/0!</v>
      </c>
      <c r="AA40" s="136"/>
      <c r="AB40" s="197">
        <f t="shared" si="58"/>
        <v>29874</v>
      </c>
      <c r="AC40" s="373"/>
      <c r="AD40" s="142" t="e">
        <f t="shared" si="11"/>
        <v>#DIV/0!</v>
      </c>
      <c r="AE40" s="143">
        <f t="shared" si="12"/>
        <v>0</v>
      </c>
      <c r="AF40" s="142" t="e">
        <f t="shared" si="13"/>
        <v>#DIV/0!</v>
      </c>
      <c r="AG40" s="144">
        <f t="shared" si="14"/>
        <v>0</v>
      </c>
      <c r="AH40" s="145" t="e">
        <f t="shared" si="59"/>
        <v>#DIV/0!</v>
      </c>
      <c r="AI40" s="146" t="e">
        <f t="shared" si="38"/>
        <v>#DIV/0!</v>
      </c>
      <c r="AJ40" s="147" t="e">
        <f t="shared" si="60"/>
        <v>#DIV/0!</v>
      </c>
      <c r="AK40" s="148">
        <f t="shared" si="40"/>
        <v>0</v>
      </c>
      <c r="AL40" s="149">
        <f t="shared" si="61"/>
        <v>-0.23814138529021733</v>
      </c>
      <c r="AM40" s="150">
        <f t="shared" si="62"/>
        <v>-9338</v>
      </c>
      <c r="AN40" s="151">
        <f t="shared" si="63"/>
        <v>-0.3286741573033708</v>
      </c>
      <c r="AO40" s="152">
        <f t="shared" si="64"/>
        <v>-14626</v>
      </c>
      <c r="AP40" s="153"/>
      <c r="AQ40" s="154" t="e">
        <f t="shared" si="21"/>
        <v>#DIV/0!</v>
      </c>
      <c r="AR40" s="154" t="e">
        <f t="shared" si="22"/>
        <v>#DIV/0!</v>
      </c>
      <c r="AS40" s="102"/>
      <c r="AT40" s="107"/>
      <c r="AU40" s="126" t="e">
        <f>R40/AT40</f>
        <v>#DIV/0!</v>
      </c>
      <c r="AV40" s="125" t="e">
        <f>N40/AT40</f>
        <v>#DIV/0!</v>
      </c>
      <c r="AW40" s="67"/>
      <c r="AX40" s="153"/>
      <c r="AY40" s="155" t="e">
        <f>AA40/AX40</f>
        <v>#DIV/0!</v>
      </c>
      <c r="AZ40" s="154" t="e">
        <f>X40/AX40</f>
        <v>#DIV/0!</v>
      </c>
    </row>
    <row r="41" spans="1:52" s="1" customFormat="1" ht="42.75" customHeight="1" thickBot="1">
      <c r="A41" s="229"/>
      <c r="B41" s="158"/>
      <c r="C41" s="159"/>
      <c r="D41" s="230">
        <f>SUM(D34:D40)</f>
        <v>1064</v>
      </c>
      <c r="E41" s="161">
        <f>SUM(E34:E40)</f>
        <v>105</v>
      </c>
      <c r="F41" s="162">
        <f>E41/D41</f>
        <v>9.8684210526315791E-2</v>
      </c>
      <c r="G41" s="163">
        <f t="shared" si="48"/>
        <v>124.23809523809524</v>
      </c>
      <c r="H41" s="164">
        <f>SUM(H34:H40)</f>
        <v>13045</v>
      </c>
      <c r="I41" s="164">
        <f>I40</f>
        <v>39212</v>
      </c>
      <c r="J41" s="361"/>
      <c r="K41" s="158"/>
      <c r="L41" s="159">
        <f>L40</f>
        <v>17</v>
      </c>
      <c r="M41" s="231">
        <f>SUM(M34:M40)</f>
        <v>819.2</v>
      </c>
      <c r="N41" s="203">
        <f>SUM(N34:N40)</f>
        <v>127.996</v>
      </c>
      <c r="O41" s="232">
        <f>N41/M41</f>
        <v>0.15624511718749998</v>
      </c>
      <c r="P41" s="233">
        <f>Q41/N41</f>
        <v>120.00000000000001</v>
      </c>
      <c r="Q41" s="234">
        <f>SUM(Q34:Q40)</f>
        <v>15359.52</v>
      </c>
      <c r="R41" s="164">
        <f>SUM(R34:R40)</f>
        <v>15000</v>
      </c>
      <c r="S41" s="164">
        <f>S40</f>
        <v>44500</v>
      </c>
      <c r="T41" s="367"/>
      <c r="U41" s="161"/>
      <c r="V41" s="235">
        <f t="shared" si="8"/>
        <v>17</v>
      </c>
      <c r="W41" s="230">
        <f>SUM(W34:W40)</f>
        <v>0</v>
      </c>
      <c r="X41" s="161">
        <f>SUM(X34:X40)</f>
        <v>0</v>
      </c>
      <c r="Y41" s="162" t="e">
        <f>X41/W41</f>
        <v>#DIV/0!</v>
      </c>
      <c r="Z41" s="163" t="e">
        <f t="shared" si="57"/>
        <v>#DIV/0!</v>
      </c>
      <c r="AA41" s="164">
        <f>SUM(AA34:AA40)</f>
        <v>0</v>
      </c>
      <c r="AB41" s="170">
        <f>+AB40</f>
        <v>29874</v>
      </c>
      <c r="AC41" s="373"/>
      <c r="AD41" s="172">
        <f t="shared" si="11"/>
        <v>-1</v>
      </c>
      <c r="AE41" s="62">
        <f t="shared" si="12"/>
        <v>-1064</v>
      </c>
      <c r="AF41" s="173">
        <f t="shared" si="13"/>
        <v>-1</v>
      </c>
      <c r="AG41" s="174">
        <f t="shared" si="14"/>
        <v>-105</v>
      </c>
      <c r="AH41" s="173" t="e">
        <f t="shared" si="59"/>
        <v>#DIV/0!</v>
      </c>
      <c r="AI41" s="175" t="e">
        <f t="shared" si="38"/>
        <v>#DIV/0!</v>
      </c>
      <c r="AJ41" s="173">
        <f t="shared" si="60"/>
        <v>-1</v>
      </c>
      <c r="AK41" s="174">
        <f t="shared" si="40"/>
        <v>-13045</v>
      </c>
      <c r="AL41" s="173">
        <f t="shared" si="61"/>
        <v>-0.23814138529021733</v>
      </c>
      <c r="AM41" s="175">
        <f t="shared" si="62"/>
        <v>-9338</v>
      </c>
      <c r="AN41" s="176">
        <f t="shared" si="63"/>
        <v>-0.3286741573033708</v>
      </c>
      <c r="AO41" s="177">
        <f t="shared" si="64"/>
        <v>-14626</v>
      </c>
      <c r="AP41" s="164">
        <f>SUM(AP34:AP40)</f>
        <v>0</v>
      </c>
      <c r="AQ41" s="178" t="e">
        <f t="shared" si="21"/>
        <v>#DIV/0!</v>
      </c>
      <c r="AR41" s="178" t="e">
        <f t="shared" si="22"/>
        <v>#DIV/0!</v>
      </c>
      <c r="AS41" s="102"/>
      <c r="AT41" s="164">
        <f>SUM(AT38:AT40)</f>
        <v>0</v>
      </c>
      <c r="AU41" s="178" t="e">
        <f>L41/AT41</f>
        <v>#DIV/0!</v>
      </c>
      <c r="AV41" s="178" t="e">
        <f>I41/AT41</f>
        <v>#DIV/0!</v>
      </c>
      <c r="AW41" s="67"/>
      <c r="AX41" s="164">
        <f>SUM(AX38:AX40)</f>
        <v>0</v>
      </c>
      <c r="AY41" s="178" t="e">
        <f t="shared" si="25"/>
        <v>#DIV/0!</v>
      </c>
      <c r="AZ41" s="178" t="e">
        <f t="shared" si="26"/>
        <v>#DIV/0!</v>
      </c>
    </row>
    <row r="42" spans="1:52" ht="42.75" customHeight="1">
      <c r="A42" s="208" t="s">
        <v>53</v>
      </c>
      <c r="B42" s="83"/>
      <c r="C42" s="180">
        <f>SUM(C40+1)</f>
        <v>19</v>
      </c>
      <c r="D42" s="85">
        <v>195</v>
      </c>
      <c r="E42" s="86">
        <v>21</v>
      </c>
      <c r="F42" s="73">
        <f t="shared" ref="F42:F47" si="67">SUM(E42/D42)</f>
        <v>0.1076923076923077</v>
      </c>
      <c r="G42" s="74">
        <f t="shared" si="48"/>
        <v>106.14285714285714</v>
      </c>
      <c r="H42" s="236">
        <v>2229</v>
      </c>
      <c r="I42" s="76">
        <f t="shared" si="51"/>
        <v>41441</v>
      </c>
      <c r="J42" s="361"/>
      <c r="K42" s="83"/>
      <c r="L42" s="77">
        <f t="shared" ref="L42:L48" si="68">L41+1</f>
        <v>18</v>
      </c>
      <c r="M42" s="237">
        <f>D42*G$11+D42</f>
        <v>165.75</v>
      </c>
      <c r="N42" s="183">
        <f>M42*O42</f>
        <v>25.69125</v>
      </c>
      <c r="O42" s="184">
        <f>I$11</f>
        <v>0.155</v>
      </c>
      <c r="P42" s="209">
        <f>R$11</f>
        <v>125</v>
      </c>
      <c r="Q42" s="210">
        <f>N42*P42</f>
        <v>3211.40625</v>
      </c>
      <c r="R42" s="82">
        <v>3000</v>
      </c>
      <c r="S42" s="76">
        <f>R42+S41</f>
        <v>47500</v>
      </c>
      <c r="T42" s="367"/>
      <c r="U42" s="127"/>
      <c r="V42" s="238">
        <f t="shared" si="8"/>
        <v>18</v>
      </c>
      <c r="W42" s="85"/>
      <c r="X42" s="86"/>
      <c r="Y42" s="73" t="e">
        <f>X42/W42</f>
        <v>#DIV/0!</v>
      </c>
      <c r="Z42" s="74" t="e">
        <f>AA42/X42</f>
        <v>#DIV/0!</v>
      </c>
      <c r="AA42" s="236"/>
      <c r="AB42" s="239">
        <f t="shared" ref="AB42:AB56" si="69">AA42+AB41</f>
        <v>29874</v>
      </c>
      <c r="AC42" s="373"/>
      <c r="AD42" s="90">
        <f t="shared" si="11"/>
        <v>-1</v>
      </c>
      <c r="AE42" s="189">
        <f t="shared" si="12"/>
        <v>-195</v>
      </c>
      <c r="AF42" s="90">
        <f t="shared" si="13"/>
        <v>-1</v>
      </c>
      <c r="AG42" s="91">
        <f t="shared" si="14"/>
        <v>-21</v>
      </c>
      <c r="AH42" s="92" t="e">
        <f>SUM(Z42/G42)-1</f>
        <v>#DIV/0!</v>
      </c>
      <c r="AI42" s="93" t="e">
        <f t="shared" si="38"/>
        <v>#DIV/0!</v>
      </c>
      <c r="AJ42" s="94">
        <f>SUM(AA42/H42)-1</f>
        <v>-1</v>
      </c>
      <c r="AK42" s="95">
        <f t="shared" si="40"/>
        <v>-2229</v>
      </c>
      <c r="AL42" s="96">
        <f>SUM(AB42/I42)-1</f>
        <v>-0.27911971236215338</v>
      </c>
      <c r="AM42" s="97">
        <f>AB42-I42</f>
        <v>-11567</v>
      </c>
      <c r="AN42" s="98">
        <f>AB42/S42-1</f>
        <v>-0.37107368421052633</v>
      </c>
      <c r="AO42" s="99">
        <f>AB42-S42</f>
        <v>-17626</v>
      </c>
      <c r="AP42" s="240"/>
      <c r="AQ42" s="101" t="e">
        <f t="shared" si="21"/>
        <v>#DIV/0!</v>
      </c>
      <c r="AR42" s="101" t="e">
        <f t="shared" si="22"/>
        <v>#DIV/0!</v>
      </c>
      <c r="AS42" s="102"/>
      <c r="AT42" s="241"/>
      <c r="AU42" s="104" t="e">
        <f t="shared" si="23"/>
        <v>#DIV/0!</v>
      </c>
      <c r="AV42" s="101" t="e">
        <f t="shared" si="24"/>
        <v>#DIV/0!</v>
      </c>
      <c r="AW42" s="67"/>
      <c r="AX42" s="241"/>
      <c r="AY42" s="104" t="e">
        <f t="shared" si="25"/>
        <v>#DIV/0!</v>
      </c>
      <c r="AZ42" s="101" t="e">
        <f t="shared" si="26"/>
        <v>#DIV/0!</v>
      </c>
    </row>
    <row r="43" spans="1:52" ht="42.75" customHeight="1">
      <c r="A43" s="212" t="s">
        <v>54</v>
      </c>
      <c r="B43" s="110"/>
      <c r="C43" s="180">
        <f t="shared" si="27"/>
        <v>20</v>
      </c>
      <c r="D43" s="111">
        <v>155</v>
      </c>
      <c r="E43" s="86">
        <v>18</v>
      </c>
      <c r="F43" s="73">
        <f t="shared" si="67"/>
        <v>0.11612903225806452</v>
      </c>
      <c r="G43" s="74">
        <f t="shared" si="48"/>
        <v>140.11111111111111</v>
      </c>
      <c r="H43" s="242">
        <v>2522</v>
      </c>
      <c r="I43" s="109">
        <f t="shared" si="51"/>
        <v>43963</v>
      </c>
      <c r="J43" s="361"/>
      <c r="K43" s="110"/>
      <c r="L43" s="77">
        <f t="shared" si="68"/>
        <v>19</v>
      </c>
      <c r="M43" s="243">
        <f t="shared" ref="M43:M48" si="70">D43*G$11+D43</f>
        <v>131.75</v>
      </c>
      <c r="N43" s="213">
        <f t="shared" ref="N43:N48" si="71">M43*O43</f>
        <v>20.421250000000001</v>
      </c>
      <c r="O43" s="214">
        <f>I$11</f>
        <v>0.155</v>
      </c>
      <c r="P43" s="215">
        <f>R$11</f>
        <v>125</v>
      </c>
      <c r="Q43" s="216">
        <f t="shared" ref="Q43:Q48" si="72">N43*P43</f>
        <v>2552.65625</v>
      </c>
      <c r="R43" s="82">
        <v>2500</v>
      </c>
      <c r="S43" s="109">
        <f>R43+S42</f>
        <v>50000</v>
      </c>
      <c r="T43" s="367"/>
      <c r="U43" s="110"/>
      <c r="V43" s="238">
        <f t="shared" si="8"/>
        <v>19</v>
      </c>
      <c r="W43" s="111"/>
      <c r="X43" s="86"/>
      <c r="Y43" s="73" t="e">
        <f t="shared" ref="Y43:Y48" si="73">X43/W43</f>
        <v>#DIV/0!</v>
      </c>
      <c r="Z43" s="74" t="e">
        <f t="shared" ref="Z43:Z49" si="74">AA43/X43</f>
        <v>#DIV/0!</v>
      </c>
      <c r="AA43" s="242"/>
      <c r="AB43" s="76">
        <f t="shared" si="69"/>
        <v>29874</v>
      </c>
      <c r="AC43" s="373"/>
      <c r="AD43" s="114">
        <f t="shared" si="11"/>
        <v>-1</v>
      </c>
      <c r="AE43" s="115">
        <f t="shared" si="12"/>
        <v>-155</v>
      </c>
      <c r="AF43" s="114">
        <f t="shared" si="13"/>
        <v>-1</v>
      </c>
      <c r="AG43" s="116">
        <f t="shared" si="14"/>
        <v>-18</v>
      </c>
      <c r="AH43" s="117" t="e">
        <f t="shared" ref="AH43:AH49" si="75">SUM(Z43/G43)-1</f>
        <v>#DIV/0!</v>
      </c>
      <c r="AI43" s="118" t="e">
        <f t="shared" si="38"/>
        <v>#DIV/0!</v>
      </c>
      <c r="AJ43" s="119">
        <f t="shared" ref="AJ43:AJ49" si="76">SUM(AA43/H43)-1</f>
        <v>-1</v>
      </c>
      <c r="AK43" s="120">
        <f t="shared" si="40"/>
        <v>-2522</v>
      </c>
      <c r="AL43" s="121">
        <f t="shared" ref="AL43:AL49" si="77">SUM(AB43/I43)-1</f>
        <v>-0.32047403498396376</v>
      </c>
      <c r="AM43" s="122">
        <f t="shared" ref="AM43:AM49" si="78">AB43-I43</f>
        <v>-14089</v>
      </c>
      <c r="AN43" s="123">
        <f t="shared" ref="AN43:AN49" si="79">AB43/S43-1</f>
        <v>-0.40251999999999999</v>
      </c>
      <c r="AO43" s="124">
        <f t="shared" ref="AO43:AO49" si="80">AB43-S43</f>
        <v>-20126</v>
      </c>
      <c r="AP43" s="153"/>
      <c r="AQ43" s="125" t="e">
        <f t="shared" si="21"/>
        <v>#DIV/0!</v>
      </c>
      <c r="AR43" s="125" t="e">
        <f t="shared" si="22"/>
        <v>#DIV/0!</v>
      </c>
      <c r="AS43" s="102"/>
      <c r="AT43" s="153"/>
      <c r="AU43" s="126" t="e">
        <f t="shared" si="23"/>
        <v>#DIV/0!</v>
      </c>
      <c r="AV43" s="125" t="e">
        <f t="shared" si="24"/>
        <v>#DIV/0!</v>
      </c>
      <c r="AW43" s="67"/>
      <c r="AX43" s="153"/>
      <c r="AY43" s="126" t="e">
        <f t="shared" si="25"/>
        <v>#DIV/0!</v>
      </c>
      <c r="AZ43" s="125" t="e">
        <f t="shared" si="26"/>
        <v>#DIV/0!</v>
      </c>
    </row>
    <row r="44" spans="1:52" ht="42.75" customHeight="1">
      <c r="A44" s="212" t="s">
        <v>54</v>
      </c>
      <c r="B44" s="110"/>
      <c r="C44" s="180">
        <f t="shared" si="27"/>
        <v>21</v>
      </c>
      <c r="D44" s="111">
        <v>150</v>
      </c>
      <c r="E44" s="112">
        <v>23</v>
      </c>
      <c r="F44" s="73">
        <f t="shared" si="67"/>
        <v>0.15333333333333332</v>
      </c>
      <c r="G44" s="74">
        <f t="shared" si="48"/>
        <v>114</v>
      </c>
      <c r="H44" s="236">
        <v>2622</v>
      </c>
      <c r="I44" s="109">
        <f t="shared" si="51"/>
        <v>46585</v>
      </c>
      <c r="J44" s="361"/>
      <c r="K44" s="110"/>
      <c r="L44" s="77">
        <f t="shared" si="68"/>
        <v>20</v>
      </c>
      <c r="M44" s="243">
        <f t="shared" si="70"/>
        <v>127.5</v>
      </c>
      <c r="N44" s="213">
        <f t="shared" si="71"/>
        <v>19.762499999999999</v>
      </c>
      <c r="O44" s="214">
        <f>I$11</f>
        <v>0.155</v>
      </c>
      <c r="P44" s="215">
        <f>R$11</f>
        <v>125</v>
      </c>
      <c r="Q44" s="216">
        <f t="shared" si="72"/>
        <v>2470.3125</v>
      </c>
      <c r="R44" s="82">
        <v>2500</v>
      </c>
      <c r="S44" s="109">
        <f t="shared" ref="S44:S47" si="81">R44+S43</f>
        <v>52500</v>
      </c>
      <c r="T44" s="367"/>
      <c r="U44" s="110"/>
      <c r="V44" s="238">
        <f t="shared" si="8"/>
        <v>20</v>
      </c>
      <c r="W44" s="111"/>
      <c r="X44" s="112"/>
      <c r="Y44" s="73" t="e">
        <f t="shared" si="73"/>
        <v>#DIV/0!</v>
      </c>
      <c r="Z44" s="74" t="e">
        <f t="shared" si="74"/>
        <v>#DIV/0!</v>
      </c>
      <c r="AA44" s="236"/>
      <c r="AB44" s="76">
        <f t="shared" si="69"/>
        <v>29874</v>
      </c>
      <c r="AC44" s="373"/>
      <c r="AD44" s="114">
        <f t="shared" si="11"/>
        <v>-1</v>
      </c>
      <c r="AE44" s="115">
        <f t="shared" si="12"/>
        <v>-150</v>
      </c>
      <c r="AF44" s="114">
        <f t="shared" si="13"/>
        <v>-1</v>
      </c>
      <c r="AG44" s="116">
        <f t="shared" si="14"/>
        <v>-23</v>
      </c>
      <c r="AH44" s="117" t="e">
        <f t="shared" si="75"/>
        <v>#DIV/0!</v>
      </c>
      <c r="AI44" s="118" t="e">
        <f t="shared" si="38"/>
        <v>#DIV/0!</v>
      </c>
      <c r="AJ44" s="119">
        <f t="shared" si="76"/>
        <v>-1</v>
      </c>
      <c r="AK44" s="120">
        <f t="shared" si="40"/>
        <v>-2622</v>
      </c>
      <c r="AL44" s="121">
        <f t="shared" si="77"/>
        <v>-0.35872061822475043</v>
      </c>
      <c r="AM44" s="122">
        <f t="shared" si="78"/>
        <v>-16711</v>
      </c>
      <c r="AN44" s="123">
        <f t="shared" si="79"/>
        <v>-0.43097142857142856</v>
      </c>
      <c r="AO44" s="124">
        <f>AB44-S44</f>
        <v>-22626</v>
      </c>
      <c r="AP44" s="107"/>
      <c r="AQ44" s="125" t="e">
        <f t="shared" si="21"/>
        <v>#DIV/0!</v>
      </c>
      <c r="AR44" s="125" t="e">
        <f t="shared" si="22"/>
        <v>#DIV/0!</v>
      </c>
      <c r="AS44" s="102"/>
      <c r="AT44" s="107"/>
      <c r="AU44" s="126" t="e">
        <f t="shared" si="23"/>
        <v>#DIV/0!</v>
      </c>
      <c r="AV44" s="125" t="e">
        <f t="shared" si="24"/>
        <v>#DIV/0!</v>
      </c>
      <c r="AW44" s="67"/>
      <c r="AX44" s="107"/>
      <c r="AY44" s="126" t="e">
        <f t="shared" si="25"/>
        <v>#DIV/0!</v>
      </c>
      <c r="AZ44" s="125" t="e">
        <f t="shared" si="26"/>
        <v>#DIV/0!</v>
      </c>
    </row>
    <row r="45" spans="1:52" ht="42.75" customHeight="1">
      <c r="A45" s="212" t="s">
        <v>55</v>
      </c>
      <c r="B45" s="110"/>
      <c r="C45" s="180">
        <f t="shared" si="27"/>
        <v>22</v>
      </c>
      <c r="D45" s="111">
        <v>137</v>
      </c>
      <c r="E45" s="112">
        <v>16</v>
      </c>
      <c r="F45" s="73">
        <f t="shared" si="67"/>
        <v>0.11678832116788321</v>
      </c>
      <c r="G45" s="74">
        <f t="shared" si="48"/>
        <v>114.25</v>
      </c>
      <c r="H45" s="242">
        <v>1828</v>
      </c>
      <c r="I45" s="109">
        <f t="shared" si="51"/>
        <v>48413</v>
      </c>
      <c r="J45" s="361"/>
      <c r="K45" s="110"/>
      <c r="L45" s="77">
        <f t="shared" si="68"/>
        <v>21</v>
      </c>
      <c r="M45" s="243">
        <f t="shared" si="70"/>
        <v>116.45</v>
      </c>
      <c r="N45" s="213">
        <f t="shared" si="71"/>
        <v>18.04975</v>
      </c>
      <c r="O45" s="214">
        <f>I$11</f>
        <v>0.155</v>
      </c>
      <c r="P45" s="215">
        <f>R$11</f>
        <v>125</v>
      </c>
      <c r="Q45" s="216">
        <f t="shared" si="72"/>
        <v>2256.21875</v>
      </c>
      <c r="R45" s="82">
        <v>2500</v>
      </c>
      <c r="S45" s="109">
        <f t="shared" si="81"/>
        <v>55000</v>
      </c>
      <c r="T45" s="367"/>
      <c r="U45" s="110"/>
      <c r="V45" s="238">
        <f t="shared" si="8"/>
        <v>21</v>
      </c>
      <c r="W45" s="111"/>
      <c r="X45" s="112"/>
      <c r="Y45" s="73" t="e">
        <f t="shared" si="73"/>
        <v>#DIV/0!</v>
      </c>
      <c r="Z45" s="74" t="e">
        <f t="shared" si="74"/>
        <v>#DIV/0!</v>
      </c>
      <c r="AA45" s="242"/>
      <c r="AB45" s="76">
        <f t="shared" si="69"/>
        <v>29874</v>
      </c>
      <c r="AC45" s="373"/>
      <c r="AD45" s="114">
        <f t="shared" si="11"/>
        <v>-1</v>
      </c>
      <c r="AE45" s="115">
        <f t="shared" si="12"/>
        <v>-137</v>
      </c>
      <c r="AF45" s="114">
        <f t="shared" si="13"/>
        <v>-1</v>
      </c>
      <c r="AG45" s="116">
        <f t="shared" si="14"/>
        <v>-16</v>
      </c>
      <c r="AH45" s="117" t="e">
        <f t="shared" si="75"/>
        <v>#DIV/0!</v>
      </c>
      <c r="AI45" s="118" t="e">
        <f t="shared" si="38"/>
        <v>#DIV/0!</v>
      </c>
      <c r="AJ45" s="119">
        <f t="shared" si="76"/>
        <v>-1</v>
      </c>
      <c r="AK45" s="120">
        <f t="shared" si="40"/>
        <v>-1828</v>
      </c>
      <c r="AL45" s="121">
        <f t="shared" si="77"/>
        <v>-0.38293433581889158</v>
      </c>
      <c r="AM45" s="122">
        <f t="shared" si="78"/>
        <v>-18539</v>
      </c>
      <c r="AN45" s="123">
        <f t="shared" si="79"/>
        <v>-0.4568363636363636</v>
      </c>
      <c r="AO45" s="124">
        <f t="shared" si="80"/>
        <v>-25126</v>
      </c>
      <c r="AP45" s="107"/>
      <c r="AQ45" s="125" t="e">
        <f t="shared" si="21"/>
        <v>#DIV/0!</v>
      </c>
      <c r="AR45" s="125" t="e">
        <f t="shared" si="22"/>
        <v>#DIV/0!</v>
      </c>
      <c r="AS45" s="102"/>
      <c r="AT45" s="107"/>
      <c r="AU45" s="126" t="e">
        <f t="shared" si="23"/>
        <v>#DIV/0!</v>
      </c>
      <c r="AV45" s="125" t="e">
        <f t="shared" si="24"/>
        <v>#DIV/0!</v>
      </c>
      <c r="AW45" s="67"/>
      <c r="AX45" s="107"/>
      <c r="AY45" s="126" t="e">
        <f t="shared" si="25"/>
        <v>#DIV/0!</v>
      </c>
      <c r="AZ45" s="125" t="e">
        <f t="shared" si="26"/>
        <v>#DIV/0!</v>
      </c>
    </row>
    <row r="46" spans="1:52" ht="42.75" customHeight="1">
      <c r="A46" s="222" t="s">
        <v>56</v>
      </c>
      <c r="B46" s="110"/>
      <c r="C46" s="180">
        <f t="shared" si="27"/>
        <v>23</v>
      </c>
      <c r="D46" s="111">
        <v>137</v>
      </c>
      <c r="E46" s="112">
        <v>21</v>
      </c>
      <c r="F46" s="73">
        <f t="shared" si="67"/>
        <v>0.15328467153284672</v>
      </c>
      <c r="G46" s="74">
        <f t="shared" si="48"/>
        <v>108.23809523809524</v>
      </c>
      <c r="H46" s="242">
        <v>2273</v>
      </c>
      <c r="I46" s="109">
        <f t="shared" si="51"/>
        <v>50686</v>
      </c>
      <c r="J46" s="361"/>
      <c r="K46" s="110"/>
      <c r="L46" s="77">
        <f t="shared" si="68"/>
        <v>22</v>
      </c>
      <c r="M46" s="243">
        <f t="shared" si="70"/>
        <v>116.45</v>
      </c>
      <c r="N46" s="213">
        <f t="shared" si="71"/>
        <v>18.04975</v>
      </c>
      <c r="O46" s="214">
        <f>I$11</f>
        <v>0.155</v>
      </c>
      <c r="P46" s="215">
        <f>R$11</f>
        <v>125</v>
      </c>
      <c r="Q46" s="216">
        <f t="shared" si="72"/>
        <v>2256.21875</v>
      </c>
      <c r="R46" s="82">
        <v>2500</v>
      </c>
      <c r="S46" s="109">
        <f t="shared" si="81"/>
        <v>57500</v>
      </c>
      <c r="T46" s="367"/>
      <c r="U46" s="110"/>
      <c r="V46" s="238">
        <f t="shared" si="8"/>
        <v>22</v>
      </c>
      <c r="W46" s="111"/>
      <c r="X46" s="112"/>
      <c r="Y46" s="73" t="e">
        <f t="shared" si="73"/>
        <v>#DIV/0!</v>
      </c>
      <c r="Z46" s="74" t="e">
        <f t="shared" si="74"/>
        <v>#DIV/0!</v>
      </c>
      <c r="AA46" s="242"/>
      <c r="AB46" s="76">
        <f t="shared" si="69"/>
        <v>29874</v>
      </c>
      <c r="AC46" s="373"/>
      <c r="AD46" s="114">
        <f t="shared" si="11"/>
        <v>-1</v>
      </c>
      <c r="AE46" s="115">
        <f t="shared" si="12"/>
        <v>-137</v>
      </c>
      <c r="AF46" s="114">
        <f t="shared" si="13"/>
        <v>-1</v>
      </c>
      <c r="AG46" s="116">
        <f t="shared" si="14"/>
        <v>-21</v>
      </c>
      <c r="AH46" s="117" t="e">
        <f t="shared" si="75"/>
        <v>#DIV/0!</v>
      </c>
      <c r="AI46" s="118" t="e">
        <f t="shared" si="38"/>
        <v>#DIV/0!</v>
      </c>
      <c r="AJ46" s="119">
        <f t="shared" si="76"/>
        <v>-1</v>
      </c>
      <c r="AK46" s="120">
        <f t="shared" si="40"/>
        <v>-2273</v>
      </c>
      <c r="AL46" s="121">
        <f t="shared" si="77"/>
        <v>-0.41060647910665671</v>
      </c>
      <c r="AM46" s="122">
        <f t="shared" si="78"/>
        <v>-20812</v>
      </c>
      <c r="AN46" s="123">
        <f t="shared" si="79"/>
        <v>-0.48045217391304351</v>
      </c>
      <c r="AO46" s="124">
        <f t="shared" si="80"/>
        <v>-27626</v>
      </c>
      <c r="AP46" s="107"/>
      <c r="AQ46" s="125" t="e">
        <f t="shared" si="21"/>
        <v>#DIV/0!</v>
      </c>
      <c r="AR46" s="125" t="e">
        <f t="shared" si="22"/>
        <v>#DIV/0!</v>
      </c>
      <c r="AS46" s="102"/>
      <c r="AT46" s="107"/>
      <c r="AU46" s="126" t="e">
        <f t="shared" si="23"/>
        <v>#DIV/0!</v>
      </c>
      <c r="AV46" s="125" t="e">
        <f t="shared" si="24"/>
        <v>#DIV/0!</v>
      </c>
      <c r="AW46" s="67"/>
      <c r="AX46" s="107"/>
      <c r="AY46" s="126" t="e">
        <f t="shared" si="25"/>
        <v>#DIV/0!</v>
      </c>
      <c r="AZ46" s="125" t="e">
        <f t="shared" si="26"/>
        <v>#DIV/0!</v>
      </c>
    </row>
    <row r="47" spans="1:52" ht="42.75" customHeight="1">
      <c r="A47" s="222" t="s">
        <v>57</v>
      </c>
      <c r="B47" s="110"/>
      <c r="C47" s="180">
        <f t="shared" si="27"/>
        <v>24</v>
      </c>
      <c r="D47" s="111">
        <v>337</v>
      </c>
      <c r="E47" s="112">
        <v>44</v>
      </c>
      <c r="F47" s="73">
        <f t="shared" si="67"/>
        <v>0.13056379821958458</v>
      </c>
      <c r="G47" s="74">
        <f>H47/E47</f>
        <v>100.88636363636364</v>
      </c>
      <c r="H47" s="242">
        <v>4439</v>
      </c>
      <c r="I47" s="109">
        <f t="shared" si="51"/>
        <v>55125</v>
      </c>
      <c r="J47" s="361"/>
      <c r="K47" s="110"/>
      <c r="L47" s="77">
        <f t="shared" si="68"/>
        <v>23</v>
      </c>
      <c r="M47" s="243">
        <f t="shared" si="70"/>
        <v>286.45</v>
      </c>
      <c r="N47" s="213">
        <f t="shared" si="71"/>
        <v>45.832000000000001</v>
      </c>
      <c r="O47" s="214">
        <f>N$11</f>
        <v>0.16</v>
      </c>
      <c r="P47" s="215">
        <f>S$11</f>
        <v>125</v>
      </c>
      <c r="Q47" s="216">
        <f t="shared" si="72"/>
        <v>5729</v>
      </c>
      <c r="R47" s="82">
        <v>6000</v>
      </c>
      <c r="S47" s="109">
        <f t="shared" si="81"/>
        <v>63500</v>
      </c>
      <c r="T47" s="367"/>
      <c r="U47" s="110"/>
      <c r="V47" s="238">
        <f t="shared" si="8"/>
        <v>23</v>
      </c>
      <c r="W47" s="111"/>
      <c r="X47" s="112"/>
      <c r="Y47" s="73" t="e">
        <f t="shared" si="73"/>
        <v>#DIV/0!</v>
      </c>
      <c r="Z47" s="74" t="e">
        <f t="shared" si="74"/>
        <v>#DIV/0!</v>
      </c>
      <c r="AA47" s="242"/>
      <c r="AB47" s="76">
        <f t="shared" si="69"/>
        <v>29874</v>
      </c>
      <c r="AC47" s="373"/>
      <c r="AD47" s="114">
        <f t="shared" si="11"/>
        <v>-1</v>
      </c>
      <c r="AE47" s="115">
        <f t="shared" si="12"/>
        <v>-337</v>
      </c>
      <c r="AF47" s="114">
        <f t="shared" si="13"/>
        <v>-1</v>
      </c>
      <c r="AG47" s="116">
        <f t="shared" si="14"/>
        <v>-44</v>
      </c>
      <c r="AH47" s="117" t="e">
        <f t="shared" si="75"/>
        <v>#DIV/0!</v>
      </c>
      <c r="AI47" s="118" t="e">
        <f t="shared" si="38"/>
        <v>#DIV/0!</v>
      </c>
      <c r="AJ47" s="119">
        <f t="shared" si="76"/>
        <v>-1</v>
      </c>
      <c r="AK47" s="120">
        <f t="shared" si="40"/>
        <v>-4439</v>
      </c>
      <c r="AL47" s="121">
        <f t="shared" si="77"/>
        <v>-0.45806802721088435</v>
      </c>
      <c r="AM47" s="122">
        <f t="shared" si="78"/>
        <v>-25251</v>
      </c>
      <c r="AN47" s="123">
        <f t="shared" si="79"/>
        <v>-0.52954330708661423</v>
      </c>
      <c r="AO47" s="124">
        <f t="shared" si="80"/>
        <v>-33626</v>
      </c>
      <c r="AP47" s="107"/>
      <c r="AQ47" s="125" t="e">
        <f t="shared" si="21"/>
        <v>#DIV/0!</v>
      </c>
      <c r="AR47" s="125" t="e">
        <f t="shared" si="22"/>
        <v>#DIV/0!</v>
      </c>
      <c r="AS47" s="102"/>
      <c r="AT47" s="107"/>
      <c r="AU47" s="126" t="e">
        <f t="shared" si="23"/>
        <v>#DIV/0!</v>
      </c>
      <c r="AV47" s="125" t="e">
        <f t="shared" si="24"/>
        <v>#DIV/0!</v>
      </c>
      <c r="AW47" s="67"/>
      <c r="AX47" s="107"/>
      <c r="AY47" s="126" t="e">
        <f t="shared" si="25"/>
        <v>#DIV/0!</v>
      </c>
      <c r="AZ47" s="125" t="e">
        <f t="shared" si="26"/>
        <v>#DIV/0!</v>
      </c>
    </row>
    <row r="48" spans="1:52" ht="42.75" customHeight="1" thickBot="1">
      <c r="A48" s="222" t="s">
        <v>58</v>
      </c>
      <c r="B48" s="227"/>
      <c r="C48" s="180">
        <f t="shared" si="27"/>
        <v>25</v>
      </c>
      <c r="D48" s="140"/>
      <c r="E48" s="141"/>
      <c r="F48" s="134" t="e">
        <f>E48/D48</f>
        <v>#DIV/0!</v>
      </c>
      <c r="G48" s="135" t="e">
        <f t="shared" ref="G48:G55" si="82">H48/E48</f>
        <v>#DIV/0!</v>
      </c>
      <c r="H48" s="242"/>
      <c r="I48" s="113">
        <f t="shared" si="51"/>
        <v>55125</v>
      </c>
      <c r="J48" s="361"/>
      <c r="K48" s="227"/>
      <c r="L48" s="77">
        <f t="shared" si="68"/>
        <v>24</v>
      </c>
      <c r="M48" s="244">
        <f t="shared" si="70"/>
        <v>0</v>
      </c>
      <c r="N48" s="223">
        <f t="shared" si="71"/>
        <v>0</v>
      </c>
      <c r="O48" s="224">
        <f>Q$11</f>
        <v>0</v>
      </c>
      <c r="P48" s="225">
        <f>S$11</f>
        <v>125</v>
      </c>
      <c r="Q48" s="226">
        <f t="shared" si="72"/>
        <v>0</v>
      </c>
      <c r="R48" s="139"/>
      <c r="S48" s="113">
        <f t="shared" ref="S42:S48" si="83">R48+S47</f>
        <v>63500</v>
      </c>
      <c r="T48" s="368"/>
      <c r="U48" s="227"/>
      <c r="V48" s="245">
        <f t="shared" si="8"/>
        <v>24</v>
      </c>
      <c r="W48" s="140"/>
      <c r="X48" s="141"/>
      <c r="Y48" s="134" t="e">
        <f t="shared" si="73"/>
        <v>#DIV/0!</v>
      </c>
      <c r="Z48" s="135" t="e">
        <f t="shared" si="74"/>
        <v>#DIV/0!</v>
      </c>
      <c r="AA48" s="242"/>
      <c r="AB48" s="246">
        <f t="shared" si="69"/>
        <v>29874</v>
      </c>
      <c r="AC48" s="373"/>
      <c r="AD48" s="142" t="e">
        <f t="shared" si="11"/>
        <v>#DIV/0!</v>
      </c>
      <c r="AE48" s="143">
        <f t="shared" si="12"/>
        <v>0</v>
      </c>
      <c r="AF48" s="142" t="e">
        <f t="shared" si="13"/>
        <v>#DIV/0!</v>
      </c>
      <c r="AG48" s="144">
        <f t="shared" si="14"/>
        <v>0</v>
      </c>
      <c r="AH48" s="145" t="e">
        <f t="shared" si="75"/>
        <v>#DIV/0!</v>
      </c>
      <c r="AI48" s="146" t="e">
        <f t="shared" si="38"/>
        <v>#DIV/0!</v>
      </c>
      <c r="AJ48" s="147" t="e">
        <f t="shared" si="76"/>
        <v>#DIV/0!</v>
      </c>
      <c r="AK48" s="148">
        <f t="shared" si="40"/>
        <v>0</v>
      </c>
      <c r="AL48" s="149">
        <f t="shared" si="77"/>
        <v>-0.45806802721088435</v>
      </c>
      <c r="AM48" s="150">
        <f t="shared" si="78"/>
        <v>-25251</v>
      </c>
      <c r="AN48" s="151">
        <f t="shared" si="79"/>
        <v>-0.52954330708661423</v>
      </c>
      <c r="AO48" s="152">
        <f t="shared" si="80"/>
        <v>-33626</v>
      </c>
      <c r="AP48" s="107"/>
      <c r="AQ48" s="125" t="e">
        <f t="shared" si="21"/>
        <v>#DIV/0!</v>
      </c>
      <c r="AR48" s="125" t="e">
        <f t="shared" si="22"/>
        <v>#DIV/0!</v>
      </c>
      <c r="AS48" s="102"/>
      <c r="AT48" s="156"/>
      <c r="AU48" s="155" t="e">
        <f t="shared" si="23"/>
        <v>#DIV/0!</v>
      </c>
      <c r="AV48" s="154" t="e">
        <f t="shared" si="24"/>
        <v>#DIV/0!</v>
      </c>
      <c r="AW48" s="67"/>
      <c r="AX48" s="156"/>
      <c r="AY48" s="155" t="e">
        <f t="shared" si="25"/>
        <v>#DIV/0!</v>
      </c>
      <c r="AZ48" s="154" t="e">
        <f t="shared" si="26"/>
        <v>#DIV/0!</v>
      </c>
    </row>
    <row r="49" spans="1:52" s="1" customFormat="1" ht="42.75" customHeight="1" thickBot="1">
      <c r="A49" s="229"/>
      <c r="B49" s="247"/>
      <c r="C49" s="164"/>
      <c r="D49" s="248">
        <f>SUM(D42:D48)</f>
        <v>1111</v>
      </c>
      <c r="E49" s="161">
        <f>SUM(E42:E48)</f>
        <v>143</v>
      </c>
      <c r="F49" s="162">
        <f>E49/D49</f>
        <v>0.12871287128712872</v>
      </c>
      <c r="G49" s="163">
        <f t="shared" si="82"/>
        <v>111.27972027972028</v>
      </c>
      <c r="H49" s="249">
        <f>SUM(H42:H48)</f>
        <v>15913</v>
      </c>
      <c r="I49" s="164">
        <f>I48</f>
        <v>55125</v>
      </c>
      <c r="J49" s="361"/>
      <c r="K49" s="247"/>
      <c r="L49" s="171">
        <f>L48</f>
        <v>24</v>
      </c>
      <c r="M49" s="250">
        <f>SUM(M42:M48)</f>
        <v>944.35000000000014</v>
      </c>
      <c r="N49" s="251">
        <f>SUM(N42:N48)</f>
        <v>147.8065</v>
      </c>
      <c r="O49" s="252">
        <f>N49/M49</f>
        <v>0.15651665166516648</v>
      </c>
      <c r="P49" s="169">
        <f>Q49/N49</f>
        <v>125</v>
      </c>
      <c r="Q49" s="253">
        <f>SUM(Q42:Q48)</f>
        <v>18475.8125</v>
      </c>
      <c r="R49" s="164">
        <f>SUM(R42:R48)</f>
        <v>19000</v>
      </c>
      <c r="S49" s="164">
        <f>S48</f>
        <v>63500</v>
      </c>
      <c r="T49" s="368"/>
      <c r="U49" s="159"/>
      <c r="V49" s="62">
        <f t="shared" si="8"/>
        <v>24</v>
      </c>
      <c r="W49" s="248">
        <f>SUM(W42:W48)</f>
        <v>0</v>
      </c>
      <c r="X49" s="161">
        <f>SUM(X42:X48)</f>
        <v>0</v>
      </c>
      <c r="Y49" s="162" t="e">
        <f>X49/W49</f>
        <v>#DIV/0!</v>
      </c>
      <c r="Z49" s="163" t="e">
        <f t="shared" si="74"/>
        <v>#DIV/0!</v>
      </c>
      <c r="AA49" s="249">
        <f>SUM(AA42:AA48)</f>
        <v>0</v>
      </c>
      <c r="AB49" s="164">
        <f>AB48</f>
        <v>29874</v>
      </c>
      <c r="AC49" s="373"/>
      <c r="AD49" s="172">
        <f t="shared" si="11"/>
        <v>-1</v>
      </c>
      <c r="AE49" s="62">
        <f t="shared" si="12"/>
        <v>-1111</v>
      </c>
      <c r="AF49" s="173">
        <f t="shared" si="13"/>
        <v>-1</v>
      </c>
      <c r="AG49" s="174">
        <f t="shared" si="14"/>
        <v>-143</v>
      </c>
      <c r="AH49" s="173" t="e">
        <f t="shared" si="75"/>
        <v>#DIV/0!</v>
      </c>
      <c r="AI49" s="175" t="e">
        <f t="shared" si="38"/>
        <v>#DIV/0!</v>
      </c>
      <c r="AJ49" s="173">
        <f t="shared" si="76"/>
        <v>-1</v>
      </c>
      <c r="AK49" s="174">
        <f t="shared" si="40"/>
        <v>-15913</v>
      </c>
      <c r="AL49" s="173">
        <f t="shared" si="77"/>
        <v>-0.45806802721088435</v>
      </c>
      <c r="AM49" s="175">
        <f t="shared" si="78"/>
        <v>-25251</v>
      </c>
      <c r="AN49" s="176">
        <f t="shared" si="79"/>
        <v>-0.52954330708661423</v>
      </c>
      <c r="AO49" s="177">
        <f t="shared" si="80"/>
        <v>-33626</v>
      </c>
      <c r="AP49" s="164">
        <f>SUM(AP42:AP48)</f>
        <v>0</v>
      </c>
      <c r="AQ49" s="178" t="e">
        <f t="shared" si="21"/>
        <v>#DIV/0!</v>
      </c>
      <c r="AR49" s="178" t="e">
        <f t="shared" si="22"/>
        <v>#DIV/0!</v>
      </c>
      <c r="AS49" s="102"/>
      <c r="AT49" s="164">
        <f>SUM(AT46:AT48)</f>
        <v>0</v>
      </c>
      <c r="AU49" s="178" t="e">
        <f>L49/AT49</f>
        <v>#DIV/0!</v>
      </c>
      <c r="AV49" s="178" t="e">
        <f>I49/AT49</f>
        <v>#DIV/0!</v>
      </c>
      <c r="AW49" s="67"/>
      <c r="AX49" s="164">
        <f>SUM(AX46:AX48)</f>
        <v>0</v>
      </c>
      <c r="AY49" s="178" t="e">
        <f t="shared" si="25"/>
        <v>#DIV/0!</v>
      </c>
      <c r="AZ49" s="178" t="e">
        <f t="shared" si="26"/>
        <v>#DIV/0!</v>
      </c>
    </row>
    <row r="50" spans="1:52" ht="42.75" customHeight="1">
      <c r="A50" s="208" t="s">
        <v>53</v>
      </c>
      <c r="B50" s="110"/>
      <c r="C50" s="77">
        <f>SUM(C48+1)</f>
        <v>26</v>
      </c>
      <c r="D50" s="85">
        <v>190</v>
      </c>
      <c r="E50" s="254">
        <v>24</v>
      </c>
      <c r="F50" s="73">
        <f t="shared" ref="F50:F55" si="84">SUM(E50/D50)</f>
        <v>0.12631578947368421</v>
      </c>
      <c r="G50" s="74">
        <f t="shared" si="82"/>
        <v>122.5</v>
      </c>
      <c r="H50" s="240">
        <v>2940</v>
      </c>
      <c r="I50" s="76">
        <f t="shared" si="51"/>
        <v>58065</v>
      </c>
      <c r="J50" s="362"/>
      <c r="K50" s="69"/>
      <c r="L50" s="211">
        <f t="shared" ref="L50:L56" si="85">L49+1</f>
        <v>25</v>
      </c>
      <c r="M50" s="255">
        <f t="shared" ref="M50:M55" si="86">D50*G$12+D50</f>
        <v>161.5</v>
      </c>
      <c r="N50" s="183">
        <f t="shared" ref="N50:N56" si="87">M50*O50</f>
        <v>24.224999999999998</v>
      </c>
      <c r="O50" s="184">
        <f>I$12</f>
        <v>0.15</v>
      </c>
      <c r="P50" s="185">
        <f>R$12</f>
        <v>125</v>
      </c>
      <c r="Q50" s="186">
        <f>N50*P50</f>
        <v>3028.1249999999995</v>
      </c>
      <c r="R50" s="82">
        <v>3500</v>
      </c>
      <c r="S50" s="76">
        <f>R50+S49</f>
        <v>67000</v>
      </c>
      <c r="T50" s="368"/>
      <c r="U50" s="187"/>
      <c r="V50" s="256">
        <f t="shared" si="8"/>
        <v>25</v>
      </c>
      <c r="W50" s="85"/>
      <c r="X50" s="254"/>
      <c r="Y50" s="73" t="e">
        <f>X50/W50</f>
        <v>#DIV/0!</v>
      </c>
      <c r="Z50" s="74" t="e">
        <f>AA50/X50</f>
        <v>#DIV/0!</v>
      </c>
      <c r="AA50" s="240"/>
      <c r="AB50" s="87">
        <f t="shared" si="69"/>
        <v>29874</v>
      </c>
      <c r="AC50" s="373"/>
      <c r="AD50" s="90">
        <f t="shared" si="11"/>
        <v>-1</v>
      </c>
      <c r="AE50" s="189">
        <f t="shared" si="12"/>
        <v>-190</v>
      </c>
      <c r="AF50" s="90">
        <f t="shared" si="13"/>
        <v>-1</v>
      </c>
      <c r="AG50" s="91">
        <f t="shared" si="14"/>
        <v>-24</v>
      </c>
      <c r="AH50" s="92" t="e">
        <f>SUM(Z50/G50)-1</f>
        <v>#DIV/0!</v>
      </c>
      <c r="AI50" s="93" t="e">
        <f t="shared" si="38"/>
        <v>#DIV/0!</v>
      </c>
      <c r="AJ50" s="94">
        <f>SUM(AA50/H50)-1</f>
        <v>-1</v>
      </c>
      <c r="AK50" s="95">
        <f t="shared" si="40"/>
        <v>-2940</v>
      </c>
      <c r="AL50" s="96">
        <f>SUM(AB50/I50)-1</f>
        <v>-0.4855076207698269</v>
      </c>
      <c r="AM50" s="97">
        <f>AB50-I50</f>
        <v>-28191</v>
      </c>
      <c r="AN50" s="98">
        <f>AB50/S50-1</f>
        <v>-0.55411940298507467</v>
      </c>
      <c r="AO50" s="99">
        <f>AB50-S50</f>
        <v>-37126</v>
      </c>
      <c r="AP50" s="75"/>
      <c r="AQ50" s="101" t="e">
        <f t="shared" si="21"/>
        <v>#DIV/0!</v>
      </c>
      <c r="AR50" s="101" t="e">
        <f t="shared" si="22"/>
        <v>#DIV/0!</v>
      </c>
      <c r="AS50" s="102"/>
      <c r="AT50" s="181"/>
      <c r="AU50" s="104" t="e">
        <f t="shared" si="23"/>
        <v>#DIV/0!</v>
      </c>
      <c r="AV50" s="101" t="e">
        <f t="shared" si="24"/>
        <v>#DIV/0!</v>
      </c>
      <c r="AW50" s="67"/>
      <c r="AX50" s="181"/>
      <c r="AY50" s="104" t="e">
        <f t="shared" si="25"/>
        <v>#DIV/0!</v>
      </c>
      <c r="AZ50" s="101" t="e">
        <f t="shared" si="26"/>
        <v>#DIV/0!</v>
      </c>
    </row>
    <row r="51" spans="1:52" ht="42.75" customHeight="1">
      <c r="A51" s="212" t="s">
        <v>54</v>
      </c>
      <c r="B51" s="110"/>
      <c r="C51" s="180">
        <f t="shared" si="27"/>
        <v>27</v>
      </c>
      <c r="D51" s="111">
        <v>215</v>
      </c>
      <c r="E51" s="257">
        <v>24</v>
      </c>
      <c r="F51" s="73">
        <f t="shared" si="84"/>
        <v>0.11162790697674418</v>
      </c>
      <c r="G51" s="74">
        <f t="shared" si="82"/>
        <v>103</v>
      </c>
      <c r="H51" s="107">
        <v>2472</v>
      </c>
      <c r="I51" s="109">
        <f t="shared" si="51"/>
        <v>60537</v>
      </c>
      <c r="J51" s="362"/>
      <c r="K51" s="69"/>
      <c r="L51" s="217">
        <f t="shared" si="85"/>
        <v>26</v>
      </c>
      <c r="M51" s="258">
        <f t="shared" si="86"/>
        <v>182.75</v>
      </c>
      <c r="N51" s="78">
        <f t="shared" si="87"/>
        <v>27.412499999999998</v>
      </c>
      <c r="O51" s="79">
        <f>I$12</f>
        <v>0.15</v>
      </c>
      <c r="P51" s="80">
        <f>R$12</f>
        <v>125</v>
      </c>
      <c r="Q51" s="108">
        <f t="shared" ref="Q51:Q56" si="88">N51*P51</f>
        <v>3426.5624999999995</v>
      </c>
      <c r="R51" s="82">
        <v>3500</v>
      </c>
      <c r="S51" s="109">
        <f>R51+S50</f>
        <v>70500</v>
      </c>
      <c r="T51" s="368"/>
      <c r="U51" s="69"/>
      <c r="V51" s="256">
        <f t="shared" si="8"/>
        <v>26</v>
      </c>
      <c r="W51" s="111"/>
      <c r="X51" s="257"/>
      <c r="Y51" s="73" t="e">
        <f t="shared" ref="Y51:Y56" si="89">X51/W51</f>
        <v>#DIV/0!</v>
      </c>
      <c r="Z51" s="74" t="e">
        <f t="shared" ref="Z51:Z57" si="90">AA51/X51</f>
        <v>#DIV/0!</v>
      </c>
      <c r="AA51" s="107"/>
      <c r="AB51" s="87">
        <f t="shared" si="69"/>
        <v>29874</v>
      </c>
      <c r="AC51" s="373"/>
      <c r="AD51" s="114">
        <f t="shared" si="11"/>
        <v>-1</v>
      </c>
      <c r="AE51" s="115">
        <f t="shared" si="12"/>
        <v>-215</v>
      </c>
      <c r="AF51" s="114">
        <f t="shared" si="13"/>
        <v>-1</v>
      </c>
      <c r="AG51" s="116">
        <f t="shared" si="14"/>
        <v>-24</v>
      </c>
      <c r="AH51" s="117" t="e">
        <f t="shared" ref="AH51:AH57" si="91">SUM(Z51/G51)-1</f>
        <v>#DIV/0!</v>
      </c>
      <c r="AI51" s="118" t="e">
        <f t="shared" si="38"/>
        <v>#DIV/0!</v>
      </c>
      <c r="AJ51" s="119">
        <f t="shared" ref="AJ51:AJ57" si="92">SUM(AA51/H51)-1</f>
        <v>-1</v>
      </c>
      <c r="AK51" s="120">
        <f t="shared" si="40"/>
        <v>-2472</v>
      </c>
      <c r="AL51" s="121">
        <f t="shared" ref="AL51:AL57" si="93">SUM(AB51/I51)-1</f>
        <v>-0.50651667575201942</v>
      </c>
      <c r="AM51" s="122">
        <f t="shared" ref="AM51:AM57" si="94">AB51-I51</f>
        <v>-30663</v>
      </c>
      <c r="AN51" s="123">
        <f t="shared" ref="AN51:AN57" si="95">AB51/S51-1</f>
        <v>-0.57625531914893613</v>
      </c>
      <c r="AO51" s="124">
        <f t="shared" ref="AO51:AO57" si="96">AB51-S51</f>
        <v>-40626</v>
      </c>
      <c r="AP51" s="75"/>
      <c r="AQ51" s="125" t="e">
        <f t="shared" si="21"/>
        <v>#DIV/0!</v>
      </c>
      <c r="AR51" s="125" t="e">
        <f t="shared" si="22"/>
        <v>#DIV/0!</v>
      </c>
      <c r="AS51" s="102"/>
      <c r="AT51" s="75"/>
      <c r="AU51" s="126" t="e">
        <f t="shared" si="23"/>
        <v>#DIV/0!</v>
      </c>
      <c r="AV51" s="125" t="e">
        <f t="shared" si="24"/>
        <v>#DIV/0!</v>
      </c>
      <c r="AW51" s="67"/>
      <c r="AX51" s="75"/>
      <c r="AY51" s="126" t="e">
        <f t="shared" si="25"/>
        <v>#DIV/0!</v>
      </c>
      <c r="AZ51" s="125" t="e">
        <f t="shared" si="26"/>
        <v>#DIV/0!</v>
      </c>
    </row>
    <row r="52" spans="1:52" ht="42.75" customHeight="1">
      <c r="A52" s="212" t="s">
        <v>54</v>
      </c>
      <c r="B52" s="110"/>
      <c r="C52" s="180">
        <f t="shared" si="27"/>
        <v>28</v>
      </c>
      <c r="D52" s="111">
        <v>205</v>
      </c>
      <c r="E52" s="257">
        <v>34</v>
      </c>
      <c r="F52" s="73">
        <f t="shared" si="84"/>
        <v>0.16585365853658537</v>
      </c>
      <c r="G52" s="74">
        <f t="shared" si="82"/>
        <v>125.08823529411765</v>
      </c>
      <c r="H52" s="107">
        <v>4253</v>
      </c>
      <c r="I52" s="109">
        <f t="shared" si="51"/>
        <v>64790</v>
      </c>
      <c r="J52" s="362"/>
      <c r="K52" s="69"/>
      <c r="L52" s="217">
        <f t="shared" si="85"/>
        <v>27</v>
      </c>
      <c r="M52" s="258">
        <f t="shared" si="86"/>
        <v>174.25</v>
      </c>
      <c r="N52" s="78">
        <f t="shared" si="87"/>
        <v>26.137499999999999</v>
      </c>
      <c r="O52" s="79">
        <f>I$12</f>
        <v>0.15</v>
      </c>
      <c r="P52" s="80">
        <f t="shared" ref="P52:P55" si="97">R$12</f>
        <v>125</v>
      </c>
      <c r="Q52" s="108">
        <f t="shared" si="88"/>
        <v>3267.1875</v>
      </c>
      <c r="R52" s="82">
        <v>3500</v>
      </c>
      <c r="S52" s="109">
        <f t="shared" ref="S52:S55" si="98">R52+S51</f>
        <v>74000</v>
      </c>
      <c r="T52" s="368"/>
      <c r="U52" s="69"/>
      <c r="V52" s="256">
        <f t="shared" si="8"/>
        <v>27</v>
      </c>
      <c r="W52" s="111"/>
      <c r="X52" s="257"/>
      <c r="Y52" s="73" t="e">
        <f t="shared" si="89"/>
        <v>#DIV/0!</v>
      </c>
      <c r="Z52" s="74" t="e">
        <f t="shared" si="90"/>
        <v>#DIV/0!</v>
      </c>
      <c r="AA52" s="107"/>
      <c r="AB52" s="87">
        <f t="shared" si="69"/>
        <v>29874</v>
      </c>
      <c r="AC52" s="373"/>
      <c r="AD52" s="114">
        <f t="shared" si="11"/>
        <v>-1</v>
      </c>
      <c r="AE52" s="115">
        <f t="shared" si="12"/>
        <v>-205</v>
      </c>
      <c r="AF52" s="114">
        <f t="shared" si="13"/>
        <v>-1</v>
      </c>
      <c r="AG52" s="116">
        <f t="shared" si="14"/>
        <v>-34</v>
      </c>
      <c r="AH52" s="117" t="e">
        <f t="shared" si="91"/>
        <v>#DIV/0!</v>
      </c>
      <c r="AI52" s="118" t="e">
        <f t="shared" si="38"/>
        <v>#DIV/0!</v>
      </c>
      <c r="AJ52" s="119">
        <f t="shared" si="92"/>
        <v>-1</v>
      </c>
      <c r="AK52" s="120">
        <f t="shared" si="40"/>
        <v>-4253</v>
      </c>
      <c r="AL52" s="121">
        <f t="shared" si="93"/>
        <v>-0.53891032566754127</v>
      </c>
      <c r="AM52" s="122">
        <f t="shared" si="94"/>
        <v>-34916</v>
      </c>
      <c r="AN52" s="123">
        <f t="shared" si="95"/>
        <v>-0.5962972972972973</v>
      </c>
      <c r="AO52" s="124">
        <f t="shared" si="96"/>
        <v>-44126</v>
      </c>
      <c r="AP52" s="75"/>
      <c r="AQ52" s="125" t="e">
        <f t="shared" si="21"/>
        <v>#DIV/0!</v>
      </c>
      <c r="AR52" s="125" t="e">
        <f t="shared" si="22"/>
        <v>#DIV/0!</v>
      </c>
      <c r="AS52" s="102"/>
      <c r="AT52" s="75"/>
      <c r="AU52" s="126" t="e">
        <f t="shared" si="23"/>
        <v>#DIV/0!</v>
      </c>
      <c r="AV52" s="125" t="e">
        <f t="shared" si="24"/>
        <v>#DIV/0!</v>
      </c>
      <c r="AW52" s="67"/>
      <c r="AX52" s="75"/>
      <c r="AY52" s="126" t="e">
        <f t="shared" si="25"/>
        <v>#DIV/0!</v>
      </c>
      <c r="AZ52" s="125" t="e">
        <f t="shared" si="26"/>
        <v>#DIV/0!</v>
      </c>
    </row>
    <row r="53" spans="1:52" ht="42.75" customHeight="1">
      <c r="A53" s="212" t="s">
        <v>55</v>
      </c>
      <c r="B53" s="110"/>
      <c r="C53" s="180">
        <f t="shared" si="27"/>
        <v>29</v>
      </c>
      <c r="D53" s="111">
        <v>322</v>
      </c>
      <c r="E53" s="257">
        <v>38</v>
      </c>
      <c r="F53" s="73">
        <f t="shared" si="84"/>
        <v>0.11801242236024845</v>
      </c>
      <c r="G53" s="74">
        <f t="shared" si="82"/>
        <v>136.23684210526315</v>
      </c>
      <c r="H53" s="107">
        <v>5177</v>
      </c>
      <c r="I53" s="109">
        <f t="shared" si="51"/>
        <v>69967</v>
      </c>
      <c r="J53" s="362"/>
      <c r="K53" s="69"/>
      <c r="L53" s="217">
        <f t="shared" si="85"/>
        <v>28</v>
      </c>
      <c r="M53" s="258">
        <f t="shared" si="86"/>
        <v>273.7</v>
      </c>
      <c r="N53" s="78">
        <f t="shared" si="87"/>
        <v>41.055</v>
      </c>
      <c r="O53" s="79">
        <f>I$12</f>
        <v>0.15</v>
      </c>
      <c r="P53" s="80">
        <f t="shared" si="97"/>
        <v>125</v>
      </c>
      <c r="Q53" s="108">
        <f t="shared" si="88"/>
        <v>5131.875</v>
      </c>
      <c r="R53" s="82">
        <v>5000</v>
      </c>
      <c r="S53" s="109">
        <f t="shared" si="98"/>
        <v>79000</v>
      </c>
      <c r="T53" s="368"/>
      <c r="U53" s="69"/>
      <c r="V53" s="256">
        <f t="shared" si="8"/>
        <v>28</v>
      </c>
      <c r="W53" s="111"/>
      <c r="X53" s="257"/>
      <c r="Y53" s="73" t="e">
        <f t="shared" si="89"/>
        <v>#DIV/0!</v>
      </c>
      <c r="Z53" s="74" t="e">
        <f t="shared" si="90"/>
        <v>#DIV/0!</v>
      </c>
      <c r="AA53" s="107"/>
      <c r="AB53" s="87">
        <f t="shared" si="69"/>
        <v>29874</v>
      </c>
      <c r="AC53" s="373"/>
      <c r="AD53" s="114">
        <f t="shared" si="11"/>
        <v>-1</v>
      </c>
      <c r="AE53" s="115">
        <f>W53-D53</f>
        <v>-322</v>
      </c>
      <c r="AF53" s="114">
        <f t="shared" si="13"/>
        <v>-1</v>
      </c>
      <c r="AG53" s="116">
        <f t="shared" si="14"/>
        <v>-38</v>
      </c>
      <c r="AH53" s="117" t="e">
        <f t="shared" si="91"/>
        <v>#DIV/0!</v>
      </c>
      <c r="AI53" s="118" t="e">
        <f t="shared" si="38"/>
        <v>#DIV/0!</v>
      </c>
      <c r="AJ53" s="119">
        <f t="shared" si="92"/>
        <v>-1</v>
      </c>
      <c r="AK53" s="120">
        <f t="shared" si="40"/>
        <v>-5177</v>
      </c>
      <c r="AL53" s="121">
        <f t="shared" si="93"/>
        <v>-0.57302728429116589</v>
      </c>
      <c r="AM53" s="122">
        <f t="shared" si="94"/>
        <v>-40093</v>
      </c>
      <c r="AN53" s="123">
        <f t="shared" si="95"/>
        <v>-0.62184810126582279</v>
      </c>
      <c r="AO53" s="124">
        <f t="shared" si="96"/>
        <v>-49126</v>
      </c>
      <c r="AP53" s="75"/>
      <c r="AQ53" s="125" t="e">
        <f t="shared" si="21"/>
        <v>#DIV/0!</v>
      </c>
      <c r="AR53" s="125" t="e">
        <f t="shared" si="22"/>
        <v>#DIV/0!</v>
      </c>
      <c r="AS53" s="102"/>
      <c r="AT53" s="75"/>
      <c r="AU53" s="126" t="e">
        <f t="shared" si="23"/>
        <v>#DIV/0!</v>
      </c>
      <c r="AV53" s="125" t="e">
        <f t="shared" si="24"/>
        <v>#DIV/0!</v>
      </c>
      <c r="AW53" s="67"/>
      <c r="AX53" s="75"/>
      <c r="AY53" s="126" t="e">
        <f t="shared" si="25"/>
        <v>#DIV/0!</v>
      </c>
      <c r="AZ53" s="125" t="e">
        <f t="shared" si="26"/>
        <v>#DIV/0!</v>
      </c>
    </row>
    <row r="54" spans="1:52" ht="42.75" customHeight="1">
      <c r="A54" s="222" t="s">
        <v>56</v>
      </c>
      <c r="B54" s="110"/>
      <c r="C54" s="180">
        <f t="shared" si="27"/>
        <v>30</v>
      </c>
      <c r="D54" s="111">
        <v>288</v>
      </c>
      <c r="E54" s="257">
        <v>40</v>
      </c>
      <c r="F54" s="73">
        <f t="shared" si="84"/>
        <v>0.1388888888888889</v>
      </c>
      <c r="G54" s="74">
        <f t="shared" si="82"/>
        <v>105.675</v>
      </c>
      <c r="H54" s="107">
        <v>4227</v>
      </c>
      <c r="I54" s="109">
        <f t="shared" si="51"/>
        <v>74194</v>
      </c>
      <c r="J54" s="362"/>
      <c r="K54" s="69"/>
      <c r="L54" s="217">
        <f t="shared" si="85"/>
        <v>29</v>
      </c>
      <c r="M54" s="258">
        <f t="shared" si="86"/>
        <v>244.8</v>
      </c>
      <c r="N54" s="78">
        <f t="shared" si="87"/>
        <v>36.72</v>
      </c>
      <c r="O54" s="79">
        <f>I$12</f>
        <v>0.15</v>
      </c>
      <c r="P54" s="80">
        <f t="shared" si="97"/>
        <v>125</v>
      </c>
      <c r="Q54" s="108">
        <f t="shared" si="88"/>
        <v>4590</v>
      </c>
      <c r="R54" s="82">
        <v>4500</v>
      </c>
      <c r="S54" s="109">
        <f t="shared" si="98"/>
        <v>83500</v>
      </c>
      <c r="T54" s="368"/>
      <c r="U54" s="69"/>
      <c r="V54" s="256">
        <f t="shared" si="8"/>
        <v>29</v>
      </c>
      <c r="W54" s="111"/>
      <c r="X54" s="257"/>
      <c r="Y54" s="73" t="e">
        <f t="shared" si="89"/>
        <v>#DIV/0!</v>
      </c>
      <c r="Z54" s="74" t="e">
        <f t="shared" si="90"/>
        <v>#DIV/0!</v>
      </c>
      <c r="AA54" s="107"/>
      <c r="AB54" s="87">
        <f t="shared" si="69"/>
        <v>29874</v>
      </c>
      <c r="AC54" s="373"/>
      <c r="AD54" s="114">
        <f t="shared" si="11"/>
        <v>-1</v>
      </c>
      <c r="AE54" s="115">
        <f t="shared" si="12"/>
        <v>-288</v>
      </c>
      <c r="AF54" s="114">
        <f t="shared" si="13"/>
        <v>-1</v>
      </c>
      <c r="AG54" s="116">
        <f t="shared" si="14"/>
        <v>-40</v>
      </c>
      <c r="AH54" s="117" t="e">
        <f t="shared" si="91"/>
        <v>#DIV/0!</v>
      </c>
      <c r="AI54" s="118" t="e">
        <f t="shared" si="38"/>
        <v>#DIV/0!</v>
      </c>
      <c r="AJ54" s="119">
        <f t="shared" si="92"/>
        <v>-1</v>
      </c>
      <c r="AK54" s="120">
        <f t="shared" si="40"/>
        <v>-4227</v>
      </c>
      <c r="AL54" s="121">
        <f t="shared" si="93"/>
        <v>-0.5973528856780872</v>
      </c>
      <c r="AM54" s="122">
        <f t="shared" si="94"/>
        <v>-44320</v>
      </c>
      <c r="AN54" s="123">
        <f t="shared" si="95"/>
        <v>-0.64222754491017964</v>
      </c>
      <c r="AO54" s="124">
        <f t="shared" si="96"/>
        <v>-53626</v>
      </c>
      <c r="AP54" s="75"/>
      <c r="AQ54" s="125" t="e">
        <f t="shared" si="21"/>
        <v>#DIV/0!</v>
      </c>
      <c r="AR54" s="125" t="e">
        <f t="shared" si="22"/>
        <v>#DIV/0!</v>
      </c>
      <c r="AS54" s="102"/>
      <c r="AT54" s="75"/>
      <c r="AU54" s="126" t="e">
        <f t="shared" si="23"/>
        <v>#DIV/0!</v>
      </c>
      <c r="AV54" s="125" t="e">
        <f t="shared" si="24"/>
        <v>#DIV/0!</v>
      </c>
      <c r="AW54" s="67"/>
      <c r="AX54" s="75"/>
      <c r="AY54" s="126" t="e">
        <f t="shared" si="25"/>
        <v>#DIV/0!</v>
      </c>
      <c r="AZ54" s="125" t="e">
        <f t="shared" si="26"/>
        <v>#DIV/0!</v>
      </c>
    </row>
    <row r="55" spans="1:52" ht="42.75" customHeight="1">
      <c r="A55" s="222" t="s">
        <v>57</v>
      </c>
      <c r="B55" s="110"/>
      <c r="C55" s="180">
        <f t="shared" si="27"/>
        <v>31</v>
      </c>
      <c r="D55" s="111">
        <v>553</v>
      </c>
      <c r="E55" s="257">
        <v>77</v>
      </c>
      <c r="F55" s="73">
        <f t="shared" si="84"/>
        <v>0.13924050632911392</v>
      </c>
      <c r="G55" s="74">
        <f t="shared" si="82"/>
        <v>133.71428571428572</v>
      </c>
      <c r="H55" s="107">
        <v>10296</v>
      </c>
      <c r="I55" s="109">
        <f t="shared" si="51"/>
        <v>84490</v>
      </c>
      <c r="J55" s="362"/>
      <c r="K55" s="69"/>
      <c r="L55" s="217">
        <f t="shared" si="85"/>
        <v>30</v>
      </c>
      <c r="M55" s="258">
        <f t="shared" si="86"/>
        <v>470.05</v>
      </c>
      <c r="N55" s="78">
        <f>M55*O55</f>
        <v>70.507499999999993</v>
      </c>
      <c r="O55" s="79">
        <f>N$12</f>
        <v>0.15</v>
      </c>
      <c r="P55" s="80">
        <f t="shared" si="97"/>
        <v>125</v>
      </c>
      <c r="Q55" s="108">
        <f t="shared" si="88"/>
        <v>8813.4375</v>
      </c>
      <c r="R55" s="82">
        <v>9000</v>
      </c>
      <c r="S55" s="109">
        <f t="shared" si="98"/>
        <v>92500</v>
      </c>
      <c r="T55" s="368"/>
      <c r="U55" s="69"/>
      <c r="V55" s="256">
        <f t="shared" si="8"/>
        <v>30</v>
      </c>
      <c r="W55" s="111"/>
      <c r="X55" s="257"/>
      <c r="Y55" s="73" t="e">
        <f t="shared" si="89"/>
        <v>#DIV/0!</v>
      </c>
      <c r="Z55" s="74" t="e">
        <f t="shared" si="90"/>
        <v>#DIV/0!</v>
      </c>
      <c r="AA55" s="107"/>
      <c r="AB55" s="87">
        <f t="shared" si="69"/>
        <v>29874</v>
      </c>
      <c r="AC55" s="373"/>
      <c r="AD55" s="114">
        <f t="shared" si="11"/>
        <v>-1</v>
      </c>
      <c r="AE55" s="115">
        <f t="shared" si="12"/>
        <v>-553</v>
      </c>
      <c r="AF55" s="114">
        <f t="shared" si="13"/>
        <v>-1</v>
      </c>
      <c r="AG55" s="116">
        <f t="shared" si="14"/>
        <v>-77</v>
      </c>
      <c r="AH55" s="117" t="e">
        <f t="shared" si="91"/>
        <v>#DIV/0!</v>
      </c>
      <c r="AI55" s="118" t="e">
        <f t="shared" si="38"/>
        <v>#DIV/0!</v>
      </c>
      <c r="AJ55" s="119">
        <f t="shared" si="92"/>
        <v>-1</v>
      </c>
      <c r="AK55" s="120">
        <f t="shared" si="40"/>
        <v>-10296</v>
      </c>
      <c r="AL55" s="121">
        <f t="shared" si="93"/>
        <v>-0.64641969463841875</v>
      </c>
      <c r="AM55" s="122">
        <f t="shared" si="94"/>
        <v>-54616</v>
      </c>
      <c r="AN55" s="123">
        <f t="shared" si="95"/>
        <v>-0.67703783783783789</v>
      </c>
      <c r="AO55" s="124">
        <f t="shared" si="96"/>
        <v>-62626</v>
      </c>
      <c r="AP55" s="75"/>
      <c r="AQ55" s="125" t="e">
        <f t="shared" si="21"/>
        <v>#DIV/0!</v>
      </c>
      <c r="AR55" s="125" t="e">
        <f t="shared" si="22"/>
        <v>#DIV/0!</v>
      </c>
      <c r="AS55" s="102"/>
      <c r="AT55" s="75"/>
      <c r="AU55" s="126" t="e">
        <f t="shared" si="23"/>
        <v>#DIV/0!</v>
      </c>
      <c r="AV55" s="125" t="e">
        <f t="shared" si="24"/>
        <v>#DIV/0!</v>
      </c>
      <c r="AW55" s="67"/>
      <c r="AX55" s="75"/>
      <c r="AY55" s="126" t="e">
        <f t="shared" si="25"/>
        <v>#DIV/0!</v>
      </c>
      <c r="AZ55" s="125" t="e">
        <f t="shared" si="26"/>
        <v>#DIV/0!</v>
      </c>
    </row>
    <row r="56" spans="1:52" ht="42.75" customHeight="1" thickBot="1">
      <c r="A56" s="222" t="s">
        <v>58</v>
      </c>
      <c r="B56" s="259"/>
      <c r="C56" s="180"/>
      <c r="D56" s="129"/>
      <c r="E56" s="260"/>
      <c r="F56" s="134" t="e">
        <f>E56/D56</f>
        <v>#DIV/0!</v>
      </c>
      <c r="G56" s="135" t="e">
        <f>H56/E56</f>
        <v>#DIV/0!</v>
      </c>
      <c r="H56" s="153"/>
      <c r="I56" s="113">
        <f t="shared" si="51"/>
        <v>84490</v>
      </c>
      <c r="J56" s="362"/>
      <c r="K56" s="261"/>
      <c r="L56" s="228">
        <f t="shared" si="85"/>
        <v>31</v>
      </c>
      <c r="M56" s="258">
        <v>0</v>
      </c>
      <c r="N56" s="78">
        <f t="shared" si="87"/>
        <v>0</v>
      </c>
      <c r="O56" s="79">
        <f>Q$12</f>
        <v>0</v>
      </c>
      <c r="P56" s="137">
        <f>S$12</f>
        <v>125</v>
      </c>
      <c r="Q56" s="138">
        <f t="shared" si="88"/>
        <v>0</v>
      </c>
      <c r="R56" s="139"/>
      <c r="S56" s="113">
        <f>R56+S55</f>
        <v>92500</v>
      </c>
      <c r="T56" s="367"/>
      <c r="U56" s="262"/>
      <c r="V56" s="263">
        <f t="shared" si="8"/>
        <v>31</v>
      </c>
      <c r="W56" s="129"/>
      <c r="X56" s="260"/>
      <c r="Y56" s="134" t="e">
        <f t="shared" si="89"/>
        <v>#DIV/0!</v>
      </c>
      <c r="Z56" s="135" t="e">
        <f t="shared" si="90"/>
        <v>#DIV/0!</v>
      </c>
      <c r="AA56" s="153"/>
      <c r="AB56" s="197">
        <f t="shared" si="69"/>
        <v>29874</v>
      </c>
      <c r="AC56" s="373"/>
      <c r="AD56" s="142" t="e">
        <f t="shared" si="11"/>
        <v>#DIV/0!</v>
      </c>
      <c r="AE56" s="143">
        <f t="shared" si="12"/>
        <v>0</v>
      </c>
      <c r="AF56" s="142" t="e">
        <f t="shared" si="13"/>
        <v>#DIV/0!</v>
      </c>
      <c r="AG56" s="144">
        <f t="shared" si="14"/>
        <v>0</v>
      </c>
      <c r="AH56" s="145" t="e">
        <f t="shared" si="91"/>
        <v>#DIV/0!</v>
      </c>
      <c r="AI56" s="146" t="e">
        <f t="shared" si="38"/>
        <v>#DIV/0!</v>
      </c>
      <c r="AJ56" s="147" t="e">
        <f t="shared" si="92"/>
        <v>#DIV/0!</v>
      </c>
      <c r="AK56" s="148">
        <f t="shared" si="40"/>
        <v>0</v>
      </c>
      <c r="AL56" s="149">
        <f t="shared" si="93"/>
        <v>-0.64641969463841875</v>
      </c>
      <c r="AM56" s="150">
        <f t="shared" si="94"/>
        <v>-54616</v>
      </c>
      <c r="AN56" s="151">
        <f t="shared" si="95"/>
        <v>-0.67703783783783789</v>
      </c>
      <c r="AO56" s="152">
        <f t="shared" si="96"/>
        <v>-62626</v>
      </c>
      <c r="AP56" s="75"/>
      <c r="AQ56" s="125" t="e">
        <f t="shared" si="21"/>
        <v>#DIV/0!</v>
      </c>
      <c r="AR56" s="125" t="e">
        <f t="shared" si="22"/>
        <v>#DIV/0!</v>
      </c>
      <c r="AS56" s="102"/>
      <c r="AT56" s="264"/>
      <c r="AU56" s="126" t="e">
        <f t="shared" si="23"/>
        <v>#DIV/0!</v>
      </c>
      <c r="AV56" s="154" t="e">
        <f t="shared" si="24"/>
        <v>#DIV/0!</v>
      </c>
      <c r="AW56" s="67"/>
      <c r="AX56" s="264"/>
      <c r="AY56" s="126" t="e">
        <f t="shared" si="25"/>
        <v>#DIV/0!</v>
      </c>
      <c r="AZ56" s="154" t="e">
        <f t="shared" si="26"/>
        <v>#DIV/0!</v>
      </c>
    </row>
    <row r="57" spans="1:52" s="1" customFormat="1" ht="42.75" customHeight="1" thickBot="1">
      <c r="A57" s="265"/>
      <c r="B57" s="266"/>
      <c r="C57" s="267"/>
      <c r="D57" s="248">
        <f>SUM(D50:D56)</f>
        <v>1773</v>
      </c>
      <c r="E57" s="161">
        <f>SUM(E50:E56)</f>
        <v>237</v>
      </c>
      <c r="F57" s="162">
        <f t="shared" ref="F43:F58" si="99">E57/D57</f>
        <v>0.13367174280879865</v>
      </c>
      <c r="G57" s="163">
        <f t="shared" ref="G43:G58" si="100">H57/E57</f>
        <v>123.90295358649789</v>
      </c>
      <c r="H57" s="164">
        <f>SUM(H50:H56)</f>
        <v>29365</v>
      </c>
      <c r="I57" s="233">
        <f>I56</f>
        <v>84490</v>
      </c>
      <c r="J57" s="361"/>
      <c r="K57" s="268"/>
      <c r="L57" s="235">
        <f>L56</f>
        <v>31</v>
      </c>
      <c r="M57" s="165">
        <f>SUM(M50:M56)</f>
        <v>1507.05</v>
      </c>
      <c r="N57" s="166">
        <f>SUM(N50:N56)</f>
        <v>226.05749999999998</v>
      </c>
      <c r="O57" s="167">
        <f>N57/M57</f>
        <v>0.15</v>
      </c>
      <c r="P57" s="168">
        <f>Q57/N57</f>
        <v>125.00000000000001</v>
      </c>
      <c r="Q57" s="169">
        <f>SUM(Q50:Q56)</f>
        <v>28257.1875</v>
      </c>
      <c r="R57" s="164">
        <f>SUM(R50:R56)</f>
        <v>29000</v>
      </c>
      <c r="S57" s="233">
        <f>S56</f>
        <v>92500</v>
      </c>
      <c r="T57" s="367"/>
      <c r="U57" s="269"/>
      <c r="V57" s="62">
        <f t="shared" si="8"/>
        <v>31</v>
      </c>
      <c r="W57" s="248">
        <f>SUM(W50:W56)</f>
        <v>0</v>
      </c>
      <c r="X57" s="161">
        <f>SUM(X50:X56)</f>
        <v>0</v>
      </c>
      <c r="Y57" s="162" t="e">
        <f>X57/W57</f>
        <v>#DIV/0!</v>
      </c>
      <c r="Z57" s="163" t="e">
        <f t="shared" si="90"/>
        <v>#DIV/0!</v>
      </c>
      <c r="AA57" s="164">
        <f>SUM(AA50:AA56)</f>
        <v>0</v>
      </c>
      <c r="AB57" s="170">
        <f>AB56</f>
        <v>29874</v>
      </c>
      <c r="AC57" s="373"/>
      <c r="AD57" s="172">
        <f t="shared" si="11"/>
        <v>-1</v>
      </c>
      <c r="AE57" s="62">
        <f t="shared" si="12"/>
        <v>-1773</v>
      </c>
      <c r="AF57" s="173">
        <f t="shared" si="13"/>
        <v>-1</v>
      </c>
      <c r="AG57" s="174">
        <f t="shared" si="14"/>
        <v>-237</v>
      </c>
      <c r="AH57" s="173" t="e">
        <f t="shared" si="91"/>
        <v>#DIV/0!</v>
      </c>
      <c r="AI57" s="175" t="e">
        <f t="shared" si="38"/>
        <v>#DIV/0!</v>
      </c>
      <c r="AJ57" s="173">
        <f t="shared" si="92"/>
        <v>-1</v>
      </c>
      <c r="AK57" s="174">
        <f t="shared" si="40"/>
        <v>-29365</v>
      </c>
      <c r="AL57" s="173">
        <f t="shared" si="93"/>
        <v>-0.64641969463841875</v>
      </c>
      <c r="AM57" s="175">
        <f t="shared" si="94"/>
        <v>-54616</v>
      </c>
      <c r="AN57" s="176">
        <f t="shared" si="95"/>
        <v>-0.67703783783783789</v>
      </c>
      <c r="AO57" s="177">
        <f t="shared" si="96"/>
        <v>-62626</v>
      </c>
      <c r="AP57" s="249">
        <f>SUM(AP50:AP56)</f>
        <v>0</v>
      </c>
      <c r="AQ57" s="166" t="e">
        <f t="shared" si="21"/>
        <v>#DIV/0!</v>
      </c>
      <c r="AR57" s="166" t="e">
        <f t="shared" si="22"/>
        <v>#DIV/0!</v>
      </c>
      <c r="AS57" s="102"/>
      <c r="AT57" s="164">
        <f>SUM(AT54:AT56)</f>
        <v>0</v>
      </c>
      <c r="AU57" s="178" t="e">
        <f>L57/AT57</f>
        <v>#DIV/0!</v>
      </c>
      <c r="AV57" s="178" t="e">
        <f>I57/AT57</f>
        <v>#DIV/0!</v>
      </c>
      <c r="AW57" s="67"/>
      <c r="AX57" s="164">
        <f>SUM(AX54:AX56)</f>
        <v>0</v>
      </c>
      <c r="AY57" s="178" t="e">
        <f t="shared" si="25"/>
        <v>#DIV/0!</v>
      </c>
      <c r="AZ57" s="178" t="e">
        <f t="shared" si="26"/>
        <v>#DIV/0!</v>
      </c>
    </row>
    <row r="58" spans="1:52" s="1" customFormat="1" ht="42.75" customHeight="1" thickBot="1">
      <c r="A58" s="270" t="s">
        <v>60</v>
      </c>
      <c r="B58" s="271"/>
      <c r="C58" s="272"/>
      <c r="D58" s="273">
        <f>SUM(D25+D33+D41+D49+D57)</f>
        <v>5865</v>
      </c>
      <c r="E58" s="274">
        <f>SUM(E25+E33+E41+E49+E57)</f>
        <v>732</v>
      </c>
      <c r="F58" s="275">
        <f t="shared" si="99"/>
        <v>0.12480818414322251</v>
      </c>
      <c r="G58" s="276">
        <f t="shared" si="100"/>
        <v>115.42349726775956</v>
      </c>
      <c r="H58" s="277">
        <f>SUM(H57+H49+H41+H33+H25)</f>
        <v>84490</v>
      </c>
      <c r="I58" s="277">
        <f>I57</f>
        <v>84490</v>
      </c>
      <c r="J58" s="363"/>
      <c r="K58" s="278"/>
      <c r="L58" s="271"/>
      <c r="M58" s="273">
        <f>SUM(M25+M33+M41+M49+M57)</f>
        <v>4851.84</v>
      </c>
      <c r="N58" s="273">
        <f>SUM(N25+N33+N41+N49+N57)</f>
        <v>745.76440000000002</v>
      </c>
      <c r="O58" s="275">
        <f>N58/M58</f>
        <v>0.15370754188101834</v>
      </c>
      <c r="P58" s="276">
        <f>Q58/N58</f>
        <v>122.50658250782688</v>
      </c>
      <c r="Q58" s="277">
        <f>SUM(Q57+Q49+Q41+Q33+Q25)</f>
        <v>91361.04800000001</v>
      </c>
      <c r="R58" s="277">
        <f>SUM(R57+R49+R41+R33+R25)</f>
        <v>92500</v>
      </c>
      <c r="S58" s="277">
        <f>S57</f>
        <v>92500</v>
      </c>
      <c r="T58" s="369"/>
      <c r="U58" s="279"/>
      <c r="V58" s="280">
        <f t="shared" si="8"/>
        <v>0</v>
      </c>
      <c r="W58" s="274">
        <f>SUM(W25+W33+W41+W49+W57)</f>
        <v>1664</v>
      </c>
      <c r="X58" s="274">
        <f>SUM(X25+X33+X41+X49+X57)</f>
        <v>239</v>
      </c>
      <c r="Y58" s="275">
        <f>X58/W58</f>
        <v>0.14362980769230768</v>
      </c>
      <c r="Z58" s="276">
        <f>AA58/X58</f>
        <v>124.99581589958159</v>
      </c>
      <c r="AA58" s="277">
        <f>SUM(AA57+AA49+AA41+AA33+AA25)</f>
        <v>29874</v>
      </c>
      <c r="AB58" s="277">
        <f>+AB57</f>
        <v>29874</v>
      </c>
      <c r="AC58" s="374"/>
      <c r="AD58" s="281">
        <f t="shared" si="11"/>
        <v>-0.71628303495311174</v>
      </c>
      <c r="AE58" s="282">
        <f t="shared" si="12"/>
        <v>-4201</v>
      </c>
      <c r="AF58" s="281">
        <f t="shared" si="13"/>
        <v>-0.67349726775956287</v>
      </c>
      <c r="AG58" s="283">
        <f t="shared" si="14"/>
        <v>-493</v>
      </c>
      <c r="AH58" s="281">
        <f>SUM(Z58/G58)-1</f>
        <v>8.2932148638817926E-2</v>
      </c>
      <c r="AI58" s="284">
        <f>Z58-G58</f>
        <v>9.5723186318220286</v>
      </c>
      <c r="AJ58" s="281">
        <f>SUM(AA58/H58)-1</f>
        <v>-0.64641969463841875</v>
      </c>
      <c r="AK58" s="283">
        <f>AA58-H58</f>
        <v>-54616</v>
      </c>
      <c r="AL58" s="281">
        <f>SUM(AB58/I58)-1</f>
        <v>-0.64641969463841875</v>
      </c>
      <c r="AM58" s="284">
        <f>AB58-I58</f>
        <v>-54616</v>
      </c>
      <c r="AN58" s="285">
        <f>AB58/S58-1</f>
        <v>-0.67703783783783789</v>
      </c>
      <c r="AO58" s="286">
        <f>AB58-S58</f>
        <v>-62626</v>
      </c>
      <c r="AP58" s="277">
        <f>SUM(AP57+AP49+AP41+AP33+AP25)</f>
        <v>0</v>
      </c>
      <c r="AQ58" s="287" t="e">
        <f>H58/AP58</f>
        <v>#DIV/0!</v>
      </c>
      <c r="AR58" s="287" t="e">
        <f t="shared" si="22"/>
        <v>#DIV/0!</v>
      </c>
      <c r="AS58" s="288"/>
      <c r="AT58" s="277">
        <f>SUM(AT57+AT49+AT41+AT33+AT25)</f>
        <v>0</v>
      </c>
      <c r="AU58" s="287" t="e">
        <f>R58/AT58</f>
        <v>#DIV/0!</v>
      </c>
      <c r="AV58" s="287" t="e">
        <f>N58/AT58</f>
        <v>#DIV/0!</v>
      </c>
      <c r="AW58" s="289"/>
      <c r="AX58" s="277">
        <f>SUM(AX57+AX49+AX41+AX33+AX25)</f>
        <v>0</v>
      </c>
      <c r="AY58" s="287" t="e">
        <f t="shared" si="25"/>
        <v>#DIV/0!</v>
      </c>
      <c r="AZ58" s="287" t="e">
        <f t="shared" si="26"/>
        <v>#DIV/0!</v>
      </c>
    </row>
    <row r="59" spans="1:52" ht="18">
      <c r="A59" s="290"/>
      <c r="B59" s="291"/>
      <c r="AL59" s="292"/>
      <c r="AM59" s="293"/>
      <c r="AN59" s="293"/>
      <c r="AO59" s="293"/>
      <c r="AS59" s="293"/>
    </row>
    <row r="60" spans="1:52" s="290" customFormat="1" ht="18">
      <c r="B60" s="291"/>
      <c r="D60" s="294"/>
      <c r="E60" s="294"/>
      <c r="F60" s="295"/>
      <c r="G60" s="296"/>
      <c r="H60" s="296"/>
      <c r="I60" s="296"/>
      <c r="J60" s="296"/>
      <c r="K60" s="5"/>
      <c r="L60" s="296"/>
      <c r="M60" s="296"/>
      <c r="N60" s="296"/>
      <c r="O60" s="296"/>
      <c r="P60" s="296"/>
      <c r="Q60" s="296"/>
      <c r="R60" s="296"/>
      <c r="S60" s="296"/>
      <c r="T60" s="296"/>
      <c r="U60" s="5"/>
      <c r="V60" s="5"/>
      <c r="W60" s="296"/>
      <c r="X60" s="296"/>
      <c r="AD60" s="297"/>
      <c r="AE60" s="297"/>
      <c r="AF60" s="298"/>
      <c r="AH60" s="298"/>
      <c r="AJ60" s="298"/>
    </row>
  </sheetData>
  <mergeCells count="111">
    <mergeCell ref="AX16:AZ16"/>
    <mergeCell ref="AH16:AI16"/>
    <mergeCell ref="AJ16:AK16"/>
    <mergeCell ref="AL16:AM16"/>
    <mergeCell ref="AN16:AO16"/>
    <mergeCell ref="AP16:AR16"/>
    <mergeCell ref="AT16:AV16"/>
    <mergeCell ref="AM13:AN13"/>
    <mergeCell ref="AO13:AP13"/>
    <mergeCell ref="A16:I16"/>
    <mergeCell ref="J16:J58"/>
    <mergeCell ref="K16:S16"/>
    <mergeCell ref="T16:T58"/>
    <mergeCell ref="U16:AB16"/>
    <mergeCell ref="AC16:AC58"/>
    <mergeCell ref="AD16:AE16"/>
    <mergeCell ref="AF16:AG16"/>
    <mergeCell ref="AM12:AN12"/>
    <mergeCell ref="I13:K13"/>
    <mergeCell ref="V13:W13"/>
    <mergeCell ref="Y13:Z13"/>
    <mergeCell ref="AC13:AD13"/>
    <mergeCell ref="AE13:AF13"/>
    <mergeCell ref="AG13:AH13"/>
    <mergeCell ref="AI13:AJ13"/>
    <mergeCell ref="AK13:AL13"/>
    <mergeCell ref="Y12:Z12"/>
    <mergeCell ref="AC12:AD12"/>
    <mergeCell ref="AE12:AF12"/>
    <mergeCell ref="AG12:AH12"/>
    <mergeCell ref="AI12:AJ12"/>
    <mergeCell ref="AK12:AL12"/>
    <mergeCell ref="AK11:AL11"/>
    <mergeCell ref="AM11:AN11"/>
    <mergeCell ref="AO11:AP11"/>
    <mergeCell ref="E12:F12"/>
    <mergeCell ref="G12:H12"/>
    <mergeCell ref="I12:K12"/>
    <mergeCell ref="L12:M12"/>
    <mergeCell ref="O12:P12"/>
    <mergeCell ref="S12:T12"/>
    <mergeCell ref="V12:W12"/>
    <mergeCell ref="V11:W11"/>
    <mergeCell ref="Y11:Z11"/>
    <mergeCell ref="AC11:AD11"/>
    <mergeCell ref="AE11:AF11"/>
    <mergeCell ref="AG11:AH11"/>
    <mergeCell ref="AI11:AJ11"/>
    <mergeCell ref="E11:F11"/>
    <mergeCell ref="G11:H11"/>
    <mergeCell ref="I11:K11"/>
    <mergeCell ref="L11:M11"/>
    <mergeCell ref="O11:P11"/>
    <mergeCell ref="S11:T11"/>
    <mergeCell ref="AO12:AP12"/>
    <mergeCell ref="AE10:AF10"/>
    <mergeCell ref="AG10:AH10"/>
    <mergeCell ref="AI10:AJ10"/>
    <mergeCell ref="AK10:AL10"/>
    <mergeCell ref="AM10:AN10"/>
    <mergeCell ref="AO10:AP10"/>
    <mergeCell ref="AO9:AP9"/>
    <mergeCell ref="E10:F10"/>
    <mergeCell ref="G10:H10"/>
    <mergeCell ref="I10:K10"/>
    <mergeCell ref="L10:M10"/>
    <mergeCell ref="O10:P10"/>
    <mergeCell ref="S10:T10"/>
    <mergeCell ref="V10:W10"/>
    <mergeCell ref="Y10:Z10"/>
    <mergeCell ref="AC10:AD10"/>
    <mergeCell ref="AC9:AD9"/>
    <mergeCell ref="AE9:AF9"/>
    <mergeCell ref="AG9:AH9"/>
    <mergeCell ref="AI9:AJ9"/>
    <mergeCell ref="AK9:AL9"/>
    <mergeCell ref="AM9:AN9"/>
    <mergeCell ref="AM8:AN8"/>
    <mergeCell ref="AO8:AP8"/>
    <mergeCell ref="E9:F9"/>
    <mergeCell ref="G9:H9"/>
    <mergeCell ref="I9:K9"/>
    <mergeCell ref="L9:M9"/>
    <mergeCell ref="O9:P9"/>
    <mergeCell ref="S9:T9"/>
    <mergeCell ref="V9:W9"/>
    <mergeCell ref="Y9:Z9"/>
    <mergeCell ref="Y8:Z8"/>
    <mergeCell ref="AC8:AD8"/>
    <mergeCell ref="AE8:AF8"/>
    <mergeCell ref="AG8:AH8"/>
    <mergeCell ref="AI8:AJ8"/>
    <mergeCell ref="AK8:AL8"/>
    <mergeCell ref="E8:F8"/>
    <mergeCell ref="G8:H8"/>
    <mergeCell ref="I8:K8"/>
    <mergeCell ref="L8:M8"/>
    <mergeCell ref="O8:P8"/>
    <mergeCell ref="S8:T8"/>
    <mergeCell ref="E7:H7"/>
    <mergeCell ref="I7:Q7"/>
    <mergeCell ref="S7:T7"/>
    <mergeCell ref="AA7:AD7"/>
    <mergeCell ref="AE7:AJ7"/>
    <mergeCell ref="AK7:AP7"/>
    <mergeCell ref="A2:F2"/>
    <mergeCell ref="D4:Y4"/>
    <mergeCell ref="D6:T6"/>
    <mergeCell ref="AA6:AD6"/>
    <mergeCell ref="AE6:AJ6"/>
    <mergeCell ref="AK6:AP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aout 14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2014-08-11T10:27:34Z</dcterms:modified>
</cp:coreProperties>
</file>