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imitri\Desktop\"/>
    </mc:Choice>
  </mc:AlternateContent>
  <bookViews>
    <workbookView xWindow="0" yWindow="0" windowWidth="20490" windowHeight="7155" activeTab="1"/>
  </bookViews>
  <sheets>
    <sheet name="Feuil3" sheetId="3" r:id="rId1"/>
    <sheet name="FORMAT" sheetId="2" r:id="rId2"/>
    <sheet name="TRANSFERT PACKING PLAN" sheetId="1" r:id="rId3"/>
  </sheets>
  <externalReferences>
    <externalReference r:id="rId4"/>
  </externalReferences>
  <definedNames>
    <definedName name="LST_COLLAR">'[1]DATA BASE'!$L$15:$L$17</definedName>
    <definedName name="LST_GSI_REF">'[1]DATA BASE'!$D$3:$D$1016</definedName>
    <definedName name="LST_IB">'[1]DATA BASE'!$L$37:$L$40</definedName>
    <definedName name="LST_LABELLING">'[1]DATA BASE'!#REF!</definedName>
    <definedName name="LST_NUMBER_OF_PART">'[1]DATA BASE'!$W$8:$W$47</definedName>
    <definedName name="LST_PALLET">'[1]DATA BASE'!$L$5:$L$7</definedName>
    <definedName name="LST_PALLET_CUSTOM">'[1]DATA BASE'!$L$9:$L$13</definedName>
    <definedName name="LST_VCI_BAGS">'[1]DATA BASE'!$L$61:$L$69</definedName>
    <definedName name="LST_WRAPPING">'[1]DATA BASE'!$L$33:$L$35</definedName>
    <definedName name="solver_eng" localSheetId="1" hidden="1">1</definedName>
    <definedName name="solver_neg" localSheetId="1" hidden="1">1</definedName>
    <definedName name="solver_num" localSheetId="1" hidden="1">0</definedName>
    <definedName name="solver_opt" localSheetId="1" hidden="1">FORMAT!$H$14</definedName>
    <definedName name="solver_typ" localSheetId="1" hidden="1">1</definedName>
    <definedName name="solver_val" localSheetId="1" hidden="1">0</definedName>
    <definedName name="solver_ver" localSheetId="1" hidden="1">3</definedName>
    <definedName name="STACKABLE_CHOICE">'[1]DATA BASE'!$W$3:$W$4</definedName>
    <definedName name="TAB_PART">'[1]DATA BASE'!$D$3:$G$166</definedName>
    <definedName name="_xlnm.Print_Area" localSheetId="1">FORMAT!$B$2:$AG$49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5" i="1" l="1"/>
  <c r="X5" i="1"/>
  <c r="V5" i="1"/>
  <c r="T5" i="1"/>
  <c r="S5" i="1"/>
  <c r="R5" i="1"/>
  <c r="Q5" i="1"/>
  <c r="P5" i="1"/>
  <c r="L5" i="1"/>
  <c r="F5" i="1"/>
  <c r="E5" i="1"/>
  <c r="D5" i="1"/>
  <c r="B5" i="1"/>
  <c r="Y10" i="2"/>
  <c r="L48" i="2" l="1"/>
  <c r="W29" i="2"/>
  <c r="V25" i="2"/>
  <c r="V24" i="2"/>
  <c r="AE16" i="2"/>
  <c r="I10" i="2"/>
  <c r="V8" i="2"/>
  <c r="G8" i="2"/>
  <c r="V7" i="2"/>
  <c r="H21" i="1"/>
</calcChain>
</file>

<file path=xl/comments1.xml><?xml version="1.0" encoding="utf-8"?>
<comments xmlns="http://schemas.openxmlformats.org/spreadsheetml/2006/main">
  <authors>
    <author>Dimitri Pimousse</author>
    <author>Stéphane Lalevée</author>
  </authors>
  <commentList>
    <comment ref="Y2" authorId="0" shapeId="0">
      <text>
        <r>
          <rPr>
            <b/>
            <sz val="9"/>
            <color indexed="81"/>
            <rFont val="Tahoma"/>
            <family val="2"/>
          </rPr>
          <t>Dimitri Pimousse:</t>
        </r>
        <r>
          <rPr>
            <sz val="9"/>
            <color indexed="81"/>
            <rFont val="Tahoma"/>
            <family val="2"/>
          </rPr>
          <t xml:space="preserve">
Date of creation 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>Dimitri Pimousse:</t>
        </r>
        <r>
          <rPr>
            <sz val="9"/>
            <color indexed="81"/>
            <rFont val="Tahoma"/>
            <family val="2"/>
          </rPr>
          <t xml:space="preserve">
Figuring at the draw of part</t>
        </r>
      </text>
    </comment>
    <comment ref="B19" authorId="0" shapeId="0">
      <text>
        <r>
          <rPr>
            <b/>
            <sz val="9"/>
            <color indexed="81"/>
            <rFont val="Tahoma"/>
            <family val="2"/>
          </rPr>
          <t>Dimitri Pimousse:</t>
        </r>
        <r>
          <rPr>
            <sz val="9"/>
            <color indexed="81"/>
            <rFont val="Tahoma"/>
            <family val="2"/>
          </rPr>
          <t xml:space="preserve">
Enter the dimension of separator</t>
        </r>
      </text>
    </comment>
    <comment ref="B22" authorId="1" shapeId="0">
      <text>
        <r>
          <rPr>
            <b/>
            <sz val="9"/>
            <color indexed="81"/>
            <rFont val="Tahoma"/>
            <family val="2"/>
          </rPr>
          <t>Stéphane Lalevée:</t>
        </r>
        <r>
          <rPr>
            <sz val="9"/>
            <color indexed="81"/>
            <rFont val="Tahoma"/>
            <family val="2"/>
          </rPr>
          <t xml:space="preserve">
Required in case of half pallet &amp; standard IB</t>
        </r>
      </text>
    </comment>
    <comment ref="R24" authorId="0" shapeId="0">
      <text>
        <r>
          <rPr>
            <b/>
            <sz val="9"/>
            <color indexed="81"/>
            <rFont val="Tahoma"/>
            <family val="2"/>
          </rPr>
          <t>Dimitri Pimousse:</t>
        </r>
        <r>
          <rPr>
            <sz val="9"/>
            <color indexed="81"/>
            <rFont val="Tahoma"/>
            <family val="2"/>
          </rPr>
          <t xml:space="preserve">
Theorical weight</t>
        </r>
      </text>
    </comment>
    <comment ref="W29" authorId="0" shapeId="0">
      <text>
        <r>
          <rPr>
            <b/>
            <sz val="9"/>
            <color indexed="81"/>
            <rFont val="Tahoma"/>
            <family val="2"/>
          </rPr>
          <t>Dimitri Pimousse:</t>
        </r>
        <r>
          <rPr>
            <sz val="9"/>
            <color indexed="81"/>
            <rFont val="Tahoma"/>
            <family val="2"/>
          </rPr>
          <t xml:space="preserve">
max weight 12kg</t>
        </r>
      </text>
    </comment>
  </commentList>
</comments>
</file>

<file path=xl/comments2.xml><?xml version="1.0" encoding="utf-8"?>
<comments xmlns="http://schemas.openxmlformats.org/spreadsheetml/2006/main">
  <authors>
    <author>Stephane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Is the party who place the PO : GSG or final client</t>
        </r>
      </text>
    </comment>
    <comment ref="C4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If the business goes trough:
GSE : E
GSS : S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Is the ref mentioned on the dwg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Is the part name given by the client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Is the Client's reference (should be on the drawing &amp; on PO)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Is the supplier for the part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Fill manually the delivered qties.
</t>
        </r>
        <r>
          <rPr>
            <b/>
            <sz val="9"/>
            <color indexed="81"/>
            <rFont val="Tahoma"/>
            <family val="2"/>
          </rPr>
          <t>Must be same than in OB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Fill manually as per instructions given to the suppliers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Fill manually as per instructions given to the suppliers</t>
        </r>
      </text>
    </comment>
  </commentList>
</comments>
</file>

<file path=xl/sharedStrings.xml><?xml version="1.0" encoding="utf-8"?>
<sst xmlns="http://schemas.openxmlformats.org/spreadsheetml/2006/main" count="95" uniqueCount="89">
  <si>
    <t>V1.0</t>
  </si>
  <si>
    <t>SH13XXX</t>
  </si>
  <si>
    <t>PACKING PLAN</t>
  </si>
  <si>
    <t>1. Repport all quantities mentioned in OB (Filter supplier wise)
2. Compaire total quantities &amp; total weigth: it should match with OB values
3. If FCL: ask to GSG the container loading plan</t>
  </si>
  <si>
    <t>forwarded to Concern person fro detail</t>
  </si>
  <si>
    <t>Packing detail not required, assly loose parts</t>
  </si>
  <si>
    <t xml:space="preserve">Not yet dispatch pilot lot </t>
  </si>
  <si>
    <t>Final
Client</t>
  </si>
  <si>
    <t>CLIENT</t>
  </si>
  <si>
    <t>GSI</t>
  </si>
  <si>
    <t>GSI REF</t>
  </si>
  <si>
    <t>DESIGNATION</t>
  </si>
  <si>
    <t>CLIENT REF</t>
  </si>
  <si>
    <t>SUPPLIER</t>
  </si>
  <si>
    <r>
      <t xml:space="preserve">QUANTITY
DELIVERED
</t>
    </r>
    <r>
      <rPr>
        <sz val="6"/>
        <rFont val="Tahoma"/>
        <family val="2"/>
      </rPr>
      <t>(= Qty deliv. By Sup)</t>
    </r>
  </si>
  <si>
    <t>WEIGHT/
ORDER</t>
  </si>
  <si>
    <t>Pallet
No.</t>
  </si>
  <si>
    <t>Stackable
Y/N</t>
  </si>
  <si>
    <t>No of
Inner Boxes
Required</t>
  </si>
  <si>
    <t>No of
Outer Box
Required</t>
  </si>
  <si>
    <t>PART
NET
WEIGHT
Kg</t>
  </si>
  <si>
    <t>Theorical
Batch
qty</t>
  </si>
  <si>
    <t>Qty per
inner boxe</t>
  </si>
  <si>
    <t>Size
inner box</t>
  </si>
  <si>
    <t>Inner
box
weight</t>
  </si>
  <si>
    <t>Part per
outer box</t>
  </si>
  <si>
    <t>Size
outer box</t>
  </si>
  <si>
    <t>No of inner
box per
outer box</t>
  </si>
  <si>
    <t>Net outer
box Weight</t>
  </si>
  <si>
    <t>Theorical
Inner
box per
batch</t>
  </si>
  <si>
    <t>Theorical
No of 
Pallets
per batch</t>
  </si>
  <si>
    <t>Theorical
Net Batch
weight</t>
  </si>
  <si>
    <t>PACKING SPECIFICATIONS</t>
  </si>
  <si>
    <t>Date:</t>
  </si>
  <si>
    <t>Created by:</t>
  </si>
  <si>
    <t>Rev No:</t>
  </si>
  <si>
    <t>GENERAL</t>
  </si>
  <si>
    <t>08/08/2014</t>
  </si>
  <si>
    <t>GSI Ref:</t>
  </si>
  <si>
    <t>Client Ref:</t>
  </si>
  <si>
    <t>Designation:</t>
  </si>
  <si>
    <t>Client code:</t>
  </si>
  <si>
    <t>Part weight (Kg):</t>
  </si>
  <si>
    <t>Qty per batch:</t>
  </si>
  <si>
    <t>Weight per batch:</t>
  </si>
  <si>
    <t>No of OB per batch:</t>
  </si>
  <si>
    <t>OUTER BOX</t>
  </si>
  <si>
    <t>Standard size:</t>
  </si>
  <si>
    <t>1200x800</t>
  </si>
  <si>
    <t>Custom size:</t>
  </si>
  <si>
    <t>Standard collar:</t>
  </si>
  <si>
    <t>No of collar:</t>
  </si>
  <si>
    <t>Custom collar:</t>
  </si>
  <si>
    <t xml:space="preserve">VCI Bag: </t>
  </si>
  <si>
    <t>800x600x800</t>
  </si>
  <si>
    <t>Stackable:</t>
  </si>
  <si>
    <t>YES</t>
  </si>
  <si>
    <t>How to pack in OB:</t>
  </si>
  <si>
    <t>No per width</t>
  </si>
  <si>
    <t>No per length</t>
  </si>
  <si>
    <t>No per layer</t>
  </si>
  <si>
    <t>3 layer</t>
  </si>
  <si>
    <t>Separator:</t>
  </si>
  <si>
    <t>Horizontal</t>
  </si>
  <si>
    <t>Vertical</t>
  </si>
  <si>
    <t>Layer</t>
  </si>
  <si>
    <t>Standard OB thermocol separator required :</t>
  </si>
  <si>
    <t>Labellings:</t>
  </si>
  <si>
    <t xml:space="preserve">Pallet No, Exporter Consignee, BLG </t>
  </si>
  <si>
    <t>No stackable sticker</t>
  </si>
  <si>
    <t>Qty per OB:</t>
  </si>
  <si>
    <t>OB weight:</t>
  </si>
  <si>
    <t>Wrapping:</t>
  </si>
  <si>
    <t>Transparent 1200x800</t>
  </si>
  <si>
    <t>Stripping:</t>
  </si>
  <si>
    <t>INNER BOX</t>
  </si>
  <si>
    <t>Half :260x180x90</t>
  </si>
  <si>
    <t>Qty per IB:</t>
  </si>
  <si>
    <t>IB weight:</t>
  </si>
  <si>
    <t>Sticker on top right</t>
  </si>
  <si>
    <t>How to pack in IB:</t>
  </si>
  <si>
    <t>1. Put 50 components in one polythin bag with stapled close.
2. Keep 5 bags in one inner Box
3. IB is closed with brown adhesive tape.</t>
  </si>
  <si>
    <t>All above information are reported in Packing Plan Doc Date:</t>
  </si>
  <si>
    <t>Packing Plan.xlsx</t>
  </si>
  <si>
    <t>DESCRIPTION OF PACKING (PHOTOS)</t>
  </si>
  <si>
    <t xml:space="preserve">Modified by: </t>
  </si>
  <si>
    <t>Detail of modified:</t>
  </si>
  <si>
    <t>Cheked by:</t>
  </si>
  <si>
    <t>Approved by: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</si>
</sst>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Tahoma"/>
      <family val="2"/>
    </font>
    <font>
      <sz val="11"/>
      <color rgb="FF000000"/>
      <name val="Tahoma"/>
      <family val="2"/>
    </font>
    <font>
      <sz val="8"/>
      <name val="Tahoma"/>
      <family val="2"/>
    </font>
    <font>
      <b/>
      <sz val="18"/>
      <color rgb="FF0070C0"/>
      <name val="Tahoma"/>
      <family val="2"/>
    </font>
    <font>
      <sz val="18"/>
      <name val="Tahoma"/>
      <family val="2"/>
    </font>
    <font>
      <b/>
      <sz val="18"/>
      <color theme="0"/>
      <name val="Tahoma"/>
      <family val="2"/>
    </font>
    <font>
      <sz val="8"/>
      <color rgb="FFFF0000"/>
      <name val="Tahoma"/>
      <family val="2"/>
    </font>
    <font>
      <sz val="8"/>
      <color theme="0"/>
      <name val="Tahoma"/>
      <family val="2"/>
    </font>
    <font>
      <sz val="6"/>
      <name val="Tahoma"/>
      <family val="2"/>
    </font>
    <font>
      <b/>
      <sz val="8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Tahoma"/>
      <family val="2"/>
    </font>
    <font>
      <b/>
      <sz val="14"/>
      <color theme="1"/>
      <name val="Tahoma"/>
      <family val="2"/>
    </font>
    <font>
      <sz val="11"/>
      <color rgb="FFFF0000"/>
      <name val="Tahoma"/>
      <family val="2"/>
    </font>
    <font>
      <u/>
      <sz val="10"/>
      <color indexed="12"/>
      <name val="Arial"/>
      <family val="2"/>
    </font>
    <font>
      <sz val="10"/>
      <color theme="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D9D9D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151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49" fontId="2" fillId="2" borderId="4" xfId="0" applyNumberFormat="1" applyFont="1" applyFill="1" applyBorder="1" applyAlignment="1">
      <alignment horizontal="center" vertical="center" textRotation="90" wrapText="1" shrinkToFit="1"/>
    </xf>
    <xf numFmtId="49" fontId="2" fillId="2" borderId="4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2" fillId="7" borderId="8" xfId="0" applyNumberFormat="1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 wrapText="1"/>
    </xf>
    <xf numFmtId="0" fontId="9" fillId="9" borderId="8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3" fillId="10" borderId="9" xfId="0" applyFont="1" applyFill="1" applyBorder="1" applyAlignment="1">
      <alignment horizontal="center" vertical="center" wrapText="1"/>
    </xf>
    <xf numFmtId="0" fontId="13" fillId="10" borderId="10" xfId="0" applyFont="1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/>
    </xf>
    <xf numFmtId="14" fontId="0" fillId="10" borderId="8" xfId="0" applyNumberFormat="1" applyFill="1" applyBorder="1" applyAlignment="1">
      <alignment horizontal="center"/>
    </xf>
    <xf numFmtId="0" fontId="0" fillId="0" borderId="0" xfId="0" applyBorder="1"/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13" fillId="10" borderId="12" xfId="0" applyFont="1" applyFill="1" applyBorder="1" applyAlignment="1">
      <alignment horizontal="center" vertical="center" wrapText="1"/>
    </xf>
    <xf numFmtId="0" fontId="13" fillId="10" borderId="0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5" xfId="0" applyBorder="1" applyAlignment="1">
      <alignment horizontal="center"/>
    </xf>
    <xf numFmtId="0" fontId="13" fillId="10" borderId="14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12" fillId="4" borderId="4" xfId="0" applyFont="1" applyFill="1" applyBorder="1" applyAlignment="1">
      <alignment horizontal="center"/>
    </xf>
    <xf numFmtId="0" fontId="12" fillId="4" borderId="6" xfId="0" applyFont="1" applyFill="1" applyBorder="1" applyAlignment="1">
      <alignment horizontal="center"/>
    </xf>
    <xf numFmtId="0" fontId="12" fillId="4" borderId="5" xfId="0" applyFont="1" applyFill="1" applyBorder="1" applyAlignment="1">
      <alignment horizontal="center"/>
    </xf>
    <xf numFmtId="0" fontId="0" fillId="12" borderId="9" xfId="0" applyFill="1" applyBorder="1" applyAlignment="1">
      <alignment horizontal="left" vertical="center"/>
    </xf>
    <xf numFmtId="0" fontId="0" fillId="12" borderId="10" xfId="0" applyFill="1" applyBorder="1" applyAlignment="1">
      <alignment horizontal="left" vertical="center"/>
    </xf>
    <xf numFmtId="0" fontId="0" fillId="12" borderId="11" xfId="0" applyFill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12" borderId="4" xfId="0" applyFill="1" applyBorder="1" applyAlignment="1">
      <alignment horizontal="left" vertical="center"/>
    </xf>
    <xf numFmtId="0" fontId="0" fillId="12" borderId="6" xfId="0" applyFill="1" applyBorder="1" applyAlignment="1">
      <alignment horizontal="left" vertical="center"/>
    </xf>
    <xf numFmtId="0" fontId="0" fillId="12" borderId="5" xfId="0" applyFill="1" applyBorder="1" applyAlignment="1">
      <alignment horizontal="left" vertical="center"/>
    </xf>
    <xf numFmtId="0" fontId="0" fillId="12" borderId="13" xfId="0" applyFill="1" applyBorder="1" applyAlignment="1">
      <alignment horizontal="left" vertical="center"/>
    </xf>
    <xf numFmtId="0" fontId="0" fillId="11" borderId="4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12" borderId="4" xfId="0" applyFill="1" applyBorder="1" applyAlignment="1">
      <alignment horizontal="left"/>
    </xf>
    <xf numFmtId="0" fontId="0" fillId="12" borderId="6" xfId="0" applyFill="1" applyBorder="1" applyAlignment="1">
      <alignment horizontal="left"/>
    </xf>
    <xf numFmtId="0" fontId="0" fillId="12" borderId="5" xfId="0" applyFill="1" applyBorder="1" applyAlignment="1">
      <alignment horizontal="left"/>
    </xf>
    <xf numFmtId="0" fontId="0" fillId="0" borderId="6" xfId="0" applyBorder="1" applyAlignment="1">
      <alignment horizontal="center"/>
    </xf>
    <xf numFmtId="0" fontId="0" fillId="12" borderId="9" xfId="0" applyFill="1" applyBorder="1" applyAlignment="1">
      <alignment horizontal="left"/>
    </xf>
    <xf numFmtId="0" fontId="0" fillId="12" borderId="10" xfId="0" applyFill="1" applyBorder="1" applyAlignment="1">
      <alignment horizontal="left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12" borderId="4" xfId="0" applyFill="1" applyBorder="1" applyAlignment="1"/>
    <xf numFmtId="0" fontId="0" fillId="12" borderId="6" xfId="0" applyFill="1" applyBorder="1" applyAlignment="1"/>
    <xf numFmtId="0" fontId="0" fillId="12" borderId="5" xfId="0" applyFill="1" applyBorder="1" applyAlignment="1"/>
    <xf numFmtId="0" fontId="0" fillId="11" borderId="4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5" xfId="0" applyFill="1" applyBorder="1" applyAlignment="1">
      <alignment horizontal="center"/>
    </xf>
    <xf numFmtId="0" fontId="12" fillId="0" borderId="0" xfId="0" applyFont="1" applyBorder="1" applyAlignment="1"/>
    <xf numFmtId="0" fontId="0" fillId="12" borderId="14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12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12" borderId="9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NumberFormat="1" applyFont="1" applyBorder="1" applyAlignment="1">
      <alignment horizontal="center"/>
    </xf>
    <xf numFmtId="0" fontId="0" fillId="0" borderId="6" xfId="0" applyNumberFormat="1" applyFont="1" applyBorder="1" applyAlignment="1">
      <alignment horizontal="center"/>
    </xf>
    <xf numFmtId="0" fontId="0" fillId="0" borderId="5" xfId="0" applyNumberFormat="1" applyFont="1" applyBorder="1" applyAlignment="1">
      <alignment horizontal="center"/>
    </xf>
    <xf numFmtId="0" fontId="0" fillId="12" borderId="12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12" borderId="13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11" xfId="0" applyFill="1" applyBorder="1" applyAlignment="1">
      <alignment horizontal="center" vertical="center" wrapText="1"/>
    </xf>
    <xf numFmtId="0" fontId="0" fillId="12" borderId="14" xfId="0" applyFill="1" applyBorder="1" applyAlignment="1">
      <alignment horizontal="center" vertical="center"/>
    </xf>
    <xf numFmtId="0" fontId="0" fillId="12" borderId="7" xfId="0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 wrapText="1"/>
    </xf>
    <xf numFmtId="0" fontId="0" fillId="11" borderId="7" xfId="0" applyFill="1" applyBorder="1" applyAlignment="1">
      <alignment horizontal="center" vertical="center" wrapText="1"/>
    </xf>
    <xf numFmtId="0" fontId="0" fillId="11" borderId="15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12" borderId="8" xfId="0" applyFill="1" applyBorder="1" applyAlignment="1">
      <alignment horizontal="left" vertical="center"/>
    </xf>
    <xf numFmtId="0" fontId="0" fillId="0" borderId="4" xfId="0" quotePrefix="1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0" fillId="0" borderId="5" xfId="0" quotePrefix="1" applyBorder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0" fillId="12" borderId="4" xfId="0" applyFill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0" fontId="0" fillId="12" borderId="4" xfId="0" applyFill="1" applyBorder="1" applyAlignment="1">
      <alignment vertical="center"/>
    </xf>
    <xf numFmtId="0" fontId="0" fillId="12" borderId="6" xfId="0" applyFill="1" applyBorder="1" applyAlignment="1">
      <alignment vertical="center"/>
    </xf>
    <xf numFmtId="0" fontId="0" fillId="12" borderId="5" xfId="0" applyFill="1" applyBorder="1" applyAlignment="1">
      <alignment vertical="center"/>
    </xf>
    <xf numFmtId="0" fontId="0" fillId="12" borderId="8" xfId="0" applyFill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0" fillId="12" borderId="8" xfId="0" applyFill="1" applyBorder="1" applyAlignment="1">
      <alignment horizontal="center"/>
    </xf>
    <xf numFmtId="0" fontId="15" fillId="0" borderId="4" xfId="1" applyBorder="1" applyAlignment="1" applyProtection="1"/>
    <xf numFmtId="0" fontId="15" fillId="0" borderId="6" xfId="1" applyBorder="1" applyAlignment="1" applyProtection="1"/>
    <xf numFmtId="0" fontId="15" fillId="0" borderId="5" xfId="1" applyBorder="1" applyAlignment="1" applyProtection="1"/>
    <xf numFmtId="0" fontId="0" fillId="0" borderId="8" xfId="0" applyBorder="1" applyAlignment="1">
      <alignment horizontal="center"/>
    </xf>
    <xf numFmtId="0" fontId="16" fillId="12" borderId="8" xfId="0" applyFont="1" applyFill="1" applyBorder="1" applyAlignment="1">
      <alignment horizontal="center"/>
    </xf>
    <xf numFmtId="0" fontId="16" fillId="0" borderId="8" xfId="0" applyFont="1" applyBorder="1" applyAlignment="1">
      <alignment horizontal="center"/>
    </xf>
    <xf numFmtId="14" fontId="16" fillId="0" borderId="4" xfId="0" applyNumberFormat="1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12" borderId="4" xfId="0" applyFont="1" applyFill="1" applyBorder="1" applyAlignment="1">
      <alignment horizontal="center"/>
    </xf>
    <xf numFmtId="0" fontId="16" fillId="12" borderId="6" xfId="0" applyFont="1" applyFill="1" applyBorder="1" applyAlignment="1">
      <alignment horizontal="center"/>
    </xf>
    <xf numFmtId="0" fontId="16" fillId="12" borderId="4" xfId="0" applyFont="1" applyFill="1" applyBorder="1" applyAlignment="1">
      <alignment horizontal="left"/>
    </xf>
    <xf numFmtId="0" fontId="16" fillId="12" borderId="6" xfId="0" applyFont="1" applyFill="1" applyBorder="1" applyAlignment="1">
      <alignment horizontal="left"/>
    </xf>
    <xf numFmtId="0" fontId="16" fillId="12" borderId="5" xfId="0" applyFont="1" applyFill="1" applyBorder="1" applyAlignment="1">
      <alignment horizontal="left"/>
    </xf>
    <xf numFmtId="0" fontId="16" fillId="0" borderId="0" xfId="0" applyFont="1"/>
  </cellXfs>
  <cellStyles count="2">
    <cellStyle name="Lien hypertexte" xfId="1" builtinId="8"/>
    <cellStyle name="Normal" xfId="0" builtinId="0"/>
  </cellStyles>
  <dxfs count="6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57978</xdr:colOff>
      <xdr:row>1</xdr:row>
      <xdr:rowOff>24848</xdr:rowOff>
    </xdr:from>
    <xdr:to>
      <xdr:col>7</xdr:col>
      <xdr:colOff>124239</xdr:colOff>
      <xdr:row>3</xdr:row>
      <xdr:rowOff>159687</xdr:rowOff>
    </xdr:to>
    <xdr:pic>
      <xdr:nvPicPr>
        <xdr:cNvPr id="2" name="Picture 1" descr="LOGO GSI min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478" y="215348"/>
          <a:ext cx="1209261" cy="5158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33</xdr:row>
          <xdr:rowOff>0</xdr:rowOff>
        </xdr:from>
        <xdr:to>
          <xdr:col>33</xdr:col>
          <xdr:colOff>9525</xdr:colOff>
          <xdr:row>33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Actualize Packing Plan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819150</xdr:colOff>
          <xdr:row>9</xdr:row>
          <xdr:rowOff>66675</xdr:rowOff>
        </xdr:from>
        <xdr:to>
          <xdr:col>5</xdr:col>
          <xdr:colOff>781050</xdr:colOff>
          <xdr:row>13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Actualize for transfert to packing plan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mitri/Dropbox/US/TRAINEE/PACKING%20DIMITRI/In%20progress/Packing%20Specs%20Format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BASE"/>
      <sheetName val="FORMAT"/>
      <sheetName val="TRANSFERT PACKING PLAN"/>
    </sheetNames>
    <definedNames>
      <definedName name="Actualize_Packing_Plan"/>
      <definedName name="Macro11"/>
      <definedName name="Macro12"/>
    </definedNames>
    <sheetDataSet>
      <sheetData sheetId="0">
        <row r="3">
          <cell r="W3" t="str">
            <v>YES</v>
          </cell>
        </row>
        <row r="4">
          <cell r="D4">
            <v>703002</v>
          </cell>
          <cell r="E4" t="str">
            <v>Tube</v>
          </cell>
          <cell r="F4">
            <v>50014232600</v>
          </cell>
          <cell r="G4" t="str">
            <v>OMC</v>
          </cell>
          <cell r="W4" t="str">
            <v>NO</v>
          </cell>
        </row>
        <row r="5">
          <cell r="D5">
            <v>703003</v>
          </cell>
          <cell r="E5" t="str">
            <v>Axe</v>
          </cell>
          <cell r="F5">
            <v>50014232300</v>
          </cell>
          <cell r="G5" t="str">
            <v>OMC</v>
          </cell>
          <cell r="L5" t="str">
            <v>1200x800</v>
          </cell>
        </row>
        <row r="6">
          <cell r="D6">
            <v>703004</v>
          </cell>
          <cell r="E6" t="str">
            <v>Tube</v>
          </cell>
          <cell r="F6">
            <v>50014232601</v>
          </cell>
          <cell r="G6" t="str">
            <v>OMC</v>
          </cell>
          <cell r="L6" t="str">
            <v>600x800</v>
          </cell>
        </row>
        <row r="7">
          <cell r="D7">
            <v>703005</v>
          </cell>
          <cell r="E7" t="str">
            <v>Axe</v>
          </cell>
          <cell r="F7">
            <v>50014232301</v>
          </cell>
          <cell r="G7" t="str">
            <v>OMC</v>
          </cell>
          <cell r="L7" t="str">
            <v>Custom</v>
          </cell>
        </row>
        <row r="8">
          <cell r="D8">
            <v>703006</v>
          </cell>
          <cell r="E8" t="str">
            <v>Axe</v>
          </cell>
          <cell r="F8">
            <v>50014232302</v>
          </cell>
          <cell r="G8" t="str">
            <v>OMC</v>
          </cell>
          <cell r="W8">
            <v>1</v>
          </cell>
        </row>
        <row r="9">
          <cell r="D9">
            <v>703007</v>
          </cell>
          <cell r="E9" t="str">
            <v>Tube</v>
          </cell>
          <cell r="F9">
            <v>50014232602</v>
          </cell>
          <cell r="G9" t="str">
            <v>OMC</v>
          </cell>
          <cell r="L9" t="str">
            <v>1000x1000x650</v>
          </cell>
          <cell r="W9">
            <v>2</v>
          </cell>
        </row>
        <row r="10">
          <cell r="D10">
            <v>704033</v>
          </cell>
          <cell r="E10" t="str">
            <v>ENTRETOISE</v>
          </cell>
          <cell r="F10">
            <v>50023630504</v>
          </cell>
          <cell r="G10" t="str">
            <v>STL</v>
          </cell>
          <cell r="L10" t="str">
            <v>700x700x550</v>
          </cell>
          <cell r="W10">
            <v>3</v>
          </cell>
        </row>
        <row r="11">
          <cell r="D11">
            <v>704034</v>
          </cell>
          <cell r="E11" t="str">
            <v>ENTRETOISE</v>
          </cell>
          <cell r="F11">
            <v>50023630505</v>
          </cell>
          <cell r="G11" t="str">
            <v>STL</v>
          </cell>
          <cell r="L11" t="str">
            <v>850x630x760</v>
          </cell>
          <cell r="W11">
            <v>4</v>
          </cell>
        </row>
        <row r="12">
          <cell r="D12">
            <v>704038</v>
          </cell>
          <cell r="E12" t="str">
            <v>AXE BATTERIE</v>
          </cell>
          <cell r="F12">
            <v>490250</v>
          </cell>
          <cell r="G12" t="str">
            <v>STL</v>
          </cell>
          <cell r="L12" t="str">
            <v>810x810x670</v>
          </cell>
          <cell r="W12">
            <v>5</v>
          </cell>
        </row>
        <row r="13">
          <cell r="D13">
            <v>704039</v>
          </cell>
          <cell r="E13" t="str">
            <v>AXE BATTERIE</v>
          </cell>
          <cell r="F13" t="str">
            <v>490251/50014232304</v>
          </cell>
          <cell r="G13" t="str">
            <v>OMC</v>
          </cell>
          <cell r="L13" t="str">
            <v>860x550x100</v>
          </cell>
          <cell r="W13">
            <v>6</v>
          </cell>
        </row>
        <row r="14">
          <cell r="D14">
            <v>705001</v>
          </cell>
          <cell r="E14" t="str">
            <v>BARRE</v>
          </cell>
          <cell r="F14">
            <v>50014232501</v>
          </cell>
          <cell r="G14" t="str">
            <v>OMC</v>
          </cell>
          <cell r="W14">
            <v>7</v>
          </cell>
        </row>
        <row r="15">
          <cell r="D15">
            <v>705002</v>
          </cell>
          <cell r="E15" t="str">
            <v>BARRE</v>
          </cell>
          <cell r="F15">
            <v>50014232502</v>
          </cell>
          <cell r="G15" t="str">
            <v>OMC</v>
          </cell>
          <cell r="L15" t="str">
            <v>1200x800</v>
          </cell>
          <cell r="W15">
            <v>8</v>
          </cell>
        </row>
        <row r="16">
          <cell r="D16">
            <v>803004</v>
          </cell>
          <cell r="E16" t="str">
            <v>RONDELLE</v>
          </cell>
          <cell r="F16">
            <v>52004462702</v>
          </cell>
          <cell r="G16" t="str">
            <v>STL</v>
          </cell>
          <cell r="L16" t="str">
            <v>600x800</v>
          </cell>
          <cell r="W16">
            <v>9</v>
          </cell>
        </row>
        <row r="17">
          <cell r="D17">
            <v>803015</v>
          </cell>
          <cell r="E17" t="str">
            <v>SUPPORT</v>
          </cell>
          <cell r="F17">
            <v>50018510515</v>
          </cell>
          <cell r="G17" t="str">
            <v>STL</v>
          </cell>
          <cell r="L17" t="str">
            <v>Custom</v>
          </cell>
          <cell r="W17">
            <v>10</v>
          </cell>
        </row>
        <row r="18">
          <cell r="D18">
            <v>909006</v>
          </cell>
          <cell r="E18" t="str">
            <v>PIGNON G22</v>
          </cell>
          <cell r="F18">
            <v>50012530100</v>
          </cell>
          <cell r="G18" t="str">
            <v>OMC</v>
          </cell>
          <cell r="W18">
            <v>11</v>
          </cell>
        </row>
        <row r="19">
          <cell r="D19" t="str">
            <v>0909012B</v>
          </cell>
          <cell r="E19" t="str">
            <v>TRAVERSE</v>
          </cell>
          <cell r="F19">
            <v>52004462036</v>
          </cell>
          <cell r="G19" t="str">
            <v>EPC</v>
          </cell>
          <cell r="W19">
            <v>12</v>
          </cell>
        </row>
        <row r="20">
          <cell r="D20" t="str">
            <v>1001010 B</v>
          </cell>
          <cell r="E20" t="str">
            <v>TETE PRIMA ASSY BLUE</v>
          </cell>
          <cell r="F20" t="str">
            <v>TETE PRIMA ASSEMBLEE</v>
          </cell>
          <cell r="G20" t="str">
            <v>ADU</v>
          </cell>
          <cell r="W20">
            <v>13</v>
          </cell>
        </row>
        <row r="21">
          <cell r="D21" t="str">
            <v>1001010 Y</v>
          </cell>
          <cell r="E21" t="str">
            <v>TETE PRIMA ASSY YELLOW</v>
          </cell>
          <cell r="F21" t="str">
            <v>TETE PRIMA ASSEMBLEE</v>
          </cell>
          <cell r="G21" t="str">
            <v>ADU</v>
          </cell>
          <cell r="W21">
            <v>14</v>
          </cell>
        </row>
        <row r="22">
          <cell r="D22" t="str">
            <v>1001010 B</v>
          </cell>
          <cell r="E22" t="str">
            <v>TETE PRIMA ASSY BLUE / Cata</v>
          </cell>
          <cell r="F22" t="str">
            <v>TETE PRIMA ASSEMBLEE</v>
          </cell>
          <cell r="G22" t="str">
            <v>ADU</v>
          </cell>
          <cell r="W22">
            <v>15</v>
          </cell>
        </row>
        <row r="23">
          <cell r="D23" t="str">
            <v>1001010 Y</v>
          </cell>
          <cell r="E23" t="str">
            <v>TETE PRIMA ASSY YELLOW / Cata</v>
          </cell>
          <cell r="F23" t="str">
            <v>TETE PRIMA ASSEMBLEE</v>
          </cell>
          <cell r="G23" t="str">
            <v>ADU</v>
          </cell>
          <cell r="W23">
            <v>16</v>
          </cell>
        </row>
        <row r="24">
          <cell r="D24" t="str">
            <v>0911001.a</v>
          </cell>
          <cell r="E24" t="str">
            <v>HANDLE PRIMA</v>
          </cell>
          <cell r="F24" t="str">
            <v>SIL-0023</v>
          </cell>
          <cell r="G24" t="str">
            <v>ADU</v>
          </cell>
          <cell r="W24">
            <v>17</v>
          </cell>
        </row>
        <row r="25">
          <cell r="D25">
            <v>1105026</v>
          </cell>
          <cell r="E25" t="str">
            <v>TETE PRIMA MACHINED</v>
          </cell>
          <cell r="F25" t="str">
            <v>EP-PRI-201</v>
          </cell>
          <cell r="G25" t="str">
            <v>ADU</v>
          </cell>
          <cell r="W25">
            <v>18</v>
          </cell>
        </row>
        <row r="26">
          <cell r="D26">
            <v>1006006</v>
          </cell>
          <cell r="E26" t="str">
            <v>ENTRETOISE</v>
          </cell>
          <cell r="F26" t="str">
            <v>0009167517</v>
          </cell>
          <cell r="G26" t="str">
            <v>FNK</v>
          </cell>
          <cell r="W26">
            <v>19</v>
          </cell>
        </row>
        <row r="27">
          <cell r="D27">
            <v>1006009</v>
          </cell>
          <cell r="E27" t="str">
            <v>PLAT (taraude)</v>
          </cell>
          <cell r="F27" t="str">
            <v>0039187402</v>
          </cell>
          <cell r="G27" t="str">
            <v>FNK</v>
          </cell>
          <cell r="W27">
            <v>20</v>
          </cell>
        </row>
        <row r="28">
          <cell r="D28">
            <v>1006010</v>
          </cell>
          <cell r="E28" t="str">
            <v>PLAT</v>
          </cell>
          <cell r="F28" t="str">
            <v>0039190633</v>
          </cell>
          <cell r="G28" t="str">
            <v>FNK</v>
          </cell>
          <cell r="W28">
            <v>21</v>
          </cell>
        </row>
        <row r="29">
          <cell r="D29">
            <v>1006011</v>
          </cell>
          <cell r="E29" t="str">
            <v xml:space="preserve"> PLAT TARAUDE</v>
          </cell>
          <cell r="F29" t="str">
            <v>0039191204</v>
          </cell>
          <cell r="G29" t="str">
            <v>FNK</v>
          </cell>
          <cell r="W29">
            <v>22</v>
          </cell>
        </row>
        <row r="30">
          <cell r="D30">
            <v>1006012</v>
          </cell>
          <cell r="E30" t="str">
            <v xml:space="preserve">    PIECE DE SERRAGE</v>
          </cell>
          <cell r="F30">
            <v>1313632200</v>
          </cell>
          <cell r="G30" t="str">
            <v>FNK</v>
          </cell>
          <cell r="W30">
            <v>23</v>
          </cell>
        </row>
        <row r="31">
          <cell r="D31">
            <v>1006014</v>
          </cell>
          <cell r="E31" t="str">
            <v xml:space="preserve">  DOUILLE A COLLERETTE</v>
          </cell>
          <cell r="F31">
            <v>1334013000</v>
          </cell>
          <cell r="G31" t="str">
            <v>FNK</v>
          </cell>
          <cell r="W31">
            <v>24</v>
          </cell>
        </row>
        <row r="32">
          <cell r="D32">
            <v>1006015</v>
          </cell>
          <cell r="E32" t="str">
            <v xml:space="preserve"> BLOC D'ACCROCHAGE</v>
          </cell>
          <cell r="F32">
            <v>1445432100</v>
          </cell>
          <cell r="G32" t="str">
            <v>FNK</v>
          </cell>
          <cell r="W32">
            <v>25</v>
          </cell>
        </row>
        <row r="33">
          <cell r="D33">
            <v>1006016</v>
          </cell>
          <cell r="E33" t="str">
            <v>Support Rouleau Usi</v>
          </cell>
          <cell r="F33">
            <v>1494311801</v>
          </cell>
          <cell r="G33" t="str">
            <v>FNK</v>
          </cell>
          <cell r="L33" t="str">
            <v>Transparent 1200x800</v>
          </cell>
          <cell r="W33">
            <v>26</v>
          </cell>
        </row>
        <row r="34">
          <cell r="D34">
            <v>1006019</v>
          </cell>
          <cell r="E34" t="str">
            <v>AXE ( FIXATION CAPOT)</v>
          </cell>
          <cell r="F34">
            <v>3724323900</v>
          </cell>
          <cell r="G34">
            <v>144</v>
          </cell>
          <cell r="L34" t="str">
            <v>Transparent 600x800</v>
          </cell>
          <cell r="W34">
            <v>27</v>
          </cell>
        </row>
        <row r="35">
          <cell r="D35">
            <v>1006022</v>
          </cell>
          <cell r="E35" t="str">
            <v xml:space="preserve"> Butée dia 25</v>
          </cell>
          <cell r="F35">
            <v>3728510520</v>
          </cell>
          <cell r="G35" t="str">
            <v>FNK</v>
          </cell>
          <cell r="L35" t="str">
            <v>Custom</v>
          </cell>
          <cell r="W35">
            <v>28</v>
          </cell>
        </row>
        <row r="36">
          <cell r="D36" t="str">
            <v>1012001A</v>
          </cell>
          <cell r="E36" t="str">
            <v>SUP. TIMON 3 BRUT</v>
          </cell>
          <cell r="F36">
            <v>4483114</v>
          </cell>
          <cell r="G36" t="str">
            <v>EPC</v>
          </cell>
          <cell r="W36">
            <v>29</v>
          </cell>
        </row>
        <row r="37">
          <cell r="D37" t="str">
            <v>1101022.a</v>
          </cell>
          <cell r="E37" t="str">
            <v>Poulie Trans Mod</v>
          </cell>
          <cell r="F37" t="str">
            <v>0303010002</v>
          </cell>
          <cell r="G37" t="str">
            <v>PBR</v>
          </cell>
          <cell r="L37" t="str">
            <v>Big: 260x180x180</v>
          </cell>
          <cell r="W37">
            <v>30</v>
          </cell>
        </row>
        <row r="38">
          <cell r="D38" t="str">
            <v>1105020.a</v>
          </cell>
          <cell r="E38" t="str">
            <v>SUP. TIMON FERME BRUT</v>
          </cell>
          <cell r="F38" t="str">
            <v>50025432222ind1</v>
          </cell>
          <cell r="G38" t="str">
            <v>EPC</v>
          </cell>
          <cell r="L38" t="str">
            <v>Half :260x180x90</v>
          </cell>
          <cell r="W38">
            <v>31</v>
          </cell>
        </row>
        <row r="39">
          <cell r="D39" t="str">
            <v>1105021A</v>
          </cell>
          <cell r="E39" t="str">
            <v>SUP. TIMON OUVERT BRUT</v>
          </cell>
          <cell r="F39">
            <v>50025432227</v>
          </cell>
          <cell r="G39" t="str">
            <v>EPC</v>
          </cell>
          <cell r="L39" t="str">
            <v>Long: 375x110x90</v>
          </cell>
          <cell r="W39">
            <v>32</v>
          </cell>
        </row>
        <row r="40">
          <cell r="D40" t="str">
            <v>1106001.a</v>
          </cell>
          <cell r="E40" t="str">
            <v>SUPPORT TIMON FERME M/C</v>
          </cell>
          <cell r="F40" t="str">
            <v>50025432223ind1</v>
          </cell>
          <cell r="G40" t="str">
            <v>EPC</v>
          </cell>
          <cell r="L40" t="str">
            <v>Custom</v>
          </cell>
          <cell r="W40">
            <v>33</v>
          </cell>
        </row>
        <row r="41">
          <cell r="D41" t="str">
            <v>1106004.a</v>
          </cell>
          <cell r="E41" t="str">
            <v>DRIVE DISC</v>
          </cell>
          <cell r="F41">
            <v>41008001</v>
          </cell>
          <cell r="G41" t="str">
            <v>GTG</v>
          </cell>
          <cell r="W41">
            <v>34</v>
          </cell>
        </row>
        <row r="42">
          <cell r="D42" t="str">
            <v>1106008.a</v>
          </cell>
          <cell r="E42" t="str">
            <v>Axe Epaulé Nitro</v>
          </cell>
          <cell r="F42" t="str">
            <v>0009124034</v>
          </cell>
          <cell r="G42" t="str">
            <v>FNK</v>
          </cell>
          <cell r="W42">
            <v>35</v>
          </cell>
        </row>
        <row r="43">
          <cell r="D43">
            <v>1106009</v>
          </cell>
          <cell r="E43" t="str">
            <v>Plat 25X20X200</v>
          </cell>
          <cell r="F43" t="str">
            <v>0009187337</v>
          </cell>
          <cell r="G43" t="str">
            <v>FNK</v>
          </cell>
          <cell r="W43">
            <v>36</v>
          </cell>
        </row>
        <row r="44">
          <cell r="D44">
            <v>1106011</v>
          </cell>
          <cell r="E44" t="str">
            <v>Support Haltestueck</v>
          </cell>
          <cell r="F44" t="str">
            <v>0009187475</v>
          </cell>
          <cell r="G44" t="str">
            <v>FNK</v>
          </cell>
          <cell r="W44">
            <v>37</v>
          </cell>
        </row>
        <row r="45">
          <cell r="D45">
            <v>1106013</v>
          </cell>
          <cell r="E45" t="str">
            <v>Entretoise Nylon</v>
          </cell>
          <cell r="F45" t="str">
            <v>0009642147</v>
          </cell>
          <cell r="G45" t="str">
            <v>FNK</v>
          </cell>
          <cell r="W45">
            <v>38</v>
          </cell>
        </row>
        <row r="46">
          <cell r="D46">
            <v>1106014</v>
          </cell>
          <cell r="E46" t="str">
            <v>Tige Filetée</v>
          </cell>
          <cell r="F46" t="str">
            <v xml:space="preserve">0039123403 </v>
          </cell>
          <cell r="G46" t="str">
            <v>FNK</v>
          </cell>
          <cell r="W46">
            <v>39</v>
          </cell>
        </row>
        <row r="47">
          <cell r="D47">
            <v>1106016</v>
          </cell>
          <cell r="E47" t="str">
            <v>Charnière Inférieure</v>
          </cell>
          <cell r="F47" t="str">
            <v xml:space="preserve">0039360102 </v>
          </cell>
          <cell r="G47" t="str">
            <v>FNK</v>
          </cell>
          <cell r="W47">
            <v>40</v>
          </cell>
        </row>
        <row r="48">
          <cell r="D48">
            <v>1106017</v>
          </cell>
          <cell r="E48" t="str">
            <v>Pièce de serrage Hexa</v>
          </cell>
          <cell r="F48" t="str">
            <v xml:space="preserve">11903632200 </v>
          </cell>
          <cell r="G48" t="str">
            <v>FNK</v>
          </cell>
        </row>
        <row r="49">
          <cell r="D49">
            <v>1106020</v>
          </cell>
          <cell r="E49" t="str">
            <v>Plat bizeauté</v>
          </cell>
          <cell r="F49" t="str">
            <v xml:space="preserve">1444011301 </v>
          </cell>
          <cell r="G49" t="str">
            <v>FNK</v>
          </cell>
        </row>
        <row r="50">
          <cell r="D50">
            <v>1106021</v>
          </cell>
          <cell r="E50" t="str">
            <v>Rond poignée</v>
          </cell>
          <cell r="F50" t="str">
            <v xml:space="preserve">1445260301 </v>
          </cell>
          <cell r="G50" t="str">
            <v>FNK</v>
          </cell>
        </row>
        <row r="51">
          <cell r="D51">
            <v>1106022</v>
          </cell>
          <cell r="E51" t="str">
            <v>Arbre de Pignon</v>
          </cell>
          <cell r="F51" t="str">
            <v xml:space="preserve">1495470300 </v>
          </cell>
          <cell r="G51" t="str">
            <v>FNK</v>
          </cell>
        </row>
        <row r="52">
          <cell r="D52">
            <v>1106023</v>
          </cell>
          <cell r="E52" t="str">
            <v>Entretoise de chassis</v>
          </cell>
          <cell r="F52" t="str">
            <v xml:space="preserve">        3724361601         </v>
          </cell>
          <cell r="G52" t="str">
            <v>FNK</v>
          </cell>
        </row>
        <row r="53">
          <cell r="D53">
            <v>1106024</v>
          </cell>
          <cell r="E53" t="str">
            <v>Entretoise Triplex</v>
          </cell>
          <cell r="F53" t="str">
            <v xml:space="preserve">        3728512704         </v>
          </cell>
          <cell r="G53" t="str">
            <v>FNK</v>
          </cell>
        </row>
        <row r="54">
          <cell r="D54">
            <v>1106028</v>
          </cell>
          <cell r="E54" t="str">
            <v>Rondelle frein plast.</v>
          </cell>
          <cell r="F54" t="str">
            <v xml:space="preserve">0039642100 </v>
          </cell>
          <cell r="G54" t="str">
            <v>FNK</v>
          </cell>
        </row>
        <row r="55">
          <cell r="D55">
            <v>1106029</v>
          </cell>
          <cell r="E55" t="str">
            <v>Entretoise Fix.</v>
          </cell>
          <cell r="F55" t="str">
            <v>1313573200</v>
          </cell>
          <cell r="G55" t="str">
            <v>FNK</v>
          </cell>
        </row>
        <row r="56">
          <cell r="D56">
            <v>1106030</v>
          </cell>
          <cell r="E56" t="str">
            <v>Guidage Ressort</v>
          </cell>
          <cell r="F56" t="str">
            <v>1314013012</v>
          </cell>
          <cell r="G56" t="str">
            <v>FNK</v>
          </cell>
        </row>
        <row r="57">
          <cell r="D57">
            <v>1110001</v>
          </cell>
          <cell r="E57" t="str">
            <v>Tandwiel Z19</v>
          </cell>
          <cell r="F57" t="str">
            <v>PL.RE.501.001.003</v>
          </cell>
          <cell r="G57" t="str">
            <v>GTG</v>
          </cell>
        </row>
        <row r="58">
          <cell r="D58">
            <v>1110002</v>
          </cell>
          <cell r="E58" t="str">
            <v>Tandwiel Z23</v>
          </cell>
          <cell r="F58" t="str">
            <v>PL.RE.003.001.004</v>
          </cell>
          <cell r="G58" t="str">
            <v>GTG</v>
          </cell>
        </row>
        <row r="59">
          <cell r="D59">
            <v>1110003</v>
          </cell>
          <cell r="E59" t="str">
            <v>Zonnewiel dia 54</v>
          </cell>
          <cell r="F59" t="str">
            <v>PL.RE.501.001.007</v>
          </cell>
          <cell r="G59" t="str">
            <v>GTG</v>
          </cell>
        </row>
        <row r="60">
          <cell r="D60">
            <v>1110004</v>
          </cell>
          <cell r="E60" t="str">
            <v>Zonnewiel dia 69</v>
          </cell>
          <cell r="F60" t="str">
            <v>PL.RE.003.001.017</v>
          </cell>
          <cell r="G60" t="str">
            <v>GTG</v>
          </cell>
        </row>
        <row r="61">
          <cell r="D61">
            <v>1111028</v>
          </cell>
          <cell r="E61" t="str">
            <v xml:space="preserve">Palier de lame </v>
          </cell>
          <cell r="F61" t="str">
            <v>K302030012K</v>
          </cell>
          <cell r="G61" t="str">
            <v>PBR</v>
          </cell>
          <cell r="L61" t="str">
            <v>1200x800x1000</v>
          </cell>
        </row>
        <row r="62">
          <cell r="D62">
            <v>1111029</v>
          </cell>
          <cell r="E62" t="str">
            <v>Poulie 0303010001</v>
          </cell>
          <cell r="F62" t="str">
            <v>KK02010112</v>
          </cell>
          <cell r="G62" t="str">
            <v>PBR</v>
          </cell>
          <cell r="L62" t="str">
            <v>1200x800x800</v>
          </cell>
        </row>
        <row r="63">
          <cell r="D63">
            <v>1111032</v>
          </cell>
          <cell r="E63" t="str">
            <v>Poulie 0303000016</v>
          </cell>
          <cell r="F63" t="str">
            <v>K303010004</v>
          </cell>
          <cell r="G63" t="str">
            <v>PBR</v>
          </cell>
          <cell r="L63" t="str">
            <v>1200x800x600</v>
          </cell>
        </row>
        <row r="64">
          <cell r="D64">
            <v>1111039</v>
          </cell>
          <cell r="E64" t="str">
            <v>Pignon 15d</v>
          </cell>
          <cell r="F64">
            <v>52531600</v>
          </cell>
          <cell r="G64" t="str">
            <v>GTG</v>
          </cell>
          <cell r="L64" t="str">
            <v>1000x1000x650</v>
          </cell>
        </row>
        <row r="65">
          <cell r="D65">
            <v>1111040</v>
          </cell>
          <cell r="E65" t="str">
            <v>Couronne 30d</v>
          </cell>
          <cell r="F65">
            <v>57528800</v>
          </cell>
          <cell r="G65" t="str">
            <v>GTG</v>
          </cell>
          <cell r="L65" t="str">
            <v>850x630x760</v>
          </cell>
        </row>
        <row r="66">
          <cell r="D66">
            <v>1111041</v>
          </cell>
          <cell r="E66" t="str">
            <v>Pignon Axe 13d</v>
          </cell>
          <cell r="F66">
            <v>57528920</v>
          </cell>
          <cell r="G66" t="str">
            <v>GTG</v>
          </cell>
          <cell r="L66" t="str">
            <v>810x810x650</v>
          </cell>
        </row>
        <row r="67">
          <cell r="D67" t="str">
            <v>1111042.a</v>
          </cell>
          <cell r="E67" t="str">
            <v>Roue 33d</v>
          </cell>
          <cell r="F67">
            <v>56144820</v>
          </cell>
          <cell r="G67" t="str">
            <v>GTG</v>
          </cell>
          <cell r="L67" t="str">
            <v>800x600x800</v>
          </cell>
        </row>
        <row r="68">
          <cell r="D68">
            <v>1111043</v>
          </cell>
          <cell r="E68" t="str">
            <v>Roue 16d</v>
          </cell>
          <cell r="F68">
            <v>56144720</v>
          </cell>
          <cell r="G68" t="str">
            <v>GTG</v>
          </cell>
          <cell r="L68" t="str">
            <v>700x700x550</v>
          </cell>
        </row>
        <row r="69">
          <cell r="D69">
            <v>1111044</v>
          </cell>
          <cell r="E69" t="str">
            <v>Roue 32 d</v>
          </cell>
          <cell r="F69">
            <v>52531410</v>
          </cell>
          <cell r="G69" t="str">
            <v>GTG</v>
          </cell>
          <cell r="L69" t="str">
            <v>custom</v>
          </cell>
        </row>
        <row r="70">
          <cell r="D70">
            <v>1201006</v>
          </cell>
          <cell r="E70" t="str">
            <v>Support Rouleau</v>
          </cell>
          <cell r="F70" t="str">
            <v>1314221865</v>
          </cell>
          <cell r="G70" t="str">
            <v>FNK</v>
          </cell>
        </row>
        <row r="71">
          <cell r="D71">
            <v>1203074</v>
          </cell>
          <cell r="E71" t="str">
            <v>JLD Lamp</v>
          </cell>
          <cell r="F71" t="str">
            <v>JLD12XXX</v>
          </cell>
          <cell r="G71" t="str">
            <v>GSG</v>
          </cell>
        </row>
        <row r="72">
          <cell r="D72">
            <v>1204006</v>
          </cell>
          <cell r="E72" t="str">
            <v>Moyeu 4x129 - 500 kg</v>
          </cell>
          <cell r="F72">
            <v>2956</v>
          </cell>
          <cell r="G72" t="str">
            <v>TGN</v>
          </cell>
        </row>
        <row r="73">
          <cell r="D73" t="str">
            <v>1205002.b</v>
          </cell>
          <cell r="E73" t="str">
            <v>Moyeu welded</v>
          </cell>
          <cell r="F73" t="str">
            <v>0302030014</v>
          </cell>
          <cell r="G73" t="str">
            <v>PBR</v>
          </cell>
        </row>
        <row r="74">
          <cell r="D74" t="str">
            <v>1211001.c</v>
          </cell>
          <cell r="E74" t="str">
            <v>SUP. TIMON OUVERT M/C</v>
          </cell>
          <cell r="F74">
            <v>50025432228</v>
          </cell>
          <cell r="G74" t="str">
            <v>EPC</v>
          </cell>
        </row>
        <row r="75">
          <cell r="D75" t="str">
            <v>1212005.a</v>
          </cell>
          <cell r="E75" t="str">
            <v xml:space="preserve"> Crown 37 dts</v>
          </cell>
          <cell r="F75" t="str">
            <v>0306050045_2</v>
          </cell>
          <cell r="G75" t="str">
            <v>PBR</v>
          </cell>
        </row>
        <row r="76">
          <cell r="D76" t="str">
            <v>1301001.a</v>
          </cell>
          <cell r="E76" t="str">
            <v xml:space="preserve"> Shaft 1/5</v>
          </cell>
          <cell r="F76" t="str">
            <v>0302010114</v>
          </cell>
          <cell r="G76" t="str">
            <v>PBR</v>
          </cell>
        </row>
        <row r="77">
          <cell r="D77">
            <v>1303004</v>
          </cell>
          <cell r="E77" t="str">
            <v>Axe Poulie</v>
          </cell>
          <cell r="F77" t="str">
            <v>0302010104</v>
          </cell>
          <cell r="G77" t="str">
            <v>PBR</v>
          </cell>
        </row>
        <row r="78">
          <cell r="D78">
            <v>1305001</v>
          </cell>
          <cell r="E78" t="str">
            <v>Axe pignon</v>
          </cell>
          <cell r="F78">
            <v>4285</v>
          </cell>
          <cell r="G78" t="str">
            <v>DKN</v>
          </cell>
        </row>
        <row r="79">
          <cell r="D79" t="str">
            <v>1305004.a</v>
          </cell>
          <cell r="E79" t="str">
            <v>Moyeu 2 Forged</v>
          </cell>
          <cell r="F79" t="str">
            <v>K302000005</v>
          </cell>
          <cell r="G79" t="str">
            <v>PBR</v>
          </cell>
        </row>
        <row r="80">
          <cell r="D80">
            <v>1305008</v>
          </cell>
          <cell r="E80" t="str">
            <v>SUP. TIMON 3 M/C</v>
          </cell>
          <cell r="F80">
            <v>50025432208</v>
          </cell>
          <cell r="G80" t="str">
            <v>EPC</v>
          </cell>
        </row>
        <row r="81">
          <cell r="D81">
            <v>1307015</v>
          </cell>
          <cell r="E81" t="str">
            <v>Arcor Pin</v>
          </cell>
          <cell r="F81" t="str">
            <v>11904540200.c</v>
          </cell>
          <cell r="G81" t="str">
            <v>EPC</v>
          </cell>
        </row>
        <row r="82">
          <cell r="D82">
            <v>1307016</v>
          </cell>
          <cell r="E82" t="str">
            <v>Galet</v>
          </cell>
          <cell r="F82" t="str">
            <v>0039173001</v>
          </cell>
          <cell r="G82" t="str">
            <v>EPC</v>
          </cell>
        </row>
        <row r="83">
          <cell r="D83">
            <v>1307016</v>
          </cell>
          <cell r="E83" t="str">
            <v>Galet</v>
          </cell>
          <cell r="F83" t="str">
            <v>0039173001</v>
          </cell>
          <cell r="G83" t="str">
            <v>EPC</v>
          </cell>
        </row>
        <row r="84">
          <cell r="D84">
            <v>1307017</v>
          </cell>
          <cell r="E84" t="str">
            <v>Bearing 2 layers</v>
          </cell>
          <cell r="F84" t="str">
            <v>0009248050</v>
          </cell>
          <cell r="G84" t="str">
            <v>EPC</v>
          </cell>
        </row>
        <row r="85">
          <cell r="D85">
            <v>1307018</v>
          </cell>
          <cell r="E85" t="str">
            <v>Galet Assy</v>
          </cell>
          <cell r="F85" t="str">
            <v>0009203308</v>
          </cell>
          <cell r="G85" t="str">
            <v>EPC</v>
          </cell>
        </row>
        <row r="86">
          <cell r="D86">
            <v>1307024</v>
          </cell>
          <cell r="E86" t="str">
            <v>Tourillon</v>
          </cell>
          <cell r="F86" t="str">
            <v>1804450401</v>
          </cell>
          <cell r="G86" t="str">
            <v>EPC</v>
          </cell>
        </row>
        <row r="87">
          <cell r="D87">
            <v>1311027</v>
          </cell>
          <cell r="E87" t="str">
            <v>Plat</v>
          </cell>
          <cell r="F87" t="str">
            <v>0009187436</v>
          </cell>
          <cell r="G87" t="str">
            <v>EPC</v>
          </cell>
        </row>
        <row r="88">
          <cell r="D88">
            <v>1402004</v>
          </cell>
          <cell r="E88" t="str">
            <v>Butee</v>
          </cell>
          <cell r="F88">
            <v>1804461411</v>
          </cell>
          <cell r="G88" t="str">
            <v>EPC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ropbox.com/s/cvdi52uxslzgpvc/Packing%20Plan.xlsx" TargetMode="External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2:AS49"/>
  <sheetViews>
    <sheetView showZeros="0" tabSelected="1" zoomScaleNormal="100" zoomScalePageLayoutView="42" workbookViewId="0">
      <selection activeCell="AQ15" sqref="AQ15"/>
    </sheetView>
  </sheetViews>
  <sheetFormatPr baseColWidth="10" defaultColWidth="2.5" defaultRowHeight="15" customHeight="1" x14ac:dyDescent="0.2"/>
  <cols>
    <col min="19" max="19" width="2.75" customWidth="1"/>
  </cols>
  <sheetData>
    <row r="2" spans="2:45" ht="15" customHeight="1" x14ac:dyDescent="0.2">
      <c r="B2" s="30"/>
      <c r="C2" s="31"/>
      <c r="D2" s="31"/>
      <c r="E2" s="31"/>
      <c r="F2" s="31"/>
      <c r="G2" s="31"/>
      <c r="H2" s="32"/>
      <c r="I2" s="33" t="s">
        <v>32</v>
      </c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5" t="s">
        <v>33</v>
      </c>
      <c r="Z2" s="35"/>
      <c r="AA2" s="35"/>
      <c r="AB2" s="35"/>
      <c r="AC2" s="36"/>
      <c r="AD2" s="35"/>
      <c r="AE2" s="35"/>
      <c r="AF2" s="35"/>
      <c r="AG2" s="35"/>
      <c r="AH2" s="37"/>
      <c r="AI2" s="37"/>
      <c r="AJ2" s="37"/>
    </row>
    <row r="3" spans="2:45" ht="15" customHeight="1" x14ac:dyDescent="0.2">
      <c r="B3" s="38"/>
      <c r="C3" s="39"/>
      <c r="D3" s="39"/>
      <c r="E3" s="39"/>
      <c r="F3" s="39"/>
      <c r="G3" s="39"/>
      <c r="H3" s="40"/>
      <c r="I3" s="41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35" t="s">
        <v>34</v>
      </c>
      <c r="Z3" s="35"/>
      <c r="AA3" s="35"/>
      <c r="AB3" s="35"/>
      <c r="AC3" s="35"/>
      <c r="AD3" s="35"/>
      <c r="AE3" s="35"/>
      <c r="AF3" s="35"/>
      <c r="AG3" s="35"/>
      <c r="AH3" s="37"/>
      <c r="AI3" s="37"/>
      <c r="AJ3" s="37"/>
    </row>
    <row r="4" spans="2:45" ht="15" customHeight="1" x14ac:dyDescent="0.2">
      <c r="B4" s="43"/>
      <c r="C4" s="44"/>
      <c r="D4" s="44"/>
      <c r="E4" s="44"/>
      <c r="F4" s="44"/>
      <c r="G4" s="44"/>
      <c r="H4" s="45"/>
      <c r="I4" s="46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35" t="s">
        <v>35</v>
      </c>
      <c r="Z4" s="35"/>
      <c r="AA4" s="35"/>
      <c r="AB4" s="35"/>
      <c r="AC4" s="35"/>
      <c r="AD4" s="35"/>
      <c r="AE4" s="35"/>
      <c r="AF4" s="35"/>
      <c r="AG4" s="35"/>
      <c r="AH4" s="37"/>
      <c r="AI4" s="37"/>
      <c r="AJ4" s="37"/>
    </row>
    <row r="5" spans="2:45" s="48" customFormat="1" ht="15" customHeight="1" x14ac:dyDescent="0.2"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</row>
    <row r="6" spans="2:45" ht="15" customHeight="1" x14ac:dyDescent="0.2">
      <c r="B6" s="50" t="s">
        <v>36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 t="s">
        <v>37</v>
      </c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2"/>
      <c r="AH6" s="37"/>
      <c r="AI6" s="37"/>
      <c r="AJ6" s="37"/>
    </row>
    <row r="7" spans="2:45" ht="15" customHeight="1" x14ac:dyDescent="0.2">
      <c r="B7" s="53" t="s">
        <v>38</v>
      </c>
      <c r="C7" s="54"/>
      <c r="D7" s="54"/>
      <c r="E7" s="55"/>
      <c r="F7" s="56">
        <v>1311027</v>
      </c>
      <c r="G7" s="57"/>
      <c r="H7" s="57"/>
      <c r="I7" s="57"/>
      <c r="J7" s="57"/>
      <c r="K7" s="57"/>
      <c r="L7" s="57"/>
      <c r="M7" s="57"/>
      <c r="N7" s="57"/>
      <c r="O7" s="57"/>
      <c r="P7" s="57"/>
      <c r="Q7" s="58"/>
      <c r="R7" s="59" t="s">
        <v>39</v>
      </c>
      <c r="S7" s="60"/>
      <c r="T7" s="60"/>
      <c r="U7" s="61"/>
      <c r="V7" s="56" t="str">
        <f>IF(ISBLANK($F$7),"",VLOOKUP($F$7,TAB_PART,3,1))</f>
        <v>0009187436</v>
      </c>
      <c r="W7" s="57"/>
      <c r="X7" s="57"/>
      <c r="Y7" s="57"/>
      <c r="Z7" s="57"/>
      <c r="AA7" s="57"/>
      <c r="AB7" s="57"/>
      <c r="AC7" s="57"/>
      <c r="AD7" s="57"/>
      <c r="AE7" s="57"/>
      <c r="AF7" s="57"/>
      <c r="AG7" s="58"/>
      <c r="AH7" s="37"/>
      <c r="AI7" s="37"/>
      <c r="AJ7" s="37"/>
    </row>
    <row r="8" spans="2:45" ht="15" customHeight="1" x14ac:dyDescent="0.2">
      <c r="B8" s="53" t="s">
        <v>40</v>
      </c>
      <c r="C8" s="54"/>
      <c r="D8" s="54"/>
      <c r="E8" s="54"/>
      <c r="F8" s="62"/>
      <c r="G8" s="56" t="str">
        <f>IF(ISBLANK($F$7),"",VLOOKUP($F$7,TAB_PART,2,1))</f>
        <v>Plat</v>
      </c>
      <c r="H8" s="57"/>
      <c r="I8" s="57"/>
      <c r="J8" s="57"/>
      <c r="K8" s="57"/>
      <c r="L8" s="57"/>
      <c r="M8" s="57"/>
      <c r="N8" s="57"/>
      <c r="O8" s="57"/>
      <c r="P8" s="57"/>
      <c r="Q8" s="58"/>
      <c r="R8" s="53" t="s">
        <v>41</v>
      </c>
      <c r="S8" s="54"/>
      <c r="T8" s="54"/>
      <c r="U8" s="55"/>
      <c r="V8" s="56" t="str">
        <f>IF(ISBLANK($F$7),"",VLOOKUP($F$7,TAB_PART,4,1))</f>
        <v>EPC</v>
      </c>
      <c r="W8" s="57"/>
      <c r="X8" s="57"/>
      <c r="Y8" s="57"/>
      <c r="Z8" s="57"/>
      <c r="AA8" s="57"/>
      <c r="AB8" s="57"/>
      <c r="AC8" s="57"/>
      <c r="AD8" s="57"/>
      <c r="AE8" s="57"/>
      <c r="AF8" s="57"/>
      <c r="AG8" s="58"/>
      <c r="AH8" s="37"/>
      <c r="AI8" s="37"/>
      <c r="AJ8" s="37"/>
    </row>
    <row r="9" spans="2:45" ht="15" customHeight="1" x14ac:dyDescent="0.2">
      <c r="B9" s="59" t="s">
        <v>42</v>
      </c>
      <c r="C9" s="60"/>
      <c r="D9" s="60"/>
      <c r="E9" s="60"/>
      <c r="F9" s="60"/>
      <c r="G9" s="60"/>
      <c r="H9" s="61"/>
      <c r="I9" s="63">
        <v>0.06</v>
      </c>
      <c r="J9" s="64"/>
      <c r="K9" s="64"/>
      <c r="L9" s="64"/>
      <c r="M9" s="64"/>
      <c r="N9" s="64"/>
      <c r="O9" s="64"/>
      <c r="P9" s="64"/>
      <c r="Q9" s="65"/>
      <c r="R9" s="59" t="s">
        <v>43</v>
      </c>
      <c r="S9" s="60"/>
      <c r="T9" s="60"/>
      <c r="U9" s="60"/>
      <c r="V9" s="61"/>
      <c r="W9" s="63">
        <v>6000</v>
      </c>
      <c r="X9" s="64"/>
      <c r="Y9" s="64"/>
      <c r="Z9" s="64"/>
      <c r="AA9" s="64"/>
      <c r="AB9" s="64"/>
      <c r="AC9" s="64"/>
      <c r="AD9" s="64"/>
      <c r="AE9" s="64"/>
      <c r="AF9" s="64"/>
      <c r="AG9" s="65"/>
      <c r="AH9" s="37"/>
      <c r="AI9" s="37"/>
      <c r="AJ9" s="37"/>
    </row>
    <row r="10" spans="2:45" ht="15" customHeight="1" x14ac:dyDescent="0.2">
      <c r="B10" s="59" t="s">
        <v>44</v>
      </c>
      <c r="C10" s="60"/>
      <c r="D10" s="60"/>
      <c r="E10" s="60"/>
      <c r="F10" s="60"/>
      <c r="G10" s="60"/>
      <c r="H10" s="61"/>
      <c r="I10" s="56">
        <f>I9*W9</f>
        <v>360</v>
      </c>
      <c r="J10" s="57"/>
      <c r="K10" s="57"/>
      <c r="L10" s="57"/>
      <c r="M10" s="57"/>
      <c r="N10" s="57"/>
      <c r="O10" s="57"/>
      <c r="P10" s="57"/>
      <c r="Q10" s="58"/>
      <c r="R10" s="59" t="s">
        <v>45</v>
      </c>
      <c r="S10" s="60"/>
      <c r="T10" s="60"/>
      <c r="U10" s="60"/>
      <c r="V10" s="60"/>
      <c r="W10" s="60"/>
      <c r="X10" s="61"/>
      <c r="Y10" s="66">
        <f>$W$9/$F$24</f>
        <v>1</v>
      </c>
      <c r="Z10" s="67"/>
      <c r="AA10" s="67"/>
      <c r="AB10" s="67"/>
      <c r="AC10" s="67"/>
      <c r="AD10" s="67"/>
      <c r="AE10" s="67"/>
      <c r="AF10" s="67"/>
      <c r="AG10" s="68"/>
    </row>
    <row r="12" spans="2:45" ht="15" customHeight="1" x14ac:dyDescent="0.2">
      <c r="B12" s="50" t="s">
        <v>46</v>
      </c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2"/>
    </row>
    <row r="13" spans="2:45" ht="15" customHeight="1" x14ac:dyDescent="0.2">
      <c r="B13" s="69" t="s">
        <v>47</v>
      </c>
      <c r="C13" s="70"/>
      <c r="D13" s="70"/>
      <c r="E13" s="70"/>
      <c r="F13" s="71"/>
      <c r="G13" s="72" t="s">
        <v>48</v>
      </c>
      <c r="H13" s="72"/>
      <c r="I13" s="72"/>
      <c r="J13" s="72"/>
      <c r="K13" s="72"/>
      <c r="L13" s="72"/>
      <c r="M13" s="72"/>
      <c r="N13" s="72"/>
      <c r="O13" s="72"/>
      <c r="P13" s="31"/>
      <c r="Q13" s="32"/>
      <c r="R13" s="73" t="s">
        <v>49</v>
      </c>
      <c r="S13" s="74"/>
      <c r="T13" s="70"/>
      <c r="U13" s="70"/>
      <c r="V13" s="71"/>
      <c r="W13" s="75"/>
      <c r="X13" s="76"/>
      <c r="Y13" s="76"/>
      <c r="Z13" s="76"/>
      <c r="AA13" s="76"/>
      <c r="AB13" s="76"/>
      <c r="AC13" s="76"/>
      <c r="AD13" s="76"/>
      <c r="AE13" s="76"/>
      <c r="AF13" s="76"/>
      <c r="AG13" s="77"/>
    </row>
    <row r="14" spans="2:45" ht="15" customHeight="1" x14ac:dyDescent="0.2">
      <c r="B14" s="69" t="s">
        <v>50</v>
      </c>
      <c r="C14" s="70"/>
      <c r="D14" s="70"/>
      <c r="E14" s="70"/>
      <c r="F14" s="70"/>
      <c r="G14" s="71"/>
      <c r="H14" s="78" t="s">
        <v>48</v>
      </c>
      <c r="I14" s="72"/>
      <c r="J14" s="72"/>
      <c r="K14" s="72"/>
      <c r="L14" s="72"/>
      <c r="M14" s="72"/>
      <c r="N14" s="72"/>
      <c r="O14" s="72"/>
      <c r="P14" s="69" t="s">
        <v>51</v>
      </c>
      <c r="Q14" s="70"/>
      <c r="R14" s="70"/>
      <c r="S14" s="71"/>
      <c r="T14" s="63">
        <v>2</v>
      </c>
      <c r="U14" s="64"/>
      <c r="V14" s="79" t="s">
        <v>52</v>
      </c>
      <c r="W14" s="80"/>
      <c r="X14" s="80"/>
      <c r="Y14" s="80"/>
      <c r="Z14" s="81"/>
      <c r="AA14" s="82"/>
      <c r="AB14" s="83"/>
      <c r="AC14" s="83"/>
      <c r="AD14" s="83"/>
      <c r="AE14" s="83"/>
      <c r="AF14" s="83"/>
      <c r="AG14" s="84"/>
      <c r="AK14" s="85"/>
      <c r="AL14" s="85"/>
      <c r="AM14" s="85"/>
      <c r="AN14" s="85"/>
      <c r="AO14" s="85"/>
      <c r="AP14" s="85"/>
      <c r="AQ14" s="85"/>
      <c r="AR14" s="85"/>
      <c r="AS14" s="85"/>
    </row>
    <row r="15" spans="2:45" ht="15" customHeight="1" x14ac:dyDescent="0.2">
      <c r="B15" s="69" t="s">
        <v>53</v>
      </c>
      <c r="C15" s="70"/>
      <c r="D15" s="70"/>
      <c r="E15" s="71"/>
      <c r="F15" s="78" t="s">
        <v>54</v>
      </c>
      <c r="G15" s="72"/>
      <c r="H15" s="72"/>
      <c r="I15" s="72"/>
      <c r="J15" s="72"/>
      <c r="K15" s="72"/>
      <c r="L15" s="72"/>
      <c r="M15" s="72"/>
      <c r="N15" s="72"/>
      <c r="O15" s="72"/>
      <c r="P15" s="44"/>
      <c r="Q15" s="45"/>
      <c r="R15" s="86" t="s">
        <v>55</v>
      </c>
      <c r="S15" s="87"/>
      <c r="T15" s="88"/>
      <c r="U15" s="88"/>
      <c r="V15" s="89"/>
      <c r="W15" s="78" t="s">
        <v>56</v>
      </c>
      <c r="X15" s="72"/>
      <c r="Y15" s="72"/>
      <c r="Z15" s="72"/>
      <c r="AA15" s="72"/>
      <c r="AB15" s="72"/>
      <c r="AC15" s="72"/>
      <c r="AD15" s="72"/>
      <c r="AE15" s="72"/>
      <c r="AF15" s="72"/>
      <c r="AG15" s="90"/>
    </row>
    <row r="16" spans="2:45" ht="15" customHeight="1" x14ac:dyDescent="0.2">
      <c r="B16" s="91" t="s">
        <v>57</v>
      </c>
      <c r="C16" s="92"/>
      <c r="D16" s="92"/>
      <c r="E16" s="92"/>
      <c r="F16" s="92"/>
      <c r="G16" s="92"/>
      <c r="H16" s="92"/>
      <c r="I16" s="93"/>
      <c r="J16" s="91" t="s">
        <v>58</v>
      </c>
      <c r="K16" s="92"/>
      <c r="L16" s="92"/>
      <c r="M16" s="92"/>
      <c r="N16" s="92"/>
      <c r="O16" s="94">
        <v>2</v>
      </c>
      <c r="P16" s="94"/>
      <c r="Q16" s="94"/>
      <c r="R16" s="91" t="s">
        <v>59</v>
      </c>
      <c r="S16" s="92"/>
      <c r="T16" s="92"/>
      <c r="U16" s="92"/>
      <c r="V16" s="92"/>
      <c r="W16" s="94">
        <v>4</v>
      </c>
      <c r="X16" s="94"/>
      <c r="Y16" s="94"/>
      <c r="Z16" s="91" t="s">
        <v>60</v>
      </c>
      <c r="AA16" s="92"/>
      <c r="AB16" s="92"/>
      <c r="AC16" s="92"/>
      <c r="AD16" s="92"/>
      <c r="AE16" s="95">
        <f>W16*O16</f>
        <v>8</v>
      </c>
      <c r="AF16" s="96"/>
      <c r="AG16" s="97"/>
    </row>
    <row r="17" spans="2:33" ht="15" customHeight="1" x14ac:dyDescent="0.2">
      <c r="B17" s="98"/>
      <c r="C17" s="99"/>
      <c r="D17" s="99"/>
      <c r="E17" s="99"/>
      <c r="F17" s="99"/>
      <c r="G17" s="99"/>
      <c r="H17" s="99"/>
      <c r="I17" s="100"/>
      <c r="J17" s="101" t="s">
        <v>61</v>
      </c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3"/>
    </row>
    <row r="18" spans="2:33" ht="15" customHeight="1" x14ac:dyDescent="0.2">
      <c r="B18" s="104"/>
      <c r="C18" s="105"/>
      <c r="D18" s="105"/>
      <c r="E18" s="105"/>
      <c r="F18" s="105"/>
      <c r="G18" s="105"/>
      <c r="H18" s="105"/>
      <c r="I18" s="106"/>
      <c r="J18" s="107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  <c r="AF18" s="108"/>
      <c r="AG18" s="109"/>
    </row>
    <row r="19" spans="2:33" ht="15" customHeight="1" x14ac:dyDescent="0.2">
      <c r="B19" s="91" t="s">
        <v>62</v>
      </c>
      <c r="C19" s="92"/>
      <c r="D19" s="92"/>
      <c r="E19" s="92"/>
      <c r="F19" s="92"/>
      <c r="G19" s="92"/>
      <c r="H19" s="92"/>
      <c r="I19" s="93"/>
      <c r="J19" s="110" t="s">
        <v>63</v>
      </c>
      <c r="K19" s="111"/>
      <c r="L19" s="111"/>
      <c r="M19" s="111"/>
      <c r="N19" s="111"/>
      <c r="O19" s="111"/>
      <c r="P19" s="111"/>
      <c r="Q19" s="112"/>
      <c r="R19" s="110" t="s">
        <v>64</v>
      </c>
      <c r="S19" s="111"/>
      <c r="T19" s="111"/>
      <c r="U19" s="111"/>
      <c r="V19" s="111"/>
      <c r="W19" s="111"/>
      <c r="X19" s="111"/>
      <c r="Y19" s="112"/>
      <c r="Z19" s="110" t="s">
        <v>65</v>
      </c>
      <c r="AA19" s="111"/>
      <c r="AB19" s="111"/>
      <c r="AC19" s="111"/>
      <c r="AD19" s="111"/>
      <c r="AE19" s="111"/>
      <c r="AF19" s="111"/>
      <c r="AG19" s="112"/>
    </row>
    <row r="20" spans="2:33" ht="15" customHeight="1" x14ac:dyDescent="0.2">
      <c r="B20" s="98"/>
      <c r="C20" s="99"/>
      <c r="D20" s="99"/>
      <c r="E20" s="99"/>
      <c r="F20" s="99"/>
      <c r="G20" s="99"/>
      <c r="H20" s="99"/>
      <c r="I20" s="100"/>
      <c r="J20" s="113"/>
      <c r="K20" s="113"/>
      <c r="L20" s="113"/>
      <c r="M20" s="113"/>
      <c r="N20" s="113"/>
      <c r="O20" s="113"/>
      <c r="P20" s="113"/>
      <c r="Q20" s="113"/>
      <c r="R20" s="114"/>
      <c r="S20" s="115"/>
      <c r="T20" s="115"/>
      <c r="U20" s="115"/>
      <c r="V20" s="115"/>
      <c r="W20" s="115"/>
      <c r="X20" s="115"/>
      <c r="Y20" s="116"/>
      <c r="Z20" s="114"/>
      <c r="AA20" s="115"/>
      <c r="AB20" s="115"/>
      <c r="AC20" s="115"/>
      <c r="AD20" s="115"/>
      <c r="AE20" s="115"/>
      <c r="AF20" s="115"/>
      <c r="AG20" s="116"/>
    </row>
    <row r="21" spans="2:33" ht="15" customHeight="1" x14ac:dyDescent="0.2">
      <c r="B21" s="104"/>
      <c r="C21" s="105"/>
      <c r="D21" s="105"/>
      <c r="E21" s="105"/>
      <c r="F21" s="105"/>
      <c r="G21" s="105"/>
      <c r="H21" s="105"/>
      <c r="I21" s="106"/>
      <c r="J21" s="113"/>
      <c r="K21" s="113"/>
      <c r="L21" s="113"/>
      <c r="M21" s="113"/>
      <c r="N21" s="113"/>
      <c r="O21" s="113"/>
      <c r="P21" s="113"/>
      <c r="Q21" s="113"/>
      <c r="R21" s="117"/>
      <c r="S21" s="118"/>
      <c r="T21" s="118"/>
      <c r="U21" s="118"/>
      <c r="V21" s="118"/>
      <c r="W21" s="118"/>
      <c r="X21" s="118"/>
      <c r="Y21" s="119"/>
      <c r="Z21" s="117"/>
      <c r="AA21" s="118"/>
      <c r="AB21" s="118"/>
      <c r="AC21" s="118"/>
      <c r="AD21" s="118"/>
      <c r="AE21" s="118"/>
      <c r="AF21" s="118"/>
      <c r="AG21" s="119"/>
    </row>
    <row r="22" spans="2:33" ht="15" customHeight="1" x14ac:dyDescent="0.2">
      <c r="B22" s="110" t="s">
        <v>66</v>
      </c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2"/>
      <c r="Q22" s="66" t="s">
        <v>56</v>
      </c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8"/>
    </row>
    <row r="23" spans="2:33" ht="15" customHeight="1" x14ac:dyDescent="0.2">
      <c r="B23" s="120" t="s">
        <v>67</v>
      </c>
      <c r="C23" s="120"/>
      <c r="D23" s="120"/>
      <c r="E23" s="120"/>
      <c r="F23" s="121" t="s">
        <v>68</v>
      </c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3"/>
      <c r="V23" s="124" t="s">
        <v>69</v>
      </c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6"/>
    </row>
    <row r="24" spans="2:33" ht="15" customHeight="1" x14ac:dyDescent="0.2">
      <c r="B24" s="127" t="s">
        <v>70</v>
      </c>
      <c r="C24" s="88"/>
      <c r="D24" s="88"/>
      <c r="E24" s="89"/>
      <c r="F24" s="63">
        <v>6000</v>
      </c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5"/>
      <c r="R24" s="127" t="s">
        <v>71</v>
      </c>
      <c r="S24" s="88"/>
      <c r="T24" s="88"/>
      <c r="U24" s="89"/>
      <c r="V24" s="78">
        <f>F24*I9</f>
        <v>360</v>
      </c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90"/>
    </row>
    <row r="25" spans="2:33" ht="15" customHeight="1" x14ac:dyDescent="0.2">
      <c r="B25" s="127" t="s">
        <v>72</v>
      </c>
      <c r="C25" s="88"/>
      <c r="D25" s="88"/>
      <c r="E25" s="89"/>
      <c r="F25" s="78" t="s">
        <v>73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90"/>
      <c r="R25" s="127" t="s">
        <v>74</v>
      </c>
      <c r="S25" s="88"/>
      <c r="T25" s="88"/>
      <c r="U25" s="89"/>
      <c r="V25" s="121" t="str">
        <f>IF($G$13="1200x800","4x4",(IF($G$13="600x800","2x2")))</f>
        <v>4x4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90"/>
    </row>
    <row r="27" spans="2:33" ht="15" customHeight="1" x14ac:dyDescent="0.2">
      <c r="B27" s="128" t="s">
        <v>75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28"/>
      <c r="AB27" s="128"/>
      <c r="AC27" s="128"/>
      <c r="AD27" s="128"/>
      <c r="AE27" s="128"/>
      <c r="AF27" s="128"/>
      <c r="AG27" s="128"/>
    </row>
    <row r="28" spans="2:33" ht="15" customHeight="1" x14ac:dyDescent="0.2">
      <c r="B28" s="129" t="s">
        <v>47</v>
      </c>
      <c r="C28" s="130"/>
      <c r="D28" s="130"/>
      <c r="E28" s="130"/>
      <c r="F28" s="131"/>
      <c r="G28" s="56" t="s">
        <v>76</v>
      </c>
      <c r="H28" s="57"/>
      <c r="I28" s="57"/>
      <c r="J28" s="57"/>
      <c r="K28" s="57"/>
      <c r="L28" s="57"/>
      <c r="M28" s="57"/>
      <c r="N28" s="57"/>
      <c r="O28" s="57"/>
      <c r="P28" s="57"/>
      <c r="Q28" s="58"/>
      <c r="R28" s="129" t="s">
        <v>49</v>
      </c>
      <c r="S28" s="130"/>
      <c r="T28" s="130"/>
      <c r="U28" s="130"/>
      <c r="V28" s="131"/>
      <c r="W28" s="63"/>
      <c r="X28" s="64"/>
      <c r="Y28" s="64"/>
      <c r="Z28" s="64"/>
      <c r="AA28" s="64"/>
      <c r="AB28" s="64"/>
      <c r="AC28" s="64"/>
      <c r="AD28" s="64"/>
      <c r="AE28" s="64"/>
      <c r="AF28" s="64"/>
      <c r="AG28" s="65"/>
    </row>
    <row r="29" spans="2:33" ht="15" customHeight="1" x14ac:dyDescent="0.2">
      <c r="B29" s="132" t="s">
        <v>77</v>
      </c>
      <c r="C29" s="132"/>
      <c r="D29" s="132"/>
      <c r="E29" s="132"/>
      <c r="F29" s="132"/>
      <c r="G29" s="113">
        <v>250</v>
      </c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32" t="s">
        <v>78</v>
      </c>
      <c r="S29" s="132"/>
      <c r="T29" s="132"/>
      <c r="U29" s="132"/>
      <c r="V29" s="132"/>
      <c r="W29" s="94">
        <f>G29*I9</f>
        <v>15</v>
      </c>
      <c r="X29" s="94"/>
      <c r="Y29" s="94"/>
      <c r="Z29" s="94"/>
      <c r="AA29" s="94"/>
      <c r="AB29" s="94"/>
      <c r="AC29" s="94"/>
      <c r="AD29" s="94"/>
      <c r="AE29" s="94"/>
      <c r="AF29" s="94"/>
      <c r="AG29" s="94"/>
    </row>
    <row r="30" spans="2:33" ht="15" customHeight="1" x14ac:dyDescent="0.2">
      <c r="B30" s="132" t="s">
        <v>67</v>
      </c>
      <c r="C30" s="132"/>
      <c r="D30" s="132"/>
      <c r="E30" s="132"/>
      <c r="F30" s="133" t="s">
        <v>79</v>
      </c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</row>
    <row r="31" spans="2:33" ht="15" customHeight="1" x14ac:dyDescent="0.2">
      <c r="B31" s="132" t="s">
        <v>80</v>
      </c>
      <c r="C31" s="132"/>
      <c r="D31" s="132"/>
      <c r="E31" s="132"/>
      <c r="F31" s="132"/>
      <c r="G31" s="132"/>
      <c r="H31" s="132"/>
      <c r="I31" s="132"/>
      <c r="J31" s="134" t="s">
        <v>81</v>
      </c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</row>
    <row r="32" spans="2:33" ht="15" customHeight="1" x14ac:dyDescent="0.2">
      <c r="B32" s="132"/>
      <c r="C32" s="132"/>
      <c r="D32" s="132"/>
      <c r="E32" s="132"/>
      <c r="F32" s="132"/>
      <c r="G32" s="132"/>
      <c r="H32" s="132"/>
      <c r="I32" s="132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</row>
    <row r="33" spans="2:33" ht="15" customHeight="1" x14ac:dyDescent="0.2">
      <c r="B33" s="132"/>
      <c r="C33" s="132"/>
      <c r="D33" s="132"/>
      <c r="E33" s="132"/>
      <c r="F33" s="132"/>
      <c r="G33" s="132"/>
      <c r="H33" s="132"/>
      <c r="I33" s="132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</row>
    <row r="34" spans="2:33" ht="15" customHeight="1" x14ac:dyDescent="0.2">
      <c r="B34" s="135" t="s">
        <v>82</v>
      </c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6" t="s">
        <v>83</v>
      </c>
      <c r="W34" s="137"/>
      <c r="X34" s="137"/>
      <c r="Y34" s="137"/>
      <c r="Z34" s="137"/>
      <c r="AA34" s="137"/>
      <c r="AB34" s="137"/>
      <c r="AC34" s="137"/>
      <c r="AD34" s="137"/>
      <c r="AE34" s="137"/>
      <c r="AF34" s="137"/>
      <c r="AG34" s="138"/>
    </row>
    <row r="36" spans="2:33" ht="15" customHeight="1" x14ac:dyDescent="0.2">
      <c r="B36" s="128" t="s">
        <v>84</v>
      </c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</row>
    <row r="37" spans="2:33" ht="15" customHeight="1" x14ac:dyDescent="0.2"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</row>
    <row r="38" spans="2:33" ht="15" customHeight="1" x14ac:dyDescent="0.2"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39"/>
      <c r="AE38" s="139"/>
      <c r="AF38" s="139"/>
      <c r="AG38" s="139"/>
    </row>
    <row r="39" spans="2:33" ht="15" customHeight="1" x14ac:dyDescent="0.2"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39"/>
      <c r="AE39" s="139"/>
      <c r="AF39" s="139"/>
      <c r="AG39" s="139"/>
    </row>
    <row r="40" spans="2:33" ht="15" customHeight="1" x14ac:dyDescent="0.2"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  <c r="AE40" s="139"/>
      <c r="AF40" s="139"/>
      <c r="AG40" s="139"/>
    </row>
    <row r="41" spans="2:33" ht="15" customHeight="1" x14ac:dyDescent="0.2"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39"/>
      <c r="AE41" s="139"/>
      <c r="AF41" s="139"/>
      <c r="AG41" s="139"/>
    </row>
    <row r="42" spans="2:33" ht="15" customHeight="1" x14ac:dyDescent="0.2"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39"/>
      <c r="AF42" s="139"/>
      <c r="AG42" s="139"/>
    </row>
    <row r="43" spans="2:33" ht="15" customHeight="1" x14ac:dyDescent="0.2"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39"/>
      <c r="AF43" s="139"/>
      <c r="AG43" s="139"/>
    </row>
    <row r="44" spans="2:33" ht="15" customHeight="1" x14ac:dyDescent="0.2">
      <c r="B44" s="13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39"/>
      <c r="AF44" s="139"/>
      <c r="AG44" s="139"/>
    </row>
    <row r="45" spans="2:33" ht="15" customHeight="1" x14ac:dyDescent="0.2"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  <c r="AF45" s="139"/>
      <c r="AG45" s="139"/>
    </row>
    <row r="46" spans="2:33" ht="15" customHeight="1" x14ac:dyDescent="0.2">
      <c r="B46" s="13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39"/>
      <c r="AF46" s="139"/>
      <c r="AG46" s="139"/>
    </row>
    <row r="48" spans="2:33" ht="16.5" customHeight="1" x14ac:dyDescent="0.2">
      <c r="B48" s="140" t="s">
        <v>85</v>
      </c>
      <c r="C48" s="140"/>
      <c r="D48" s="140"/>
      <c r="E48" s="140"/>
      <c r="F48" s="141"/>
      <c r="G48" s="141"/>
      <c r="H48" s="141"/>
      <c r="I48" s="141"/>
      <c r="J48" s="140" t="s">
        <v>33</v>
      </c>
      <c r="K48" s="140"/>
      <c r="L48" s="142">
        <f ca="1">TODAY()</f>
        <v>41865</v>
      </c>
      <c r="M48" s="143"/>
      <c r="N48" s="143"/>
      <c r="O48" s="144"/>
      <c r="P48" s="145" t="s">
        <v>86</v>
      </c>
      <c r="Q48" s="146"/>
      <c r="R48" s="146"/>
      <c r="S48" s="146"/>
      <c r="T48" s="146"/>
      <c r="U48" s="146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</row>
    <row r="49" spans="2:33" s="150" customFormat="1" ht="15" customHeight="1" x14ac:dyDescent="0.2">
      <c r="B49" s="147" t="s">
        <v>87</v>
      </c>
      <c r="C49" s="148"/>
      <c r="D49" s="148"/>
      <c r="E49" s="149"/>
      <c r="F49" s="78"/>
      <c r="G49" s="72"/>
      <c r="H49" s="72"/>
      <c r="I49" s="90"/>
      <c r="J49" s="147" t="s">
        <v>88</v>
      </c>
      <c r="K49" s="148"/>
      <c r="L49" s="148"/>
      <c r="M49" s="148"/>
      <c r="N49" s="149"/>
      <c r="O49" s="78"/>
      <c r="P49" s="72"/>
      <c r="Q49" s="72"/>
      <c r="R49" s="72"/>
      <c r="S49" s="72"/>
      <c r="T49" s="72"/>
      <c r="U49" s="90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</row>
  </sheetData>
  <sheetProtection formatCells="0" formatColumns="0" formatRows="0" insertColumns="0" insertRows="0" deleteColumns="0" deleteRows="0"/>
  <dataConsolidate/>
  <mergeCells count="92">
    <mergeCell ref="B48:E48"/>
    <mergeCell ref="F48:I48"/>
    <mergeCell ref="J48:K48"/>
    <mergeCell ref="L48:O48"/>
    <mergeCell ref="P48:U48"/>
    <mergeCell ref="V48:AG49"/>
    <mergeCell ref="B49:E49"/>
    <mergeCell ref="F49:I49"/>
    <mergeCell ref="J49:N49"/>
    <mergeCell ref="O49:U49"/>
    <mergeCell ref="B31:I33"/>
    <mergeCell ref="J31:AG33"/>
    <mergeCell ref="B34:U34"/>
    <mergeCell ref="V34:AG34"/>
    <mergeCell ref="B36:AG36"/>
    <mergeCell ref="B37:AG46"/>
    <mergeCell ref="B29:F29"/>
    <mergeCell ref="G29:Q29"/>
    <mergeCell ref="R29:V29"/>
    <mergeCell ref="W29:AG29"/>
    <mergeCell ref="B30:E30"/>
    <mergeCell ref="F30:AG30"/>
    <mergeCell ref="B25:E25"/>
    <mergeCell ref="F25:Q25"/>
    <mergeCell ref="R25:U25"/>
    <mergeCell ref="V25:AG25"/>
    <mergeCell ref="B27:AG27"/>
    <mergeCell ref="G28:Q28"/>
    <mergeCell ref="W28:AG28"/>
    <mergeCell ref="B22:P22"/>
    <mergeCell ref="Q22:AG22"/>
    <mergeCell ref="B23:E23"/>
    <mergeCell ref="F23:U23"/>
    <mergeCell ref="V23:AG23"/>
    <mergeCell ref="B24:E24"/>
    <mergeCell ref="F24:Q24"/>
    <mergeCell ref="R24:U24"/>
    <mergeCell ref="V24:AG24"/>
    <mergeCell ref="AE16:AG16"/>
    <mergeCell ref="J17:AG18"/>
    <mergeCell ref="B19:I21"/>
    <mergeCell ref="J19:Q19"/>
    <mergeCell ref="R19:Y19"/>
    <mergeCell ref="Z19:AG19"/>
    <mergeCell ref="J20:Q21"/>
    <mergeCell ref="R20:Y21"/>
    <mergeCell ref="Z20:AG21"/>
    <mergeCell ref="B16:I18"/>
    <mergeCell ref="J16:N16"/>
    <mergeCell ref="O16:Q16"/>
    <mergeCell ref="R16:V16"/>
    <mergeCell ref="W16:Y16"/>
    <mergeCell ref="Z16:AD16"/>
    <mergeCell ref="B14:G14"/>
    <mergeCell ref="H14:O14"/>
    <mergeCell ref="P14:S14"/>
    <mergeCell ref="T14:U14"/>
    <mergeCell ref="AA14:AG14"/>
    <mergeCell ref="B15:E15"/>
    <mergeCell ref="F15:Q15"/>
    <mergeCell ref="R15:V15"/>
    <mergeCell ref="W15:AG15"/>
    <mergeCell ref="B10:H10"/>
    <mergeCell ref="I10:Q10"/>
    <mergeCell ref="R10:X10"/>
    <mergeCell ref="Y10:AG10"/>
    <mergeCell ref="B12:AG12"/>
    <mergeCell ref="B13:F13"/>
    <mergeCell ref="G13:Q13"/>
    <mergeCell ref="R13:V13"/>
    <mergeCell ref="W13:AG13"/>
    <mergeCell ref="B8:F8"/>
    <mergeCell ref="G8:Q8"/>
    <mergeCell ref="R8:U8"/>
    <mergeCell ref="V8:AG8"/>
    <mergeCell ref="B9:H9"/>
    <mergeCell ref="I9:Q9"/>
    <mergeCell ref="R9:V9"/>
    <mergeCell ref="W9:AG9"/>
    <mergeCell ref="B6:AG6"/>
    <mergeCell ref="B7:E7"/>
    <mergeCell ref="F7:Q7"/>
    <mergeCell ref="R7:U7"/>
    <mergeCell ref="V7:AG7"/>
    <mergeCell ref="B2:H4"/>
    <mergeCell ref="I2:X4"/>
    <mergeCell ref="Y2:AB2"/>
    <mergeCell ref="AC2:AG2"/>
    <mergeCell ref="Y3:AB3"/>
    <mergeCell ref="AC3:AG3"/>
    <mergeCell ref="Y4:AB4"/>
    <mergeCell ref="AC4:AG4"/>
  </mergeCells>
  <conditionalFormatting sqref="V23">
    <cfRule type="expression" dxfId="5" priority="6" stopIfTrue="1">
      <formula>AND($W$15="yes")</formula>
    </cfRule>
  </conditionalFormatting>
  <conditionalFormatting sqref="H14">
    <cfRule type="expression" dxfId="4" priority="5">
      <formula>AND($H$14&lt;&gt;$G$13)</formula>
    </cfRule>
  </conditionalFormatting>
  <conditionalFormatting sqref="V24">
    <cfRule type="cellIs" dxfId="3" priority="4" operator="greaterThan">
      <formula>1100</formula>
    </cfRule>
  </conditionalFormatting>
  <conditionalFormatting sqref="W29:AG29">
    <cfRule type="cellIs" dxfId="2" priority="3" operator="greaterThan">
      <formula>15</formula>
    </cfRule>
  </conditionalFormatting>
  <conditionalFormatting sqref="V23:AG23">
    <cfRule type="expression" dxfId="1" priority="2" stopIfTrue="1">
      <formula>ISBLANK($W$15)</formula>
    </cfRule>
  </conditionalFormatting>
  <conditionalFormatting sqref="V25:AG25">
    <cfRule type="containsText" dxfId="0" priority="1" operator="containsText" text="FAUX">
      <formula>NOT(ISERROR(SEARCH("FAUX",V25)))</formula>
    </cfRule>
  </conditionalFormatting>
  <dataValidations count="10">
    <dataValidation type="list" allowBlank="1" showInputMessage="1" showErrorMessage="1" promptTitle="AVERTISSEMENT!!!" prompt="During raining season transferent wrapping is compulsory" sqref="F25:Q25">
      <formula1>LST_WRAPPING</formula1>
    </dataValidation>
    <dataValidation type="list" allowBlank="1" showInputMessage="1" showErrorMessage="1" sqref="W13:AG13">
      <formula1>LST_PALLET_CUSTOM</formula1>
    </dataValidation>
    <dataValidation type="list" allowBlank="1" sqref="O16:Q16 W16:Y16">
      <formula1>LST_NUMBER_OF_PART</formula1>
    </dataValidation>
    <dataValidation type="whole" allowBlank="1" showInputMessage="1" showErrorMessage="1" errorTitle="ERROR" error="No. of collar must be 2, 3 or 4" promptTitle="AVERTISSEMENT!!!" prompt="Batch is less than 1 collar hence it will insert in any pallet available to dispatch" sqref="T14:U14">
      <formula1>2</formula1>
      <formula2>4</formula2>
    </dataValidation>
    <dataValidation type="list" allowBlank="1" errorTitle="ERROR!!!" error="Unable choice _x000a_Pallet size incompatible with this collar" sqref="H14:O14">
      <formula1>LST_COLLAR</formula1>
    </dataValidation>
    <dataValidation type="list" allowBlank="1" showInputMessage="1" showErrorMessage="1" sqref="G28">
      <formula1>LST_IB</formula1>
    </dataValidation>
    <dataValidation type="list" allowBlank="1" showInputMessage="1" showErrorMessage="1" sqref="W15:AG15 Q22">
      <formula1>STACKABLE_CHOICE</formula1>
    </dataValidation>
    <dataValidation type="list" allowBlank="1" showInputMessage="1" showErrorMessage="1" sqref="F15:Q15">
      <formula1>LST_VCI_BAGS</formula1>
    </dataValidation>
    <dataValidation type="list" allowBlank="1" showInputMessage="1" showErrorMessage="1" sqref="G13:Q13">
      <formula1>LST_PALLET</formula1>
    </dataValidation>
    <dataValidation type="list" showInputMessage="1" showErrorMessage="1" sqref="F7:Q7">
      <formula1>LST_GSI_REF</formula1>
    </dataValidation>
  </dataValidations>
  <hyperlinks>
    <hyperlink ref="V34:AG34" r:id="rId1" display="Packing Plan.xlsx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1]!Actualize_Packing_Plan">
                <anchor moveWithCells="1" sizeWithCells="1">
                  <from>
                    <xdr:col>21</xdr:col>
                    <xdr:colOff>9525</xdr:colOff>
                    <xdr:row>33</xdr:row>
                    <xdr:rowOff>0</xdr:rowOff>
                  </from>
                  <to>
                    <xdr:col>33</xdr:col>
                    <xdr:colOff>9525</xdr:colOff>
                    <xdr:row>33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A21"/>
  <sheetViews>
    <sheetView topLeftCell="B4" zoomScaleNormal="100" workbookViewId="0">
      <selection activeCell="B5" sqref="B5"/>
    </sheetView>
  </sheetViews>
  <sheetFormatPr baseColWidth="10" defaultColWidth="11" defaultRowHeight="14.25" x14ac:dyDescent="0.2"/>
  <cols>
    <col min="1" max="1" width="9.25" style="2" hidden="1" customWidth="1"/>
    <col min="2" max="2" width="7.25" style="2" bestFit="1" customWidth="1"/>
    <col min="3" max="3" width="3" style="2" bestFit="1" customWidth="1"/>
    <col min="4" max="4" width="12.5" style="2" bestFit="1" customWidth="1"/>
    <col min="5" max="5" width="10.875" style="2" bestFit="1" customWidth="1"/>
    <col min="6" max="6" width="15.5" style="2" bestFit="1" customWidth="1"/>
    <col min="7" max="7" width="20" style="2" hidden="1" customWidth="1"/>
    <col min="8" max="8" width="18.5" style="2" hidden="1" customWidth="1"/>
    <col min="9" max="9" width="13.25" style="2" hidden="1" customWidth="1"/>
    <col min="10" max="10" width="0" style="2" hidden="1" customWidth="1"/>
    <col min="11" max="11" width="4.625" style="2" hidden="1" customWidth="1"/>
    <col min="12" max="12" width="7.375" style="2" bestFit="1" customWidth="1"/>
    <col min="13" max="13" width="13.625" style="2" hidden="1" customWidth="1"/>
    <col min="14" max="14" width="8" style="2" hidden="1" customWidth="1"/>
    <col min="15" max="15" width="10.625" style="2" hidden="1" customWidth="1"/>
    <col min="16" max="16" width="14.125" style="2" bestFit="1" customWidth="1"/>
    <col min="17" max="17" width="15.375" style="2" bestFit="1" customWidth="1"/>
    <col min="18" max="18" width="13.25" style="2" bestFit="1" customWidth="1"/>
    <col min="19" max="19" width="15.25" style="2" bestFit="1" customWidth="1"/>
    <col min="20" max="20" width="11" style="2"/>
    <col min="21" max="21" width="8" style="2" hidden="1" customWidth="1"/>
    <col min="22" max="22" width="11.25" style="2" bestFit="1" customWidth="1"/>
    <col min="23" max="23" width="10.125" style="2" bestFit="1" customWidth="1"/>
    <col min="24" max="24" width="10.25" style="2" bestFit="1" customWidth="1"/>
    <col min="25" max="25" width="0" style="2" hidden="1" customWidth="1"/>
    <col min="26" max="26" width="7.75" style="2" hidden="1" customWidth="1"/>
    <col min="27" max="27" width="11.75" style="2" bestFit="1" customWidth="1"/>
    <col min="28" max="28" width="7.375" style="2" bestFit="1" customWidth="1"/>
    <col min="29" max="29" width="10.625" style="2" bestFit="1" customWidth="1"/>
    <col min="30" max="30" width="16.25" style="2" bestFit="1" customWidth="1"/>
    <col min="31" max="16384" width="11" style="2"/>
  </cols>
  <sheetData>
    <row r="1" spans="1:27" hidden="1" x14ac:dyDescent="0.2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34.5" hidden="1" customHeight="1" x14ac:dyDescent="0.2">
      <c r="A2" s="3" t="s">
        <v>1</v>
      </c>
      <c r="B2" s="4"/>
      <c r="C2" s="5"/>
      <c r="D2" s="6" t="s">
        <v>2</v>
      </c>
      <c r="E2" s="7"/>
      <c r="F2" s="7"/>
      <c r="G2" s="8"/>
      <c r="H2" s="1"/>
      <c r="I2" s="9" t="s">
        <v>3</v>
      </c>
      <c r="J2" s="9"/>
      <c r="K2" s="9"/>
      <c r="L2" s="9"/>
      <c r="M2" s="9"/>
      <c r="N2" s="9"/>
      <c r="O2" s="1"/>
      <c r="P2" s="10" t="s">
        <v>4</v>
      </c>
      <c r="Q2" s="11"/>
      <c r="R2" s="1"/>
      <c r="S2" s="12" t="s">
        <v>5</v>
      </c>
      <c r="T2" s="12"/>
      <c r="U2" s="1"/>
      <c r="V2" s="13" t="s">
        <v>6</v>
      </c>
      <c r="W2" s="14"/>
      <c r="X2" s="1"/>
      <c r="Y2" s="1"/>
      <c r="Z2" s="1"/>
      <c r="AA2" s="1"/>
    </row>
    <row r="3" spans="1:27" hidden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5"/>
      <c r="P3" s="15"/>
      <c r="Q3" s="16"/>
      <c r="R3" s="16"/>
      <c r="S3" s="16"/>
      <c r="T3" s="1"/>
      <c r="U3" s="1"/>
      <c r="V3" s="17"/>
      <c r="W3" s="1"/>
      <c r="X3" s="1"/>
      <c r="Y3" s="1"/>
      <c r="Z3" s="1"/>
      <c r="AA3" s="1"/>
    </row>
    <row r="4" spans="1:27" ht="42" x14ac:dyDescent="0.2">
      <c r="A4" s="18" t="s">
        <v>7</v>
      </c>
      <c r="B4" s="19" t="s">
        <v>8</v>
      </c>
      <c r="C4" s="19" t="s">
        <v>9</v>
      </c>
      <c r="D4" s="19" t="s">
        <v>10</v>
      </c>
      <c r="E4" s="20" t="s">
        <v>11</v>
      </c>
      <c r="F4" s="20" t="s">
        <v>12</v>
      </c>
      <c r="G4" s="20" t="s">
        <v>13</v>
      </c>
      <c r="H4" s="21"/>
      <c r="I4" s="22" t="s">
        <v>14</v>
      </c>
      <c r="J4" s="23" t="s">
        <v>15</v>
      </c>
      <c r="K4" s="23" t="s">
        <v>16</v>
      </c>
      <c r="L4" s="23" t="s">
        <v>17</v>
      </c>
      <c r="M4" s="23" t="s">
        <v>18</v>
      </c>
      <c r="N4" s="23" t="s">
        <v>19</v>
      </c>
      <c r="O4" s="24"/>
      <c r="P4" s="25" t="s">
        <v>20</v>
      </c>
      <c r="Q4" s="26" t="s">
        <v>21</v>
      </c>
      <c r="R4" s="27" t="s">
        <v>22</v>
      </c>
      <c r="S4" s="28" t="s">
        <v>23</v>
      </c>
      <c r="T4" s="29" t="s">
        <v>24</v>
      </c>
      <c r="U4" s="29" t="s">
        <v>25</v>
      </c>
      <c r="V4" s="28" t="s">
        <v>26</v>
      </c>
      <c r="W4" s="28" t="s">
        <v>27</v>
      </c>
      <c r="X4" s="29" t="s">
        <v>28</v>
      </c>
      <c r="Y4" s="29" t="s">
        <v>29</v>
      </c>
      <c r="Z4" s="29" t="s">
        <v>30</v>
      </c>
      <c r="AA4" s="29" t="s">
        <v>31</v>
      </c>
    </row>
    <row r="5" spans="1:27" x14ac:dyDescent="0.2">
      <c r="B5" s="2" t="e">
        <f>Sheets2V8</f>
        <v>#NAME?</v>
      </c>
      <c r="D5" s="2" t="e">
        <f>Sheets2R7C6</f>
        <v>#NAME?</v>
      </c>
      <c r="E5" s="2" t="e">
        <f>Sheets2R8C7</f>
        <v>#NAME?</v>
      </c>
      <c r="F5" s="2" t="e">
        <f>Sheets2R7C22</f>
        <v>#NAME?</v>
      </c>
      <c r="L5" s="2" t="e">
        <f>Sheets2R15C23</f>
        <v>#NAME?</v>
      </c>
      <c r="P5" s="2" t="e">
        <f>Sheets2R9C9</f>
        <v>#NAME?</v>
      </c>
      <c r="Q5" s="2" t="e">
        <f>Sheets2R9C23</f>
        <v>#NAME?</v>
      </c>
      <c r="R5" s="2" t="e">
        <f>Sheets2R29C7</f>
        <v>#NAME?</v>
      </c>
      <c r="S5" s="2" t="e">
        <f>Sheets2R28C7</f>
        <v>#NAME?</v>
      </c>
      <c r="T5" s="2" t="e">
        <f>Sheets2R29C23</f>
        <v>#NAME?</v>
      </c>
      <c r="V5" s="2" t="e">
        <f>Sheets2R13C7</f>
        <v>#NAME?</v>
      </c>
      <c r="X5" s="2" t="e">
        <f>Sheets2R24C22</f>
        <v>#NAME?</v>
      </c>
      <c r="AA5" s="2" t="e">
        <f>Sheets2R10C9</f>
        <v>#NAME?</v>
      </c>
    </row>
    <row r="21" spans="8:8" x14ac:dyDescent="0.2">
      <c r="H21" s="2">
        <f>[1]FORMAT!XET31</f>
        <v>0</v>
      </c>
    </row>
  </sheetData>
  <mergeCells count="7">
    <mergeCell ref="O3:P3"/>
    <mergeCell ref="A2:B2"/>
    <mergeCell ref="D2:G2"/>
    <mergeCell ref="I2:N2"/>
    <mergeCell ref="P2:Q2"/>
    <mergeCell ref="S2:T2"/>
    <mergeCell ref="V2:W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acking_Plan">
                <anchor moveWithCells="1" sizeWithCells="1">
                  <from>
                    <xdr:col>3</xdr:col>
                    <xdr:colOff>819150</xdr:colOff>
                    <xdr:row>9</xdr:row>
                    <xdr:rowOff>66675</xdr:rowOff>
                  </from>
                  <to>
                    <xdr:col>5</xdr:col>
                    <xdr:colOff>781050</xdr:colOff>
                    <xdr:row>13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Feuil3</vt:lpstr>
      <vt:lpstr>FORMAT</vt:lpstr>
      <vt:lpstr>TRANSFERT PACKING PLAN</vt:lpstr>
      <vt:lpstr>FORMAT!Zone_d_impression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Pimousse</dc:creator>
  <cp:lastModifiedBy>Dimitri Pimousse</cp:lastModifiedBy>
  <dcterms:created xsi:type="dcterms:W3CDTF">2014-08-14T09:09:39Z</dcterms:created>
  <dcterms:modified xsi:type="dcterms:W3CDTF">2014-08-14T10:21:43Z</dcterms:modified>
</cp:coreProperties>
</file>