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555" yWindow="120" windowWidth="10245" windowHeight="9030"/>
  </bookViews>
  <sheets>
    <sheet name="General" sheetId="5" r:id="rId1"/>
    <sheet name="Diner_CE" sheetId="6" r:id="rId2"/>
    <sheet name="Cocktail_MINISTRE" sheetId="7" r:id="rId3"/>
    <sheet name="Cocktail_DELEGUE" sheetId="8" r:id="rId4"/>
    <sheet name="Soiree_GALA" sheetId="9" r:id="rId5"/>
    <sheet name="Calculs_Imprimer" sheetId="11" r:id="rId6"/>
  </sheets>
  <definedNames>
    <definedName name="_xlnm._FilterDatabase" localSheetId="0" hidden="1">General!$A$1:$J$9</definedName>
    <definedName name="_xlnm.Print_Area" localSheetId="1">Diner_CE!$B:$P</definedName>
  </definedNames>
  <calcPr calcId="145621"/>
</workbook>
</file>

<file path=xl/calcChain.xml><?xml version="1.0" encoding="utf-8"?>
<calcChain xmlns="http://schemas.openxmlformats.org/spreadsheetml/2006/main">
  <c r="E4" i="11" l="1"/>
  <c r="E9" i="11"/>
  <c r="E14" i="11"/>
  <c r="E19" i="11"/>
  <c r="AI7" i="11" l="1"/>
  <c r="AI6" i="11"/>
  <c r="AI5" i="11"/>
  <c r="AI4" i="11"/>
  <c r="AI3" i="11"/>
  <c r="AI2" i="11"/>
  <c r="AH7" i="11"/>
  <c r="AH6" i="11"/>
  <c r="AH5" i="11"/>
  <c r="AH4" i="11"/>
  <c r="AH3" i="11"/>
  <c r="AH2" i="11"/>
  <c r="AG7" i="11"/>
  <c r="AG6" i="11"/>
  <c r="AG5" i="11"/>
  <c r="AG4" i="11"/>
  <c r="AG3" i="11"/>
  <c r="AG2" i="11"/>
  <c r="AF7" i="11"/>
  <c r="AF6" i="11"/>
  <c r="AF5" i="11"/>
  <c r="AF4" i="11"/>
  <c r="AF3" i="11"/>
  <c r="AF2" i="11"/>
  <c r="E23" i="11" l="1"/>
  <c r="E18" i="11"/>
  <c r="E13" i="11"/>
  <c r="E8" i="11"/>
  <c r="E22" i="11" l="1"/>
  <c r="E21" i="11"/>
  <c r="E20" i="11"/>
  <c r="E17" i="11"/>
  <c r="E16" i="11"/>
  <c r="E15" i="11"/>
  <c r="E12" i="11"/>
  <c r="E11" i="11"/>
  <c r="E10" i="11"/>
  <c r="E7" i="11"/>
  <c r="E6" i="11" l="1"/>
  <c r="E5" i="11"/>
</calcChain>
</file>

<file path=xl/sharedStrings.xml><?xml version="1.0" encoding="utf-8"?>
<sst xmlns="http://schemas.openxmlformats.org/spreadsheetml/2006/main" count="294" uniqueCount="76">
  <si>
    <t>NOM</t>
  </si>
  <si>
    <t>PRENOM</t>
  </si>
  <si>
    <t>ADRESSE1</t>
  </si>
  <si>
    <t>ADRESSE2</t>
  </si>
  <si>
    <t>Monsieur</t>
  </si>
  <si>
    <t>Madame</t>
  </si>
  <si>
    <t>ADRESSE3</t>
  </si>
  <si>
    <t>FONCTION/SERVICE</t>
  </si>
  <si>
    <t>Pays</t>
  </si>
  <si>
    <t>Email</t>
  </si>
  <si>
    <t>CODE POSTAL</t>
  </si>
  <si>
    <t>VILLE</t>
  </si>
  <si>
    <t>CIVILITE</t>
  </si>
  <si>
    <t>Tél. Port.</t>
  </si>
  <si>
    <t>Tél. Pro.</t>
  </si>
  <si>
    <t>ANSELMI</t>
  </si>
  <si>
    <t>José</t>
  </si>
  <si>
    <t>BADIA</t>
  </si>
  <si>
    <t>BIANCHERI</t>
  </si>
  <si>
    <t>Diner C.E.</t>
  </si>
  <si>
    <t>Réponse C.E.</t>
  </si>
  <si>
    <t>C.E. Invité par</t>
  </si>
  <si>
    <t>Cocktail Ministre</t>
  </si>
  <si>
    <t>Réponse Ministre</t>
  </si>
  <si>
    <t>OUI</t>
  </si>
  <si>
    <t>Cocktail Délégué</t>
  </si>
  <si>
    <t>Délégué Invité par</t>
  </si>
  <si>
    <t>Réponse Délégué</t>
  </si>
  <si>
    <t>Soirée de Gala</t>
  </si>
  <si>
    <t>Réponse Gala</t>
  </si>
  <si>
    <t>Gala Invité par</t>
  </si>
  <si>
    <t>Ministre Invité par</t>
  </si>
  <si>
    <t>Invités</t>
  </si>
  <si>
    <t>Présents</t>
  </si>
  <si>
    <t>Absents</t>
  </si>
  <si>
    <t>Non Répondu</t>
  </si>
  <si>
    <t>Invités Sûreté Publique</t>
  </si>
  <si>
    <t>Statistiques</t>
  </si>
  <si>
    <t>Imprimer</t>
  </si>
  <si>
    <t>ce</t>
  </si>
  <si>
    <t>ministre</t>
  </si>
  <si>
    <t>delegue</t>
  </si>
  <si>
    <t>gala</t>
  </si>
  <si>
    <t>dir</t>
  </si>
  <si>
    <t>dpu</t>
  </si>
  <si>
    <t>dpj</t>
  </si>
  <si>
    <t>dpa</t>
  </si>
  <si>
    <t>daf</t>
  </si>
  <si>
    <t>dpma</t>
  </si>
  <si>
    <t>Régis</t>
  </si>
  <si>
    <t>Roger</t>
  </si>
  <si>
    <t>BEAUVOIS</t>
  </si>
  <si>
    <t xml:space="preserve">Monsieur </t>
  </si>
  <si>
    <t>BASTIDE</t>
  </si>
  <si>
    <t>Geneviève</t>
  </si>
  <si>
    <t>BERTI</t>
  </si>
  <si>
    <t>AUTHIER</t>
  </si>
  <si>
    <t>Jean-Luc</t>
  </si>
  <si>
    <t>BIAMONTI</t>
  </si>
  <si>
    <t>Cocktail Ministres</t>
  </si>
  <si>
    <t>Réponse Ministres</t>
  </si>
  <si>
    <t>Cocktail Délégués</t>
  </si>
  <si>
    <t>Réponse Délégués</t>
  </si>
  <si>
    <t>Délégués Invité par</t>
  </si>
  <si>
    <t>Ministres Invité par</t>
  </si>
  <si>
    <t>BERLIOZ</t>
  </si>
  <si>
    <t xml:space="preserve">Laurent </t>
  </si>
  <si>
    <t>Marcel</t>
  </si>
  <si>
    <t>Jean-Marc</t>
  </si>
  <si>
    <t>Sylvie</t>
  </si>
  <si>
    <t>NON</t>
  </si>
  <si>
    <t>Cérémonie</t>
  </si>
  <si>
    <t>Réponse Céré</t>
  </si>
  <si>
    <t>Cérémonie O.</t>
  </si>
  <si>
    <t>Réponse C.O.</t>
  </si>
  <si>
    <t>C.O. Invité par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</si>
</sst>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13" x14ac:knownFonts="1">
    <font>
      <sz val="10"/>
      <name val="Arial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color theme="0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u/>
      <sz val="36"/>
      <name val="Arial"/>
      <family val="2"/>
    </font>
    <font>
      <b/>
      <sz val="14"/>
      <color rgb="FFFF0000"/>
      <name val="Arial"/>
      <family val="2"/>
    </font>
    <font>
      <i/>
      <sz val="12"/>
      <color theme="1"/>
      <name val="Times New Roman"/>
      <family val="1"/>
    </font>
    <font>
      <sz val="12"/>
      <name val="Times New Roman"/>
      <family val="1"/>
    </font>
    <font>
      <b/>
      <i/>
      <sz val="10"/>
      <color theme="0"/>
      <name val="Arial"/>
      <family val="2"/>
    </font>
    <font>
      <i/>
      <sz val="12"/>
      <name val="Times New Roman"/>
      <family val="1"/>
    </font>
    <font>
      <i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rgb="FFFF7C80"/>
        <bgColor indexed="64"/>
      </patternFill>
    </fill>
    <fill>
      <patternFill patternType="solid">
        <fgColor rgb="FFFFD5D6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dashed">
        <color indexed="64"/>
      </left>
      <right/>
      <top style="medium">
        <color indexed="64"/>
      </top>
      <bottom/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 style="double">
        <color indexed="64"/>
      </top>
      <bottom/>
      <diagonal/>
    </border>
    <border>
      <left style="dashed">
        <color indexed="64"/>
      </left>
      <right/>
      <top/>
      <bottom style="double">
        <color indexed="64"/>
      </bottom>
      <diagonal/>
    </border>
    <border>
      <left style="dashed">
        <color indexed="64"/>
      </left>
      <right/>
      <top/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ck">
        <color auto="1"/>
      </left>
      <right/>
      <top/>
      <bottom/>
      <diagonal/>
    </border>
    <border>
      <left style="double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Alignment="1">
      <alignment vertical="center"/>
    </xf>
    <xf numFmtId="49" fontId="0" fillId="0" borderId="0" xfId="0" applyNumberFormat="1" applyAlignment="1">
      <alignment vertical="center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4" fillId="3" borderId="9" xfId="0" applyFont="1" applyFill="1" applyBorder="1"/>
    <xf numFmtId="0" fontId="4" fillId="3" borderId="11" xfId="0" applyFont="1" applyFill="1" applyBorder="1"/>
    <xf numFmtId="0" fontId="1" fillId="0" borderId="1" xfId="0" applyFont="1" applyBorder="1" applyAlignment="1">
      <alignment horizontal="center" vertical="center"/>
    </xf>
    <xf numFmtId="0" fontId="4" fillId="3" borderId="19" xfId="0" applyFont="1" applyFill="1" applyBorder="1"/>
    <xf numFmtId="0" fontId="5" fillId="3" borderId="10" xfId="0" applyFont="1" applyFill="1" applyBorder="1"/>
    <xf numFmtId="0" fontId="4" fillId="3" borderId="24" xfId="0" applyFont="1" applyFill="1" applyBorder="1"/>
    <xf numFmtId="0" fontId="5" fillId="3" borderId="25" xfId="0" applyFont="1" applyFill="1" applyBorder="1"/>
    <xf numFmtId="0" fontId="4" fillId="3" borderId="20" xfId="0" applyFont="1" applyFill="1" applyBorder="1"/>
    <xf numFmtId="0" fontId="5" fillId="3" borderId="12" xfId="0" applyFont="1" applyFill="1" applyBorder="1"/>
    <xf numFmtId="0" fontId="0" fillId="4" borderId="0" xfId="0" applyFill="1"/>
    <xf numFmtId="0" fontId="4" fillId="5" borderId="15" xfId="0" applyFont="1" applyFill="1" applyBorder="1"/>
    <xf numFmtId="0" fontId="4" fillId="5" borderId="21" xfId="0" applyFont="1" applyFill="1" applyBorder="1"/>
    <xf numFmtId="0" fontId="5" fillId="5" borderId="16" xfId="0" applyFont="1" applyFill="1" applyBorder="1"/>
    <xf numFmtId="0" fontId="4" fillId="5" borderId="11" xfId="0" applyFont="1" applyFill="1" applyBorder="1"/>
    <xf numFmtId="0" fontId="4" fillId="5" borderId="24" xfId="0" applyFont="1" applyFill="1" applyBorder="1"/>
    <xf numFmtId="0" fontId="5" fillId="5" borderId="25" xfId="0" applyFont="1" applyFill="1" applyBorder="1"/>
    <xf numFmtId="0" fontId="4" fillId="5" borderId="17" xfId="0" applyFont="1" applyFill="1" applyBorder="1"/>
    <xf numFmtId="0" fontId="4" fillId="5" borderId="22" xfId="0" applyFont="1" applyFill="1" applyBorder="1"/>
    <xf numFmtId="0" fontId="5" fillId="5" borderId="18" xfId="0" applyFont="1" applyFill="1" applyBorder="1"/>
    <xf numFmtId="0" fontId="4" fillId="5" borderId="13" xfId="0" applyFont="1" applyFill="1" applyBorder="1"/>
    <xf numFmtId="0" fontId="4" fillId="5" borderId="23" xfId="0" applyFont="1" applyFill="1" applyBorder="1"/>
    <xf numFmtId="0" fontId="5" fillId="5" borderId="14" xfId="0" applyFont="1" applyFill="1" applyBorder="1"/>
    <xf numFmtId="0" fontId="6" fillId="4" borderId="0" xfId="0" applyFont="1" applyFill="1"/>
    <xf numFmtId="0" fontId="0" fillId="5" borderId="26" xfId="0" applyFill="1" applyBorder="1"/>
    <xf numFmtId="0" fontId="0" fillId="5" borderId="0" xfId="0" applyFill="1"/>
    <xf numFmtId="0" fontId="6" fillId="5" borderId="0" xfId="0" applyFont="1" applyFill="1"/>
    <xf numFmtId="0" fontId="6" fillId="5" borderId="0" xfId="0" applyFont="1" applyFill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1" fillId="0" borderId="34" xfId="0" applyFont="1" applyFill="1" applyBorder="1" applyAlignment="1">
      <alignment horizontal="center" vertical="center"/>
    </xf>
    <xf numFmtId="0" fontId="1" fillId="0" borderId="35" xfId="0" applyFont="1" applyFill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left" vertical="center"/>
    </xf>
    <xf numFmtId="0" fontId="8" fillId="0" borderId="36" xfId="0" applyFont="1" applyBorder="1" applyAlignment="1">
      <alignment horizontal="left" vertical="center"/>
    </xf>
    <xf numFmtId="0" fontId="8" fillId="0" borderId="34" xfId="0" applyFont="1" applyBorder="1" applyAlignment="1">
      <alignment horizontal="left" vertical="center" wrapText="1"/>
    </xf>
    <xf numFmtId="0" fontId="8" fillId="0" borderId="34" xfId="0" applyFont="1" applyBorder="1" applyAlignment="1">
      <alignment horizontal="left" vertical="center"/>
    </xf>
    <xf numFmtId="49" fontId="8" fillId="0" borderId="34" xfId="0" applyNumberFormat="1" applyFont="1" applyBorder="1" applyAlignment="1">
      <alignment horizontal="left" vertical="center"/>
    </xf>
    <xf numFmtId="0" fontId="8" fillId="0" borderId="37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49" fontId="9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49" fontId="9" fillId="0" borderId="34" xfId="0" applyNumberFormat="1" applyFont="1" applyBorder="1" applyAlignment="1">
      <alignment vertical="center"/>
    </xf>
    <xf numFmtId="0" fontId="9" fillId="0" borderId="34" xfId="0" applyFont="1" applyBorder="1" applyAlignment="1">
      <alignment horizontal="left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164" fontId="10" fillId="2" borderId="5" xfId="0" applyNumberFormat="1" applyFont="1" applyFill="1" applyBorder="1" applyAlignment="1">
      <alignment horizontal="center" vertical="center"/>
    </xf>
    <xf numFmtId="49" fontId="10" fillId="2" borderId="5" xfId="0" applyNumberFormat="1" applyFont="1" applyFill="1" applyBorder="1" applyAlignment="1">
      <alignment horizontal="center" vertical="center"/>
    </xf>
    <xf numFmtId="49" fontId="11" fillId="0" borderId="1" xfId="0" applyNumberFormat="1" applyFont="1" applyBorder="1" applyAlignment="1">
      <alignment vertical="center"/>
    </xf>
    <xf numFmtId="49" fontId="11" fillId="0" borderId="34" xfId="0" applyNumberFormat="1" applyFont="1" applyBorder="1" applyAlignment="1">
      <alignment vertical="center"/>
    </xf>
    <xf numFmtId="0" fontId="12" fillId="0" borderId="0" xfId="0" applyFont="1"/>
    <xf numFmtId="0" fontId="11" fillId="0" borderId="1" xfId="0" applyFont="1" applyBorder="1" applyAlignment="1">
      <alignment horizontal="left" vertical="center"/>
    </xf>
    <xf numFmtId="0" fontId="11" fillId="0" borderId="34" xfId="0" applyFont="1" applyBorder="1" applyAlignment="1">
      <alignment horizontal="left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164" fontId="12" fillId="0" borderId="5" xfId="0" applyNumberFormat="1" applyFont="1" applyBorder="1" applyAlignment="1">
      <alignment horizontal="center" vertical="center"/>
    </xf>
    <xf numFmtId="49" fontId="12" fillId="0" borderId="5" xfId="0" applyNumberFormat="1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164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vertical="center"/>
    </xf>
    <xf numFmtId="49" fontId="12" fillId="0" borderId="0" xfId="0" applyNumberFormat="1" applyFont="1" applyAlignment="1">
      <alignment vertical="center"/>
    </xf>
  </cellXfs>
  <cellStyles count="3">
    <cellStyle name="Normal" xfId="0" builtinId="0"/>
    <cellStyle name="Normal 2" xfId="1"/>
    <cellStyle name="Pourcentage 2" xfId="2"/>
  </cellStyles>
  <dxfs count="16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double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double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double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5"/>
          <bgColor theme="5"/>
        </patternFill>
      </fill>
      <alignment horizontal="center" vertical="center" textRotation="0" wrapText="0" indent="0" justifyLastLine="0" shrinkToFit="0" readingOrder="0"/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strike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double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double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double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5"/>
          <bgColor theme="5"/>
        </patternFill>
      </fill>
      <alignment horizontal="center" vertical="center" textRotation="0" wrapText="0" indent="0" justifyLastLine="0" shrinkToFit="0" readingOrder="0"/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strike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double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double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double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5"/>
          <bgColor theme="5"/>
        </patternFill>
      </fill>
      <alignment horizontal="center" vertical="center" textRotation="0" wrapText="0" indent="0" justifyLastLine="0" shrinkToFit="0" readingOrder="0"/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strike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double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double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double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5"/>
          <bgColor theme="5"/>
        </patternFill>
      </fill>
      <alignment horizontal="center" vertical="center" textRotation="0" wrapText="0" indent="0" justifyLastLine="0" shrinkToFit="0" readingOrder="0"/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strike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double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double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double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64" formatCode="00000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strike val="0"/>
        <color rgb="FF00B05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7C80"/>
      <color rgb="FFFFD5D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3</xdr:row>
          <xdr:rowOff>247650</xdr:rowOff>
        </xdr:from>
        <xdr:to>
          <xdr:col>12</xdr:col>
          <xdr:colOff>0</xdr:colOff>
          <xdr:row>6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Participants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Diner C.E.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4</xdr:row>
          <xdr:rowOff>9525</xdr:rowOff>
        </xdr:from>
        <xdr:to>
          <xdr:col>17</xdr:col>
          <xdr:colOff>752475</xdr:colOff>
          <xdr:row>6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Participants 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Cocktail Ministre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9</xdr:row>
          <xdr:rowOff>0</xdr:rowOff>
        </xdr:from>
        <xdr:to>
          <xdr:col>11</xdr:col>
          <xdr:colOff>752475</xdr:colOff>
          <xdr:row>11</xdr:row>
          <xdr:rowOff>133350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Participants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Cocktail Délégué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9</xdr:row>
          <xdr:rowOff>0</xdr:rowOff>
        </xdr:from>
        <xdr:to>
          <xdr:col>17</xdr:col>
          <xdr:colOff>752475</xdr:colOff>
          <xdr:row>11</xdr:row>
          <xdr:rowOff>133350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Participants 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Soirée de Gala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14</xdr:row>
          <xdr:rowOff>9525</xdr:rowOff>
        </xdr:from>
        <xdr:to>
          <xdr:col>11</xdr:col>
          <xdr:colOff>752475</xdr:colOff>
          <xdr:row>16</xdr:row>
          <xdr:rowOff>142875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Participants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Liste Générale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Y9" totalsRowShown="0" headerRowDxfId="164" dataDxfId="162" headerRowBorderDxfId="163" tableBorderDxfId="161">
  <autoFilter ref="A1:Y9"/>
  <sortState ref="A2:Y87">
    <sortCondition ref="C1:C87"/>
  </sortState>
  <tableColumns count="25">
    <tableColumn id="1" name="CIVILITE" dataDxfId="160"/>
    <tableColumn id="2" name="PRENOM" dataDxfId="159"/>
    <tableColumn id="3" name="NOM" dataDxfId="158"/>
    <tableColumn id="4" name="FONCTION/SERVICE" dataDxfId="157"/>
    <tableColumn id="5" name="ADRESSE1" dataDxfId="156"/>
    <tableColumn id="6" name="ADRESSE2" dataDxfId="155"/>
    <tableColumn id="7" name="ADRESSE3" dataDxfId="154"/>
    <tableColumn id="8" name="CODE POSTAL" dataDxfId="153"/>
    <tableColumn id="9" name="VILLE" dataDxfId="152"/>
    <tableColumn id="10" name="Pays" dataDxfId="151"/>
    <tableColumn id="21" name="Tél. Pro." dataDxfId="150"/>
    <tableColumn id="11" name="Tél. Port." dataDxfId="149"/>
    <tableColumn id="12" name="Email" dataDxfId="148"/>
    <tableColumn id="13" name="Cérémonie O." dataDxfId="147"/>
    <tableColumn id="14" name="Réponse C.O." dataDxfId="146"/>
    <tableColumn id="22" name="C.O. Invité par" dataDxfId="145"/>
    <tableColumn id="15" name="Cocktail Ministres" dataDxfId="144"/>
    <tableColumn id="16" name="Réponse Ministres" dataDxfId="143"/>
    <tableColumn id="23" name="Ministres Invité par" dataDxfId="142"/>
    <tableColumn id="17" name="Cocktail Délégués" dataDxfId="141"/>
    <tableColumn id="18" name="Réponse Délégués" dataDxfId="140"/>
    <tableColumn id="24" name="Délégués Invité par" dataDxfId="139"/>
    <tableColumn id="19" name="Soirée de Gala" dataDxfId="138"/>
    <tableColumn id="20" name="Réponse Gala" dataDxfId="137"/>
    <tableColumn id="25" name="Gala Invité par" dataDxfId="136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Y2" insertRow="1" totalsRowShown="0" headerRowDxfId="129" headerRowBorderDxfId="128" tableBorderDxfId="127">
  <autoFilter ref="A1:Y2"/>
  <tableColumns count="25">
    <tableColumn id="1" name="CIVILITE" dataDxfId="126"/>
    <tableColumn id="2" name="PRENOM" dataDxfId="125"/>
    <tableColumn id="3" name="NOM" dataDxfId="124"/>
    <tableColumn id="4" name="FONCTION/SERVICE" dataDxfId="123"/>
    <tableColumn id="5" name="ADRESSE1" dataDxfId="122"/>
    <tableColumn id="6" name="ADRESSE2" dataDxfId="121"/>
    <tableColumn id="7" name="ADRESSE3" dataDxfId="120"/>
    <tableColumn id="8" name="CODE POSTAL" dataDxfId="119"/>
    <tableColumn id="9" name="VILLE" dataDxfId="118"/>
    <tableColumn id="10" name="Pays" dataDxfId="117"/>
    <tableColumn id="11" name="Tél. Pro." dataDxfId="116"/>
    <tableColumn id="12" name="Tél. Port." dataDxfId="115"/>
    <tableColumn id="13" name="Email" dataDxfId="114"/>
    <tableColumn id="14" name="Cérémonie O." dataDxfId="113"/>
    <tableColumn id="15" name="Réponse C.O." dataDxfId="112"/>
    <tableColumn id="16" name="C.O. Invité par" dataDxfId="111"/>
    <tableColumn id="17" name="Cocktail Ministre" dataDxfId="110"/>
    <tableColumn id="18" name="Réponse Ministre" dataDxfId="109"/>
    <tableColumn id="19" name="Ministre Invité par" dataDxfId="108"/>
    <tableColumn id="20" name="Cocktail Délégué" dataDxfId="107"/>
    <tableColumn id="21" name="Réponse Délégué" dataDxfId="106"/>
    <tableColumn id="22" name="Délégué Invité par" dataDxfId="105"/>
    <tableColumn id="23" name="Soirée de Gala" dataDxfId="104"/>
    <tableColumn id="24" name="Réponse Gala" dataDxfId="103"/>
    <tableColumn id="25" name="Gala Invité par" dataDxfId="102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Y2" insertRow="1" totalsRowShown="0" headerRowDxfId="95" headerRowBorderDxfId="94" tableBorderDxfId="93">
  <autoFilter ref="A1:Y2"/>
  <tableColumns count="25">
    <tableColumn id="1" name="CIVILITE" dataDxfId="92"/>
    <tableColumn id="2" name="PRENOM" dataDxfId="91"/>
    <tableColumn id="3" name="NOM" dataDxfId="90"/>
    <tableColumn id="4" name="FONCTION/SERVICE" dataDxfId="89"/>
    <tableColumn id="5" name="ADRESSE1" dataDxfId="88"/>
    <tableColumn id="6" name="ADRESSE2" dataDxfId="87"/>
    <tableColumn id="7" name="ADRESSE3" dataDxfId="86"/>
    <tableColumn id="8" name="CODE POSTAL" dataDxfId="85"/>
    <tableColumn id="9" name="VILLE" dataDxfId="84"/>
    <tableColumn id="10" name="Pays" dataDxfId="83"/>
    <tableColumn id="11" name="Tél. Pro." dataDxfId="82"/>
    <tableColumn id="12" name="Tél. Port." dataDxfId="81"/>
    <tableColumn id="13" name="Email" dataDxfId="80"/>
    <tableColumn id="14" name="Diner C.E." dataDxfId="79"/>
    <tableColumn id="15" name="Réponse C.E." dataDxfId="78"/>
    <tableColumn id="16" name="C.E. Invité par" dataDxfId="77"/>
    <tableColumn id="17" name="Cocktail Ministre" dataDxfId="76"/>
    <tableColumn id="18" name="Réponse Ministre" dataDxfId="75"/>
    <tableColumn id="19" name="Ministre Invité par" dataDxfId="74"/>
    <tableColumn id="20" name="Cocktail Délégué" dataDxfId="73"/>
    <tableColumn id="21" name="Réponse Délégué" dataDxfId="72"/>
    <tableColumn id="22" name="Délégué Invité par" dataDxfId="71"/>
    <tableColumn id="23" name="Soirée de Gala" dataDxfId="70"/>
    <tableColumn id="24" name="Réponse Gala" dataDxfId="69"/>
    <tableColumn id="25" name="Gala Invité par" dataDxfId="68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A1:Y6" totalsRowShown="0" headerRowDxfId="61" headerRowBorderDxfId="60" tableBorderDxfId="59">
  <autoFilter ref="A1:Y6"/>
  <sortState ref="A2:Y51">
    <sortCondition ref="N1:N51"/>
  </sortState>
  <tableColumns count="25">
    <tableColumn id="1" name="CIVILITE" dataDxfId="58"/>
    <tableColumn id="2" name="PRENOM" dataDxfId="57"/>
    <tableColumn id="3" name="NOM" dataDxfId="56"/>
    <tableColumn id="4" name="FONCTION/SERVICE" dataDxfId="55"/>
    <tableColumn id="5" name="ADRESSE1" dataDxfId="54"/>
    <tableColumn id="6" name="ADRESSE2" dataDxfId="53"/>
    <tableColumn id="7" name="ADRESSE3" dataDxfId="52"/>
    <tableColumn id="8" name="CODE POSTAL" dataDxfId="51"/>
    <tableColumn id="9" name="VILLE" dataDxfId="50"/>
    <tableColumn id="10" name="Pays" dataDxfId="49"/>
    <tableColumn id="11" name="Tél. Pro." dataDxfId="48"/>
    <tableColumn id="12" name="Tél. Port." dataDxfId="47"/>
    <tableColumn id="13" name="Email" dataDxfId="46"/>
    <tableColumn id="14" name="Cérémonie" dataDxfId="45"/>
    <tableColumn id="15" name="Réponse Céré" dataDxfId="44"/>
    <tableColumn id="16" name="C.E. Invité par" dataDxfId="43"/>
    <tableColumn id="17" name="Cocktail Ministre" dataDxfId="42"/>
    <tableColumn id="18" name="Réponse Ministre" dataDxfId="41"/>
    <tableColumn id="19" name="Ministre Invité par" dataDxfId="40"/>
    <tableColumn id="20" name="Cocktail Délégué" dataDxfId="39"/>
    <tableColumn id="21" name="Réponse Délégué" dataDxfId="38"/>
    <tableColumn id="22" name="Délégué Invité par" dataDxfId="37"/>
    <tableColumn id="23" name="Soirée de Gala" dataDxfId="36"/>
    <tableColumn id="24" name="Réponse Gala" dataDxfId="35"/>
    <tableColumn id="25" name="Gala Invité par" dataDxfId="34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id="4" name="Tableau4" displayName="Tableau4" ref="A1:Y7" totalsRowShown="0" headerRowDxfId="27" headerRowBorderDxfId="26" tableBorderDxfId="25">
  <autoFilter ref="A1:Y7"/>
  <sortState ref="A2:Y63">
    <sortCondition ref="C1:C63"/>
  </sortState>
  <tableColumns count="25">
    <tableColumn id="1" name="CIVILITE" dataDxfId="24"/>
    <tableColumn id="2" name="PRENOM" dataDxfId="23"/>
    <tableColumn id="3" name="NOM" dataDxfId="22"/>
    <tableColumn id="4" name="FONCTION/SERVICE" dataDxfId="21"/>
    <tableColumn id="5" name="ADRESSE1" dataDxfId="20"/>
    <tableColumn id="6" name="ADRESSE2" dataDxfId="19"/>
    <tableColumn id="7" name="ADRESSE3" dataDxfId="18"/>
    <tableColumn id="8" name="CODE POSTAL" dataDxfId="17"/>
    <tableColumn id="9" name="VILLE" dataDxfId="16"/>
    <tableColumn id="10" name="Pays" dataDxfId="15"/>
    <tableColumn id="11" name="Tél. Pro." dataDxfId="14"/>
    <tableColumn id="12" name="Tél. Port." dataDxfId="13"/>
    <tableColumn id="13" name="Email" dataDxfId="12"/>
    <tableColumn id="14" name="Diner C.E." dataDxfId="11"/>
    <tableColumn id="15" name="Réponse C.E." dataDxfId="10"/>
    <tableColumn id="16" name="C.E. Invité par" dataDxfId="9"/>
    <tableColumn id="17" name="Cocktail Ministre" dataDxfId="8"/>
    <tableColumn id="18" name="Réponse Ministre" dataDxfId="7"/>
    <tableColumn id="19" name="Ministre Invité par" dataDxfId="6"/>
    <tableColumn id="20" name="Cocktail Délégué" dataDxfId="5"/>
    <tableColumn id="21" name="Réponse Délégué" dataDxfId="4"/>
    <tableColumn id="22" name="Délégué Invité par" dataDxfId="3"/>
    <tableColumn id="23" name="Soirée de Gala" dataDxfId="2"/>
    <tableColumn id="24" name="Réponse Gala" dataDxfId="1"/>
    <tableColumn id="25" name="Gala Invité par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7C80"/>
    <pageSetUpPr fitToPage="1"/>
  </sheetPr>
  <dimension ref="A1:Y51"/>
  <sheetViews>
    <sheetView tabSelected="1" zoomScale="115" zoomScaleNormal="115" workbookViewId="0">
      <selection activeCell="B6" sqref="B6"/>
    </sheetView>
  </sheetViews>
  <sheetFormatPr baseColWidth="10" defaultRowHeight="12.75" x14ac:dyDescent="0.2"/>
  <cols>
    <col min="1" max="1" width="33.7109375" style="86" bestFit="1" customWidth="1"/>
    <col min="2" max="2" width="29.7109375" style="88" bestFit="1" customWidth="1"/>
    <col min="3" max="3" width="33.42578125" style="88" bestFit="1" customWidth="1"/>
    <col min="4" max="4" width="107.5703125" style="88" bestFit="1" customWidth="1"/>
    <col min="5" max="5" width="68" style="88" bestFit="1" customWidth="1"/>
    <col min="6" max="6" width="37.7109375" style="88" customWidth="1"/>
    <col min="7" max="7" width="29.140625" style="88" bestFit="1" customWidth="1"/>
    <col min="8" max="8" width="18.85546875" style="87" bestFit="1" customWidth="1"/>
    <col min="9" max="9" width="26.42578125" style="88" bestFit="1" customWidth="1"/>
    <col min="10" max="10" width="17" style="89" bestFit="1" customWidth="1"/>
    <col min="11" max="11" width="17" style="2" customWidth="1"/>
    <col min="12" max="12" width="15.28515625" style="1" bestFit="1" customWidth="1"/>
    <col min="13" max="13" width="11.42578125" style="1"/>
    <col min="14" max="14" width="16.28515625" style="46" bestFit="1" customWidth="1"/>
    <col min="15" max="15" width="17.5703125" style="47" bestFit="1" customWidth="1"/>
    <col min="16" max="16" width="21.5703125" style="48" bestFit="1" customWidth="1"/>
    <col min="17" max="17" width="21.5703125" style="46" bestFit="1" customWidth="1"/>
    <col min="18" max="18" width="22" style="47" bestFit="1" customWidth="1"/>
    <col min="19" max="19" width="21.5703125" style="48" bestFit="1" customWidth="1"/>
    <col min="20" max="20" width="21.140625" style="46" bestFit="1" customWidth="1"/>
    <col min="21" max="21" width="22.42578125" style="47" bestFit="1" customWidth="1"/>
    <col min="22" max="22" width="22.42578125" style="48" bestFit="1" customWidth="1"/>
    <col min="23" max="23" width="19.28515625" style="13" bestFit="1" customWidth="1"/>
    <col min="24" max="24" width="18.28515625" style="13" bestFit="1" customWidth="1"/>
    <col min="25" max="25" width="19" style="13" bestFit="1" customWidth="1"/>
    <col min="26" max="16384" width="11.42578125" style="1"/>
  </cols>
  <sheetData>
    <row r="1" spans="1:25" x14ac:dyDescent="0.2">
      <c r="A1" s="82" t="s">
        <v>12</v>
      </c>
      <c r="B1" s="83" t="s">
        <v>1</v>
      </c>
      <c r="C1" s="83" t="s">
        <v>0</v>
      </c>
      <c r="D1" s="83" t="s">
        <v>7</v>
      </c>
      <c r="E1" s="83" t="s">
        <v>2</v>
      </c>
      <c r="F1" s="83" t="s">
        <v>3</v>
      </c>
      <c r="G1" s="83" t="s">
        <v>6</v>
      </c>
      <c r="H1" s="84" t="s">
        <v>10</v>
      </c>
      <c r="I1" s="83" t="s">
        <v>11</v>
      </c>
      <c r="J1" s="85" t="s">
        <v>8</v>
      </c>
      <c r="K1" s="3" t="s">
        <v>14</v>
      </c>
      <c r="L1" s="4" t="s">
        <v>13</v>
      </c>
      <c r="M1" s="5" t="s">
        <v>9</v>
      </c>
      <c r="N1" s="43" t="s">
        <v>73</v>
      </c>
      <c r="O1" s="4" t="s">
        <v>74</v>
      </c>
      <c r="P1" s="44" t="s">
        <v>75</v>
      </c>
      <c r="Q1" s="43" t="s">
        <v>59</v>
      </c>
      <c r="R1" s="4" t="s">
        <v>60</v>
      </c>
      <c r="S1" s="44" t="s">
        <v>64</v>
      </c>
      <c r="T1" s="43" t="s">
        <v>61</v>
      </c>
      <c r="U1" s="4" t="s">
        <v>62</v>
      </c>
      <c r="V1" s="44" t="s">
        <v>63</v>
      </c>
      <c r="W1" s="42" t="s">
        <v>28</v>
      </c>
      <c r="X1" s="5" t="s">
        <v>29</v>
      </c>
      <c r="Y1" s="9" t="s">
        <v>30</v>
      </c>
    </row>
    <row r="2" spans="1:25" ht="15.75" x14ac:dyDescent="0.2">
      <c r="A2" s="59" t="s">
        <v>4</v>
      </c>
      <c r="B2" s="60" t="s">
        <v>66</v>
      </c>
      <c r="C2" s="60" t="s">
        <v>15</v>
      </c>
      <c r="D2" s="61"/>
      <c r="E2" s="61"/>
      <c r="F2" s="60"/>
      <c r="G2" s="60"/>
      <c r="H2" s="62"/>
      <c r="I2" s="63"/>
      <c r="J2" s="77"/>
      <c r="K2" s="69"/>
      <c r="L2" s="70"/>
      <c r="M2" s="70"/>
      <c r="N2" s="45" t="s">
        <v>24</v>
      </c>
      <c r="O2" s="17"/>
      <c r="P2" s="57"/>
      <c r="Q2" s="45" t="s">
        <v>70</v>
      </c>
      <c r="R2" s="17"/>
      <c r="S2" s="57"/>
      <c r="T2" s="52" t="s">
        <v>24</v>
      </c>
      <c r="U2" s="53"/>
      <c r="V2" s="58"/>
      <c r="W2" s="17" t="s">
        <v>24</v>
      </c>
      <c r="X2" s="11"/>
      <c r="Y2" s="17"/>
    </row>
    <row r="3" spans="1:25" ht="15.75" x14ac:dyDescent="0.2">
      <c r="A3" s="59" t="s">
        <v>4</v>
      </c>
      <c r="B3" s="60" t="s">
        <v>67</v>
      </c>
      <c r="C3" s="60" t="s">
        <v>56</v>
      </c>
      <c r="D3" s="61"/>
      <c r="E3" s="61"/>
      <c r="F3" s="60"/>
      <c r="G3" s="60"/>
      <c r="H3" s="62"/>
      <c r="I3" s="63"/>
      <c r="J3" s="77"/>
      <c r="K3" s="69"/>
      <c r="L3" s="70"/>
      <c r="M3" s="70"/>
      <c r="N3" s="45" t="s">
        <v>24</v>
      </c>
      <c r="O3" s="17"/>
      <c r="P3" s="57"/>
      <c r="Q3" s="45" t="s">
        <v>70</v>
      </c>
      <c r="R3" s="17"/>
      <c r="S3" s="57"/>
      <c r="T3" s="52" t="s">
        <v>24</v>
      </c>
      <c r="U3" s="53"/>
      <c r="V3" s="58"/>
      <c r="W3" s="17" t="s">
        <v>24</v>
      </c>
      <c r="X3" s="11"/>
      <c r="Y3" s="17"/>
    </row>
    <row r="4" spans="1:25" ht="15.75" x14ac:dyDescent="0.2">
      <c r="A4" s="59" t="s">
        <v>4</v>
      </c>
      <c r="B4" s="60" t="s">
        <v>16</v>
      </c>
      <c r="C4" s="60" t="s">
        <v>17</v>
      </c>
      <c r="D4" s="61"/>
      <c r="E4" s="61"/>
      <c r="F4" s="60"/>
      <c r="G4" s="60"/>
      <c r="H4" s="62"/>
      <c r="I4" s="63"/>
      <c r="J4" s="77"/>
      <c r="K4" s="69"/>
      <c r="L4" s="70"/>
      <c r="M4" s="70"/>
      <c r="N4" s="45" t="s">
        <v>24</v>
      </c>
      <c r="O4" s="17"/>
      <c r="P4" s="57"/>
      <c r="Q4" s="45" t="s">
        <v>24</v>
      </c>
      <c r="R4" s="17"/>
      <c r="S4" s="57"/>
      <c r="T4" s="52" t="s">
        <v>70</v>
      </c>
      <c r="U4" s="53"/>
      <c r="V4" s="58"/>
      <c r="W4" s="17" t="s">
        <v>70</v>
      </c>
      <c r="X4" s="11"/>
      <c r="Y4" s="17"/>
    </row>
    <row r="5" spans="1:25" ht="15.75" x14ac:dyDescent="0.2">
      <c r="A5" s="59" t="s">
        <v>4</v>
      </c>
      <c r="B5" s="60" t="s">
        <v>49</v>
      </c>
      <c r="C5" s="60" t="s">
        <v>53</v>
      </c>
      <c r="D5" s="61"/>
      <c r="E5" s="61"/>
      <c r="F5" s="60"/>
      <c r="G5" s="60"/>
      <c r="H5" s="62"/>
      <c r="I5" s="63"/>
      <c r="J5" s="77"/>
      <c r="K5" s="69"/>
      <c r="L5" s="70"/>
      <c r="M5" s="70"/>
      <c r="N5" s="45" t="s">
        <v>24</v>
      </c>
      <c r="O5" s="17"/>
      <c r="P5" s="57"/>
      <c r="Q5" s="45" t="s">
        <v>70</v>
      </c>
      <c r="R5" s="17"/>
      <c r="S5" s="57"/>
      <c r="T5" s="52" t="s">
        <v>24</v>
      </c>
      <c r="U5" s="53"/>
      <c r="V5" s="58"/>
      <c r="W5" s="17" t="s">
        <v>24</v>
      </c>
      <c r="X5" s="11"/>
      <c r="Y5" s="17"/>
    </row>
    <row r="6" spans="1:25" ht="15.75" x14ac:dyDescent="0.2">
      <c r="A6" s="59" t="s">
        <v>4</v>
      </c>
      <c r="B6" s="60" t="s">
        <v>50</v>
      </c>
      <c r="C6" s="60" t="s">
        <v>51</v>
      </c>
      <c r="D6" s="61"/>
      <c r="E6" s="61"/>
      <c r="F6" s="60"/>
      <c r="G6" s="60"/>
      <c r="H6" s="62"/>
      <c r="I6" s="63"/>
      <c r="J6" s="77"/>
      <c r="K6" s="69"/>
      <c r="L6" s="70"/>
      <c r="M6" s="70"/>
      <c r="N6" s="45" t="s">
        <v>24</v>
      </c>
      <c r="O6" s="17"/>
      <c r="P6" s="57"/>
      <c r="Q6" s="45" t="s">
        <v>24</v>
      </c>
      <c r="R6" s="17"/>
      <c r="S6" s="57"/>
      <c r="T6" s="52" t="s">
        <v>70</v>
      </c>
      <c r="U6" s="53"/>
      <c r="V6" s="58"/>
      <c r="W6" s="17" t="s">
        <v>70</v>
      </c>
      <c r="X6" s="11"/>
      <c r="Y6" s="17"/>
    </row>
    <row r="7" spans="1:25" ht="15.75" x14ac:dyDescent="0.2">
      <c r="A7" s="59" t="s">
        <v>4</v>
      </c>
      <c r="B7" s="60" t="s">
        <v>68</v>
      </c>
      <c r="C7" s="60" t="s">
        <v>65</v>
      </c>
      <c r="D7" s="61"/>
      <c r="E7" s="64"/>
      <c r="F7" s="65"/>
      <c r="G7" s="65"/>
      <c r="H7" s="66"/>
      <c r="I7" s="67"/>
      <c r="J7" s="77"/>
      <c r="K7" s="69"/>
      <c r="L7" s="70"/>
      <c r="M7" s="70"/>
      <c r="N7" s="45" t="s">
        <v>70</v>
      </c>
      <c r="O7" s="17"/>
      <c r="P7" s="57"/>
      <c r="Q7" s="45" t="s">
        <v>70</v>
      </c>
      <c r="R7" s="17"/>
      <c r="S7" s="57"/>
      <c r="T7" s="52" t="s">
        <v>70</v>
      </c>
      <c r="U7" s="53"/>
      <c r="V7" s="58"/>
      <c r="W7" s="17" t="s">
        <v>24</v>
      </c>
      <c r="X7" s="11"/>
      <c r="Y7" s="17"/>
    </row>
    <row r="8" spans="1:25" ht="15.75" x14ac:dyDescent="0.2">
      <c r="A8" s="59" t="s">
        <v>5</v>
      </c>
      <c r="B8" s="60" t="s">
        <v>54</v>
      </c>
      <c r="C8" s="60" t="s">
        <v>55</v>
      </c>
      <c r="D8" s="61"/>
      <c r="E8" s="61"/>
      <c r="F8" s="60"/>
      <c r="G8" s="60"/>
      <c r="H8" s="62"/>
      <c r="I8" s="63"/>
      <c r="J8" s="77"/>
      <c r="K8" s="69"/>
      <c r="L8" s="70"/>
      <c r="M8" s="70"/>
      <c r="N8" s="45" t="s">
        <v>70</v>
      </c>
      <c r="O8" s="17"/>
      <c r="P8" s="57"/>
      <c r="Q8" s="45" t="s">
        <v>70</v>
      </c>
      <c r="R8" s="17"/>
      <c r="S8" s="57"/>
      <c r="T8" s="52" t="s">
        <v>24</v>
      </c>
      <c r="U8" s="53"/>
      <c r="V8" s="58"/>
      <c r="W8" s="17" t="s">
        <v>24</v>
      </c>
      <c r="X8" s="11"/>
      <c r="Y8" s="17"/>
    </row>
    <row r="9" spans="1:25" ht="15.75" x14ac:dyDescent="0.2">
      <c r="A9" s="59" t="s">
        <v>52</v>
      </c>
      <c r="B9" s="60" t="s">
        <v>57</v>
      </c>
      <c r="C9" s="60" t="s">
        <v>58</v>
      </c>
      <c r="D9" s="61"/>
      <c r="E9" s="61"/>
      <c r="F9" s="60"/>
      <c r="G9" s="60"/>
      <c r="H9" s="62"/>
      <c r="I9" s="63"/>
      <c r="J9" s="77"/>
      <c r="K9" s="69"/>
      <c r="L9" s="70"/>
      <c r="M9" s="70"/>
      <c r="N9" s="45" t="s">
        <v>24</v>
      </c>
      <c r="O9" s="17"/>
      <c r="P9" s="57"/>
      <c r="Q9" s="45" t="s">
        <v>24</v>
      </c>
      <c r="R9" s="17"/>
      <c r="S9" s="57"/>
      <c r="T9" s="52" t="s">
        <v>70</v>
      </c>
      <c r="U9" s="53"/>
      <c r="V9" s="58"/>
      <c r="W9" s="17" t="s">
        <v>24</v>
      </c>
      <c r="X9" s="11"/>
      <c r="Y9" s="17"/>
    </row>
    <row r="51" spans="1:25" customFormat="1" x14ac:dyDescent="0.2">
      <c r="A51" s="86"/>
      <c r="B51" s="88"/>
      <c r="C51" s="88"/>
      <c r="D51" s="88"/>
      <c r="E51" s="88"/>
      <c r="F51" s="88"/>
      <c r="G51" s="88"/>
      <c r="H51" s="87"/>
      <c r="I51" s="88"/>
      <c r="J51" s="89"/>
      <c r="K51" s="2"/>
      <c r="L51" s="1"/>
      <c r="M51" s="1"/>
      <c r="N51" s="46"/>
      <c r="O51" s="47"/>
      <c r="P51" s="48"/>
      <c r="Q51" s="46"/>
      <c r="R51" s="47"/>
      <c r="S51" s="48"/>
      <c r="T51" s="46"/>
      <c r="U51" s="47"/>
      <c r="V51" s="48"/>
      <c r="W51" s="13"/>
      <c r="X51" s="13"/>
      <c r="Y51" s="13"/>
    </row>
  </sheetData>
  <sortState ref="A2:U312">
    <sortCondition ref="C1"/>
    <sortCondition ref="B1"/>
  </sortState>
  <conditionalFormatting sqref="N1:O1048576">
    <cfRule type="containsText" dxfId="168" priority="7" operator="containsText" text="NON">
      <formula>NOT(ISERROR(SEARCH("NON",N1)))</formula>
    </cfRule>
    <cfRule type="containsText" dxfId="167" priority="8" operator="containsText" text="OUI">
      <formula>NOT(ISERROR(SEARCH("OUI",N1)))</formula>
    </cfRule>
  </conditionalFormatting>
  <conditionalFormatting sqref="Q1:R1048576 W1:X1048576 T1:U1048576">
    <cfRule type="containsText" dxfId="166" priority="6" operator="containsText" text="OUI">
      <formula>NOT(ISERROR(SEARCH("OUI",Q1)))</formula>
    </cfRule>
  </conditionalFormatting>
  <conditionalFormatting sqref="Q1:R1048576 W1:X1048576 T1:U1048576">
    <cfRule type="containsText" dxfId="165" priority="5" operator="containsText" text="NON">
      <formula>NOT(ISERROR(SEARCH("NON",Q1)))</formula>
    </cfRule>
  </conditionalFormatting>
  <printOptions horizontalCentered="1" verticalCentered="1"/>
  <pageMargins left="0" right="0" top="0" bottom="0" header="0.31496062992125984" footer="0.31496062992125984"/>
  <pageSetup paperSize="9" scale="21" fitToHeight="0" orientation="landscape" horizontalDpi="4294967292" verticalDpi="4294967292" r:id="rId1"/>
  <headerFooter>
    <oddHeader>&amp;CCOCKTAIL DES MINISTRES</oddHead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7C80"/>
  </sheetPr>
  <dimension ref="A1:Y59"/>
  <sheetViews>
    <sheetView workbookViewId="0">
      <selection activeCell="A46" sqref="A46"/>
    </sheetView>
  </sheetViews>
  <sheetFormatPr baseColWidth="10" defaultRowHeight="12.75" x14ac:dyDescent="0.2"/>
  <cols>
    <col min="1" max="1" width="33.7109375" style="79" customWidth="1"/>
    <col min="2" max="3" width="29.7109375" style="79" customWidth="1"/>
    <col min="4" max="4" width="107.5703125" style="79" customWidth="1"/>
    <col min="5" max="5" width="68" style="79" customWidth="1"/>
    <col min="6" max="6" width="37.7109375" style="79" customWidth="1"/>
    <col min="7" max="7" width="29.140625" style="79" customWidth="1"/>
    <col min="8" max="8" width="18.85546875" style="79" bestFit="1" customWidth="1"/>
    <col min="9" max="9" width="26.42578125" style="79" customWidth="1"/>
    <col min="10" max="12" width="17" style="79" customWidth="1"/>
    <col min="13" max="13" width="25.7109375" style="79" customWidth="1"/>
    <col min="14" max="14" width="18.140625" style="13" bestFit="1" customWidth="1"/>
    <col min="15" max="15" width="17.5703125" style="13" bestFit="1" customWidth="1"/>
    <col min="16" max="16" width="18.28515625" style="13" bestFit="1" customWidth="1"/>
    <col min="17" max="17" width="20.7109375" style="13" bestFit="1" customWidth="1"/>
    <col min="18" max="18" width="21.28515625" style="13" bestFit="1" customWidth="1"/>
    <col min="19" max="19" width="22" style="13" bestFit="1" customWidth="1"/>
    <col min="20" max="20" width="21.140625" style="13" bestFit="1" customWidth="1"/>
    <col min="21" max="21" width="21.7109375" style="13" bestFit="1" customWidth="1"/>
    <col min="22" max="22" width="22.42578125" style="13" bestFit="1" customWidth="1"/>
    <col min="23" max="23" width="19.28515625" style="13" bestFit="1" customWidth="1"/>
    <col min="24" max="24" width="18.28515625" style="13" bestFit="1" customWidth="1"/>
    <col min="25" max="25" width="19" style="13" bestFit="1" customWidth="1"/>
    <col min="26" max="26" width="29.7109375" customWidth="1"/>
    <col min="27" max="27" width="11.42578125" customWidth="1"/>
  </cols>
  <sheetData>
    <row r="1" spans="1:25" x14ac:dyDescent="0.2">
      <c r="A1" s="73" t="s">
        <v>12</v>
      </c>
      <c r="B1" s="74" t="s">
        <v>1</v>
      </c>
      <c r="C1" s="74" t="s">
        <v>0</v>
      </c>
      <c r="D1" s="74" t="s">
        <v>7</v>
      </c>
      <c r="E1" s="74" t="s">
        <v>2</v>
      </c>
      <c r="F1" s="74" t="s">
        <v>3</v>
      </c>
      <c r="G1" s="74" t="s">
        <v>6</v>
      </c>
      <c r="H1" s="75" t="s">
        <v>10</v>
      </c>
      <c r="I1" s="74" t="s">
        <v>11</v>
      </c>
      <c r="J1" s="76" t="s">
        <v>8</v>
      </c>
      <c r="K1" s="76" t="s">
        <v>14</v>
      </c>
      <c r="L1" s="74" t="s">
        <v>13</v>
      </c>
      <c r="M1" s="74" t="s">
        <v>9</v>
      </c>
      <c r="N1" s="6" t="s">
        <v>73</v>
      </c>
      <c r="O1" s="6" t="s">
        <v>74</v>
      </c>
      <c r="P1" s="6" t="s">
        <v>75</v>
      </c>
      <c r="Q1" s="6" t="s">
        <v>22</v>
      </c>
      <c r="R1" s="6" t="s">
        <v>23</v>
      </c>
      <c r="S1" s="6" t="s">
        <v>31</v>
      </c>
      <c r="T1" s="6" t="s">
        <v>25</v>
      </c>
      <c r="U1" s="6" t="s">
        <v>27</v>
      </c>
      <c r="V1" s="6" t="s">
        <v>26</v>
      </c>
      <c r="W1" s="6" t="s">
        <v>28</v>
      </c>
      <c r="X1" s="8" t="s">
        <v>29</v>
      </c>
      <c r="Y1" s="10" t="s">
        <v>30</v>
      </c>
    </row>
    <row r="2" spans="1:25" s="1" customFormat="1" ht="15.75" x14ac:dyDescent="0.2">
      <c r="A2" s="59"/>
      <c r="B2" s="60"/>
      <c r="C2" s="60"/>
      <c r="D2" s="61"/>
      <c r="E2" s="61"/>
      <c r="F2" s="60"/>
      <c r="G2" s="60"/>
      <c r="H2" s="62"/>
      <c r="I2" s="63"/>
      <c r="J2" s="77"/>
      <c r="K2" s="69"/>
      <c r="L2" s="70"/>
      <c r="M2" s="70"/>
      <c r="N2" s="45"/>
      <c r="O2" s="17"/>
      <c r="P2" s="57"/>
      <c r="Q2" s="45"/>
      <c r="R2" s="17"/>
      <c r="S2" s="57"/>
      <c r="T2" s="52"/>
      <c r="U2" s="53"/>
      <c r="V2" s="58"/>
      <c r="W2" s="17"/>
      <c r="X2" s="11"/>
      <c r="Y2" s="17"/>
    </row>
    <row r="3" spans="1:25" s="1" customFormat="1" x14ac:dyDescent="0.2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</row>
    <row r="4" spans="1:25" s="1" customFormat="1" x14ac:dyDescent="0.2">
      <c r="A4" s="79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25" s="1" customFormat="1" x14ac:dyDescent="0.2">
      <c r="A5" s="79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6" spans="1:25" s="1" customFormat="1" x14ac:dyDescent="0.2">
      <c r="A6" s="79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s="1" customFormat="1" x14ac:dyDescent="0.2">
      <c r="A7" s="79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</row>
    <row r="8" spans="1:25" s="1" customFormat="1" x14ac:dyDescent="0.2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spans="1:25" s="1" customFormat="1" x14ac:dyDescent="0.2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spans="1:25" s="1" customFormat="1" x14ac:dyDescent="0.2">
      <c r="A10" s="79"/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</row>
    <row r="11" spans="1:25" s="1" customFormat="1" x14ac:dyDescent="0.2">
      <c r="A11" s="79"/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</row>
    <row r="12" spans="1:25" s="1" customFormat="1" x14ac:dyDescent="0.2">
      <c r="A12" s="79"/>
      <c r="B12" s="79"/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</row>
    <row r="13" spans="1:25" s="1" customFormat="1" x14ac:dyDescent="0.2">
      <c r="A13" s="79"/>
      <c r="B13" s="79"/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</row>
    <row r="14" spans="1:25" s="1" customFormat="1" x14ac:dyDescent="0.2">
      <c r="A14" s="79"/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</row>
    <row r="15" spans="1:25" s="1" customFormat="1" x14ac:dyDescent="0.2">
      <c r="A15" s="79"/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</row>
    <row r="16" spans="1:25" s="1" customFormat="1" x14ac:dyDescent="0.2">
      <c r="A16" s="79"/>
      <c r="B16" s="79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</row>
    <row r="17" spans="1:25" s="1" customFormat="1" x14ac:dyDescent="0.2">
      <c r="A17" s="79"/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</row>
    <row r="18" spans="1:25" s="1" customFormat="1" x14ac:dyDescent="0.2">
      <c r="A18" s="79"/>
      <c r="B18" s="79"/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</row>
    <row r="19" spans="1:25" s="1" customFormat="1" x14ac:dyDescent="0.2">
      <c r="A19" s="79"/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</row>
    <row r="20" spans="1:25" s="1" customFormat="1" x14ac:dyDescent="0.2">
      <c r="A20" s="79"/>
      <c r="B20" s="79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</row>
    <row r="21" spans="1:25" s="1" customFormat="1" x14ac:dyDescent="0.2">
      <c r="A21" s="79"/>
      <c r="B21" s="79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</row>
    <row r="22" spans="1:25" s="1" customFormat="1" x14ac:dyDescent="0.2">
      <c r="A22" s="79"/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</row>
    <row r="23" spans="1:25" s="1" customFormat="1" x14ac:dyDescent="0.2">
      <c r="A23" s="79"/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</row>
    <row r="24" spans="1:25" s="1" customFormat="1" x14ac:dyDescent="0.2">
      <c r="A24" s="79"/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</row>
    <row r="25" spans="1:25" s="1" customFormat="1" x14ac:dyDescent="0.2">
      <c r="A25" s="79"/>
      <c r="B25" s="79"/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</row>
    <row r="26" spans="1:25" s="1" customFormat="1" x14ac:dyDescent="0.2">
      <c r="A26" s="79"/>
      <c r="B26" s="79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</row>
    <row r="27" spans="1:25" s="1" customFormat="1" x14ac:dyDescent="0.2">
      <c r="A27" s="79"/>
      <c r="B27" s="79"/>
      <c r="C27" s="79"/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</row>
    <row r="28" spans="1:25" s="1" customFormat="1" x14ac:dyDescent="0.2">
      <c r="A28" s="79"/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</row>
    <row r="29" spans="1:25" s="1" customFormat="1" x14ac:dyDescent="0.2">
      <c r="A29" s="79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</row>
    <row r="30" spans="1:25" s="1" customFormat="1" x14ac:dyDescent="0.2">
      <c r="A30" s="79"/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</row>
    <row r="31" spans="1:25" s="1" customFormat="1" x14ac:dyDescent="0.2">
      <c r="A31" s="79"/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</row>
    <row r="32" spans="1:25" s="1" customFormat="1" x14ac:dyDescent="0.2">
      <c r="A32" s="79"/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</row>
    <row r="33" spans="1:25" s="1" customFormat="1" x14ac:dyDescent="0.2">
      <c r="A33" s="79"/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</row>
    <row r="34" spans="1:25" s="1" customFormat="1" x14ac:dyDescent="0.2">
      <c r="A34" s="79"/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</row>
    <row r="35" spans="1:25" s="1" customFormat="1" x14ac:dyDescent="0.2">
      <c r="A35" s="79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</row>
    <row r="36" spans="1:25" s="1" customFormat="1" x14ac:dyDescent="0.2">
      <c r="A36" s="79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</row>
    <row r="37" spans="1:25" s="1" customFormat="1" x14ac:dyDescent="0.2">
      <c r="A37" s="79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</row>
    <row r="38" spans="1:25" s="1" customFormat="1" x14ac:dyDescent="0.2">
      <c r="A38" s="79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</row>
    <row r="39" spans="1:25" s="1" customFormat="1" x14ac:dyDescent="0.2">
      <c r="A39" s="79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</row>
    <row r="40" spans="1:25" s="1" customFormat="1" x14ac:dyDescent="0.2">
      <c r="A40" s="79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</row>
    <row r="41" spans="1:25" s="1" customFormat="1" x14ac:dyDescent="0.2">
      <c r="A41" s="79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</row>
    <row r="42" spans="1:25" s="1" customFormat="1" x14ac:dyDescent="0.2">
      <c r="A42" s="79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</row>
    <row r="43" spans="1:25" s="1" customFormat="1" x14ac:dyDescent="0.2">
      <c r="A43" s="79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</row>
    <row r="44" spans="1:25" s="1" customFormat="1" x14ac:dyDescent="0.2">
      <c r="A44" s="79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</row>
    <row r="45" spans="1:25" s="1" customFormat="1" x14ac:dyDescent="0.2">
      <c r="A45" s="79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</row>
    <row r="46" spans="1:25" s="1" customFormat="1" x14ac:dyDescent="0.2">
      <c r="A46" s="79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</row>
    <row r="47" spans="1:25" s="1" customFormat="1" x14ac:dyDescent="0.2">
      <c r="A47" s="79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</row>
    <row r="48" spans="1:25" s="1" customFormat="1" x14ac:dyDescent="0.2">
      <c r="A48" s="79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</row>
    <row r="49" spans="1:25" s="1" customFormat="1" x14ac:dyDescent="0.2">
      <c r="A49" s="79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</row>
    <row r="50" spans="1:25" s="1" customFormat="1" x14ac:dyDescent="0.2">
      <c r="A50" s="79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</row>
    <row r="51" spans="1:25" s="1" customFormat="1" x14ac:dyDescent="0.2">
      <c r="A51" s="79"/>
      <c r="B51" s="79"/>
      <c r="C51" s="79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</row>
    <row r="52" spans="1:25" s="1" customFormat="1" x14ac:dyDescent="0.2">
      <c r="A52" s="79"/>
      <c r="B52" s="79"/>
      <c r="C52" s="79"/>
      <c r="D52" s="79"/>
      <c r="E52" s="79"/>
      <c r="F52" s="79"/>
      <c r="G52" s="79"/>
      <c r="H52" s="79"/>
      <c r="I52" s="79"/>
      <c r="J52" s="79"/>
      <c r="K52" s="79"/>
      <c r="L52" s="79"/>
      <c r="M52" s="79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</row>
    <row r="53" spans="1:25" s="1" customFormat="1" x14ac:dyDescent="0.2">
      <c r="A53" s="79"/>
      <c r="B53" s="79"/>
      <c r="C53" s="79"/>
      <c r="D53" s="79"/>
      <c r="E53" s="79"/>
      <c r="F53" s="79"/>
      <c r="G53" s="79"/>
      <c r="H53" s="79"/>
      <c r="I53" s="79"/>
      <c r="J53" s="79"/>
      <c r="K53" s="79"/>
      <c r="L53" s="79"/>
      <c r="M53" s="79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</row>
    <row r="54" spans="1:25" s="1" customFormat="1" x14ac:dyDescent="0.2">
      <c r="A54" s="79"/>
      <c r="B54" s="79"/>
      <c r="C54" s="79"/>
      <c r="D54" s="79"/>
      <c r="E54" s="79"/>
      <c r="F54" s="79"/>
      <c r="G54" s="79"/>
      <c r="H54" s="79"/>
      <c r="I54" s="79"/>
      <c r="J54" s="79"/>
      <c r="K54" s="79"/>
      <c r="L54" s="79"/>
      <c r="M54" s="79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</row>
    <row r="55" spans="1:25" s="1" customFormat="1" x14ac:dyDescent="0.2">
      <c r="A55" s="79"/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</row>
    <row r="56" spans="1:25" s="1" customFormat="1" x14ac:dyDescent="0.2">
      <c r="A56" s="79"/>
      <c r="B56" s="79"/>
      <c r="C56" s="79"/>
      <c r="D56" s="79"/>
      <c r="E56" s="79"/>
      <c r="F56" s="79"/>
      <c r="G56" s="79"/>
      <c r="H56" s="79"/>
      <c r="I56" s="79"/>
      <c r="J56" s="79"/>
      <c r="K56" s="79"/>
      <c r="L56" s="79"/>
      <c r="M56" s="79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</row>
    <row r="57" spans="1:25" s="1" customFormat="1" x14ac:dyDescent="0.2">
      <c r="A57" s="79"/>
      <c r="B57" s="79"/>
      <c r="C57" s="79"/>
      <c r="D57" s="79"/>
      <c r="E57" s="79"/>
      <c r="F57" s="79"/>
      <c r="G57" s="79"/>
      <c r="H57" s="79"/>
      <c r="I57" s="79"/>
      <c r="J57" s="79"/>
      <c r="K57" s="79"/>
      <c r="L57" s="79"/>
      <c r="M57" s="79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</row>
    <row r="58" spans="1:25" s="1" customFormat="1" x14ac:dyDescent="0.2">
      <c r="A58" s="79"/>
      <c r="B58" s="79"/>
      <c r="C58" s="79"/>
      <c r="D58" s="79"/>
      <c r="E58" s="79"/>
      <c r="F58" s="79"/>
      <c r="G58" s="79"/>
      <c r="H58" s="79"/>
      <c r="I58" s="79"/>
      <c r="J58" s="79"/>
      <c r="K58" s="79"/>
      <c r="L58" s="79"/>
      <c r="M58" s="79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</row>
    <row r="59" spans="1:25" s="1" customFormat="1" x14ac:dyDescent="0.2">
      <c r="A59" s="79"/>
      <c r="B59" s="79"/>
      <c r="C59" s="79"/>
      <c r="D59" s="79"/>
      <c r="E59" s="79"/>
      <c r="F59" s="79"/>
      <c r="G59" s="79"/>
      <c r="H59" s="79"/>
      <c r="I59" s="79"/>
      <c r="J59" s="79"/>
      <c r="K59" s="79"/>
      <c r="L59" s="79"/>
      <c r="M59" s="79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</row>
  </sheetData>
  <conditionalFormatting sqref="N1:O1 Q1:R1 T1:U1 W1:X1 W3:X1048576 T3:U1048576 Q3:R1048576 N3:O1048576">
    <cfRule type="containsText" dxfId="135" priority="3593" operator="containsText" text="NON">
      <formula>NOT(ISERROR(SEARCH("NON",N1)))</formula>
    </cfRule>
    <cfRule type="containsText" dxfId="134" priority="3594" operator="containsText" text="OUI">
      <formula>NOT(ISERROR(SEARCH("OUI",N1)))</formula>
    </cfRule>
  </conditionalFormatting>
  <conditionalFormatting sqref="N2:O2">
    <cfRule type="containsText" dxfId="133" priority="71" operator="containsText" text="NON">
      <formula>NOT(ISERROR(SEARCH("NON",N2)))</formula>
    </cfRule>
    <cfRule type="containsText" dxfId="132" priority="72" operator="containsText" text="OUI">
      <formula>NOT(ISERROR(SEARCH("OUI",N2)))</formula>
    </cfRule>
  </conditionalFormatting>
  <conditionalFormatting sqref="T2:U2 W2:X2 Q2:R2">
    <cfRule type="containsText" dxfId="131" priority="70" operator="containsText" text="OUI">
      <formula>NOT(ISERROR(SEARCH("OUI",Q2)))</formula>
    </cfRule>
  </conditionalFormatting>
  <conditionalFormatting sqref="T2:U2 W2:X2 Q2:R2">
    <cfRule type="containsText" dxfId="130" priority="69" operator="containsText" text="NON">
      <formula>NOT(ISERROR(SEARCH("NON",Q2)))</formula>
    </cfRule>
  </conditionalFormatting>
  <printOptions horizontalCentered="1" verticalCentered="1"/>
  <pageMargins left="0.70866141732283505" right="0.70866141732283505" top="0.74803149606299202" bottom="0.74803149606299202" header="0.31496062992126" footer="0.31496062992126"/>
  <pageSetup paperSize="9" orientation="landscape" cellComments="atEnd" r:id="rId1"/>
  <headerFooter>
    <oddHeader>&amp;C&amp;"Arial,Gras"&amp;2</oddHead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7C80"/>
    <pageSetUpPr fitToPage="1"/>
  </sheetPr>
  <dimension ref="A1:Y33"/>
  <sheetViews>
    <sheetView topLeftCell="B1" workbookViewId="0">
      <selection activeCell="C19" sqref="C19"/>
    </sheetView>
  </sheetViews>
  <sheetFormatPr baseColWidth="10" defaultRowHeight="12.75" x14ac:dyDescent="0.2"/>
  <cols>
    <col min="1" max="1" width="33.7109375" style="79" bestFit="1" customWidth="1"/>
    <col min="2" max="2" width="29.7109375" style="79" bestFit="1" customWidth="1"/>
    <col min="3" max="3" width="33.42578125" style="79" bestFit="1" customWidth="1"/>
    <col min="4" max="4" width="107.5703125" style="79" bestFit="1" customWidth="1"/>
    <col min="5" max="5" width="38.7109375" style="79" bestFit="1" customWidth="1"/>
    <col min="6" max="6" width="36.28515625" style="79" bestFit="1" customWidth="1"/>
    <col min="7" max="7" width="29.140625" style="79" bestFit="1" customWidth="1"/>
    <col min="8" max="8" width="18.85546875" style="79" bestFit="1" customWidth="1"/>
    <col min="9" max="9" width="26.42578125" style="79" bestFit="1" customWidth="1"/>
    <col min="10" max="10" width="17" style="79" bestFit="1" customWidth="1"/>
    <col min="11" max="11" width="13.28515625" style="79" bestFit="1" customWidth="1"/>
    <col min="12" max="12" width="13.85546875" style="79" bestFit="1" customWidth="1"/>
    <col min="13" max="13" width="16.7109375" style="79" bestFit="1" customWidth="1"/>
    <col min="14" max="14" width="14.5703125" style="14" bestFit="1" customWidth="1"/>
    <col min="15" max="15" width="17.5703125" style="14" bestFit="1" customWidth="1"/>
    <col min="16" max="16" width="18.28515625" style="14" bestFit="1" customWidth="1"/>
    <col min="17" max="17" width="20.7109375" style="14" bestFit="1" customWidth="1"/>
    <col min="18" max="18" width="21.28515625" style="14" bestFit="1" customWidth="1"/>
    <col min="19" max="19" width="21.5703125" style="14" bestFit="1" customWidth="1"/>
    <col min="20" max="20" width="21.140625" style="14" bestFit="1" customWidth="1"/>
    <col min="21" max="21" width="21.7109375" style="14" bestFit="1" customWidth="1"/>
    <col min="22" max="22" width="22.42578125" style="14" bestFit="1" customWidth="1"/>
    <col min="23" max="23" width="19.28515625" style="14" bestFit="1" customWidth="1"/>
    <col min="24" max="24" width="18.28515625" style="14" bestFit="1" customWidth="1"/>
    <col min="25" max="25" width="19" style="14" bestFit="1" customWidth="1"/>
    <col min="26" max="26" width="11.42578125" customWidth="1"/>
    <col min="27" max="27" width="0" hidden="1" customWidth="1"/>
  </cols>
  <sheetData>
    <row r="1" spans="1:25" x14ac:dyDescent="0.2">
      <c r="A1" s="73" t="s">
        <v>12</v>
      </c>
      <c r="B1" s="74" t="s">
        <v>1</v>
      </c>
      <c r="C1" s="74" t="s">
        <v>0</v>
      </c>
      <c r="D1" s="74" t="s">
        <v>7</v>
      </c>
      <c r="E1" s="74" t="s">
        <v>2</v>
      </c>
      <c r="F1" s="74" t="s">
        <v>3</v>
      </c>
      <c r="G1" s="74" t="s">
        <v>6</v>
      </c>
      <c r="H1" s="75" t="s">
        <v>10</v>
      </c>
      <c r="I1" s="74" t="s">
        <v>11</v>
      </c>
      <c r="J1" s="76" t="s">
        <v>8</v>
      </c>
      <c r="K1" s="76" t="s">
        <v>14</v>
      </c>
      <c r="L1" s="74" t="s">
        <v>13</v>
      </c>
      <c r="M1" s="74" t="s">
        <v>9</v>
      </c>
      <c r="N1" s="6" t="s">
        <v>19</v>
      </c>
      <c r="O1" s="6" t="s">
        <v>20</v>
      </c>
      <c r="P1" s="6" t="s">
        <v>21</v>
      </c>
      <c r="Q1" s="6" t="s">
        <v>22</v>
      </c>
      <c r="R1" s="6" t="s">
        <v>23</v>
      </c>
      <c r="S1" s="6" t="s">
        <v>31</v>
      </c>
      <c r="T1" s="6" t="s">
        <v>25</v>
      </c>
      <c r="U1" s="6" t="s">
        <v>27</v>
      </c>
      <c r="V1" s="6" t="s">
        <v>26</v>
      </c>
      <c r="W1" s="6" t="s">
        <v>28</v>
      </c>
      <c r="X1" s="8" t="s">
        <v>29</v>
      </c>
      <c r="Y1" s="10" t="s">
        <v>30</v>
      </c>
    </row>
    <row r="2" spans="1:25" s="1" customFormat="1" ht="15.75" x14ac:dyDescent="0.2">
      <c r="A2" s="59"/>
      <c r="B2" s="60"/>
      <c r="C2" s="60"/>
      <c r="D2" s="61"/>
      <c r="E2" s="61"/>
      <c r="F2" s="60"/>
      <c r="G2" s="60"/>
      <c r="H2" s="62"/>
      <c r="I2" s="63"/>
      <c r="J2" s="77"/>
      <c r="K2" s="69"/>
      <c r="L2" s="70"/>
      <c r="M2" s="70"/>
      <c r="N2" s="45"/>
      <c r="O2" s="17"/>
      <c r="P2" s="57"/>
      <c r="Q2" s="45"/>
      <c r="R2" s="17"/>
      <c r="S2" s="57"/>
      <c r="T2" s="52"/>
      <c r="U2" s="53"/>
      <c r="V2" s="58"/>
      <c r="W2" s="17"/>
      <c r="X2" s="11"/>
      <c r="Y2" s="17"/>
    </row>
    <row r="3" spans="1:25" s="1" customFormat="1" x14ac:dyDescent="0.2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</row>
    <row r="4" spans="1:25" s="1" customFormat="1" x14ac:dyDescent="0.2">
      <c r="A4" s="79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</row>
    <row r="5" spans="1:25" s="1" customFormat="1" x14ac:dyDescent="0.2">
      <c r="A5" s="79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</row>
    <row r="6" spans="1:25" s="1" customFormat="1" x14ac:dyDescent="0.2">
      <c r="A6" s="79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</row>
    <row r="7" spans="1:25" s="1" customFormat="1" x14ac:dyDescent="0.2">
      <c r="A7" s="79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 s="1" customFormat="1" x14ac:dyDescent="0.2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</row>
    <row r="9" spans="1:25" s="1" customFormat="1" x14ac:dyDescent="0.2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</row>
    <row r="10" spans="1:25" s="1" customFormat="1" x14ac:dyDescent="0.2">
      <c r="A10" s="79"/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</row>
    <row r="11" spans="1:25" s="1" customFormat="1" x14ac:dyDescent="0.2">
      <c r="A11" s="79"/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</row>
    <row r="12" spans="1:25" s="1" customFormat="1" x14ac:dyDescent="0.2">
      <c r="A12" s="79"/>
      <c r="B12" s="79"/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</row>
    <row r="13" spans="1:25" s="1" customFormat="1" x14ac:dyDescent="0.2">
      <c r="A13" s="79"/>
      <c r="B13" s="79"/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</row>
    <row r="14" spans="1:25" s="1" customFormat="1" x14ac:dyDescent="0.2">
      <c r="A14" s="79"/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</row>
    <row r="15" spans="1:25" s="1" customFormat="1" x14ac:dyDescent="0.2">
      <c r="A15" s="79"/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</row>
    <row r="16" spans="1:25" s="1" customFormat="1" x14ac:dyDescent="0.2">
      <c r="A16" s="79"/>
      <c r="B16" s="79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</row>
    <row r="17" spans="1:25" s="1" customFormat="1" x14ac:dyDescent="0.2">
      <c r="A17" s="79"/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</row>
    <row r="18" spans="1:25" s="1" customFormat="1" x14ac:dyDescent="0.2">
      <c r="A18" s="79"/>
      <c r="B18" s="79"/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</row>
    <row r="19" spans="1:25" s="1" customFormat="1" x14ac:dyDescent="0.2">
      <c r="A19" s="79"/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</row>
    <row r="20" spans="1:25" s="1" customFormat="1" x14ac:dyDescent="0.2">
      <c r="A20" s="79"/>
      <c r="B20" s="79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</row>
    <row r="21" spans="1:25" s="1" customFormat="1" x14ac:dyDescent="0.2">
      <c r="A21" s="79"/>
      <c r="B21" s="79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</row>
    <row r="22" spans="1:25" s="1" customFormat="1" x14ac:dyDescent="0.2">
      <c r="A22" s="79"/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</row>
    <row r="23" spans="1:25" s="1" customFormat="1" x14ac:dyDescent="0.2">
      <c r="A23" s="79"/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</row>
    <row r="24" spans="1:25" s="1" customFormat="1" x14ac:dyDescent="0.2">
      <c r="A24" s="79"/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</row>
    <row r="25" spans="1:25" s="1" customFormat="1" x14ac:dyDescent="0.2">
      <c r="A25" s="79"/>
      <c r="B25" s="79"/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</row>
    <row r="26" spans="1:25" s="1" customFormat="1" x14ac:dyDescent="0.2">
      <c r="A26" s="79"/>
      <c r="B26" s="79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</row>
    <row r="27" spans="1:25" s="1" customFormat="1" x14ac:dyDescent="0.2">
      <c r="A27" s="79"/>
      <c r="B27" s="79"/>
      <c r="C27" s="79"/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</row>
    <row r="28" spans="1:25" s="1" customFormat="1" x14ac:dyDescent="0.2">
      <c r="A28" s="79"/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</row>
    <row r="29" spans="1:25" s="1" customFormat="1" x14ac:dyDescent="0.2">
      <c r="A29" s="79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</row>
    <row r="30" spans="1:25" s="1" customFormat="1" x14ac:dyDescent="0.2">
      <c r="A30" s="79"/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</row>
    <row r="31" spans="1:25" s="1" customFormat="1" x14ac:dyDescent="0.2">
      <c r="A31" s="79"/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</row>
    <row r="32" spans="1:25" s="1" customFormat="1" x14ac:dyDescent="0.2">
      <c r="A32" s="79"/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</row>
    <row r="33" spans="1:25" s="1" customFormat="1" x14ac:dyDescent="0.2">
      <c r="A33" s="79"/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</row>
  </sheetData>
  <conditionalFormatting sqref="N1:O1 Q1:R1 T1:U1 W1:X1 W3:X1048576 T3:U1048576 Q3:R1048576 N3:O1048576">
    <cfRule type="containsText" dxfId="101" priority="693" operator="containsText" text="NON">
      <formula>NOT(ISERROR(SEARCH("NON",N1)))</formula>
    </cfRule>
    <cfRule type="containsText" dxfId="100" priority="694" operator="containsText" text="OUI">
      <formula>NOT(ISERROR(SEARCH("OUI",N1)))</formula>
    </cfRule>
  </conditionalFormatting>
  <conditionalFormatting sqref="N2:O2">
    <cfRule type="containsText" dxfId="99" priority="3" operator="containsText" text="NON">
      <formula>NOT(ISERROR(SEARCH("NON",N2)))</formula>
    </cfRule>
    <cfRule type="containsText" dxfId="98" priority="4" operator="containsText" text="OUI">
      <formula>NOT(ISERROR(SEARCH("OUI",N2)))</formula>
    </cfRule>
  </conditionalFormatting>
  <conditionalFormatting sqref="T2:U2 W2:X2 Q2:R2">
    <cfRule type="containsText" dxfId="97" priority="2" operator="containsText" text="OUI">
      <formula>NOT(ISERROR(SEARCH("OUI",Q2)))</formula>
    </cfRule>
  </conditionalFormatting>
  <conditionalFormatting sqref="T2:U2 W2:X2 Q2:R2">
    <cfRule type="containsText" dxfId="96" priority="1" operator="containsText" text="NON">
      <formula>NOT(ISERROR(SEARCH("NON",Q2)))</formula>
    </cfRule>
  </conditionalFormatting>
  <pageMargins left="0.23622047244094491" right="0.23622047244094491" top="0.74803149606299213" bottom="0.74803149606299213" header="0.31496062992125984" footer="0.31496062992125984"/>
  <pageSetup paperSize="9" scale="22" orientation="landscape" verticalDpi="0" r:id="rId1"/>
  <headerFooter>
    <oddHeader>&amp;A</oddHead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7C80"/>
    <pageSetUpPr fitToPage="1"/>
  </sheetPr>
  <dimension ref="A1:Y6"/>
  <sheetViews>
    <sheetView workbookViewId="0">
      <selection activeCell="D18" sqref="D18"/>
    </sheetView>
  </sheetViews>
  <sheetFormatPr baseColWidth="10" defaultRowHeight="12.75" x14ac:dyDescent="0.2"/>
  <cols>
    <col min="1" max="1" width="33.7109375" style="79" bestFit="1" customWidth="1"/>
    <col min="2" max="2" width="29.7109375" style="79" bestFit="1" customWidth="1"/>
    <col min="3" max="3" width="33.42578125" style="79" bestFit="1" customWidth="1"/>
    <col min="4" max="4" width="107.5703125" style="79" bestFit="1" customWidth="1"/>
    <col min="5" max="5" width="38.7109375" style="79" bestFit="1" customWidth="1"/>
    <col min="6" max="6" width="36.28515625" style="79" bestFit="1" customWidth="1"/>
    <col min="7" max="7" width="29.140625" style="79" bestFit="1" customWidth="1"/>
    <col min="8" max="8" width="18.85546875" style="79" bestFit="1" customWidth="1"/>
    <col min="9" max="9" width="26.42578125" style="79" bestFit="1" customWidth="1"/>
    <col min="10" max="10" width="17" style="79" bestFit="1" customWidth="1"/>
    <col min="11" max="11" width="13.28515625" style="79" bestFit="1" customWidth="1"/>
    <col min="12" max="12" width="13.85546875" style="79" bestFit="1" customWidth="1"/>
    <col min="13" max="13" width="12.85546875" style="79" bestFit="1" customWidth="1"/>
    <col min="14" max="14" width="14.5703125" style="14" bestFit="1" customWidth="1"/>
    <col min="15" max="15" width="17.5703125" style="14" bestFit="1" customWidth="1"/>
    <col min="16" max="16" width="18.28515625" style="14" bestFit="1" customWidth="1"/>
    <col min="17" max="17" width="20.7109375" style="14" bestFit="1" customWidth="1"/>
    <col min="18" max="18" width="21.28515625" style="14" bestFit="1" customWidth="1"/>
    <col min="19" max="19" width="22" style="14" bestFit="1" customWidth="1"/>
    <col min="20" max="20" width="21.140625" style="14" bestFit="1" customWidth="1"/>
    <col min="21" max="21" width="21.7109375" style="14" bestFit="1" customWidth="1"/>
    <col min="22" max="22" width="22.42578125" style="14" bestFit="1" customWidth="1"/>
    <col min="23" max="23" width="19.28515625" style="14" bestFit="1" customWidth="1"/>
    <col min="24" max="24" width="18.28515625" style="14" bestFit="1" customWidth="1"/>
    <col min="25" max="25" width="19" style="14" bestFit="1" customWidth="1"/>
    <col min="26" max="26" width="11.42578125" customWidth="1"/>
    <col min="27" max="27" width="0" hidden="1" customWidth="1"/>
  </cols>
  <sheetData>
    <row r="1" spans="1:25" x14ac:dyDescent="0.2">
      <c r="A1" s="73" t="s">
        <v>12</v>
      </c>
      <c r="B1" s="74" t="s">
        <v>1</v>
      </c>
      <c r="C1" s="74" t="s">
        <v>0</v>
      </c>
      <c r="D1" s="74" t="s">
        <v>7</v>
      </c>
      <c r="E1" s="74" t="s">
        <v>2</v>
      </c>
      <c r="F1" s="74" t="s">
        <v>3</v>
      </c>
      <c r="G1" s="74" t="s">
        <v>6</v>
      </c>
      <c r="H1" s="75" t="s">
        <v>10</v>
      </c>
      <c r="I1" s="74" t="s">
        <v>11</v>
      </c>
      <c r="J1" s="76" t="s">
        <v>8</v>
      </c>
      <c r="K1" s="76" t="s">
        <v>14</v>
      </c>
      <c r="L1" s="74" t="s">
        <v>13</v>
      </c>
      <c r="M1" s="74" t="s">
        <v>9</v>
      </c>
      <c r="N1" s="6" t="s">
        <v>71</v>
      </c>
      <c r="O1" s="6" t="s">
        <v>72</v>
      </c>
      <c r="P1" s="6" t="s">
        <v>21</v>
      </c>
      <c r="Q1" s="6" t="s">
        <v>22</v>
      </c>
      <c r="R1" s="6" t="s">
        <v>23</v>
      </c>
      <c r="S1" s="6" t="s">
        <v>31</v>
      </c>
      <c r="T1" s="6" t="s">
        <v>25</v>
      </c>
      <c r="U1" s="6" t="s">
        <v>27</v>
      </c>
      <c r="V1" s="6" t="s">
        <v>26</v>
      </c>
      <c r="W1" s="6" t="s">
        <v>28</v>
      </c>
      <c r="X1" s="8" t="s">
        <v>29</v>
      </c>
      <c r="Y1" s="10" t="s">
        <v>30</v>
      </c>
    </row>
    <row r="2" spans="1:25" ht="15.75" x14ac:dyDescent="0.2">
      <c r="A2" s="59" t="s">
        <v>4</v>
      </c>
      <c r="B2" s="60" t="s">
        <v>66</v>
      </c>
      <c r="C2" s="60" t="s">
        <v>15</v>
      </c>
      <c r="D2" s="61"/>
      <c r="E2" s="61"/>
      <c r="F2" s="60"/>
      <c r="G2" s="60"/>
      <c r="H2" s="62"/>
      <c r="I2" s="63"/>
      <c r="J2" s="77"/>
      <c r="K2" s="69"/>
      <c r="L2" s="70"/>
      <c r="M2" s="70"/>
      <c r="N2" s="45" t="s">
        <v>24</v>
      </c>
      <c r="O2" s="17"/>
      <c r="P2" s="57"/>
      <c r="Q2" s="45" t="s">
        <v>70</v>
      </c>
      <c r="R2" s="17"/>
      <c r="S2" s="57"/>
      <c r="T2" s="52" t="s">
        <v>24</v>
      </c>
      <c r="U2" s="53"/>
      <c r="V2" s="58"/>
      <c r="W2" s="17" t="s">
        <v>24</v>
      </c>
      <c r="X2" s="11"/>
      <c r="Y2" s="17"/>
    </row>
    <row r="3" spans="1:25" ht="15.75" x14ac:dyDescent="0.2">
      <c r="A3" s="59" t="s">
        <v>4</v>
      </c>
      <c r="B3" s="60" t="s">
        <v>67</v>
      </c>
      <c r="C3" s="60" t="s">
        <v>56</v>
      </c>
      <c r="D3" s="61"/>
      <c r="E3" s="61"/>
      <c r="F3" s="60"/>
      <c r="G3" s="60"/>
      <c r="H3" s="62"/>
      <c r="I3" s="63"/>
      <c r="J3" s="77"/>
      <c r="K3" s="69"/>
      <c r="L3" s="70"/>
      <c r="M3" s="70"/>
      <c r="N3" s="45" t="s">
        <v>24</v>
      </c>
      <c r="O3" s="17"/>
      <c r="P3" s="57"/>
      <c r="Q3" s="45" t="s">
        <v>70</v>
      </c>
      <c r="R3" s="17"/>
      <c r="S3" s="57"/>
      <c r="T3" s="52" t="s">
        <v>24</v>
      </c>
      <c r="U3" s="53"/>
      <c r="V3" s="58"/>
      <c r="W3" s="17" t="s">
        <v>24</v>
      </c>
      <c r="X3" s="11"/>
      <c r="Y3" s="17"/>
    </row>
    <row r="4" spans="1:25" ht="15.75" x14ac:dyDescent="0.2">
      <c r="A4" s="68" t="s">
        <v>4</v>
      </c>
      <c r="B4" s="65" t="s">
        <v>49</v>
      </c>
      <c r="C4" s="65" t="s">
        <v>53</v>
      </c>
      <c r="D4" s="64"/>
      <c r="E4" s="64"/>
      <c r="F4" s="65"/>
      <c r="G4" s="65"/>
      <c r="H4" s="66"/>
      <c r="I4" s="67"/>
      <c r="J4" s="78"/>
      <c r="K4" s="78"/>
      <c r="L4" s="81"/>
      <c r="M4" s="81"/>
      <c r="N4" s="49" t="s">
        <v>24</v>
      </c>
      <c r="O4" s="50"/>
      <c r="P4" s="51"/>
      <c r="Q4" s="49" t="s">
        <v>70</v>
      </c>
      <c r="R4" s="50"/>
      <c r="S4" s="51"/>
      <c r="T4" s="54" t="s">
        <v>24</v>
      </c>
      <c r="U4" s="55"/>
      <c r="V4" s="56"/>
      <c r="W4" s="50" t="s">
        <v>24</v>
      </c>
      <c r="X4" s="12"/>
      <c r="Y4" s="50"/>
    </row>
    <row r="5" spans="1:25" ht="15.75" x14ac:dyDescent="0.2">
      <c r="A5" s="68" t="s">
        <v>5</v>
      </c>
      <c r="B5" s="65" t="s">
        <v>54</v>
      </c>
      <c r="C5" s="65" t="s">
        <v>55</v>
      </c>
      <c r="D5" s="64"/>
      <c r="E5" s="64"/>
      <c r="F5" s="65"/>
      <c r="G5" s="65"/>
      <c r="H5" s="66"/>
      <c r="I5" s="67"/>
      <c r="J5" s="78"/>
      <c r="K5" s="78"/>
      <c r="L5" s="81"/>
      <c r="M5" s="81"/>
      <c r="N5" s="49" t="s">
        <v>70</v>
      </c>
      <c r="O5" s="50"/>
      <c r="P5" s="51"/>
      <c r="Q5" s="49" t="s">
        <v>70</v>
      </c>
      <c r="R5" s="50"/>
      <c r="S5" s="51"/>
      <c r="T5" s="54" t="s">
        <v>24</v>
      </c>
      <c r="U5" s="55"/>
      <c r="V5" s="56"/>
      <c r="W5" s="50" t="s">
        <v>24</v>
      </c>
      <c r="X5" s="12"/>
      <c r="Y5" s="50"/>
    </row>
    <row r="6" spans="1:25" ht="15.75" x14ac:dyDescent="0.2">
      <c r="A6" s="59" t="s">
        <v>5</v>
      </c>
      <c r="B6" s="60" t="s">
        <v>69</v>
      </c>
      <c r="C6" s="60" t="s">
        <v>18</v>
      </c>
      <c r="D6" s="61"/>
      <c r="E6" s="61"/>
      <c r="F6" s="60"/>
      <c r="G6" s="60"/>
      <c r="H6" s="62"/>
      <c r="I6" s="63"/>
      <c r="J6" s="77"/>
      <c r="K6" s="77"/>
      <c r="L6" s="80"/>
      <c r="M6" s="80"/>
      <c r="N6" s="45" t="s">
        <v>24</v>
      </c>
      <c r="O6" s="17"/>
      <c r="P6" s="57"/>
      <c r="Q6" s="45" t="s">
        <v>70</v>
      </c>
      <c r="R6" s="17"/>
      <c r="S6" s="57"/>
      <c r="T6" s="52" t="s">
        <v>24</v>
      </c>
      <c r="U6" s="53"/>
      <c r="V6" s="58"/>
      <c r="W6" s="17" t="s">
        <v>24</v>
      </c>
      <c r="X6" s="11"/>
      <c r="Y6" s="17"/>
    </row>
  </sheetData>
  <conditionalFormatting sqref="N1:O1 Q1:R1 T1:U1 W1:X1 W7:X1048576 T7:U1048576 Q7:R1048576 N7:O1048576">
    <cfRule type="containsText" dxfId="67" priority="4001" operator="containsText" text="OUI">
      <formula>NOT(ISERROR(SEARCH("OUI",N1)))</formula>
    </cfRule>
    <cfRule type="containsText" dxfId="66" priority="4002" operator="containsText" text="NON">
      <formula>NOT(ISERROR(SEARCH("NON",N1)))</formula>
    </cfRule>
  </conditionalFormatting>
  <conditionalFormatting sqref="N2:O6">
    <cfRule type="containsText" dxfId="65" priority="7" operator="containsText" text="NON">
      <formula>NOT(ISERROR(SEARCH("NON",N2)))</formula>
    </cfRule>
    <cfRule type="containsText" dxfId="64" priority="8" operator="containsText" text="OUI">
      <formula>NOT(ISERROR(SEARCH("OUI",N2)))</formula>
    </cfRule>
  </conditionalFormatting>
  <conditionalFormatting sqref="T2:U6 W2:X6 Q2:R6">
    <cfRule type="containsText" dxfId="63" priority="6" operator="containsText" text="OUI">
      <formula>NOT(ISERROR(SEARCH("OUI",Q2)))</formula>
    </cfRule>
  </conditionalFormatting>
  <conditionalFormatting sqref="T2:U6 W2:X6 Q2:R6">
    <cfRule type="containsText" dxfId="62" priority="5" operator="containsText" text="NON">
      <formula>NOT(ISERROR(SEARCH("NON",Q2)))</formula>
    </cfRule>
  </conditionalFormatting>
  <printOptions horizontalCentered="1" verticalCentered="1"/>
  <pageMargins left="0" right="0" top="0.39370078740157483" bottom="0" header="0.31496062992125984" footer="0.31496062992125984"/>
  <pageSetup paperSize="9" scale="67" fitToWidth="0" orientation="landscape" verticalDpi="0" r:id="rId1"/>
  <headerFooter>
    <oddHeader>&amp;A</oddHead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7C80"/>
    <pageSetUpPr fitToPage="1"/>
  </sheetPr>
  <dimension ref="A1:Y7"/>
  <sheetViews>
    <sheetView workbookViewId="0">
      <selection activeCell="S15" sqref="S15"/>
    </sheetView>
  </sheetViews>
  <sheetFormatPr baseColWidth="10" defaultRowHeight="12.75" x14ac:dyDescent="0.2"/>
  <cols>
    <col min="1" max="1" width="33.7109375" style="79" bestFit="1" customWidth="1"/>
    <col min="2" max="2" width="29.7109375" style="79" bestFit="1" customWidth="1"/>
    <col min="3" max="3" width="33.42578125" style="79" bestFit="1" customWidth="1"/>
    <col min="4" max="4" width="107.5703125" style="79" bestFit="1" customWidth="1"/>
    <col min="5" max="5" width="38.7109375" style="79" bestFit="1" customWidth="1"/>
    <col min="6" max="6" width="36.28515625" style="79" bestFit="1" customWidth="1"/>
    <col min="7" max="7" width="29.140625" style="79" bestFit="1" customWidth="1"/>
    <col min="8" max="8" width="18.85546875" style="79" bestFit="1" customWidth="1"/>
    <col min="9" max="9" width="26.42578125" style="79" bestFit="1" customWidth="1"/>
    <col min="10" max="10" width="17" style="79" bestFit="1" customWidth="1"/>
    <col min="11" max="11" width="13.28515625" bestFit="1" customWidth="1"/>
    <col min="12" max="12" width="13.85546875" bestFit="1" customWidth="1"/>
    <col min="13" max="13" width="16.7109375" bestFit="1" customWidth="1"/>
    <col min="14" max="14" width="14.5703125" style="14" bestFit="1" customWidth="1"/>
    <col min="15" max="15" width="17.5703125" style="14" bestFit="1" customWidth="1"/>
    <col min="16" max="16" width="18.28515625" style="14" bestFit="1" customWidth="1"/>
    <col min="17" max="17" width="20.7109375" style="14" bestFit="1" customWidth="1"/>
    <col min="18" max="18" width="21.28515625" style="14" bestFit="1" customWidth="1"/>
    <col min="19" max="19" width="22" style="14" bestFit="1" customWidth="1"/>
    <col min="20" max="20" width="21.140625" style="14" bestFit="1" customWidth="1"/>
    <col min="21" max="21" width="21.7109375" style="14" bestFit="1" customWidth="1"/>
    <col min="22" max="22" width="22.42578125" style="14" bestFit="1" customWidth="1"/>
    <col min="23" max="23" width="19.28515625" style="14" bestFit="1" customWidth="1"/>
    <col min="24" max="24" width="18.28515625" style="14" bestFit="1" customWidth="1"/>
    <col min="25" max="25" width="19" style="14" bestFit="1" customWidth="1"/>
    <col min="26" max="26" width="11.42578125" customWidth="1"/>
    <col min="27" max="27" width="0" hidden="1" customWidth="1"/>
  </cols>
  <sheetData>
    <row r="1" spans="1:25" x14ac:dyDescent="0.2">
      <c r="A1" s="73" t="s">
        <v>12</v>
      </c>
      <c r="B1" s="74" t="s">
        <v>1</v>
      </c>
      <c r="C1" s="74" t="s">
        <v>0</v>
      </c>
      <c r="D1" s="74" t="s">
        <v>7</v>
      </c>
      <c r="E1" s="74" t="s">
        <v>2</v>
      </c>
      <c r="F1" s="74" t="s">
        <v>3</v>
      </c>
      <c r="G1" s="74" t="s">
        <v>6</v>
      </c>
      <c r="H1" s="75" t="s">
        <v>10</v>
      </c>
      <c r="I1" s="74" t="s">
        <v>11</v>
      </c>
      <c r="J1" s="76" t="s">
        <v>8</v>
      </c>
      <c r="K1" s="7" t="s">
        <v>14</v>
      </c>
      <c r="L1" s="6" t="s">
        <v>13</v>
      </c>
      <c r="M1" s="6" t="s">
        <v>9</v>
      </c>
      <c r="N1" s="6" t="s">
        <v>19</v>
      </c>
      <c r="O1" s="6" t="s">
        <v>20</v>
      </c>
      <c r="P1" s="6" t="s">
        <v>21</v>
      </c>
      <c r="Q1" s="6" t="s">
        <v>22</v>
      </c>
      <c r="R1" s="6" t="s">
        <v>23</v>
      </c>
      <c r="S1" s="6" t="s">
        <v>31</v>
      </c>
      <c r="T1" s="6" t="s">
        <v>25</v>
      </c>
      <c r="U1" s="6" t="s">
        <v>27</v>
      </c>
      <c r="V1" s="6" t="s">
        <v>26</v>
      </c>
      <c r="W1" s="6" t="s">
        <v>28</v>
      </c>
      <c r="X1" s="8" t="s">
        <v>29</v>
      </c>
      <c r="Y1" s="10" t="s">
        <v>30</v>
      </c>
    </row>
    <row r="2" spans="1:25" ht="15.75" x14ac:dyDescent="0.2">
      <c r="A2" s="59" t="s">
        <v>4</v>
      </c>
      <c r="B2" s="60" t="s">
        <v>66</v>
      </c>
      <c r="C2" s="60" t="s">
        <v>15</v>
      </c>
      <c r="D2" s="61"/>
      <c r="E2" s="61"/>
      <c r="F2" s="60"/>
      <c r="G2" s="60"/>
      <c r="H2" s="62"/>
      <c r="I2" s="63"/>
      <c r="J2" s="77"/>
      <c r="K2" s="69"/>
      <c r="L2" s="70"/>
      <c r="M2" s="70"/>
      <c r="N2" s="45" t="s">
        <v>24</v>
      </c>
      <c r="O2" s="17"/>
      <c r="P2" s="57"/>
      <c r="Q2" s="45" t="s">
        <v>70</v>
      </c>
      <c r="R2" s="17"/>
      <c r="S2" s="57"/>
      <c r="T2" s="52" t="s">
        <v>24</v>
      </c>
      <c r="U2" s="53"/>
      <c r="V2" s="58"/>
      <c r="W2" s="17" t="s">
        <v>24</v>
      </c>
      <c r="X2" s="11"/>
      <c r="Y2" s="17"/>
    </row>
    <row r="3" spans="1:25" ht="15.75" x14ac:dyDescent="0.2">
      <c r="A3" s="59" t="s">
        <v>4</v>
      </c>
      <c r="B3" s="60" t="s">
        <v>67</v>
      </c>
      <c r="C3" s="60" t="s">
        <v>56</v>
      </c>
      <c r="D3" s="61"/>
      <c r="E3" s="61"/>
      <c r="F3" s="60"/>
      <c r="G3" s="60"/>
      <c r="H3" s="62"/>
      <c r="I3" s="63"/>
      <c r="J3" s="77"/>
      <c r="K3" s="69"/>
      <c r="L3" s="70"/>
      <c r="M3" s="70"/>
      <c r="N3" s="45" t="s">
        <v>24</v>
      </c>
      <c r="O3" s="17"/>
      <c r="P3" s="57"/>
      <c r="Q3" s="45" t="s">
        <v>70</v>
      </c>
      <c r="R3" s="17"/>
      <c r="S3" s="57"/>
      <c r="T3" s="52" t="s">
        <v>24</v>
      </c>
      <c r="U3" s="53"/>
      <c r="V3" s="58"/>
      <c r="W3" s="17" t="s">
        <v>24</v>
      </c>
      <c r="X3" s="11"/>
      <c r="Y3" s="17"/>
    </row>
    <row r="4" spans="1:25" ht="15.75" x14ac:dyDescent="0.2">
      <c r="A4" s="68" t="s">
        <v>4</v>
      </c>
      <c r="B4" s="65" t="s">
        <v>49</v>
      </c>
      <c r="C4" s="65" t="s">
        <v>53</v>
      </c>
      <c r="D4" s="64"/>
      <c r="E4" s="64"/>
      <c r="F4" s="65"/>
      <c r="G4" s="65"/>
      <c r="H4" s="66"/>
      <c r="I4" s="67"/>
      <c r="J4" s="78"/>
      <c r="K4" s="71"/>
      <c r="L4" s="72"/>
      <c r="M4" s="72"/>
      <c r="N4" s="49" t="s">
        <v>24</v>
      </c>
      <c r="O4" s="50"/>
      <c r="P4" s="51"/>
      <c r="Q4" s="49" t="s">
        <v>70</v>
      </c>
      <c r="R4" s="50"/>
      <c r="S4" s="51"/>
      <c r="T4" s="54" t="s">
        <v>24</v>
      </c>
      <c r="U4" s="55"/>
      <c r="V4" s="56"/>
      <c r="W4" s="50" t="s">
        <v>24</v>
      </c>
      <c r="X4" s="12"/>
      <c r="Y4" s="50"/>
    </row>
    <row r="5" spans="1:25" ht="15.75" x14ac:dyDescent="0.2">
      <c r="A5" s="59" t="s">
        <v>4</v>
      </c>
      <c r="B5" s="60" t="s">
        <v>68</v>
      </c>
      <c r="C5" s="60" t="s">
        <v>65</v>
      </c>
      <c r="D5" s="61"/>
      <c r="E5" s="61"/>
      <c r="F5" s="60"/>
      <c r="G5" s="60"/>
      <c r="H5" s="62"/>
      <c r="I5" s="63"/>
      <c r="J5" s="77"/>
      <c r="K5" s="69"/>
      <c r="L5" s="70"/>
      <c r="M5" s="70"/>
      <c r="N5" s="45" t="s">
        <v>70</v>
      </c>
      <c r="O5" s="17"/>
      <c r="P5" s="57"/>
      <c r="Q5" s="45" t="s">
        <v>70</v>
      </c>
      <c r="R5" s="17"/>
      <c r="S5" s="57"/>
      <c r="T5" s="52" t="s">
        <v>70</v>
      </c>
      <c r="U5" s="53"/>
      <c r="V5" s="58"/>
      <c r="W5" s="17" t="s">
        <v>24</v>
      </c>
      <c r="X5" s="11"/>
      <c r="Y5" s="17"/>
    </row>
    <row r="6" spans="1:25" ht="15.75" x14ac:dyDescent="0.2">
      <c r="A6" s="59" t="s">
        <v>5</v>
      </c>
      <c r="B6" s="60" t="s">
        <v>54</v>
      </c>
      <c r="C6" s="60" t="s">
        <v>55</v>
      </c>
      <c r="D6" s="61"/>
      <c r="E6" s="61"/>
      <c r="F6" s="60"/>
      <c r="G6" s="60"/>
      <c r="H6" s="62"/>
      <c r="I6" s="63"/>
      <c r="J6" s="77"/>
      <c r="K6" s="69"/>
      <c r="L6" s="70"/>
      <c r="M6" s="70"/>
      <c r="N6" s="45" t="s">
        <v>70</v>
      </c>
      <c r="O6" s="17"/>
      <c r="P6" s="57"/>
      <c r="Q6" s="45" t="s">
        <v>70</v>
      </c>
      <c r="R6" s="17"/>
      <c r="S6" s="57"/>
      <c r="T6" s="52" t="s">
        <v>24</v>
      </c>
      <c r="U6" s="53"/>
      <c r="V6" s="58"/>
      <c r="W6" s="17" t="s">
        <v>24</v>
      </c>
      <c r="X6" s="11"/>
      <c r="Y6" s="17"/>
    </row>
    <row r="7" spans="1:25" ht="15.75" x14ac:dyDescent="0.2">
      <c r="A7" s="59" t="s">
        <v>52</v>
      </c>
      <c r="B7" s="60" t="s">
        <v>57</v>
      </c>
      <c r="C7" s="60" t="s">
        <v>58</v>
      </c>
      <c r="D7" s="61"/>
      <c r="E7" s="61"/>
      <c r="F7" s="60"/>
      <c r="G7" s="60"/>
      <c r="H7" s="62"/>
      <c r="I7" s="63"/>
      <c r="J7" s="77"/>
      <c r="K7" s="69"/>
      <c r="L7" s="70"/>
      <c r="M7" s="70"/>
      <c r="N7" s="45" t="s">
        <v>24</v>
      </c>
      <c r="O7" s="17"/>
      <c r="P7" s="57"/>
      <c r="Q7" s="45" t="s">
        <v>24</v>
      </c>
      <c r="R7" s="17"/>
      <c r="S7" s="57"/>
      <c r="T7" s="52" t="s">
        <v>70</v>
      </c>
      <c r="U7" s="53"/>
      <c r="V7" s="58"/>
      <c r="W7" s="17" t="s">
        <v>24</v>
      </c>
      <c r="X7" s="11"/>
      <c r="Y7" s="17"/>
    </row>
  </sheetData>
  <conditionalFormatting sqref="N1:O1 Q1:R1 T1:U1 W1:X1 W8:X1048576 T8:U1048576 Q8:R1048576 N8:O1048576">
    <cfRule type="containsText" dxfId="33" priority="2617" operator="containsText" text="NON">
      <formula>NOT(ISERROR(SEARCH("NON",N1)))</formula>
    </cfRule>
    <cfRule type="containsText" dxfId="32" priority="2618" operator="containsText" text="OUI">
      <formula>NOT(ISERROR(SEARCH("OUI",N1)))</formula>
    </cfRule>
  </conditionalFormatting>
  <conditionalFormatting sqref="N2:O7">
    <cfRule type="containsText" dxfId="31" priority="7" operator="containsText" text="NON">
      <formula>NOT(ISERROR(SEARCH("NON",N2)))</formula>
    </cfRule>
    <cfRule type="containsText" dxfId="30" priority="8" operator="containsText" text="OUI">
      <formula>NOT(ISERROR(SEARCH("OUI",N2)))</formula>
    </cfRule>
  </conditionalFormatting>
  <conditionalFormatting sqref="T2:U7 W2:X7 Q2:R7">
    <cfRule type="containsText" dxfId="29" priority="6" operator="containsText" text="OUI">
      <formula>NOT(ISERROR(SEARCH("OUI",Q2)))</formula>
    </cfRule>
  </conditionalFormatting>
  <conditionalFormatting sqref="T2:U7 W2:X7 Q2:R7">
    <cfRule type="containsText" dxfId="28" priority="5" operator="containsText" text="NON">
      <formula>NOT(ISERROR(SEARCH("NON",Q2)))</formula>
    </cfRule>
  </conditionalFormatting>
  <printOptions horizontalCentered="1" verticalCentered="1"/>
  <pageMargins left="0" right="0" top="0.35433070866141736" bottom="0" header="0.31496062992125984" footer="0.31496062992125984"/>
  <pageSetup paperSize="9" scale="57" fitToWidth="0" orientation="landscape" r:id="rId1"/>
  <headerFooter>
    <oddHeader>&amp;CSOIREE DE GALA</oddHeader>
  </headerFooter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C00000"/>
    <pageSetUpPr fitToPage="1"/>
  </sheetPr>
  <dimension ref="A1:AI30"/>
  <sheetViews>
    <sheetView workbookViewId="0">
      <selection activeCell="N19" sqref="N19"/>
    </sheetView>
  </sheetViews>
  <sheetFormatPr baseColWidth="10" defaultRowHeight="12.75" x14ac:dyDescent="0.2"/>
  <cols>
    <col min="3" max="3" width="23.7109375" bestFit="1" customWidth="1"/>
    <col min="4" max="4" width="35.140625" customWidth="1"/>
    <col min="5" max="5" width="16" bestFit="1" customWidth="1"/>
    <col min="7" max="7" width="18.140625" customWidth="1"/>
    <col min="29" max="29" width="35.5703125" bestFit="1" customWidth="1"/>
  </cols>
  <sheetData>
    <row r="1" spans="1:35" ht="99.75" customHeight="1" x14ac:dyDescent="0.2">
      <c r="A1" s="24"/>
      <c r="B1" s="24"/>
      <c r="C1" s="24"/>
      <c r="D1" s="24"/>
      <c r="E1" s="24"/>
      <c r="F1" s="24"/>
      <c r="G1" s="24"/>
      <c r="H1" s="38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AF1" t="s">
        <v>39</v>
      </c>
      <c r="AG1" t="s">
        <v>40</v>
      </c>
      <c r="AH1" t="s">
        <v>41</v>
      </c>
      <c r="AI1" t="s">
        <v>42</v>
      </c>
    </row>
    <row r="2" spans="1:35" ht="45" x14ac:dyDescent="0.6">
      <c r="A2" s="24"/>
      <c r="B2" s="24"/>
      <c r="C2" s="37" t="s">
        <v>37</v>
      </c>
      <c r="D2" s="24"/>
      <c r="E2" s="24"/>
      <c r="F2" s="24"/>
      <c r="G2" s="24"/>
      <c r="H2" s="38"/>
      <c r="I2" s="40"/>
      <c r="J2" s="39"/>
      <c r="K2" s="39"/>
      <c r="L2" s="39"/>
      <c r="M2" s="41" t="s">
        <v>38</v>
      </c>
      <c r="N2" s="39"/>
      <c r="O2" s="39"/>
      <c r="P2" s="39"/>
      <c r="Q2" s="39"/>
      <c r="R2" s="39"/>
      <c r="S2" s="39"/>
      <c r="T2" s="39"/>
      <c r="AE2" t="s">
        <v>43</v>
      </c>
      <c r="AF2">
        <f>COUNTIFS(Diner_CE!A:A,"&lt;&gt;",Diner_CE!O:O,"oui",Diner_CE!P:P,"DIRECTEUR")+COUNTIFS(Diner_CE!A:A,"*et*",Diner_CE!P:P,"DIRECTEUR",Diner_CE!O:O,"Oui")+COUNTIFS(Diner_CE!A:A,"&lt;&gt;",Diner_CE!O:O,"",Diner_CE!P:P,"DIRECTEUR")+COUNTIFS(Diner_CE!A:A,"*et*",Diner_CE!P:P,"DIRECTEUR",Diner_CE!O:O,"")</f>
        <v>0</v>
      </c>
      <c r="AG2">
        <f>COUNTIFS(Cocktail_MINISTRE!A:A,"&lt;&gt;",Cocktail_MINISTRE!R:R,"oui",Cocktail_MINISTRE!S:S,"DIRECTEUR")+COUNTIFS(Cocktail_MINISTRE!A:A,"*et*",Cocktail_MINISTRE!S:S,"DIRECTEUR",Cocktail_MINISTRE!R:R,"Oui")+COUNTIFS(Cocktail_MINISTRE!A:A,"&lt;&gt;",Cocktail_MINISTRE!R:R,"",Cocktail_MINISTRE!S:S,"DIRECTEUR")+COUNTIFS(Cocktail_MINISTRE!A:A,"*et*",Cocktail_MINISTRE!S:S,"DIRECTEUR",Cocktail_MINISTRE!R:R,"")</f>
        <v>0</v>
      </c>
      <c r="AH2">
        <f>COUNTIFS(Cocktail_DELEGUE!A:A,"&lt;&gt;",Cocktail_DELEGUE!U:U,"oui",Cocktail_DELEGUE!V:V,"DIRECTEUR")+COUNTIFS(Cocktail_DELEGUE!A:A,"*et*",Cocktail_DELEGUE!V:V,"DIRECTEUR",Cocktail_DELEGUE!U:U,"Oui")+COUNTIFS(Cocktail_DELEGUE!A:A,"&lt;&gt;",Cocktail_DELEGUE!U:U,"",Cocktail_DELEGUE!V:V,"DIRECTEUR")+COUNTIFS(Cocktail_DELEGUE!A:A,"*et*",Cocktail_DELEGUE!V:V,"DIRECTEUR",Cocktail_DELEGUE!U:U,"")</f>
        <v>0</v>
      </c>
      <c r="AI2">
        <f>COUNTIFS(Soiree_GALA!A:A,"&lt;&gt;",Soiree_GALA!X:X,"oui",Soiree_GALA!Y:Y,"DIRECTEUR")+COUNTIFS(Soiree_GALA!A:A,"*et*",Soiree_GALA!Y:Y,"DIRECTEUR",Soiree_GALA!X:X,"Oui")+COUNTIFS(Soiree_GALA!A:A,"&lt;&gt;",Soiree_GALA!X:X,"",Soiree_GALA!Y:Y,"DIRECTEUR")+COUNTIFS(Soiree_GALA!A:A,"*et*",Soiree_GALA!Y:Y,"DIRECTEUR",Soiree_GALA!X:X,"")</f>
        <v>0</v>
      </c>
    </row>
    <row r="3" spans="1:35" ht="13.5" thickBot="1" x14ac:dyDescent="0.25">
      <c r="A3" s="24"/>
      <c r="B3" s="24"/>
      <c r="C3" s="24"/>
      <c r="D3" s="24"/>
      <c r="E3" s="24"/>
      <c r="F3" s="24"/>
      <c r="G3" s="24"/>
      <c r="H3" s="38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AE3" t="s">
        <v>44</v>
      </c>
      <c r="AF3">
        <f>COUNTIFS(Diner_CE!A:A,"&lt;&gt;",Diner_CE!O:O,"oui",Diner_CE!P:P,"DPU")+COUNTIFS(Diner_CE!A:A,"*et*",Diner_CE!P:P,"DPU",Diner_CE!O:O,"Oui")+COUNTIFS(Diner_CE!A:A,"&lt;&gt;",Diner_CE!O:O,"",Diner_CE!P:P,"DPU")+COUNTIFS(Diner_CE!A:A,"*et*",Diner_CE!P:P,"DPU",Diner_CE!O:O,"")</f>
        <v>0</v>
      </c>
      <c r="AG3">
        <f>COUNTIFS(Cocktail_MINISTRE!A:A,"&lt;&gt;",Cocktail_MINISTRE!R:R,"oui",Cocktail_MINISTRE!S:S,"DPU")+COUNTIFS(Cocktail_MINISTRE!A:A,"*et*",Cocktail_MINISTRE!S:S,"DPU",Cocktail_MINISTRE!R:R,"Oui")+COUNTIFS(Cocktail_MINISTRE!A:A,"&lt;&gt;",Cocktail_MINISTRE!R:R,"",Cocktail_MINISTRE!S:S,"DPU")+COUNTIFS(Cocktail_MINISTRE!A:A,"*et*",Cocktail_MINISTRE!S:S,"DPU",Cocktail_MINISTRE!R:R,"")</f>
        <v>0</v>
      </c>
      <c r="AH3">
        <f>COUNTIFS(Cocktail_DELEGUE!A:A,"&lt;&gt;",Cocktail_DELEGUE!U:U,"oui",Cocktail_DELEGUE!V:V,"DPU")+COUNTIFS(Cocktail_DELEGUE!A:A,"*et*",Cocktail_DELEGUE!V:V,"DPU",Cocktail_DELEGUE!U:U,"Oui")+COUNTIFS(Cocktail_DELEGUE!A:A,"&lt;&gt;",Cocktail_DELEGUE!U:U,"",Cocktail_DELEGUE!V:V,"DPU")+COUNTIFS(Cocktail_DELEGUE!A:A,"*et*",Cocktail_DELEGUE!V:V,"DPU",Cocktail_DELEGUE!U:U,"")</f>
        <v>0</v>
      </c>
      <c r="AI3">
        <f>COUNTIFS(Soiree_GALA!A:A,"&lt;&gt;",Soiree_GALA!X:X,"oui",Soiree_GALA!Y:Y,"DPU")+COUNTIFS(Soiree_GALA!A:A,"*et*",Soiree_GALA!Y:Y,"DPU",Soiree_GALA!X:X,"Oui")+COUNTIFS(Soiree_GALA!A:A,"&lt;&gt;",Soiree_GALA!X:X,"",Soiree_GALA!Y:Y,"DPU")+COUNTIFS(Soiree_GALA!A:A,"*et*",Soiree_GALA!Y:Y,"DPU",Soiree_GALA!X:X,"")</f>
        <v>0</v>
      </c>
    </row>
    <row r="4" spans="1:35" ht="20.25" x14ac:dyDescent="0.3">
      <c r="A4" s="24"/>
      <c r="B4" s="24"/>
      <c r="C4" s="15"/>
      <c r="D4" s="18" t="s">
        <v>32</v>
      </c>
      <c r="E4" s="19">
        <f>COUNTIF(Diner_CE!A:A,"Monsieur et Madame")*2+COUNTIF(Diner_CE!A:A,"Messieurs")*2+COUNTIF(Diner_CE!A:A,"Monsieur")+COUNTIF(Diner_CE!A:A,"A Son Excellence Monseigneur")+COUNTIF(Diner_CE!A:A,"A son Excellence Monsieur")+COUNTIF(Diner_CE!A:A,"Madame")+COUNTIF(Diner_CE!A:A,"Mademoiselle")+COUNTIF(Diner_CE!A:A,"Appuntato Scelto")+COUNTIF(Diner_CE!A:A,"Capitaine")+COUNTIF(Diner_CE!A:A,"Capitano")+COUNTIF(Diner_CE!A:A,"Commandant")+COUNTIF(Diner_CE!A:A,"Docteur")+COUNTIF(Diner_CE!A:A,"Dottore")+COUNTIF(Diner_CE!A:A,"Generale")+COUNTIF(Diner_CE!A:A,"Le Directeur Général")+COUNTIF(Diner_CE!A:A,"Le Président")+COUNTIF(Diner_CE!A:A,"Le Président National")+COUNTIF(Diner_CE!A:A,"Madame le Commandant de Police")+COUNTIF(Diner_CE!A:A,"Madame le Commissaire de Police")+COUNTIF(Diner_CE!A:A,"Madame le Commissaire Principal")+COUNTIF(Diner_CE!A:A,"Madame le Commissaire Divisionnaire")+COUNTIF(Diner_CE!A:A,"Maître")+COUNTIF(Diner_CE!A:A,"Maresciallo Aiutante")+COUNTIF(Diner_CE!A:A,"Monseigneur")+COUNTIF(Diner_CE!A:A,"Monsieur l Inspecteur Général")+COUNTIF(Diner_CE!A:A,"Monsieur le Colonel")+COUNTIF(Diner_CE!A:A,"Monsieur le Commandant")+COUNTIF(Diner_CE!A:A,"Monsieur le Commandant de Police")+COUNTIF(Diner_CE!A:A,"Monsieur le Commissaire")+COUNTIF(Diner_CE!A:A,"Monsieur le Commissaire de Police")+COUNTIF(Diner_CE!A:A,"Monsieur le Commissaire Principal")+COUNTIF(Diner_CE!A:A,"Monsieur le Commissaire Divisionnaire")+COUNTIF(Diner_CE!A:A,"Monsieur le Contrôleur Général")+COUNTIF(Diner_CE!A:A,"Monsieur le Directeur des Services Actifs")+COUNTIF(Diner_CE!A:A,"Monsieur le Lieutenant-Colonel")+COUNTIF(Diner_CE!A:A,"Monsieur Le Général")+COUNTIF(Diner_CE!A:A,"Monsieur le Directeur")+COUNTIF(Diner_CE!A:A,"Monsieur le Directeur Général")+COUNTIF(Diner_CE!A:A,"Monsieur le Président")+COUNTIF(Diner_CE!A:A,"Monsieur le Président National")+COUNTIF(Diner_CE!A:A,"S.E.Il Prefetto")+COUNTIF(Diner_CE!A:A,"S.E.M.")+COUNTIF(Diner_CE!A:A,"Signore")</f>
        <v>0</v>
      </c>
      <c r="F4" s="24"/>
      <c r="G4" s="24"/>
      <c r="H4" s="38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AE4" t="s">
        <v>45</v>
      </c>
      <c r="AF4">
        <f>COUNTIFS(Diner_CE!A:A,"&lt;&gt;",Diner_CE!O:O,"oui",Diner_CE!P:P,"DPJ")+COUNTIFS(Diner_CE!A:A,"*et*",Diner_CE!P:P,"DPJ",Diner_CE!O:O,"Oui")+COUNTIFS(Diner_CE!A:A,"&lt;&gt;",Diner_CE!O:O,"",Diner_CE!P:P,"DPJ")+COUNTIFS(Diner_CE!A:A,"*et*",Diner_CE!P:P,"DPJ",Diner_CE!O:O,"")</f>
        <v>0</v>
      </c>
      <c r="AG4">
        <f>COUNTIFS(Cocktail_MINISTRE!A:A,"&lt;&gt;",Cocktail_MINISTRE!R:R,"oui",Cocktail_MINISTRE!S:S,"DPJ")+COUNTIFS(Cocktail_MINISTRE!A:A,"*et*",Cocktail_MINISTRE!S:S,"DPJ",Cocktail_MINISTRE!R:R,"Oui")+COUNTIFS(Cocktail_MINISTRE!A:A,"&lt;&gt;",Cocktail_MINISTRE!R:R,"",Cocktail_MINISTRE!S:S,"DPJ")+COUNTIFS(Cocktail_MINISTRE!A:A,"*et*",Cocktail_MINISTRE!S:S,"DPJ",Cocktail_MINISTRE!R:R,"")</f>
        <v>0</v>
      </c>
      <c r="AH4">
        <f>COUNTIFS(Cocktail_DELEGUE!A:A,"&lt;&gt;",Cocktail_DELEGUE!U:U,"oui",Cocktail_DELEGUE!V:V,"DPJ")+COUNTIFS(Cocktail_DELEGUE!A:A,"*et*",Cocktail_DELEGUE!V:V,"DPJ",Cocktail_DELEGUE!U:U,"Oui")+COUNTIFS(Cocktail_DELEGUE!A:A,"&lt;&gt;",Cocktail_DELEGUE!U:U,"",Cocktail_DELEGUE!V:V,"DPJ")+COUNTIFS(Cocktail_DELEGUE!A:A,"*et*",Cocktail_DELEGUE!V:V,"DPJ",Cocktail_DELEGUE!U:U,"")</f>
        <v>0</v>
      </c>
      <c r="AI4">
        <f>COUNTIFS(Soiree_GALA!A:A,"&lt;&gt;",Soiree_GALA!X:X,"oui",Soiree_GALA!Y:Y,"DPJ")+COUNTIFS(Soiree_GALA!A:A,"*et*",Soiree_GALA!Y:Y,"DPJ",Soiree_GALA!X:X,"Oui")+COUNTIFS(Soiree_GALA!A:A,"&lt;&gt;",Soiree_GALA!X:X,"",Soiree_GALA!Y:Y,"DPJ")+COUNTIFS(Soiree_GALA!A:A,"*et*",Soiree_GALA!Y:Y,"DPJ",Soiree_GALA!X:X,"")</f>
        <v>0</v>
      </c>
    </row>
    <row r="5" spans="1:35" ht="20.25" x14ac:dyDescent="0.3">
      <c r="A5" s="24"/>
      <c r="B5" s="24"/>
      <c r="C5" s="16"/>
      <c r="D5" s="20" t="s">
        <v>33</v>
      </c>
      <c r="E5" s="21">
        <f>COUNTIFS(Diner_CE!A:A,"&lt;&gt;",Diner_CE!O:O,"oui")+COUNTIFS(Diner_CE!A:A,"*et*",Diner_CE!O:O,"oui")</f>
        <v>0</v>
      </c>
      <c r="F5" s="24"/>
      <c r="G5" s="24"/>
      <c r="H5" s="38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AE5" t="s">
        <v>46</v>
      </c>
      <c r="AF5">
        <f>COUNTIFS(Diner_CE!A:A,"&lt;&gt;",Diner_CE!O:O,"oui",Diner_CE!P:P,"DPA")+COUNTIFS(Diner_CE!A:A,"*et*",Diner_CE!P:P,"DPA",Diner_CE!O:O,"Oui")+COUNTIFS(Diner_CE!A:A,"&lt;&gt;",Diner_CE!O:O,"",Diner_CE!P:P,"DPA")+COUNTIFS(Diner_CE!A:A,"*et*",Diner_CE!P:P,"DPA",Diner_CE!O:O,"")</f>
        <v>0</v>
      </c>
      <c r="AG5">
        <f>COUNTIFS(Cocktail_MINISTRE!A:A,"&lt;&gt;",Cocktail_MINISTRE!R:R,"oui",Cocktail_MINISTRE!S:S,"DPA")+COUNTIFS(Cocktail_MINISTRE!A:A,"*et*",Cocktail_MINISTRE!S:S,"DPA",Cocktail_MINISTRE!R:R,"Oui")+COUNTIFS(Cocktail_MINISTRE!A:A,"&lt;&gt;",Cocktail_MINISTRE!R:R,"",Cocktail_MINISTRE!S:S,"DPA")+COUNTIFS(Cocktail_MINISTRE!A:A,"*et*",Cocktail_MINISTRE!S:S,"DPA",Cocktail_MINISTRE!R:R,"")</f>
        <v>0</v>
      </c>
      <c r="AH5">
        <f>COUNTIFS(Cocktail_DELEGUE!A:A,"&lt;&gt;",Cocktail_DELEGUE!U:U,"oui",Cocktail_DELEGUE!V:V,"DPA")+COUNTIFS(Cocktail_DELEGUE!A:A,"*et*",Cocktail_DELEGUE!V:V,"DPA",Cocktail_DELEGUE!U:U,"Oui")+COUNTIFS(Cocktail_DELEGUE!A:A,"&lt;&gt;",Cocktail_DELEGUE!U:U,"",Cocktail_DELEGUE!V:V,"DPA")+COUNTIFS(Cocktail_DELEGUE!A:A,"*et*",Cocktail_DELEGUE!V:V,"DPA",Cocktail_DELEGUE!U:U,"")</f>
        <v>0</v>
      </c>
      <c r="AI5">
        <f>COUNTIFS(Soiree_GALA!A:A,"&lt;&gt;",Soiree_GALA!X:X,"oui",Soiree_GALA!Y:Y,"DPA")+COUNTIFS(Soiree_GALA!A:A,"*et*",Soiree_GALA!Y:Y,"DPA",Soiree_GALA!X:X,"Oui")+COUNTIFS(Soiree_GALA!A:A,"&lt;&gt;",Soiree_GALA!X:X,"",Soiree_GALA!Y:Y,"DPA")+COUNTIFS(Soiree_GALA!A:A,"*et*",Soiree_GALA!Y:Y,"DPA",Soiree_GALA!X:X,"")</f>
        <v>0</v>
      </c>
    </row>
    <row r="6" spans="1:35" ht="20.25" x14ac:dyDescent="0.3">
      <c r="A6" s="24"/>
      <c r="B6" s="24"/>
      <c r="C6" s="16" t="s">
        <v>19</v>
      </c>
      <c r="D6" s="20" t="s">
        <v>34</v>
      </c>
      <c r="E6" s="21">
        <f>COUNTIFS(Diner_CE!A:A,"&lt;&gt;",Diner_CE!O:O,"non")+COUNTIFS(Diner_CE!A:A,"*et*",Diner_CE!O:O,"non")</f>
        <v>0</v>
      </c>
      <c r="F6" s="24"/>
      <c r="G6" s="24"/>
      <c r="H6" s="38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AE6" t="s">
        <v>47</v>
      </c>
      <c r="AF6">
        <f>COUNTIFS(Diner_CE!A:A,"&lt;&gt;",Diner_CE!O:O,"oui",Diner_CE!P:P,"DAF")+COUNTIFS(Diner_CE!A:A,"*et*",Diner_CE!P:P,"DAF",Diner_CE!O:O,"Oui")+COUNTIFS(Diner_CE!A:A,"&lt;&gt;",Diner_CE!O:O,"",Diner_CE!P:P,"DAF")+COUNTIFS(Diner_CE!A:A,"*et*",Diner_CE!P:P,"DAF",Diner_CE!O:O,"")</f>
        <v>0</v>
      </c>
      <c r="AG6">
        <f>COUNTIFS(Cocktail_MINISTRE!A:A,"&lt;&gt;",Cocktail_MINISTRE!R:R,"oui",Cocktail_MINISTRE!S:S,"DAF")+COUNTIFS(Cocktail_MINISTRE!A:A,"*et*",Cocktail_MINISTRE!S:S,"DAF",Cocktail_MINISTRE!R:R,"Oui")+COUNTIFS(Cocktail_MINISTRE!A:A,"&lt;&gt;",Cocktail_MINISTRE!R:R,"",Cocktail_MINISTRE!S:S,"DAF")+COUNTIFS(Cocktail_MINISTRE!A:A,"*et*",Cocktail_MINISTRE!S:S,"DAF",Cocktail_MINISTRE!R:R,"")</f>
        <v>0</v>
      </c>
      <c r="AH6">
        <f>COUNTIFS(Cocktail_DELEGUE!A:A,"&lt;&gt;",Cocktail_DELEGUE!U:U,"oui",Cocktail_DELEGUE!V:V,"DAF")+COUNTIFS(Cocktail_DELEGUE!A:A,"*et*",Cocktail_DELEGUE!V:V,"DAF",Cocktail_DELEGUE!U:U,"Oui")+COUNTIFS(Cocktail_DELEGUE!A:A,"&lt;&gt;",Cocktail_DELEGUE!U:U,"",Cocktail_DELEGUE!V:V,"DAF")+COUNTIFS(Cocktail_DELEGUE!A:A,"*et*",Cocktail_DELEGUE!V:V,"DAF",Cocktail_DELEGUE!U:U,"")</f>
        <v>0</v>
      </c>
      <c r="AI6">
        <f>COUNTIFS(Soiree_GALA!A:A,"&lt;&gt;",Soiree_GALA!X:X,"oui",Soiree_GALA!Y:Y,"DAF")+COUNTIFS(Soiree_GALA!A:A,"*et*",Soiree_GALA!Y:Y,"DAF",Soiree_GALA!X:X,"Oui")+COUNTIFS(Soiree_GALA!A:A,"&lt;&gt;",Soiree_GALA!X:X,"",Soiree_GALA!Y:Y,"DAF")+COUNTIFS(Soiree_GALA!A:A,"*et*",Soiree_GALA!Y:Y,"DAF",Soiree_GALA!X:X,"")</f>
        <v>0</v>
      </c>
    </row>
    <row r="7" spans="1:35" ht="20.25" x14ac:dyDescent="0.3">
      <c r="A7" s="24"/>
      <c r="B7" s="24"/>
      <c r="C7" s="16"/>
      <c r="D7" s="20" t="s">
        <v>35</v>
      </c>
      <c r="E7" s="21">
        <f>COUNTIFS(Diner_CE!A:A,"&lt;&gt;",Diner_CE!O:O,"")+COUNTIFS(Diner_CE!A:A,"*et*",Diner_CE!O:O,"")</f>
        <v>0</v>
      </c>
      <c r="F7" s="24"/>
      <c r="G7" s="24"/>
      <c r="H7" s="38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AE7" t="s">
        <v>48</v>
      </c>
      <c r="AF7">
        <f>COUNTIFS(Diner_CE!A:A,"&lt;&gt;",Diner_CE!O:O,"oui",Diner_CE!P:P,"DPMA")+COUNTIFS(Diner_CE!A:A,"*et*",Diner_CE!P:P,"DPMA",Diner_CE!O:O,"Oui")+COUNTIFS(Diner_CE!A:A,"&lt;&gt;",Diner_CE!O:O,"",Diner_CE!P:P,"DPMA")+COUNTIFS(Diner_CE!A:A,"*et*",Diner_CE!P:P,"DPMA",Diner_CE!O:O,"")</f>
        <v>0</v>
      </c>
      <c r="AG7">
        <f>COUNTIFS(Cocktail_MINISTRE!A:A,"&lt;&gt;",Cocktail_MINISTRE!R:R,"oui",Cocktail_MINISTRE!S:S,"DPMA")+COUNTIFS(Cocktail_MINISTRE!A:A,"*et*",Cocktail_MINISTRE!S:S,"DPMA",Cocktail_MINISTRE!R:R,"Oui")+COUNTIFS(Cocktail_MINISTRE!A:A,"&lt;&gt;",Cocktail_MINISTRE!R:R,"",Cocktail_MINISTRE!S:S,"DPMA")+COUNTIFS(Cocktail_MINISTRE!A:A,"*et*",Cocktail_MINISTRE!S:S,"DPMA",Cocktail_MINISTRE!R:R,"")</f>
        <v>0</v>
      </c>
      <c r="AH7">
        <f>COUNTIFS(Cocktail_DELEGUE!A:A,"&lt;&gt;",Cocktail_DELEGUE!U:U,"oui",Cocktail_DELEGUE!V:V,"DPMA")+COUNTIFS(Cocktail_DELEGUE!A:A,"*et*",Cocktail_DELEGUE!V:V,"DPMA",Cocktail_DELEGUE!U:U,"Oui")+COUNTIFS(Cocktail_DELEGUE!A:A,"&lt;&gt;",Cocktail_DELEGUE!U:U,"",Cocktail_DELEGUE!V:V,"DPMA")+COUNTIFS(Cocktail_DELEGUE!A:A,"*et*",Cocktail_DELEGUE!V:V,"DPMA",Cocktail_DELEGUE!U:U,"")</f>
        <v>0</v>
      </c>
      <c r="AI7">
        <f>COUNTIFS(Soiree_GALA!A:A,"&lt;&gt;",Soiree_GALA!X:X,"oui",Soiree_GALA!Y:Y,"DPMA")+COUNTIFS(Soiree_GALA!A:A,"*et*",Soiree_GALA!Y:Y,"DPMA",Soiree_GALA!X:X,"Oui")+COUNTIFS(Soiree_GALA!A:A,"&lt;&gt;",Soiree_GALA!X:X,"",Soiree_GALA!Y:Y,"DPMA")+COUNTIFS(Soiree_GALA!A:A,"*et*",Soiree_GALA!Y:Y,"DPMA",Soiree_GALA!X:X,"")</f>
        <v>0</v>
      </c>
    </row>
    <row r="8" spans="1:35" ht="21" thickBot="1" x14ac:dyDescent="0.35">
      <c r="A8" s="24"/>
      <c r="B8" s="24"/>
      <c r="C8" s="16"/>
      <c r="D8" s="22" t="s">
        <v>36</v>
      </c>
      <c r="E8" s="23">
        <f>AF2+AF3+AF4+AF5+AF6+AF7</f>
        <v>0</v>
      </c>
      <c r="F8" s="24"/>
      <c r="G8" s="24"/>
      <c r="H8" s="38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</row>
    <row r="9" spans="1:35" ht="21" thickTop="1" x14ac:dyDescent="0.3">
      <c r="A9" s="24"/>
      <c r="B9" s="24"/>
      <c r="C9" s="25"/>
      <c r="D9" s="26" t="s">
        <v>32</v>
      </c>
      <c r="E9" s="27">
        <f>COUNTIF(Cocktail_MINISTRE!A:A,"Monsieur et Madame")*2+COUNTIF(Cocktail_MINISTRE!A:A,"Messieurs")*2+COUNTIF(Cocktail_MINISTRE!A:A,"Monsieur")+COUNTIF(Cocktail_MINISTRE!A:A,"A Son Excellence Monseigneur")+COUNTIF(Cocktail_MINISTRE!A:A,"A son Excellence Monsieur")+COUNTIF(Cocktail_MINISTRE!A:A,"Madame")+COUNTIF(Cocktail_MINISTRE!A:A,"Mademoiselle")+COUNTIF(Cocktail_MINISTRE!A:A,"Appuntato Scelto")+COUNTIF(Cocktail_MINISTRE!A:A,"Capitaine")+COUNTIF(Cocktail_MINISTRE!A:A,"Capitano")+COUNTIF(Cocktail_MINISTRE!A:A,"Commandant")+COUNTIF(Cocktail_MINISTRE!A:A,"Docteur")+COUNTIF(Cocktail_MINISTRE!A:A,"Dottore")+COUNTIF(Cocktail_MINISTRE!A:A,"Generale")+COUNTIF(Cocktail_MINISTRE!A:A,"Le Directeur Général")+COUNTIF(Cocktail_MINISTRE!A:A,"Le Président")+COUNTIF(Cocktail_MINISTRE!A:A,"Le Président National")+COUNTIF(Cocktail_MINISTRE!A:A,"Madame le Commandant de Police")+COUNTIF(Cocktail_MINISTRE!A:A,"Madame le Commissaire de Police")+COUNTIF(Cocktail_MINISTRE!A:A,"Madame le Commissaire Principal")+COUNTIF(Cocktail_MINISTRE!A:A,"Madame le Commissaire Divisionnaire")+COUNTIF(Cocktail_MINISTRE!A:A,"Maître")+COUNTIF(Cocktail_MINISTRE!A:A,"Maresciallo Aiutante")+COUNTIF(Cocktail_MINISTRE!A:A,"Monseigneur")+COUNTIF(Cocktail_MINISTRE!A:A,"Monsieur l Inspecteur Général")+COUNTIF(Cocktail_MINISTRE!A:A,"Monsieur le Colonel")+COUNTIF(Cocktail_MINISTRE!A:A,"Monsieur le Commandant")+COUNTIF(Cocktail_MINISTRE!A:A,"Monsieur le Commandant de Police")+COUNTIF(Cocktail_MINISTRE!A:A,"Monsieur le Commissaire")+COUNTIF(Cocktail_MINISTRE!A:A,"Monsieur le Commissaire de Police")+COUNTIF(Cocktail_MINISTRE!A:A,"Monsieur le Commissaire Principal")+COUNTIF(Cocktail_MINISTRE!A:A,"Monsieur le Commissaire Divisionnaire")+COUNTIF(Cocktail_MINISTRE!A:A,"Monsieur le Contrôleur Général")+COUNTIF(Cocktail_MINISTRE!A:A,"Monsieur le Directeur des Services Actifs")+COUNTIF(Cocktail_MINISTRE!A:A,"Monsieur le Lieutenant-Colonel")+COUNTIF(Cocktail_MINISTRE!A:A,"Monsieur Le Général")+COUNTIF(Cocktail_MINISTRE!A:A,"Monsieur le Directeur")+COUNTIF(Cocktail_MINISTRE!A:A,"Monsieur le Directeur Général")+COUNTIF(Cocktail_MINISTRE!A:A,"Monsieur le Président")+COUNTIF(Cocktail_MINISTRE!A:A,"Monsieur le Président National")+COUNTIF(Cocktail_MINISTRE!A:A,"S.E.Il Prefetto")+COUNTIF(Cocktail_MINISTRE!A:A,"S.E.M.")+COUNTIF(Cocktail_MINISTRE!A:A,"Signore")</f>
        <v>0</v>
      </c>
      <c r="F9" s="24"/>
      <c r="G9" s="24"/>
      <c r="H9" s="38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</row>
    <row r="10" spans="1:35" ht="20.25" x14ac:dyDescent="0.3">
      <c r="A10" s="24"/>
      <c r="B10" s="24"/>
      <c r="C10" s="28"/>
      <c r="D10" s="29" t="s">
        <v>33</v>
      </c>
      <c r="E10" s="30">
        <f>COUNTIFS(Cocktail_MINISTRE!A:A,"&lt;&gt;",Cocktail_MINISTRE!R:R,"oui")+COUNTIFS(Cocktail_MINISTRE!A:A,"*et*",Cocktail_MINISTRE!R:R,"oui")</f>
        <v>0</v>
      </c>
      <c r="F10" s="24"/>
      <c r="G10" s="24"/>
      <c r="H10" s="38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</row>
    <row r="11" spans="1:35" ht="20.25" x14ac:dyDescent="0.3">
      <c r="A11" s="24"/>
      <c r="B11" s="24"/>
      <c r="C11" s="28" t="s">
        <v>22</v>
      </c>
      <c r="D11" s="29" t="s">
        <v>34</v>
      </c>
      <c r="E11" s="30">
        <f>COUNTIFS(Cocktail_MINISTRE!A:A,"&lt;&gt;",Cocktail_MINISTRE!R:R,"NON")+COUNTIFS(Cocktail_MINISTRE!A:A,"*et*",Cocktail_MINISTRE!R:R,"NON")</f>
        <v>0</v>
      </c>
      <c r="F11" s="24"/>
      <c r="G11" s="24"/>
      <c r="H11" s="38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</row>
    <row r="12" spans="1:35" ht="20.25" x14ac:dyDescent="0.3">
      <c r="A12" s="24"/>
      <c r="B12" s="24"/>
      <c r="C12" s="28"/>
      <c r="D12" s="29" t="s">
        <v>35</v>
      </c>
      <c r="E12" s="30">
        <f>COUNTIFS(Cocktail_MINISTRE!A:A,"&lt;&gt;",Cocktail_MINISTRE!R:R,"")+COUNTIFS(Cocktail_MINISTRE!A:A,"*et*",Cocktail_MINISTRE!R:R,"")</f>
        <v>0</v>
      </c>
      <c r="F12" s="24"/>
      <c r="G12" s="24"/>
      <c r="H12" s="38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</row>
    <row r="13" spans="1:35" ht="21" thickBot="1" x14ac:dyDescent="0.35">
      <c r="A13" s="24"/>
      <c r="B13" s="24"/>
      <c r="C13" s="31"/>
      <c r="D13" s="32" t="s">
        <v>36</v>
      </c>
      <c r="E13" s="33">
        <f>AG2+AG3+AG4+AG5+AG6+AG7</f>
        <v>0</v>
      </c>
      <c r="F13" s="24"/>
      <c r="G13" s="24"/>
      <c r="H13" s="38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</row>
    <row r="14" spans="1:35" ht="21" thickTop="1" x14ac:dyDescent="0.3">
      <c r="A14" s="24"/>
      <c r="B14" s="24"/>
      <c r="C14" s="16"/>
      <c r="D14" s="22" t="s">
        <v>32</v>
      </c>
      <c r="E14" s="23">
        <f>COUNTIF(Cocktail_DELEGUE!A:A,"Monsieur et Madame")*2+COUNTIF(Cocktail_DELEGUE!A:A,"Messieurs")*2+COUNTIF(Cocktail_DELEGUE!A:A,"Monsieur")+COUNTIF(Cocktail_DELEGUE!A:A,"A Son Excellence Monseigneur")+COUNTIF(Cocktail_DELEGUE!A:A,"A son Excellence Monsieur")+COUNTIF(Cocktail_DELEGUE!A:A,"Madame")+COUNTIF(Cocktail_DELEGUE!A:A,"Mademoiselle")+COUNTIF(Cocktail_DELEGUE!A:A,"Appuntato Scelto")+COUNTIF(Cocktail_DELEGUE!A:A,"Capitaine")+COUNTIF(Cocktail_DELEGUE!A:A,"Capitano")+COUNTIF(Cocktail_DELEGUE!A:A,"Commandant")+COUNTIF(Cocktail_DELEGUE!A:A,"Docteur")+COUNTIF(Cocktail_DELEGUE!A:A,"Dottore")+COUNTIF(Cocktail_DELEGUE!A:A,"Generale")+COUNTIF(Cocktail_DELEGUE!A:A,"Le Directeur Général")+COUNTIF(Cocktail_DELEGUE!A:A,"Le Président")+COUNTIF(Cocktail_DELEGUE!A:A,"Le Président National")+COUNTIF(Cocktail_DELEGUE!A:A,"Madame le Commandant de Police")+COUNTIF(Cocktail_DELEGUE!A:A,"Madame le Commissaire de Police")+COUNTIF(Cocktail_DELEGUE!A:A,"Madame le Commissaire Principal")+COUNTIF(Cocktail_DELEGUE!A:A,"Madame le Commissaire Divisionnaire")+COUNTIF(Cocktail_DELEGUE!A:A,"Maître")+COUNTIF(Cocktail_DELEGUE!A:A,"Maresciallo Aiutante")+COUNTIF(Cocktail_DELEGUE!A:A,"Monseigneur")+COUNTIF(Cocktail_DELEGUE!A:A,"Monsieur l Inspecteur Général")+COUNTIF(Cocktail_DELEGUE!A:A,"Monsieur le Colonel")+COUNTIF(Cocktail_DELEGUE!A:A,"Monsieur le Commandant")+COUNTIF(Cocktail_DELEGUE!A:A,"Monsieur le Commandant de Police")+COUNTIF(Cocktail_DELEGUE!A:A,"Monsieur le Commissaire")+COUNTIF(Cocktail_DELEGUE!A:A,"Monsieur le Commissaire de Police")+COUNTIF(Cocktail_DELEGUE!A:A,"Monsieur le Commissaire Principal")+COUNTIF(Cocktail_DELEGUE!A:A,"Monsieur le Commissaire Divisionnaire")+COUNTIF(Cocktail_DELEGUE!A:A,"Monsieur le Contrôleur Général")+COUNTIF(Cocktail_DELEGUE!A:A,"Monsieur le Directeur des Services Actifs")+COUNTIF(Cocktail_DELEGUE!A:A,"Monsieur le Lieutenant-Colonel")+COUNTIF(Cocktail_DELEGUE!A:A,"Monsieur Le Général")+COUNTIF(Cocktail_DELEGUE!A:A,"Monsieur le Directeur")+COUNTIF(Cocktail_DELEGUE!A:A,"Monsieur le Directeur Général")+COUNTIF(Cocktail_DELEGUE!A:A,"Monsieur le Président")+COUNTIF(Cocktail_DELEGUE!A:A,"Monsieur le Président National")+COUNTIF(Cocktail_DELEGUE!A:A,"S.E.Il Prefetto")+COUNTIF(Cocktail_DELEGUE!A:A,"S.E.M.")+COUNTIF(Cocktail_DELEGUE!A:A,"Signore")</f>
        <v>5</v>
      </c>
      <c r="F14" s="24"/>
      <c r="G14" s="24"/>
      <c r="H14" s="38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</row>
    <row r="15" spans="1:35" ht="20.25" x14ac:dyDescent="0.3">
      <c r="A15" s="24"/>
      <c r="B15" s="24"/>
      <c r="C15" s="16"/>
      <c r="D15" s="20" t="s">
        <v>33</v>
      </c>
      <c r="E15" s="21">
        <f>COUNTIFS(Cocktail_DELEGUE!A:A,"&lt;&gt;",Cocktail_DELEGUE!U:U,"oui")+COUNTIFS(Cocktail_DELEGUE!A:A,"*et*",Cocktail_DELEGUE!U:U,"oui")</f>
        <v>0</v>
      </c>
      <c r="F15" s="24"/>
      <c r="G15" s="24"/>
      <c r="H15" s="38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</row>
    <row r="16" spans="1:35" ht="20.25" x14ac:dyDescent="0.3">
      <c r="A16" s="24"/>
      <c r="B16" s="24"/>
      <c r="C16" s="16" t="s">
        <v>25</v>
      </c>
      <c r="D16" s="20" t="s">
        <v>34</v>
      </c>
      <c r="E16" s="21">
        <f>COUNTIFS(Cocktail_DELEGUE!A:A,"&lt;&gt;",Cocktail_DELEGUE!U:U,"NON")+COUNTIFS(Cocktail_DELEGUE!A:A,"*et*",Cocktail_DELEGUE!U:U,"NON")</f>
        <v>0</v>
      </c>
      <c r="F16" s="24"/>
      <c r="G16" s="24"/>
      <c r="H16" s="38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</row>
    <row r="17" spans="1:20" ht="20.25" x14ac:dyDescent="0.3">
      <c r="A17" s="24"/>
      <c r="B17" s="24"/>
      <c r="C17" s="16"/>
      <c r="D17" s="20" t="s">
        <v>35</v>
      </c>
      <c r="E17" s="21">
        <f>COUNTIFS(Cocktail_DELEGUE!A:A,"&lt;&gt;",Cocktail_DELEGUE!U:U,"")+COUNTIFS(Cocktail_DELEGUE!A:A,"*et*",Cocktail_DELEGUE!U:U,"")</f>
        <v>5</v>
      </c>
      <c r="F17" s="24"/>
      <c r="G17" s="24"/>
      <c r="H17" s="38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</row>
    <row r="18" spans="1:20" ht="21" thickBot="1" x14ac:dyDescent="0.35">
      <c r="A18" s="24"/>
      <c r="B18" s="24"/>
      <c r="C18" s="16"/>
      <c r="D18" s="22" t="s">
        <v>36</v>
      </c>
      <c r="E18" s="23">
        <f>AH2+AH3+AH4+AH5+AH6+AH7</f>
        <v>0</v>
      </c>
      <c r="F18" s="24"/>
      <c r="G18" s="24"/>
      <c r="H18" s="38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</row>
    <row r="19" spans="1:20" ht="21" thickTop="1" x14ac:dyDescent="0.3">
      <c r="A19" s="24"/>
      <c r="B19" s="24"/>
      <c r="C19" s="25"/>
      <c r="D19" s="26" t="s">
        <v>32</v>
      </c>
      <c r="E19" s="27">
        <f>COUNTIF(Soiree_GALA!A:A,"Monsieur et Madame")*2+COUNTIF(Soiree_GALA!A:A,"Messieurs")*2+COUNTIF(Soiree_GALA!A:A,"Monsieur")+COUNTIF(Soiree_GALA!A:A,"A Son Excellence Monseigneur")+COUNTIF(Soiree_GALA!A:A,"A son Excellence Monsieur")+COUNTIF(Soiree_GALA!A:A,"Madame")+COUNTIF(Soiree_GALA!A:A,"Mademoiselle")+COUNTIF(Soiree_GALA!A:A,"Appuntato Scelto")+COUNTIF(Soiree_GALA!A:A,"Capitaine")+COUNTIF(Soiree_GALA!A:A,"Capitano")+COUNTIF(Soiree_GALA!A:A,"Commandant")+COUNTIF(Soiree_GALA!A:A,"Docteur")+COUNTIF(Soiree_GALA!A:A,"Dottore")+COUNTIF(Soiree_GALA!A:A,"Generale")+COUNTIF(Soiree_GALA!A:A,"Le Directeur Général")+COUNTIF(Soiree_GALA!A:A,"Le Président")+COUNTIF(Soiree_GALA!A:A,"Le Président National")+COUNTIF(Soiree_GALA!A:A,"Madame le Commandant de Police")+COUNTIF(Soiree_GALA!A:A,"Madame le Commissaire de Police")+COUNTIF(Soiree_GALA!A:A,"Madame le Commissaire Principal")+COUNTIF(Soiree_GALA!A:A,"Madame le Commissaire Divisionnaire")+COUNTIF(Soiree_GALA!A:A,"Maître")+COUNTIF(Soiree_GALA!A:A,"Maresciallo Aiutante")+COUNTIF(Soiree_GALA!A:A,"Monseigneur")+COUNTIF(Soiree_GALA!A:A,"Monsieur l Inspecteur Général")+COUNTIF(Soiree_GALA!A:A,"Monsieur le Colonel")+COUNTIF(Soiree_GALA!A:A,"Monsieur le Commandant")+COUNTIF(Soiree_GALA!A:A,"Monsieur le Commandant de Police")+COUNTIF(Soiree_GALA!A:A,"Monsieur le Commissaire")+COUNTIF(Soiree_GALA!A:A,"Monsieur le Commissaire de Police")+COUNTIF(Soiree_GALA!A:A,"Monsieur le Commissaire Principal")+COUNTIF(Soiree_GALA!A:A,"Monsieur le Commissaire Divisionnaire")+COUNTIF(Soiree_GALA!A:A,"Monsieur le Contrôleur Général")+COUNTIF(Soiree_GALA!A:A,"Monsieur le Directeur des Services Actifs")+COUNTIF(Soiree_GALA!A:A,"Monsieur le Lieutenant-Colonel")+COUNTIF(Soiree_GALA!A:A,"Monsieur Le Général")+COUNTIF(Soiree_GALA!A:A,"Monsieur le Directeur")+COUNTIF(Soiree_GALA!A:A,"Monsieur le Directeur Général")+COUNTIF(Soiree_GALA!A:A,"Monsieur le Président")+COUNTIF(Soiree_GALA!A:A,"Monsieur le Président National")+COUNTIF(Soiree_GALA!A:A,"S.E.Il Prefetto")+COUNTIF(Soiree_GALA!A:A,"S.E.M.")+COUNTIF(Soiree_GALA!A:A,"Signore")</f>
        <v>5</v>
      </c>
      <c r="F19" s="24"/>
      <c r="G19" s="24"/>
      <c r="H19" s="38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</row>
    <row r="20" spans="1:20" ht="20.25" x14ac:dyDescent="0.3">
      <c r="A20" s="24"/>
      <c r="B20" s="24"/>
      <c r="C20" s="28"/>
      <c r="D20" s="29" t="s">
        <v>33</v>
      </c>
      <c r="E20" s="30">
        <f>COUNTIFS(Soiree_GALA!A:A,"&lt;&gt;",Soiree_GALA!X:X,"oui")+COUNTIFS(Soiree_GALA!A:A,"*et*",Soiree_GALA!X:X,"oui")</f>
        <v>0</v>
      </c>
      <c r="F20" s="24"/>
      <c r="G20" s="24"/>
      <c r="H20" s="38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</row>
    <row r="21" spans="1:20" ht="20.25" x14ac:dyDescent="0.3">
      <c r="A21" s="24"/>
      <c r="B21" s="24"/>
      <c r="C21" s="28" t="s">
        <v>28</v>
      </c>
      <c r="D21" s="29" t="s">
        <v>34</v>
      </c>
      <c r="E21" s="30">
        <f>COUNTIFS(Soiree_GALA!A:A,"&lt;&gt;",Soiree_GALA!X:X,"NON")+COUNTIFS(Soiree_GALA!A:A,"*et*",Soiree_GALA!X:X,"NON")</f>
        <v>0</v>
      </c>
      <c r="F21" s="24"/>
      <c r="G21" s="24"/>
      <c r="H21" s="38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</row>
    <row r="22" spans="1:20" ht="20.25" x14ac:dyDescent="0.3">
      <c r="A22" s="24"/>
      <c r="B22" s="24"/>
      <c r="C22" s="28"/>
      <c r="D22" s="29" t="s">
        <v>35</v>
      </c>
      <c r="E22" s="30">
        <f>COUNTIFS(Soiree_GALA!A:A,"&lt;&gt;",Soiree_GALA!X:X,"")+COUNTIFS(Soiree_GALA!A:A,"*et*",Soiree_GALA!X:X,"")</f>
        <v>6</v>
      </c>
      <c r="F22" s="24"/>
      <c r="G22" s="24"/>
      <c r="H22" s="38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</row>
    <row r="23" spans="1:20" ht="21" thickBot="1" x14ac:dyDescent="0.35">
      <c r="A23" s="24"/>
      <c r="B23" s="24"/>
      <c r="C23" s="34"/>
      <c r="D23" s="35" t="s">
        <v>36</v>
      </c>
      <c r="E23" s="36">
        <f>AI2+AI3+AI4+AI5+AI6+AI7</f>
        <v>0</v>
      </c>
      <c r="F23" s="24"/>
      <c r="G23" s="24"/>
      <c r="H23" s="38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</row>
    <row r="24" spans="1:20" x14ac:dyDescent="0.2">
      <c r="A24" s="24"/>
      <c r="B24" s="24"/>
      <c r="C24" s="24"/>
      <c r="D24" s="24"/>
      <c r="E24" s="24"/>
      <c r="F24" s="24"/>
      <c r="G24" s="24"/>
      <c r="H24" s="38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</row>
    <row r="25" spans="1:20" x14ac:dyDescent="0.2">
      <c r="A25" s="24"/>
      <c r="B25" s="24"/>
      <c r="C25" s="24"/>
      <c r="D25" s="24"/>
      <c r="E25" s="24"/>
      <c r="F25" s="24"/>
      <c r="G25" s="24"/>
      <c r="H25" s="38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</row>
    <row r="26" spans="1:20" x14ac:dyDescent="0.2">
      <c r="A26" s="24"/>
      <c r="B26" s="24"/>
      <c r="C26" s="24"/>
      <c r="D26" s="24"/>
      <c r="E26" s="24"/>
      <c r="F26" s="24"/>
      <c r="G26" s="24"/>
      <c r="H26" s="38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</row>
    <row r="27" spans="1:20" x14ac:dyDescent="0.2">
      <c r="A27" s="24"/>
      <c r="B27" s="24"/>
      <c r="C27" s="24"/>
      <c r="D27" s="24"/>
      <c r="E27" s="24"/>
      <c r="F27" s="24"/>
      <c r="G27" s="24"/>
      <c r="H27" s="38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</row>
    <row r="28" spans="1:20" x14ac:dyDescent="0.2">
      <c r="A28" s="24"/>
      <c r="B28" s="24"/>
      <c r="C28" s="24"/>
      <c r="D28" s="24"/>
      <c r="E28" s="24"/>
      <c r="F28" s="24"/>
      <c r="G28" s="24"/>
      <c r="H28" s="38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</row>
    <row r="29" spans="1:20" x14ac:dyDescent="0.2">
      <c r="A29" s="24"/>
      <c r="B29" s="24"/>
      <c r="C29" s="24"/>
      <c r="D29" s="24"/>
      <c r="E29" s="24"/>
      <c r="F29" s="24"/>
      <c r="G29" s="24"/>
      <c r="H29" s="38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</row>
    <row r="30" spans="1:20" x14ac:dyDescent="0.2">
      <c r="A30" s="24"/>
      <c r="B30" s="24"/>
      <c r="C30" s="24"/>
      <c r="D30" s="24"/>
      <c r="E30" s="24"/>
      <c r="F30" s="24"/>
      <c r="G30" s="24"/>
      <c r="H30" s="38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</row>
  </sheetData>
  <pageMargins left="0.7" right="0.7" top="0.75" bottom="0.75" header="0.3" footer="0.3"/>
  <pageSetup paperSize="9" scale="18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INER_CE">
                <anchor moveWithCells="1" sizeWithCells="1">
                  <from>
                    <xdr:col>9</xdr:col>
                    <xdr:colOff>9525</xdr:colOff>
                    <xdr:row>3</xdr:row>
                    <xdr:rowOff>247650</xdr:rowOff>
                  </from>
                  <to>
                    <xdr:col>12</xdr:col>
                    <xdr:colOff>0</xdr:colOff>
                    <xdr:row>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ocktail_ministre">
                <anchor moveWithCells="1" sizeWithCells="1">
                  <from>
                    <xdr:col>15</xdr:col>
                    <xdr:colOff>0</xdr:colOff>
                    <xdr:row>4</xdr:row>
                    <xdr:rowOff>9525</xdr:rowOff>
                  </from>
                  <to>
                    <xdr:col>17</xdr:col>
                    <xdr:colOff>752475</xdr:colOff>
                    <xdr:row>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okctail_delegue">
                <anchor moveWithCells="1" sizeWithCells="1">
                  <from>
                    <xdr:col>9</xdr:col>
                    <xdr:colOff>0</xdr:colOff>
                    <xdr:row>9</xdr:row>
                    <xdr:rowOff>0</xdr:rowOff>
                  </from>
                  <to>
                    <xdr:col>11</xdr:col>
                    <xdr:colOff>752475</xdr:colOff>
                    <xdr:row>11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Soiree_gala">
                <anchor moveWithCells="1" sizeWithCells="1">
                  <from>
                    <xdr:col>15</xdr:col>
                    <xdr:colOff>0</xdr:colOff>
                    <xdr:row>9</xdr:row>
                    <xdr:rowOff>0</xdr:rowOff>
                  </from>
                  <to>
                    <xdr:col>17</xdr:col>
                    <xdr:colOff>752475</xdr:colOff>
                    <xdr:row>11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print="0" autoFill="0" autoPict="0" macro="[0]!General">
                <anchor moveWithCells="1" sizeWithCells="1">
                  <from>
                    <xdr:col>9</xdr:col>
                    <xdr:colOff>0</xdr:colOff>
                    <xdr:row>14</xdr:row>
                    <xdr:rowOff>9525</xdr:rowOff>
                  </from>
                  <to>
                    <xdr:col>11</xdr:col>
                    <xdr:colOff>752475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General</vt:lpstr>
      <vt:lpstr>Diner_CE</vt:lpstr>
      <vt:lpstr>Cocktail_MINISTRE</vt:lpstr>
      <vt:lpstr>Cocktail_DELEGUE</vt:lpstr>
      <vt:lpstr>Soiree_GALA</vt:lpstr>
      <vt:lpstr>Calculs_Imprimer</vt:lpstr>
      <vt:lpstr>Diner_CE!Zone_d_impression</vt:lpstr>
    </vt:vector>
  </TitlesOfParts>
  <Company>SP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Homont Damien</cp:lastModifiedBy>
  <cp:lastPrinted>2014-10-27T15:03:26Z</cp:lastPrinted>
  <dcterms:created xsi:type="dcterms:W3CDTF">2009-10-23T07:55:03Z</dcterms:created>
  <dcterms:modified xsi:type="dcterms:W3CDTF">2014-10-28T15:36:06Z</dcterms:modified>
</cp:coreProperties>
</file>