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1"/>
  </bookViews>
  <sheets>
    <sheet name="csv" sheetId="1" r:id="rId1"/>
    <sheet name="Feuil2" sheetId="2" r:id="rId2"/>
  </sheets>
  <calcPr calcId="171027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E7" i="2" l="1"/>
  <c r="J7" i="2"/>
  <c r="J8" i="2"/>
  <c r="J6" i="2"/>
  <c r="D8" i="2"/>
  <c r="E8" i="2"/>
  <c r="E6" i="2"/>
  <c r="D7" i="2"/>
  <c r="D6" i="2"/>
</calcChain>
</file>

<file path=xl/sharedStrings.xml><?xml version="1.0" encoding="utf-8"?>
<sst xmlns="http://schemas.openxmlformats.org/spreadsheetml/2006/main" count="150" uniqueCount="80">
  <si>
    <t>Guest Full Name</t>
  </si>
  <si>
    <t>Adults</t>
  </si>
  <si>
    <t>Property ID</t>
  </si>
  <si>
    <t>Property Title</t>
  </si>
  <si>
    <t>Checkin</t>
  </si>
  <si>
    <t>Checkout</t>
  </si>
  <si>
    <t>Status</t>
  </si>
  <si>
    <t>Listor Name</t>
  </si>
  <si>
    <t>Accommodation Cost</t>
  </si>
  <si>
    <t>Nights</t>
  </si>
  <si>
    <t>Created at</t>
  </si>
  <si>
    <t>William Holms</t>
  </si>
  <si>
    <t>Melantrichova #1</t>
  </si>
  <si>
    <t>CONFIRMED</t>
  </si>
  <si>
    <t>Home Away</t>
  </si>
  <si>
    <t>abdulraman almadhi</t>
  </si>
  <si>
    <t>Hybernska #05</t>
  </si>
  <si>
    <t>Booking.com</t>
  </si>
  <si>
    <t>MA Gueule Orlandella</t>
  </si>
  <si>
    <t>Hybernska #11</t>
  </si>
  <si>
    <t>AirBnb</t>
  </si>
  <si>
    <t>heinrich Maier</t>
  </si>
  <si>
    <t>Na Smetance #2</t>
  </si>
  <si>
    <t>michel planque</t>
  </si>
  <si>
    <t>Soukenicka #2</t>
  </si>
  <si>
    <t>Expedia</t>
  </si>
  <si>
    <t>Eric TRINCA</t>
  </si>
  <si>
    <t>Tomas Nagy</t>
  </si>
  <si>
    <t>Masna #02</t>
  </si>
  <si>
    <t>Peter Nagy</t>
  </si>
  <si>
    <t>Narodni #1</t>
  </si>
  <si>
    <t>Daria Malerian</t>
  </si>
  <si>
    <t>Han Chul Lee</t>
  </si>
  <si>
    <t>AL ESPARZA</t>
  </si>
  <si>
    <t>Hybernska #01</t>
  </si>
  <si>
    <t>Martin Monikainen</t>
  </si>
  <si>
    <t>Hybernska #10</t>
  </si>
  <si>
    <t>vladimir brodnansky</t>
  </si>
  <si>
    <t>Radek Faksa</t>
  </si>
  <si>
    <t>Krakovska</t>
  </si>
  <si>
    <t>Andre Simas</t>
  </si>
  <si>
    <t>Masna #03</t>
  </si>
  <si>
    <t>thuy dung pham</t>
  </si>
  <si>
    <t>jaemin kim</t>
  </si>
  <si>
    <t>Hybernska #02</t>
  </si>
  <si>
    <t>Cha Han</t>
  </si>
  <si>
    <t>Narodni #2</t>
  </si>
  <si>
    <t>JAE MIN KIM</t>
  </si>
  <si>
    <t>Hybernska #08</t>
  </si>
  <si>
    <t>Mark Anthony Stettler</t>
  </si>
  <si>
    <t>Melantrichova #2</t>
  </si>
  <si>
    <t>Mathieu Rosemain</t>
  </si>
  <si>
    <t>Masna #24</t>
  </si>
  <si>
    <t>Yingchao Zhou</t>
  </si>
  <si>
    <t>Ostrovni</t>
  </si>
  <si>
    <t>De Backker</t>
  </si>
  <si>
    <t>Thierry Kairis</t>
  </si>
  <si>
    <t>Hybernska #07</t>
  </si>
  <si>
    <t>Max Duerkop</t>
  </si>
  <si>
    <t>resulat a trouver</t>
  </si>
  <si>
    <t>formule à appliquer pour trouver la même valeur qu'en "E"</t>
  </si>
  <si>
    <t>ä¸½æ´ æ½˜</t>
  </si>
  <si>
    <t>Dave Koo</t>
  </si>
  <si>
    <t>Hybernska #03</t>
  </si>
  <si>
    <t>Zaneta Tinkova</t>
  </si>
  <si>
    <t>Diana Bugai</t>
  </si>
  <si>
    <t>Na Zborenci #10</t>
  </si>
  <si>
    <t>Elliott Bashore</t>
  </si>
  <si>
    <t>Na Zborenci #03</t>
  </si>
  <si>
    <t>airbnb</t>
  </si>
  <si>
    <t>booking.com</t>
  </si>
  <si>
    <t>expedia</t>
  </si>
  <si>
    <t>J-1</t>
  </si>
  <si>
    <t>J-2</t>
  </si>
  <si>
    <t>J-3</t>
  </si>
  <si>
    <t>Pointage</t>
  </si>
  <si>
    <t>Étiquettes de lignes</t>
  </si>
  <si>
    <t>Total général</t>
  </si>
  <si>
    <t>Somme de Accommodation Cost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</si>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</sst>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[$€-40C]"/>
  </numFmts>
  <fonts count="2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14" fontId="0" fillId="0" borderId="0" xfId="0" applyNumberFormat="1"/>
    <xf numFmtId="22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0" xfId="0" applyFont="1" applyFill="1"/>
    <xf numFmtId="2" fontId="1" fillId="2" borderId="0" xfId="0" applyNumberFormat="1" applyFont="1" applyFill="1"/>
    <xf numFmtId="0" fontId="0" fillId="0" borderId="0" xfId="0" pivotButton="1"/>
    <xf numFmtId="2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</dxf>
    <dxf>
      <numFmt numFmtId="27" formatCode="dd/mm/yyyy\ hh:mm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13.448943750001" createdVersion="6" refreshedVersion="6" minRefreshableVersion="3" recordCount="30">
  <cacheSource type="worksheet">
    <worksheetSource name="Tableau1"/>
  </cacheSource>
  <cacheFields count="12">
    <cacheField name="Guest Full Name" numFmtId="49">
      <sharedItems/>
    </cacheField>
    <cacheField name="Adults" numFmtId="0">
      <sharedItems containsSemiMixedTypes="0" containsString="0" containsNumber="1" containsInteger="1" minValue="1" maxValue="10"/>
    </cacheField>
    <cacheField name="Property ID" numFmtId="0">
      <sharedItems containsSemiMixedTypes="0" containsString="0" containsNumber="1" containsInteger="1" minValue="50298" maxValue="65720"/>
    </cacheField>
    <cacheField name="Property Title" numFmtId="49">
      <sharedItems/>
    </cacheField>
    <cacheField name="Checkin" numFmtId="14">
      <sharedItems containsSemiMixedTypes="0" containsNonDate="0" containsDate="1" containsString="0" minDate="2017-06-24T00:00:00" maxDate="2017-09-28T00:00:00"/>
    </cacheField>
    <cacheField name="Checkout" numFmtId="14">
      <sharedItems containsSemiMixedTypes="0" containsNonDate="0" containsDate="1" containsString="0" minDate="2017-06-25T00:00:00" maxDate="2017-10-01T00:00:00"/>
    </cacheField>
    <cacheField name="Status" numFmtId="49">
      <sharedItems/>
    </cacheField>
    <cacheField name="Listor Name" numFmtId="49">
      <sharedItems count="4">
        <s v="Home Away"/>
        <s v="Booking.com"/>
        <s v="AirBnb"/>
        <s v="Expedia"/>
      </sharedItems>
    </cacheField>
    <cacheField name="Accommodation Cost" numFmtId="0">
      <sharedItems containsSemiMixedTypes="0" containsString="0" containsNumber="1" minValue="74" maxValue="672"/>
    </cacheField>
    <cacheField name="Nights" numFmtId="0">
      <sharedItems containsSemiMixedTypes="0" containsString="0" containsNumber="1" containsInteger="1" minValue="1" maxValue="7"/>
    </cacheField>
    <cacheField name="Created at" numFmtId="22">
      <sharedItems containsSemiMixedTypes="0" containsNonDate="0" containsDate="1" containsString="0" minDate="2017-06-24T12:33:00" maxDate="2017-06-26T23:06:00"/>
    </cacheField>
    <cacheField name="Pointage" numFmtId="2">
      <sharedItems containsSemiMixedTypes="0" containsString="0" containsNumber="1" containsInteger="1" minValue="0" maxValue="2" count="3">
        <n v="0"/>
        <n v="1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s v="William Holms"/>
    <n v="3"/>
    <n v="50369"/>
    <s v="Melantrichova #1"/>
    <d v="2017-06-27T00:00:00"/>
    <d v="2017-06-30T00:00:00"/>
    <s v="CONFIRMED"/>
    <x v="0"/>
    <n v="304.04000000000002"/>
    <n v="3"/>
    <d v="2017-06-26T23:06:00"/>
    <x v="0"/>
  </r>
  <r>
    <s v="abdulraman almadhi"/>
    <n v="4"/>
    <n v="50350"/>
    <s v="Hybernska #05"/>
    <d v="2017-06-27T00:00:00"/>
    <d v="2017-07-01T00:00:00"/>
    <s v="CONFIRMED"/>
    <x v="1"/>
    <n v="482.6"/>
    <n v="4"/>
    <d v="2017-06-26T22:09:00"/>
    <x v="0"/>
  </r>
  <r>
    <s v="MA Gueule Orlandella"/>
    <n v="3"/>
    <n v="50366"/>
    <s v="Hybernska #11"/>
    <d v="2017-08-01T00:00:00"/>
    <d v="2017-08-08T00:00:00"/>
    <s v="CONFIRMED"/>
    <x v="2"/>
    <n v="672"/>
    <n v="7"/>
    <d v="2017-06-26T20:26:00"/>
    <x v="0"/>
  </r>
  <r>
    <s v="heinrich Maier"/>
    <n v="10"/>
    <n v="50371"/>
    <s v="Na Smetance #2"/>
    <d v="2017-09-01T00:00:00"/>
    <d v="2017-09-03T00:00:00"/>
    <s v="CONFIRMED"/>
    <x v="1"/>
    <n v="621"/>
    <n v="2"/>
    <d v="2017-06-26T18:23:00"/>
    <x v="0"/>
  </r>
  <r>
    <s v="michel planque"/>
    <n v="2"/>
    <n v="50358"/>
    <s v="Soukenicka #2"/>
    <d v="2017-09-20T00:00:00"/>
    <d v="2017-09-24T00:00:00"/>
    <s v="CONFIRMED"/>
    <x v="3"/>
    <n v="348.33"/>
    <n v="4"/>
    <d v="2017-06-26T17:43:00"/>
    <x v="0"/>
  </r>
  <r>
    <s v="Eric TRINCA"/>
    <n v="4"/>
    <n v="50369"/>
    <s v="Melantrichova #1"/>
    <d v="2017-08-18T00:00:00"/>
    <d v="2017-08-21T00:00:00"/>
    <s v="CONFIRMED"/>
    <x v="1"/>
    <n v="592"/>
    <n v="3"/>
    <d v="2017-06-26T16:11:00"/>
    <x v="0"/>
  </r>
  <r>
    <s v="Tomas Nagy"/>
    <n v="2"/>
    <n v="50348"/>
    <s v="Masna #02"/>
    <d v="2017-06-27T00:00:00"/>
    <d v="2017-06-28T00:00:00"/>
    <s v="CONFIRMED"/>
    <x v="1"/>
    <n v="74"/>
    <n v="1"/>
    <d v="2017-06-26T15:47:00"/>
    <x v="0"/>
  </r>
  <r>
    <s v="Peter Nagy"/>
    <n v="4"/>
    <n v="50318"/>
    <s v="Narodni #1"/>
    <d v="2017-07-03T00:00:00"/>
    <d v="2017-07-05T00:00:00"/>
    <s v="CONFIRMED"/>
    <x v="2"/>
    <n v="198"/>
    <n v="2"/>
    <d v="2017-06-26T15:00:00"/>
    <x v="0"/>
  </r>
  <r>
    <s v="Daria Malerian"/>
    <n v="2"/>
    <n v="50348"/>
    <s v="Masna #02"/>
    <d v="2017-06-29T00:00:00"/>
    <d v="2017-07-03T00:00:00"/>
    <s v="CONFIRMED"/>
    <x v="1"/>
    <n v="305.3"/>
    <n v="4"/>
    <d v="2017-06-26T12:29:00"/>
    <x v="0"/>
  </r>
  <r>
    <s v="Han Chul Lee"/>
    <n v="7"/>
    <n v="50371"/>
    <s v="Na Smetance #2"/>
    <d v="2017-07-25T00:00:00"/>
    <d v="2017-07-27T00:00:00"/>
    <s v="CONFIRMED"/>
    <x v="1"/>
    <n v="314.3"/>
    <n v="2"/>
    <d v="2017-06-26T11:29:00"/>
    <x v="1"/>
  </r>
  <r>
    <s v="AL ESPARZA"/>
    <n v="4"/>
    <n v="50300"/>
    <s v="Hybernska #01"/>
    <d v="2017-06-26T00:00:00"/>
    <d v="2017-06-27T00:00:00"/>
    <s v="CONFIRMED"/>
    <x v="3"/>
    <n v="103.69"/>
    <n v="1"/>
    <d v="2017-06-26T10:47:00"/>
    <x v="1"/>
  </r>
  <r>
    <s v="Martin Monikainen"/>
    <n v="4"/>
    <n v="50336"/>
    <s v="Hybernska #10"/>
    <d v="2017-06-26T00:00:00"/>
    <d v="2017-06-28T00:00:00"/>
    <s v="CONFIRMED"/>
    <x v="3"/>
    <n v="187.38"/>
    <n v="2"/>
    <d v="2017-06-26T07:52:00"/>
    <x v="1"/>
  </r>
  <r>
    <s v="vladimir brodnansky"/>
    <n v="2"/>
    <n v="50350"/>
    <s v="Hybernska #05"/>
    <d v="2017-06-26T00:00:00"/>
    <d v="2017-06-27T00:00:00"/>
    <s v="CONFIRMED"/>
    <x v="1"/>
    <n v="87.5"/>
    <n v="1"/>
    <d v="2017-06-26T06:59:00"/>
    <x v="1"/>
  </r>
  <r>
    <s v="Radek Faksa"/>
    <n v="1"/>
    <n v="50316"/>
    <s v="Krakovska"/>
    <d v="2017-06-26T00:00:00"/>
    <d v="2017-06-28T00:00:00"/>
    <s v="CONFIRMED"/>
    <x v="1"/>
    <n v="162"/>
    <n v="2"/>
    <d v="2017-06-26T05:43:00"/>
    <x v="1"/>
  </r>
  <r>
    <s v="Andre Simas"/>
    <n v="2"/>
    <n v="50298"/>
    <s v="Masna #03"/>
    <d v="2017-08-05T00:00:00"/>
    <d v="2017-08-10T00:00:00"/>
    <s v="CONFIRMED"/>
    <x v="2"/>
    <n v="326"/>
    <n v="5"/>
    <d v="2017-06-25T22:53:00"/>
    <x v="1"/>
  </r>
  <r>
    <s v="thuy dung pham"/>
    <n v="7"/>
    <n v="50300"/>
    <s v="Hybernska #01"/>
    <d v="2017-07-01T00:00:00"/>
    <d v="2017-07-02T00:00:00"/>
    <s v="CONFIRMED"/>
    <x v="1"/>
    <n v="216"/>
    <n v="1"/>
    <d v="2017-06-25T22:08:00"/>
    <x v="1"/>
  </r>
  <r>
    <s v="jaemin kim"/>
    <n v="5"/>
    <n v="50326"/>
    <s v="Hybernska #02"/>
    <d v="2017-08-28T00:00:00"/>
    <d v="2017-08-29T00:00:00"/>
    <s v="CONFIRMED"/>
    <x v="3"/>
    <n v="142.65"/>
    <n v="1"/>
    <d v="2017-06-25T19:22:00"/>
    <x v="1"/>
  </r>
  <r>
    <s v="Cha Han"/>
    <n v="5"/>
    <n v="65720"/>
    <s v="Narodni #2"/>
    <d v="2017-06-27T00:00:00"/>
    <d v="2017-06-28T00:00:00"/>
    <s v="CONFIRMED"/>
    <x v="2"/>
    <n v="128"/>
    <n v="1"/>
    <d v="2017-06-25T18:43:00"/>
    <x v="1"/>
  </r>
  <r>
    <s v="JAE MIN KIM"/>
    <n v="7"/>
    <n v="50344"/>
    <s v="Hybernska #08"/>
    <d v="2017-07-11T00:00:00"/>
    <d v="2017-07-13T00:00:00"/>
    <s v="CONFIRMED"/>
    <x v="3"/>
    <n v="247.65"/>
    <n v="2"/>
    <d v="2017-06-25T17:49:00"/>
    <x v="1"/>
  </r>
  <r>
    <s v="Mark Anthony Stettler"/>
    <n v="5"/>
    <n v="50354"/>
    <s v="Melantrichova #2"/>
    <d v="2017-08-15T00:00:00"/>
    <d v="2017-08-18T00:00:00"/>
    <s v="CONFIRMED"/>
    <x v="3"/>
    <n v="485.89"/>
    <n v="3"/>
    <d v="2017-06-25T16:48:00"/>
    <x v="1"/>
  </r>
  <r>
    <s v="Mathieu Rosemain"/>
    <n v="2"/>
    <n v="50356"/>
    <s v="Masna #24"/>
    <d v="2017-06-30T00:00:00"/>
    <d v="2017-07-03T00:00:00"/>
    <s v="CONFIRMED"/>
    <x v="2"/>
    <n v="267"/>
    <n v="3"/>
    <d v="2017-06-25T11:58:00"/>
    <x v="2"/>
  </r>
  <r>
    <s v="Yingchao Zhou"/>
    <n v="3"/>
    <n v="50332"/>
    <s v="Ostrovni"/>
    <d v="2017-09-27T00:00:00"/>
    <d v="2017-09-30T00:00:00"/>
    <s v="CONFIRMED"/>
    <x v="2"/>
    <n v="303"/>
    <n v="3"/>
    <d v="2017-06-25T11:51:00"/>
    <x v="2"/>
  </r>
  <r>
    <s v="De Backker"/>
    <n v="3"/>
    <n v="50358"/>
    <s v="Soukenicka #2"/>
    <d v="2017-08-02T00:00:00"/>
    <d v="2017-08-05T00:00:00"/>
    <s v="CONFIRMED"/>
    <x v="3"/>
    <n v="251.36"/>
    <n v="3"/>
    <d v="2017-06-25T10:27:00"/>
    <x v="2"/>
  </r>
  <r>
    <s v="Thierry Kairis"/>
    <n v="3"/>
    <n v="50330"/>
    <s v="Hybernska #07"/>
    <d v="2017-06-27T00:00:00"/>
    <d v="2017-06-29T00:00:00"/>
    <s v="CONFIRMED"/>
    <x v="1"/>
    <n v="200.9"/>
    <n v="2"/>
    <d v="2017-06-25T10:23:00"/>
    <x v="2"/>
  </r>
  <r>
    <s v="Max Duerkop"/>
    <n v="4"/>
    <n v="50356"/>
    <s v="Masna #24"/>
    <d v="2017-07-20T00:00:00"/>
    <d v="2017-07-23T00:00:00"/>
    <s v="CONFIRMED"/>
    <x v="2"/>
    <n v="393"/>
    <n v="3"/>
    <d v="2017-06-25T09:52:00"/>
    <x v="2"/>
  </r>
  <r>
    <s v="ä¸½æ´ æ½˜"/>
    <n v="5"/>
    <n v="50326"/>
    <s v="Hybernska #02"/>
    <d v="2017-07-09T00:00:00"/>
    <d v="2017-07-12T00:00:00"/>
    <s v="CONFIRMED"/>
    <x v="2"/>
    <n v="268"/>
    <n v="3"/>
    <d v="2017-06-25T02:43:00"/>
    <x v="2"/>
  </r>
  <r>
    <s v="Dave Koo"/>
    <n v="4"/>
    <n v="50346"/>
    <s v="Hybernska #03"/>
    <d v="2017-06-25T00:00:00"/>
    <d v="2017-06-26T00:00:00"/>
    <s v="CONFIRMED"/>
    <x v="2"/>
    <n v="84"/>
    <n v="1"/>
    <d v="2017-06-24T21:36:00"/>
    <x v="2"/>
  </r>
  <r>
    <s v="Zaneta Tinkova"/>
    <n v="4"/>
    <n v="50316"/>
    <s v="Krakovska"/>
    <d v="2017-06-28T00:00:00"/>
    <d v="2017-07-02T00:00:00"/>
    <s v="CONFIRMED"/>
    <x v="1"/>
    <n v="551"/>
    <n v="4"/>
    <d v="2017-06-24T17:05:00"/>
    <x v="2"/>
  </r>
  <r>
    <s v="Diana Bugai"/>
    <n v="5"/>
    <n v="50304"/>
    <s v="Na Zborenci #10"/>
    <d v="2017-06-24T00:00:00"/>
    <d v="2017-06-25T00:00:00"/>
    <s v="CONFIRMED"/>
    <x v="1"/>
    <n v="136"/>
    <n v="1"/>
    <d v="2017-06-24T13:41:00"/>
    <x v="2"/>
  </r>
  <r>
    <s v="Elliott Bashore"/>
    <n v="3"/>
    <n v="50308"/>
    <s v="Na Zborenci #03"/>
    <d v="2017-06-24T00:00:00"/>
    <d v="2017-06-25T00:00:00"/>
    <s v="CONFIRMED"/>
    <x v="2"/>
    <n v="77"/>
    <n v="1"/>
    <d v="2017-06-24T12:33: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13:G18" firstHeaderRow="1" firstDataRow="2" firstDataCol="1"/>
  <pivotFields count="12">
    <pivotField subtotalTop="0" showAll="0"/>
    <pivotField subtotalTop="0" showAll="0"/>
    <pivotField subtotalTop="0" showAll="0"/>
    <pivotField subtotalTop="0" showAll="0"/>
    <pivotField numFmtId="14" subtotalTop="0" showAll="0"/>
    <pivotField numFmtId="14" subtotalTop="0" showAll="0"/>
    <pivotField subtotalTop="0" showAll="0"/>
    <pivotField axis="axisCol" subtotalTop="0" showAll="0">
      <items count="5">
        <item x="2"/>
        <item x="1"/>
        <item x="3"/>
        <item x="0"/>
        <item t="default"/>
      </items>
    </pivotField>
    <pivotField dataField="1" subtotalTop="0" showAll="0"/>
    <pivotField subtotalTop="0" showAll="0"/>
    <pivotField numFmtId="22" subtotalTop="0" showAll="0"/>
    <pivotField axis="axisRow" numFmtId="2" subtotalTop="0" showAll="0">
      <items count="4">
        <item x="0"/>
        <item x="1"/>
        <item x="2"/>
        <item t="default"/>
      </items>
    </pivotField>
  </pivotFields>
  <rowFields count="1">
    <field x="11"/>
  </rowFields>
  <rowItems count="4">
    <i>
      <x/>
    </i>
    <i>
      <x v="1"/>
    </i>
    <i>
      <x v="2"/>
    </i>
    <i t="grand">
      <x/>
    </i>
  </rowItems>
  <colFields count="1">
    <field x="7"/>
  </colFields>
  <colItems count="5">
    <i>
      <x/>
    </i>
    <i>
      <x v="1"/>
    </i>
    <i>
      <x v="2"/>
    </i>
    <i>
      <x v="3"/>
    </i>
    <i t="grand">
      <x/>
    </i>
  </colItems>
  <dataFields count="1">
    <dataField name="Somme de Accommodation Cos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id="1" name="Tableau1" displayName="Tableau1" ref="A1:L31" totalsRowShown="0">
  <autoFilter ref="A1:L31"/>
  <tableColumns count="12">
    <tableColumn id="1" name="Guest Full Name" dataDxfId="7"/>
    <tableColumn id="2" name="Adults"/>
    <tableColumn id="3" name="Property ID"/>
    <tableColumn id="4" name="Property Title" dataDxfId="6"/>
    <tableColumn id="5" name="Checkin" dataDxfId="5"/>
    <tableColumn id="6" name="Checkout" dataDxfId="4"/>
    <tableColumn id="7" name="Status" dataDxfId="3"/>
    <tableColumn id="8" name="Listor Name" dataDxfId="2"/>
    <tableColumn id="9" name="Accommodation Cost"/>
    <tableColumn id="10" name="Nights"/>
    <tableColumn id="11" name="Created at" dataDxfId="1"/>
    <tableColumn id="12" name="Pointage" dataDxfId="0">
      <calculatedColumnFormula>-ROUND(Tableau1[[#This Row],[Created at]]-TODAY(),0)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2" workbookViewId="0">
      <selection activeCell="D19" sqref="D19"/>
    </sheetView>
  </sheetViews>
  <sheetFormatPr baseColWidth="10" defaultRowHeight="15" x14ac:dyDescent="0.25"/>
  <cols>
    <col min="1" max="1" width="20.7109375" bestFit="1" customWidth="1"/>
    <col min="3" max="3" width="13.140625" customWidth="1"/>
    <col min="4" max="4" width="15.28515625" customWidth="1"/>
    <col min="7" max="7" width="13.7109375" bestFit="1" customWidth="1"/>
    <col min="8" max="8" width="13.7109375" customWidth="1"/>
    <col min="9" max="9" width="21.85546875" customWidth="1"/>
    <col min="11" max="11" width="16" customWidth="1"/>
    <col min="12" max="12" width="17" style="6" customWidth="1"/>
  </cols>
  <sheetData>
    <row r="1" spans="1:12" x14ac:dyDescent="0.25">
      <c r="A1" s="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s="1" t="s">
        <v>6</v>
      </c>
      <c r="H1" s="1" t="s">
        <v>7</v>
      </c>
      <c r="I1" t="s">
        <v>8</v>
      </c>
      <c r="J1" t="s">
        <v>9</v>
      </c>
      <c r="K1" t="s">
        <v>10</v>
      </c>
      <c r="L1" s="6" t="s">
        <v>75</v>
      </c>
    </row>
    <row r="2" spans="1:12" x14ac:dyDescent="0.25">
      <c r="A2" s="1" t="s">
        <v>11</v>
      </c>
      <c r="B2">
        <v>3</v>
      </c>
      <c r="C2">
        <v>50369</v>
      </c>
      <c r="D2" s="1" t="s">
        <v>12</v>
      </c>
      <c r="E2" s="2">
        <v>42913</v>
      </c>
      <c r="F2" s="2">
        <v>42916</v>
      </c>
      <c r="G2" s="1" t="s">
        <v>13</v>
      </c>
      <c r="H2" s="1" t="s">
        <v>14</v>
      </c>
      <c r="I2">
        <v>304.04000000000002</v>
      </c>
      <c r="J2">
        <v>3</v>
      </c>
      <c r="K2" s="3">
        <v>42912.962500000001</v>
      </c>
      <c r="L2" s="7">
        <f ca="1">-ROUND(Tableau1[[#This Row],[Created at]]-TODAY(),0)</f>
        <v>0</v>
      </c>
    </row>
    <row r="3" spans="1:12" x14ac:dyDescent="0.25">
      <c r="A3" s="1" t="s">
        <v>15</v>
      </c>
      <c r="B3">
        <v>4</v>
      </c>
      <c r="C3">
        <v>50350</v>
      </c>
      <c r="D3" s="1" t="s">
        <v>16</v>
      </c>
      <c r="E3" s="2">
        <v>42913</v>
      </c>
      <c r="F3" s="2">
        <v>42917</v>
      </c>
      <c r="G3" s="1" t="s">
        <v>13</v>
      </c>
      <c r="H3" s="1" t="s">
        <v>17</v>
      </c>
      <c r="I3">
        <v>482.6</v>
      </c>
      <c r="J3">
        <v>4</v>
      </c>
      <c r="K3" s="3">
        <v>42912.92291666667</v>
      </c>
      <c r="L3" s="7">
        <f ca="1">-ROUND(Tableau1[[#This Row],[Created at]]-TODAY(),0)</f>
        <v>0</v>
      </c>
    </row>
    <row r="4" spans="1:12" x14ac:dyDescent="0.25">
      <c r="A4" s="1" t="s">
        <v>18</v>
      </c>
      <c r="B4">
        <v>3</v>
      </c>
      <c r="C4">
        <v>50366</v>
      </c>
      <c r="D4" s="1" t="s">
        <v>19</v>
      </c>
      <c r="E4" s="2">
        <v>42948</v>
      </c>
      <c r="F4" s="2">
        <v>42955</v>
      </c>
      <c r="G4" s="1" t="s">
        <v>13</v>
      </c>
      <c r="H4" s="1" t="s">
        <v>20</v>
      </c>
      <c r="I4">
        <v>672</v>
      </c>
      <c r="J4">
        <v>7</v>
      </c>
      <c r="K4" s="3">
        <v>42912.851388888892</v>
      </c>
      <c r="L4" s="7">
        <f ca="1">-ROUND(Tableau1[[#This Row],[Created at]]-TODAY(),0)</f>
        <v>0</v>
      </c>
    </row>
    <row r="5" spans="1:12" x14ac:dyDescent="0.25">
      <c r="A5" s="1" t="s">
        <v>21</v>
      </c>
      <c r="B5">
        <v>10</v>
      </c>
      <c r="C5">
        <v>50371</v>
      </c>
      <c r="D5" s="1" t="s">
        <v>22</v>
      </c>
      <c r="E5" s="2">
        <v>42979</v>
      </c>
      <c r="F5" s="2">
        <v>42981</v>
      </c>
      <c r="G5" s="1" t="s">
        <v>13</v>
      </c>
      <c r="H5" s="1" t="s">
        <v>17</v>
      </c>
      <c r="I5">
        <v>621</v>
      </c>
      <c r="J5">
        <v>2</v>
      </c>
      <c r="K5" s="3">
        <v>42912.765972222223</v>
      </c>
      <c r="L5" s="7">
        <f ca="1">-ROUND(Tableau1[[#This Row],[Created at]]-TODAY(),0)</f>
        <v>0</v>
      </c>
    </row>
    <row r="6" spans="1:12" x14ac:dyDescent="0.25">
      <c r="A6" s="1" t="s">
        <v>23</v>
      </c>
      <c r="B6">
        <v>2</v>
      </c>
      <c r="C6">
        <v>50358</v>
      </c>
      <c r="D6" s="1" t="s">
        <v>24</v>
      </c>
      <c r="E6" s="2">
        <v>42998</v>
      </c>
      <c r="F6" s="2">
        <v>43002</v>
      </c>
      <c r="G6" s="1" t="s">
        <v>13</v>
      </c>
      <c r="H6" s="1" t="s">
        <v>25</v>
      </c>
      <c r="I6">
        <v>348.33</v>
      </c>
      <c r="J6">
        <v>4</v>
      </c>
      <c r="K6" s="3">
        <v>42912.738194444442</v>
      </c>
      <c r="L6" s="7">
        <f ca="1">-ROUND(Tableau1[[#This Row],[Created at]]-TODAY(),0)</f>
        <v>0</v>
      </c>
    </row>
    <row r="7" spans="1:12" x14ac:dyDescent="0.25">
      <c r="A7" s="1" t="s">
        <v>26</v>
      </c>
      <c r="B7">
        <v>4</v>
      </c>
      <c r="C7">
        <v>50369</v>
      </c>
      <c r="D7" s="1" t="s">
        <v>12</v>
      </c>
      <c r="E7" s="2">
        <v>42965</v>
      </c>
      <c r="F7" s="2">
        <v>42968</v>
      </c>
      <c r="G7" s="1" t="s">
        <v>13</v>
      </c>
      <c r="H7" s="1" t="s">
        <v>17</v>
      </c>
      <c r="I7">
        <v>592</v>
      </c>
      <c r="J7">
        <v>3</v>
      </c>
      <c r="K7" s="3">
        <v>42912.674305555556</v>
      </c>
      <c r="L7" s="7">
        <f ca="1">-ROUND(Tableau1[[#This Row],[Created at]]-TODAY(),0)</f>
        <v>0</v>
      </c>
    </row>
    <row r="8" spans="1:12" x14ac:dyDescent="0.25">
      <c r="A8" s="1" t="s">
        <v>27</v>
      </c>
      <c r="B8">
        <v>2</v>
      </c>
      <c r="C8">
        <v>50348</v>
      </c>
      <c r="D8" s="1" t="s">
        <v>28</v>
      </c>
      <c r="E8" s="2">
        <v>42913</v>
      </c>
      <c r="F8" s="2">
        <v>42914</v>
      </c>
      <c r="G8" s="1" t="s">
        <v>13</v>
      </c>
      <c r="H8" s="1" t="s">
        <v>17</v>
      </c>
      <c r="I8">
        <v>74</v>
      </c>
      <c r="J8">
        <v>1</v>
      </c>
      <c r="K8" s="3">
        <v>42912.657638888886</v>
      </c>
      <c r="L8" s="7">
        <f ca="1">-ROUND(Tableau1[[#This Row],[Created at]]-TODAY(),0)</f>
        <v>0</v>
      </c>
    </row>
    <row r="9" spans="1:12" x14ac:dyDescent="0.25">
      <c r="A9" s="1" t="s">
        <v>29</v>
      </c>
      <c r="B9">
        <v>4</v>
      </c>
      <c r="C9">
        <v>50318</v>
      </c>
      <c r="D9" s="1" t="s">
        <v>30</v>
      </c>
      <c r="E9" s="2">
        <v>42919</v>
      </c>
      <c r="F9" s="2">
        <v>42921</v>
      </c>
      <c r="G9" s="1" t="s">
        <v>13</v>
      </c>
      <c r="H9" s="1" t="s">
        <v>20</v>
      </c>
      <c r="I9">
        <v>198</v>
      </c>
      <c r="J9">
        <v>2</v>
      </c>
      <c r="K9" s="3">
        <v>42912.625</v>
      </c>
      <c r="L9" s="7">
        <f ca="1">-ROUND(Tableau1[[#This Row],[Created at]]-TODAY(),0)</f>
        <v>0</v>
      </c>
    </row>
    <row r="10" spans="1:12" x14ac:dyDescent="0.25">
      <c r="A10" s="1" t="s">
        <v>31</v>
      </c>
      <c r="B10">
        <v>2</v>
      </c>
      <c r="C10">
        <v>50348</v>
      </c>
      <c r="D10" s="1" t="s">
        <v>28</v>
      </c>
      <c r="E10" s="2">
        <v>42915</v>
      </c>
      <c r="F10" s="2">
        <v>42919</v>
      </c>
      <c r="G10" s="1" t="s">
        <v>13</v>
      </c>
      <c r="H10" s="1" t="s">
        <v>17</v>
      </c>
      <c r="I10">
        <v>305.3</v>
      </c>
      <c r="J10">
        <v>4</v>
      </c>
      <c r="K10" s="3">
        <v>42912.520138888889</v>
      </c>
      <c r="L10" s="7">
        <f ca="1">-ROUND(Tableau1[[#This Row],[Created at]]-TODAY(),0)</f>
        <v>0</v>
      </c>
    </row>
    <row r="11" spans="1:12" x14ac:dyDescent="0.25">
      <c r="A11" s="1" t="s">
        <v>32</v>
      </c>
      <c r="B11">
        <v>7</v>
      </c>
      <c r="C11">
        <v>50371</v>
      </c>
      <c r="D11" s="1" t="s">
        <v>22</v>
      </c>
      <c r="E11" s="2">
        <v>42941</v>
      </c>
      <c r="F11" s="2">
        <v>42943</v>
      </c>
      <c r="G11" s="1" t="s">
        <v>13</v>
      </c>
      <c r="H11" s="1" t="s">
        <v>17</v>
      </c>
      <c r="I11">
        <v>314.3</v>
      </c>
      <c r="J11">
        <v>2</v>
      </c>
      <c r="K11" s="3">
        <v>42912.478472222225</v>
      </c>
      <c r="L11" s="7">
        <f ca="1">-ROUND(Tableau1[[#This Row],[Created at]]-TODAY(),0)</f>
        <v>1</v>
      </c>
    </row>
    <row r="12" spans="1:12" x14ac:dyDescent="0.25">
      <c r="A12" s="1" t="s">
        <v>33</v>
      </c>
      <c r="B12">
        <v>4</v>
      </c>
      <c r="C12">
        <v>50300</v>
      </c>
      <c r="D12" s="1" t="s">
        <v>34</v>
      </c>
      <c r="E12" s="2">
        <v>42912</v>
      </c>
      <c r="F12" s="2">
        <v>42913</v>
      </c>
      <c r="G12" s="1" t="s">
        <v>13</v>
      </c>
      <c r="H12" s="1" t="s">
        <v>25</v>
      </c>
      <c r="I12">
        <v>103.69</v>
      </c>
      <c r="J12">
        <v>1</v>
      </c>
      <c r="K12" s="3">
        <v>42912.449305555558</v>
      </c>
      <c r="L12" s="7">
        <f ca="1">-ROUND(Tableau1[[#This Row],[Created at]]-TODAY(),0)</f>
        <v>1</v>
      </c>
    </row>
    <row r="13" spans="1:12" x14ac:dyDescent="0.25">
      <c r="A13" s="1" t="s">
        <v>35</v>
      </c>
      <c r="B13">
        <v>4</v>
      </c>
      <c r="C13">
        <v>50336</v>
      </c>
      <c r="D13" s="1" t="s">
        <v>36</v>
      </c>
      <c r="E13" s="2">
        <v>42912</v>
      </c>
      <c r="F13" s="2">
        <v>42914</v>
      </c>
      <c r="G13" s="1" t="s">
        <v>13</v>
      </c>
      <c r="H13" s="1" t="s">
        <v>25</v>
      </c>
      <c r="I13">
        <v>187.38</v>
      </c>
      <c r="J13">
        <v>2</v>
      </c>
      <c r="K13" s="3">
        <v>42912.327777777777</v>
      </c>
      <c r="L13" s="7">
        <f ca="1">-ROUND(Tableau1[[#This Row],[Created at]]-TODAY(),0)</f>
        <v>1</v>
      </c>
    </row>
    <row r="14" spans="1:12" x14ac:dyDescent="0.25">
      <c r="A14" s="1" t="s">
        <v>37</v>
      </c>
      <c r="B14">
        <v>2</v>
      </c>
      <c r="C14">
        <v>50350</v>
      </c>
      <c r="D14" s="1" t="s">
        <v>16</v>
      </c>
      <c r="E14" s="2">
        <v>42912</v>
      </c>
      <c r="F14" s="2">
        <v>42913</v>
      </c>
      <c r="G14" s="1" t="s">
        <v>13</v>
      </c>
      <c r="H14" s="1" t="s">
        <v>17</v>
      </c>
      <c r="I14">
        <v>87.5</v>
      </c>
      <c r="J14">
        <v>1</v>
      </c>
      <c r="K14" s="3">
        <v>42912.290972222225</v>
      </c>
      <c r="L14" s="7">
        <f ca="1">-ROUND(Tableau1[[#This Row],[Created at]]-TODAY(),0)</f>
        <v>1</v>
      </c>
    </row>
    <row r="15" spans="1:12" x14ac:dyDescent="0.25">
      <c r="A15" s="1" t="s">
        <v>38</v>
      </c>
      <c r="B15">
        <v>1</v>
      </c>
      <c r="C15">
        <v>50316</v>
      </c>
      <c r="D15" s="1" t="s">
        <v>39</v>
      </c>
      <c r="E15" s="2">
        <v>42912</v>
      </c>
      <c r="F15" s="2">
        <v>42914</v>
      </c>
      <c r="G15" s="1" t="s">
        <v>13</v>
      </c>
      <c r="H15" s="1" t="s">
        <v>17</v>
      </c>
      <c r="I15">
        <v>162</v>
      </c>
      <c r="J15">
        <v>2</v>
      </c>
      <c r="K15" s="3">
        <v>42912.238194444442</v>
      </c>
      <c r="L15" s="7">
        <f ca="1">-ROUND(Tableau1[[#This Row],[Created at]]-TODAY(),0)</f>
        <v>1</v>
      </c>
    </row>
    <row r="16" spans="1:12" x14ac:dyDescent="0.25">
      <c r="A16" s="1" t="s">
        <v>40</v>
      </c>
      <c r="B16">
        <v>2</v>
      </c>
      <c r="C16">
        <v>50298</v>
      </c>
      <c r="D16" s="1" t="s">
        <v>41</v>
      </c>
      <c r="E16" s="2">
        <v>42952</v>
      </c>
      <c r="F16" s="2">
        <v>42957</v>
      </c>
      <c r="G16" s="1" t="s">
        <v>13</v>
      </c>
      <c r="H16" s="1" t="s">
        <v>20</v>
      </c>
      <c r="I16">
        <v>326</v>
      </c>
      <c r="J16">
        <v>5</v>
      </c>
      <c r="K16" s="3">
        <v>42911.953472222223</v>
      </c>
      <c r="L16" s="7">
        <f ca="1">-ROUND(Tableau1[[#This Row],[Created at]]-TODAY(),0)</f>
        <v>1</v>
      </c>
    </row>
    <row r="17" spans="1:12" x14ac:dyDescent="0.25">
      <c r="A17" s="1" t="s">
        <v>42</v>
      </c>
      <c r="B17">
        <v>7</v>
      </c>
      <c r="C17">
        <v>50300</v>
      </c>
      <c r="D17" s="1" t="s">
        <v>34</v>
      </c>
      <c r="E17" s="2">
        <v>42917</v>
      </c>
      <c r="F17" s="2">
        <v>42918</v>
      </c>
      <c r="G17" s="1" t="s">
        <v>13</v>
      </c>
      <c r="H17" s="1" t="s">
        <v>17</v>
      </c>
      <c r="I17">
        <v>216</v>
      </c>
      <c r="J17">
        <v>1</v>
      </c>
      <c r="K17" s="3">
        <v>42911.922222222223</v>
      </c>
      <c r="L17" s="7">
        <f ca="1">-ROUND(Tableau1[[#This Row],[Created at]]-TODAY(),0)</f>
        <v>1</v>
      </c>
    </row>
    <row r="18" spans="1:12" x14ac:dyDescent="0.25">
      <c r="A18" s="1" t="s">
        <v>43</v>
      </c>
      <c r="B18">
        <v>5</v>
      </c>
      <c r="C18">
        <v>50326</v>
      </c>
      <c r="D18" s="1" t="s">
        <v>44</v>
      </c>
      <c r="E18" s="2">
        <v>42975</v>
      </c>
      <c r="F18" s="2">
        <v>42976</v>
      </c>
      <c r="G18" s="1" t="s">
        <v>13</v>
      </c>
      <c r="H18" s="1" t="s">
        <v>25</v>
      </c>
      <c r="I18">
        <v>142.65</v>
      </c>
      <c r="J18">
        <v>1</v>
      </c>
      <c r="K18" s="3">
        <v>42911.806944444441</v>
      </c>
      <c r="L18" s="7">
        <f ca="1">-ROUND(Tableau1[[#This Row],[Created at]]-TODAY(),0)</f>
        <v>1</v>
      </c>
    </row>
    <row r="19" spans="1:12" x14ac:dyDescent="0.25">
      <c r="A19" s="1" t="s">
        <v>45</v>
      </c>
      <c r="B19">
        <v>5</v>
      </c>
      <c r="C19">
        <v>65720</v>
      </c>
      <c r="D19" s="1" t="s">
        <v>46</v>
      </c>
      <c r="E19" s="2">
        <v>42913</v>
      </c>
      <c r="F19" s="2">
        <v>42914</v>
      </c>
      <c r="G19" s="1" t="s">
        <v>13</v>
      </c>
      <c r="H19" s="1" t="s">
        <v>20</v>
      </c>
      <c r="I19">
        <v>128</v>
      </c>
      <c r="J19">
        <v>1</v>
      </c>
      <c r="K19" s="3">
        <v>42911.779861111114</v>
      </c>
      <c r="L19" s="7">
        <f ca="1">-ROUND(Tableau1[[#This Row],[Created at]]-TODAY(),0)</f>
        <v>1</v>
      </c>
    </row>
    <row r="20" spans="1:12" x14ac:dyDescent="0.25">
      <c r="A20" s="1" t="s">
        <v>47</v>
      </c>
      <c r="B20">
        <v>7</v>
      </c>
      <c r="C20">
        <v>50344</v>
      </c>
      <c r="D20" s="1" t="s">
        <v>48</v>
      </c>
      <c r="E20" s="2">
        <v>42927</v>
      </c>
      <c r="F20" s="2">
        <v>42929</v>
      </c>
      <c r="G20" s="1" t="s">
        <v>13</v>
      </c>
      <c r="H20" s="1" t="s">
        <v>25</v>
      </c>
      <c r="I20">
        <v>247.65</v>
      </c>
      <c r="J20">
        <v>2</v>
      </c>
      <c r="K20" s="3">
        <v>42911.742361111108</v>
      </c>
      <c r="L20" s="7">
        <f ca="1">-ROUND(Tableau1[[#This Row],[Created at]]-TODAY(),0)</f>
        <v>1</v>
      </c>
    </row>
    <row r="21" spans="1:12" x14ac:dyDescent="0.25">
      <c r="A21" s="1" t="s">
        <v>49</v>
      </c>
      <c r="B21">
        <v>5</v>
      </c>
      <c r="C21">
        <v>50354</v>
      </c>
      <c r="D21" s="1" t="s">
        <v>50</v>
      </c>
      <c r="E21" s="2">
        <v>42962</v>
      </c>
      <c r="F21" s="2">
        <v>42965</v>
      </c>
      <c r="G21" s="1" t="s">
        <v>13</v>
      </c>
      <c r="H21" s="1" t="s">
        <v>25</v>
      </c>
      <c r="I21">
        <v>485.89</v>
      </c>
      <c r="J21">
        <v>3</v>
      </c>
      <c r="K21" s="3">
        <v>42911.7</v>
      </c>
      <c r="L21" s="7">
        <f ca="1">-ROUND(Tableau1[[#This Row],[Created at]]-TODAY(),0)</f>
        <v>1</v>
      </c>
    </row>
    <row r="22" spans="1:12" x14ac:dyDescent="0.25">
      <c r="A22" s="1" t="s">
        <v>51</v>
      </c>
      <c r="B22">
        <v>2</v>
      </c>
      <c r="C22">
        <v>50356</v>
      </c>
      <c r="D22" s="1" t="s">
        <v>52</v>
      </c>
      <c r="E22" s="2">
        <v>42916</v>
      </c>
      <c r="F22" s="2">
        <v>42919</v>
      </c>
      <c r="G22" s="1" t="s">
        <v>13</v>
      </c>
      <c r="H22" s="1" t="s">
        <v>20</v>
      </c>
      <c r="I22">
        <v>267</v>
      </c>
      <c r="J22">
        <v>3</v>
      </c>
      <c r="K22" s="3">
        <v>42911.498611111114</v>
      </c>
      <c r="L22" s="7">
        <f ca="1">-ROUND(Tableau1[[#This Row],[Created at]]-TODAY(),0)</f>
        <v>2</v>
      </c>
    </row>
    <row r="23" spans="1:12" x14ac:dyDescent="0.25">
      <c r="A23" s="1" t="s">
        <v>53</v>
      </c>
      <c r="B23">
        <v>3</v>
      </c>
      <c r="C23">
        <v>50332</v>
      </c>
      <c r="D23" s="1" t="s">
        <v>54</v>
      </c>
      <c r="E23" s="2">
        <v>43005</v>
      </c>
      <c r="F23" s="2">
        <v>43008</v>
      </c>
      <c r="G23" s="1" t="s">
        <v>13</v>
      </c>
      <c r="H23" s="1" t="s">
        <v>20</v>
      </c>
      <c r="I23">
        <v>303</v>
      </c>
      <c r="J23">
        <v>3</v>
      </c>
      <c r="K23" s="3">
        <v>42911.493750000001</v>
      </c>
      <c r="L23" s="7">
        <f ca="1">-ROUND(Tableau1[[#This Row],[Created at]]-TODAY(),0)</f>
        <v>2</v>
      </c>
    </row>
    <row r="24" spans="1:12" x14ac:dyDescent="0.25">
      <c r="A24" s="1" t="s">
        <v>55</v>
      </c>
      <c r="B24">
        <v>3</v>
      </c>
      <c r="C24">
        <v>50358</v>
      </c>
      <c r="D24" s="1" t="s">
        <v>24</v>
      </c>
      <c r="E24" s="2">
        <v>42949</v>
      </c>
      <c r="F24" s="2">
        <v>42952</v>
      </c>
      <c r="G24" s="1" t="s">
        <v>13</v>
      </c>
      <c r="H24" s="1" t="s">
        <v>25</v>
      </c>
      <c r="I24">
        <v>251.36</v>
      </c>
      <c r="J24">
        <v>3</v>
      </c>
      <c r="K24" s="3">
        <v>42911.435416666667</v>
      </c>
      <c r="L24" s="7">
        <f ca="1">-ROUND(Tableau1[[#This Row],[Created at]]-TODAY(),0)</f>
        <v>2</v>
      </c>
    </row>
    <row r="25" spans="1:12" x14ac:dyDescent="0.25">
      <c r="A25" s="1" t="s">
        <v>56</v>
      </c>
      <c r="B25">
        <v>3</v>
      </c>
      <c r="C25">
        <v>50330</v>
      </c>
      <c r="D25" s="1" t="s">
        <v>57</v>
      </c>
      <c r="E25" s="2">
        <v>42913</v>
      </c>
      <c r="F25" s="2">
        <v>42915</v>
      </c>
      <c r="G25" s="1" t="s">
        <v>13</v>
      </c>
      <c r="H25" s="1" t="s">
        <v>17</v>
      </c>
      <c r="I25">
        <v>200.9</v>
      </c>
      <c r="J25">
        <v>2</v>
      </c>
      <c r="K25" s="3">
        <v>42911.432638888888</v>
      </c>
      <c r="L25" s="7">
        <f ca="1">-ROUND(Tableau1[[#This Row],[Created at]]-TODAY(),0)</f>
        <v>2</v>
      </c>
    </row>
    <row r="26" spans="1:12" x14ac:dyDescent="0.25">
      <c r="A26" s="1" t="s">
        <v>58</v>
      </c>
      <c r="B26">
        <v>4</v>
      </c>
      <c r="C26">
        <v>50356</v>
      </c>
      <c r="D26" s="1" t="s">
        <v>52</v>
      </c>
      <c r="E26" s="2">
        <v>42936</v>
      </c>
      <c r="F26" s="2">
        <v>42939</v>
      </c>
      <c r="G26" s="1" t="s">
        <v>13</v>
      </c>
      <c r="H26" s="1" t="s">
        <v>20</v>
      </c>
      <c r="I26">
        <v>393</v>
      </c>
      <c r="J26">
        <v>3</v>
      </c>
      <c r="K26" s="3">
        <v>42911.411111111112</v>
      </c>
      <c r="L26" s="7">
        <f ca="1">-ROUND(Tableau1[[#This Row],[Created at]]-TODAY(),0)</f>
        <v>2</v>
      </c>
    </row>
    <row r="27" spans="1:12" x14ac:dyDescent="0.25">
      <c r="A27" s="1" t="s">
        <v>61</v>
      </c>
      <c r="B27">
        <v>5</v>
      </c>
      <c r="C27">
        <v>50326</v>
      </c>
      <c r="D27" s="1" t="s">
        <v>44</v>
      </c>
      <c r="E27" s="2">
        <v>42925</v>
      </c>
      <c r="F27" s="2">
        <v>42928</v>
      </c>
      <c r="G27" s="1" t="s">
        <v>13</v>
      </c>
      <c r="H27" s="1" t="s">
        <v>20</v>
      </c>
      <c r="I27">
        <v>268</v>
      </c>
      <c r="J27">
        <v>3</v>
      </c>
      <c r="K27" s="3">
        <v>42911.113194444442</v>
      </c>
      <c r="L27" s="7">
        <f ca="1">-ROUND(Tableau1[[#This Row],[Created at]]-TODAY(),0)</f>
        <v>2</v>
      </c>
    </row>
    <row r="28" spans="1:12" x14ac:dyDescent="0.25">
      <c r="A28" s="1" t="s">
        <v>62</v>
      </c>
      <c r="B28">
        <v>4</v>
      </c>
      <c r="C28">
        <v>50346</v>
      </c>
      <c r="D28" s="1" t="s">
        <v>63</v>
      </c>
      <c r="E28" s="2">
        <v>42911</v>
      </c>
      <c r="F28" s="2">
        <v>42912</v>
      </c>
      <c r="G28" s="1" t="s">
        <v>13</v>
      </c>
      <c r="H28" s="1" t="s">
        <v>20</v>
      </c>
      <c r="I28">
        <v>84</v>
      </c>
      <c r="J28">
        <v>1</v>
      </c>
      <c r="K28" s="3">
        <v>42910.9</v>
      </c>
      <c r="L28" s="7">
        <f ca="1">-ROUND(Tableau1[[#This Row],[Created at]]-TODAY(),0)</f>
        <v>2</v>
      </c>
    </row>
    <row r="29" spans="1:12" x14ac:dyDescent="0.25">
      <c r="A29" s="1" t="s">
        <v>64</v>
      </c>
      <c r="B29">
        <v>4</v>
      </c>
      <c r="C29">
        <v>50316</v>
      </c>
      <c r="D29" s="1" t="s">
        <v>39</v>
      </c>
      <c r="E29" s="2">
        <v>42914</v>
      </c>
      <c r="F29" s="2">
        <v>42918</v>
      </c>
      <c r="G29" s="1" t="s">
        <v>13</v>
      </c>
      <c r="H29" s="1" t="s">
        <v>17</v>
      </c>
      <c r="I29">
        <v>551</v>
      </c>
      <c r="J29">
        <v>4</v>
      </c>
      <c r="K29" s="3">
        <v>42910.711805555555</v>
      </c>
      <c r="L29" s="7">
        <f ca="1">-ROUND(Tableau1[[#This Row],[Created at]]-TODAY(),0)</f>
        <v>2</v>
      </c>
    </row>
    <row r="30" spans="1:12" x14ac:dyDescent="0.25">
      <c r="A30" s="1" t="s">
        <v>65</v>
      </c>
      <c r="B30">
        <v>5</v>
      </c>
      <c r="C30">
        <v>50304</v>
      </c>
      <c r="D30" s="1" t="s">
        <v>66</v>
      </c>
      <c r="E30" s="2">
        <v>42910</v>
      </c>
      <c r="F30" s="2">
        <v>42911</v>
      </c>
      <c r="G30" s="1" t="s">
        <v>13</v>
      </c>
      <c r="H30" s="1" t="s">
        <v>17</v>
      </c>
      <c r="I30">
        <v>136</v>
      </c>
      <c r="J30">
        <v>1</v>
      </c>
      <c r="K30" s="3">
        <v>42910.570138888892</v>
      </c>
      <c r="L30" s="7">
        <f ca="1">-ROUND(Tableau1[[#This Row],[Created at]]-TODAY(),0)</f>
        <v>2</v>
      </c>
    </row>
    <row r="31" spans="1:12" x14ac:dyDescent="0.25">
      <c r="A31" s="1" t="s">
        <v>67</v>
      </c>
      <c r="B31">
        <v>3</v>
      </c>
      <c r="C31">
        <v>50308</v>
      </c>
      <c r="D31" s="1" t="s">
        <v>68</v>
      </c>
      <c r="E31" s="2">
        <v>42910</v>
      </c>
      <c r="F31" s="2">
        <v>42911</v>
      </c>
      <c r="G31" s="1" t="s">
        <v>13</v>
      </c>
      <c r="H31" s="1" t="s">
        <v>20</v>
      </c>
      <c r="I31">
        <v>77</v>
      </c>
      <c r="J31">
        <v>1</v>
      </c>
      <c r="K31" s="3">
        <v>42910.522916666669</v>
      </c>
      <c r="L31" s="7">
        <f ca="1">-ROUND(Tableau1[[#This Row],[Created at]]-TODAY(),0)</f>
        <v>2</v>
      </c>
    </row>
  </sheetData>
  <sortState ref="A2:K31">
    <sortCondition descending="1" ref="K1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30"/>
  <sheetViews>
    <sheetView tabSelected="1" workbookViewId="0">
      <selection activeCell="B13" sqref="B13"/>
    </sheetView>
  </sheetViews>
  <sheetFormatPr baseColWidth="10" defaultRowHeight="15" x14ac:dyDescent="0.25"/>
  <cols>
    <col min="1" max="1" width="11.42578125" style="4"/>
    <col min="2" max="2" width="30" style="4" bestFit="1" customWidth="1"/>
    <col min="3" max="3" width="23.85546875" style="4" customWidth="1"/>
    <col min="4" max="4" width="12.42578125" style="4" customWidth="1"/>
    <col min="5" max="5" width="8" style="4" customWidth="1"/>
    <col min="6" max="6" width="11.5703125" style="4" bestFit="1" customWidth="1"/>
    <col min="7" max="7" width="12.5703125" style="4" bestFit="1" customWidth="1"/>
    <col min="8" max="16384" width="11.42578125" style="4"/>
  </cols>
  <sheetData>
    <row r="5" spans="2:10" x14ac:dyDescent="0.25">
      <c r="D5" s="4" t="s">
        <v>60</v>
      </c>
      <c r="E5" s="4" t="s">
        <v>59</v>
      </c>
      <c r="F5" s="4" t="s">
        <v>69</v>
      </c>
      <c r="G5" s="4" t="s">
        <v>70</v>
      </c>
      <c r="H5" s="4" t="s">
        <v>71</v>
      </c>
      <c r="I5" s="4" t="s">
        <v>14</v>
      </c>
    </row>
    <row r="6" spans="2:10" x14ac:dyDescent="0.25">
      <c r="C6" s="4" t="s">
        <v>72</v>
      </c>
      <c r="D6" s="5">
        <f ca="1">SUMIF(csv!K2:K6000,(TODAY()-1),csv!I2:I6000)</f>
        <v>0</v>
      </c>
      <c r="E6" s="5">
        <f>SUM(csv!I2:I15)</f>
        <v>4452.1400000000003</v>
      </c>
      <c r="F6" s="5">
        <v>870</v>
      </c>
      <c r="G6" s="5">
        <v>2638.7</v>
      </c>
      <c r="H6" s="5">
        <v>639.4</v>
      </c>
      <c r="I6" s="4">
        <v>304.04000000000002</v>
      </c>
      <c r="J6" s="5">
        <f>SUM(F6:I6)</f>
        <v>4452.1399999999994</v>
      </c>
    </row>
    <row r="7" spans="2:10" x14ac:dyDescent="0.25">
      <c r="C7" s="4" t="s">
        <v>73</v>
      </c>
      <c r="D7" s="5">
        <f ca="1">SUMIF(csv!K2:K6000,(TODAY()-2),csv!I2:I6000)</f>
        <v>0</v>
      </c>
      <c r="E7" s="5">
        <f>SUM(csv!I16:I27)</f>
        <v>3229.4500000000003</v>
      </c>
      <c r="F7" s="5">
        <v>1685</v>
      </c>
      <c r="G7" s="5">
        <v>416.9</v>
      </c>
      <c r="H7" s="5">
        <v>1127.55</v>
      </c>
      <c r="J7" s="5">
        <f t="shared" ref="J7:J8" si="0">SUM(F7:I7)</f>
        <v>3229.45</v>
      </c>
    </row>
    <row r="8" spans="2:10" x14ac:dyDescent="0.25">
      <c r="C8" s="4" t="s">
        <v>74</v>
      </c>
      <c r="D8" s="5">
        <f ca="1">SUMIF(csv!K2:K6000,(TODAY()-2),csv!I2:I6000)</f>
        <v>0</v>
      </c>
      <c r="E8" s="5">
        <f>SUM(csv!I28:I31)</f>
        <v>848</v>
      </c>
      <c r="F8" s="5">
        <v>161</v>
      </c>
      <c r="G8" s="5">
        <v>687</v>
      </c>
      <c r="H8" s="5">
        <v>0</v>
      </c>
      <c r="J8" s="5">
        <f t="shared" si="0"/>
        <v>848</v>
      </c>
    </row>
    <row r="13" spans="2:10" x14ac:dyDescent="0.25">
      <c r="B13" s="8" t="s">
        <v>78</v>
      </c>
      <c r="C13" s="8" t="s">
        <v>79</v>
      </c>
      <c r="D13"/>
      <c r="E13"/>
      <c r="F13"/>
      <c r="G13"/>
    </row>
    <row r="14" spans="2:10" x14ac:dyDescent="0.25">
      <c r="B14" s="8" t="s">
        <v>76</v>
      </c>
      <c r="C14" t="s">
        <v>20</v>
      </c>
      <c r="D14" t="s">
        <v>17</v>
      </c>
      <c r="E14" t="s">
        <v>25</v>
      </c>
      <c r="F14" t="s">
        <v>14</v>
      </c>
      <c r="G14" t="s">
        <v>77</v>
      </c>
    </row>
    <row r="15" spans="2:10" x14ac:dyDescent="0.25">
      <c r="B15" s="9">
        <v>0</v>
      </c>
      <c r="C15" s="10">
        <v>870</v>
      </c>
      <c r="D15" s="10">
        <v>2074.9</v>
      </c>
      <c r="E15" s="10">
        <v>348.33</v>
      </c>
      <c r="F15" s="10">
        <v>304.04000000000002</v>
      </c>
      <c r="G15" s="10">
        <v>3597.27</v>
      </c>
    </row>
    <row r="16" spans="2:10" x14ac:dyDescent="0.25">
      <c r="B16" s="9">
        <v>1</v>
      </c>
      <c r="C16" s="10">
        <v>454</v>
      </c>
      <c r="D16" s="10">
        <v>779.8</v>
      </c>
      <c r="E16" s="10">
        <v>1167.26</v>
      </c>
      <c r="F16" s="10"/>
      <c r="G16" s="10">
        <v>2401.06</v>
      </c>
    </row>
    <row r="17" spans="2:7" x14ac:dyDescent="0.25">
      <c r="B17" s="9">
        <v>2</v>
      </c>
      <c r="C17" s="10">
        <v>1392</v>
      </c>
      <c r="D17" s="10">
        <v>887.9</v>
      </c>
      <c r="E17" s="10">
        <v>251.36</v>
      </c>
      <c r="F17" s="10"/>
      <c r="G17" s="10">
        <v>2531.2600000000002</v>
      </c>
    </row>
    <row r="18" spans="2:7" x14ac:dyDescent="0.25">
      <c r="B18" s="9" t="s">
        <v>77</v>
      </c>
      <c r="C18" s="10">
        <v>2716</v>
      </c>
      <c r="D18" s="10">
        <v>3742.6</v>
      </c>
      <c r="E18" s="10">
        <v>1766.9499999999998</v>
      </c>
      <c r="F18" s="10">
        <v>304.04000000000002</v>
      </c>
      <c r="G18" s="10">
        <v>8529.59</v>
      </c>
    </row>
    <row r="19" spans="2:7" x14ac:dyDescent="0.25">
      <c r="B19"/>
      <c r="C19"/>
      <c r="D19"/>
    </row>
    <row r="20" spans="2:7" x14ac:dyDescent="0.25">
      <c r="B20"/>
      <c r="C20"/>
      <c r="D20"/>
    </row>
    <row r="21" spans="2:7" x14ac:dyDescent="0.25">
      <c r="B21"/>
      <c r="C21"/>
      <c r="D21"/>
    </row>
    <row r="22" spans="2:7" x14ac:dyDescent="0.25">
      <c r="B22"/>
      <c r="C22"/>
      <c r="D22"/>
    </row>
    <row r="23" spans="2:7" x14ac:dyDescent="0.25">
      <c r="B23"/>
      <c r="C23"/>
      <c r="D23"/>
    </row>
    <row r="24" spans="2:7" x14ac:dyDescent="0.25">
      <c r="B24"/>
      <c r="C24"/>
      <c r="D24"/>
    </row>
    <row r="25" spans="2:7" x14ac:dyDescent="0.25">
      <c r="B25"/>
      <c r="C25"/>
      <c r="D25"/>
    </row>
    <row r="26" spans="2:7" x14ac:dyDescent="0.25">
      <c r="B26"/>
      <c r="C26"/>
      <c r="D26"/>
    </row>
    <row r="27" spans="2:7" x14ac:dyDescent="0.25">
      <c r="B27"/>
      <c r="C27"/>
      <c r="D27"/>
    </row>
    <row r="28" spans="2:7" x14ac:dyDescent="0.25">
      <c r="B28"/>
      <c r="C28"/>
      <c r="D28"/>
    </row>
    <row r="29" spans="2:7" x14ac:dyDescent="0.25">
      <c r="B29"/>
      <c r="C29"/>
      <c r="D29"/>
    </row>
    <row r="30" spans="2:7" x14ac:dyDescent="0.25">
      <c r="B30"/>
      <c r="C30"/>
      <c r="D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csv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benamin simon</dc:creator>
  <cp:lastModifiedBy>rtyui</cp:lastModifiedBy>
  <dcterms:created xsi:type="dcterms:W3CDTF">2017-06-27T08:00:56Z</dcterms:created>
  <dcterms:modified xsi:type="dcterms:W3CDTF">2017-06-27T08:47:42Z</dcterms:modified>
</cp:coreProperties>
</file>