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9126"/>
  <workbookPr/>
  <mc:AlternateContent xmlns:mc="http://schemas.openxmlformats.org/markup-compatibility/2006">
    <mc:Choice Requires="x15">
      <x15ac:absPath xmlns:x15ac="http://schemas.microsoft.com/office/spreadsheetml/2010/11/ac" url="C:\Users\trea\Desktop\"/>
    </mc:Choice>
  </mc:AlternateContent>
  <xr:revisionPtr revIDLastSave="0" documentId="10_ncr:100000_{901520EE-FE8C-426D-8C95-53A902164393}" xr6:coauthVersionLast="31" xr6:coauthVersionMax="31" xr10:uidLastSave="{00000000-0000-0000-0000-000000000000}"/>
  <bookViews>
    <workbookView xWindow="2352" yWindow="0" windowWidth="21864" windowHeight="9660" xr2:uid="{00000000-000D-0000-FFFF-FFFF00000000}"/>
  </bookViews>
  <sheets>
    <sheet name="Feuil2" sheetId="3" r:id="rId1"/>
    <sheet name="Feuil1" sheetId="1" r:id="rId2"/>
    <sheet name="Ingrédients" sheetId="2" r:id="rId3"/>
  </sheets>
  <calcPr calcId="179017"/>
  <pivotCaches>
    <pivotCache cacheId="0" r:id="rId4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5" i="3" l="1"/>
  <c r="C6" i="3"/>
  <c r="C4" i="3"/>
  <c r="D3" i="1" l="1"/>
  <c r="D4" i="1"/>
  <c r="D5" i="1"/>
  <c r="D6" i="1"/>
  <c r="F6" i="1" s="1"/>
  <c r="H6" i="1" s="1"/>
  <c r="I6" i="1" s="1"/>
  <c r="D7" i="1"/>
  <c r="F7" i="1" s="1"/>
  <c r="H7" i="1" s="1"/>
  <c r="I7" i="1" s="1"/>
  <c r="D8" i="1"/>
  <c r="F8" i="1" s="1"/>
  <c r="H8" i="1" s="1"/>
  <c r="I8" i="1" s="1"/>
  <c r="D9" i="1"/>
  <c r="D10" i="1"/>
  <c r="D11" i="1"/>
  <c r="D12" i="1"/>
  <c r="D13" i="1"/>
  <c r="F13" i="1" s="1"/>
  <c r="H13" i="1" s="1"/>
  <c r="I13" i="1" s="1"/>
  <c r="D14" i="1"/>
  <c r="D15" i="1"/>
  <c r="D16" i="1"/>
  <c r="F16" i="1" s="1"/>
  <c r="H16" i="1" s="1"/>
  <c r="I16" i="1" s="1"/>
  <c r="D17" i="1"/>
  <c r="D18" i="1"/>
  <c r="F18" i="1" s="1"/>
  <c r="H18" i="1" s="1"/>
  <c r="I18" i="1" s="1"/>
  <c r="D2" i="1"/>
  <c r="F15" i="1" l="1"/>
  <c r="H15" i="1" s="1"/>
  <c r="I15" i="1" s="1"/>
  <c r="F12" i="1"/>
  <c r="H12" i="1" s="1"/>
  <c r="I12" i="1" s="1"/>
  <c r="F11" i="1"/>
  <c r="H11" i="1" s="1"/>
  <c r="I11" i="1" s="1"/>
  <c r="F10" i="1"/>
  <c r="H10" i="1" s="1"/>
  <c r="I10" i="1" s="1"/>
  <c r="F14" i="1"/>
  <c r="H14" i="1" s="1"/>
  <c r="I14" i="1" s="1"/>
  <c r="F5" i="1"/>
  <c r="H5" i="1" s="1"/>
  <c r="I5" i="1" s="1"/>
  <c r="F4" i="1"/>
  <c r="H4" i="1" s="1"/>
  <c r="I4" i="1" s="1"/>
  <c r="F3" i="1"/>
  <c r="F17" i="1"/>
  <c r="H17" i="1" s="1"/>
  <c r="I17" i="1" s="1"/>
  <c r="F9" i="1"/>
  <c r="H9" i="1" s="1"/>
  <c r="I9" i="1" s="1"/>
  <c r="F2" i="1"/>
  <c r="H2" i="1" s="1"/>
  <c r="I2" i="1" s="1"/>
  <c r="H3" i="1"/>
  <c r="I3" i="1" s="1"/>
</calcChain>
</file>

<file path=xl/sharedStrings.xml><?xml version="1.0" encoding="utf-8"?>
<sst xmlns="http://schemas.openxmlformats.org/spreadsheetml/2006/main" count="73" uniqueCount="36">
  <si>
    <t>PRODUITS</t>
  </si>
  <si>
    <t>COMPOSITION</t>
  </si>
  <si>
    <t>QUANTITE ( g/ml/pc )</t>
  </si>
  <si>
    <t>PRIX QUANTITE</t>
  </si>
  <si>
    <t>PAIN</t>
  </si>
  <si>
    <t>PRIX DE REVIENT</t>
  </si>
  <si>
    <t>COEF. MAR. BENEF.</t>
  </si>
  <si>
    <t>PRIX DE VENTE ( htva)</t>
  </si>
  <si>
    <t>PRIX DE VENTE ( tvac )</t>
  </si>
  <si>
    <t>Ancien prix</t>
  </si>
  <si>
    <t>Dagobert</t>
  </si>
  <si>
    <t>MAYONNAISE</t>
  </si>
  <si>
    <t>JAMBON</t>
  </si>
  <si>
    <t>FROMAGE</t>
  </si>
  <si>
    <t>OEUFS</t>
  </si>
  <si>
    <t>CORNICHONS</t>
  </si>
  <si>
    <t>CRUDITES</t>
  </si>
  <si>
    <t>ITALIEN</t>
  </si>
  <si>
    <t>HUILE D’OLIVE</t>
  </si>
  <si>
    <t>JAMBON DE PARME</t>
  </si>
  <si>
    <t>MOZZARELLA TRANCHE</t>
  </si>
  <si>
    <t>TOMATES</t>
  </si>
  <si>
    <t>SALADE</t>
  </si>
  <si>
    <t>MARTINO</t>
  </si>
  <si>
    <t>SAUCE MARTINO</t>
  </si>
  <si>
    <t>AMERICAIN</t>
  </si>
  <si>
    <t>OIGNONS</t>
  </si>
  <si>
    <t>Produits</t>
  </si>
  <si>
    <t>Prix / kg / L</t>
  </si>
  <si>
    <t>BLANC</t>
  </si>
  <si>
    <t>GRIS</t>
  </si>
  <si>
    <t>Étiquettes de lignes</t>
  </si>
  <si>
    <t>Total général</t>
  </si>
  <si>
    <t>Somme de PRIX QUANTITE</t>
  </si>
  <si>
    <t>*3</t>
  </si>
  <si>
    <t>Tu sauras aussi *1,2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</si>
</sst>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 tint="4.9989318521683403E-2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9">
    <xf numFmtId="0" fontId="0" fillId="0" borderId="0" xfId="0"/>
    <xf numFmtId="0" fontId="0" fillId="2" borderId="0" xfId="0" applyFill="1" applyAlignment="1">
      <alignment horizontal="center" vertical="center"/>
    </xf>
    <xf numFmtId="44" fontId="0" fillId="0" borderId="0" xfId="1" applyFon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44" fontId="2" fillId="3" borderId="0" xfId="1" applyFont="1" applyFill="1"/>
    <xf numFmtId="0" fontId="2" fillId="3" borderId="0" xfId="0" applyFont="1" applyFill="1"/>
    <xf numFmtId="0" fontId="0" fillId="4" borderId="0" xfId="0" applyFill="1" applyAlignment="1">
      <alignment horizontal="center"/>
    </xf>
  </cellXfs>
  <cellStyles count="2">
    <cellStyle name="Monétaire" xfId="1" builtinId="4"/>
    <cellStyle name="Normal" xfId="0" builtinId="0"/>
  </cellStyles>
  <dxfs count="5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 tint="4.9989318521683403E-2"/>
        <name val="Calibri"/>
        <family val="2"/>
        <scheme val="minor"/>
      </font>
      <fill>
        <patternFill patternType="solid">
          <fgColor indexed="64"/>
          <bgColor rgb="FFFFFF0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 tint="4.9989318521683403E-2"/>
        <name val="Calibri"/>
        <family val="2"/>
        <scheme val="minor"/>
      </font>
      <fill>
        <patternFill patternType="solid">
          <fgColor indexed="64"/>
          <bgColor rgb="FFFFFF00"/>
        </patternFill>
      </fill>
    </dxf>
    <dxf>
      <font>
        <strike val="0"/>
        <outline val="0"/>
        <shadow val="0"/>
        <u val="none"/>
        <vertAlign val="baseline"/>
        <sz val="11"/>
        <color theme="1" tint="4.9989318521683403E-2"/>
        <name val="Calibri"/>
        <family val="2"/>
        <scheme val="minor"/>
      </font>
      <fill>
        <patternFill patternType="solid">
          <fgColor indexed="64"/>
          <bgColor rgb="FFFFFF0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 tint="4.9989318521683403E-2"/>
        <name val="Calibri"/>
        <family val="2"/>
        <scheme val="minor"/>
      </font>
      <fill>
        <patternFill patternType="solid">
          <fgColor indexed="64"/>
          <bgColor rgb="FFFFFF00"/>
        </patternFill>
      </fill>
    </dxf>
    <dxf>
      <fill>
        <patternFill patternType="solid">
          <fgColor indexed="64"/>
          <bgColor theme="0" tint="-0.14999847407452621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trea" refreshedDate="43314.617550115741" createdVersion="6" refreshedVersion="6" minRefreshableVersion="3" recordCount="17" xr:uid="{BA5DD4BA-CF2C-4AFC-9268-BBD6841FA2CD}">
  <cacheSource type="worksheet">
    <worksheetSource name="Tableau1"/>
  </cacheSource>
  <cacheFields count="9">
    <cacheField name="PRODUITS" numFmtId="0">
      <sharedItems count="3">
        <s v="Dagobert"/>
        <s v="ITALIEN"/>
        <s v="MARTINO"/>
      </sharedItems>
    </cacheField>
    <cacheField name="COMPOSITION" numFmtId="0">
      <sharedItems/>
    </cacheField>
    <cacheField name="QUANTITE ( g/ml/pc )" numFmtId="0">
      <sharedItems containsSemiMixedTypes="0" containsString="0" containsNumber="1" containsInteger="1" minValue="3" maxValue="200"/>
    </cacheField>
    <cacheField name="PRIX QUANTITE" numFmtId="0">
      <sharedItems containsSemiMixedTypes="0" containsString="0" containsNumber="1" minValue="3.3E-4" maxValue="1.5"/>
    </cacheField>
    <cacheField name="PAIN" numFmtId="0">
      <sharedItems containsBlank="1"/>
    </cacheField>
    <cacheField name="PRIX DE REVIENT" numFmtId="44">
      <sharedItems containsSemiMixedTypes="0" containsString="0" containsNumber="1" minValue="0.5" maxValue="3.74"/>
    </cacheField>
    <cacheField name="COEF. MAR. BENEF." numFmtId="0">
      <sharedItems containsSemiMixedTypes="0" containsString="0" containsNumber="1" containsInteger="1" minValue="3" maxValue="3"/>
    </cacheField>
    <cacheField name="PRIX DE VENTE ( htva)" numFmtId="44">
      <sharedItems containsSemiMixedTypes="0" containsString="0" containsNumber="1" minValue="1.5" maxValue="11.22"/>
    </cacheField>
    <cacheField name="PRIX DE VENTE ( tvac )" numFmtId="44">
      <sharedItems containsSemiMixedTypes="0" containsString="0" containsNumber="1" minValue="1.59" maxValue="11.893200000000002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7">
  <r>
    <x v="0"/>
    <s v="MAYONNAISE"/>
    <n v="200"/>
    <n v="1"/>
    <s v="BLANC"/>
    <n v="2.7003300000000001"/>
    <n v="3"/>
    <n v="8.1009899999999995"/>
    <n v="8.5870493999999997"/>
  </r>
  <r>
    <x v="0"/>
    <s v="JAMBON"/>
    <n v="100"/>
    <n v="1"/>
    <s v="GRIS"/>
    <n v="2.1403300000000001"/>
    <n v="3"/>
    <n v="6.4209899999999998"/>
    <n v="6.8062494000000004"/>
  </r>
  <r>
    <x v="0"/>
    <s v="FROMAGE"/>
    <n v="50"/>
    <n v="0.25"/>
    <m/>
    <n v="2.1403300000000001"/>
    <n v="3"/>
    <n v="6.4209899999999998"/>
    <n v="6.8062494000000004"/>
  </r>
  <r>
    <x v="0"/>
    <s v="OEUFS"/>
    <n v="3"/>
    <n v="3.3E-4"/>
    <m/>
    <n v="2.3903300000000001"/>
    <n v="3"/>
    <n v="7.1709899999999998"/>
    <n v="7.6012494000000004"/>
  </r>
  <r>
    <x v="0"/>
    <s v="CORNICHONS"/>
    <n v="25"/>
    <n v="0.25"/>
    <m/>
    <n v="2.48"/>
    <n v="3"/>
    <n v="7.4399999999999995"/>
    <n v="7.8864000000000001"/>
  </r>
  <r>
    <x v="0"/>
    <s v="CRUDITES"/>
    <n v="100"/>
    <n v="0.1"/>
    <m/>
    <n v="2.63"/>
    <n v="3"/>
    <n v="7.89"/>
    <n v="8.3634000000000004"/>
  </r>
  <r>
    <x v="1"/>
    <s v="HUILE D’OLIVE"/>
    <n v="20"/>
    <n v="0.43999999999999995"/>
    <s v="BLANC"/>
    <n v="2.6799999999999997"/>
    <n v="3"/>
    <n v="8.0399999999999991"/>
    <n v="8.5223999999999993"/>
  </r>
  <r>
    <x v="1"/>
    <s v="JAMBON DE PARME"/>
    <n v="100"/>
    <n v="1"/>
    <s v="GRIS"/>
    <n v="3.74"/>
    <n v="3"/>
    <n v="11.22"/>
    <n v="11.893200000000002"/>
  </r>
  <r>
    <x v="1"/>
    <s v="MOZZARELLA TRANCHE"/>
    <n v="50"/>
    <n v="0.5"/>
    <m/>
    <n v="3.0399999999999996"/>
    <n v="3"/>
    <n v="9.1199999999999992"/>
    <n v="9.6671999999999993"/>
  </r>
  <r>
    <x v="1"/>
    <s v="TOMATES"/>
    <n v="30"/>
    <n v="0.09"/>
    <m/>
    <n v="2.84"/>
    <n v="3"/>
    <n v="8.52"/>
    <n v="9.0312000000000001"/>
  </r>
  <r>
    <x v="1"/>
    <s v="SALADE"/>
    <n v="100"/>
    <n v="0.4"/>
    <m/>
    <n v="2.8399999999999994"/>
    <n v="3"/>
    <n v="8.5199999999999978"/>
    <n v="9.0311999999999983"/>
  </r>
  <r>
    <x v="2"/>
    <s v="SAUCE MARTINO"/>
    <n v="15"/>
    <n v="0.15"/>
    <m/>
    <n v="2.84"/>
    <n v="3"/>
    <n v="8.52"/>
    <n v="9.0312000000000001"/>
  </r>
  <r>
    <x v="2"/>
    <s v="AMERICAIN"/>
    <n v="150"/>
    <n v="1.5"/>
    <m/>
    <n v="2.69"/>
    <n v="3"/>
    <n v="8.07"/>
    <n v="8.5542000000000016"/>
  </r>
  <r>
    <x v="2"/>
    <s v="OIGNONS"/>
    <n v="30"/>
    <n v="0.3"/>
    <m/>
    <n v="1.19"/>
    <n v="3"/>
    <n v="3.57"/>
    <n v="3.7842000000000002"/>
  </r>
  <r>
    <x v="2"/>
    <s v="CORNICHONS"/>
    <n v="30"/>
    <n v="0.3"/>
    <m/>
    <n v="0.89"/>
    <n v="3"/>
    <n v="2.67"/>
    <n v="2.8302"/>
  </r>
  <r>
    <x v="2"/>
    <s v="TOMATES"/>
    <n v="30"/>
    <n v="0.09"/>
    <m/>
    <n v="0.59"/>
    <n v="3"/>
    <n v="1.77"/>
    <n v="1.8762000000000001"/>
  </r>
  <r>
    <x v="2"/>
    <s v="SALADE"/>
    <n v="100"/>
    <n v="0.4"/>
    <m/>
    <n v="0.5"/>
    <n v="3"/>
    <n v="1.5"/>
    <n v="1.59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8709B605-AB11-4517-ACFD-C8AFE4022108}" name="Tableau croisé dynamique1" cacheId="0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3:B7" firstHeaderRow="1" firstDataRow="1" firstDataCol="1"/>
  <pivotFields count="9">
    <pivotField axis="axisRow" showAll="0">
      <items count="4">
        <item x="0"/>
        <item x="1"/>
        <item x="2"/>
        <item t="default"/>
      </items>
    </pivotField>
    <pivotField showAll="0"/>
    <pivotField showAll="0"/>
    <pivotField dataField="1" showAll="0"/>
    <pivotField showAll="0"/>
    <pivotField numFmtId="44" showAll="0"/>
    <pivotField showAll="0"/>
    <pivotField numFmtId="44" showAll="0"/>
    <pivotField numFmtId="44" showAll="0"/>
  </pivotFields>
  <rowFields count="1">
    <field x="0"/>
  </rowFields>
  <rowItems count="4">
    <i>
      <x/>
    </i>
    <i>
      <x v="1"/>
    </i>
    <i>
      <x v="2"/>
    </i>
    <i t="grand">
      <x/>
    </i>
  </rowItems>
  <colItems count="1">
    <i/>
  </colItems>
  <dataFields count="1">
    <dataField name="Somme de PRIX QUANTITE" fld="3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C73AC10-FA02-499A-B428-D329A01C948C}" name="Tableau1" displayName="Tableau1" ref="A1:I18" totalsRowShown="0" headerRowDxfId="4">
  <autoFilter ref="A1:I18" xr:uid="{917E8496-30F5-4687-B970-0C8D66C2542B}"/>
  <tableColumns count="9">
    <tableColumn id="1" xr3:uid="{0E761303-CCFD-4899-A7FD-FE7B13002071}" name="PRODUITS"/>
    <tableColumn id="2" xr3:uid="{AA995B11-0EC7-403A-B295-0C2D5DA28B8D}" name="COMPOSITION"/>
    <tableColumn id="3" xr3:uid="{A8A4F00F-FB9A-4AF9-B705-1BFDE36DEC7C}" name="QUANTITE ( g/ml/pc )"/>
    <tableColumn id="4" xr3:uid="{7836BEF9-DD8D-4C7F-9B68-506FCDE2EC10}" name="PRIX QUANTITE">
      <calculatedColumnFormula>(INDEX(Ingrédients!$B$3:$B$22,MATCH(B2,Ingrédients!$A$3:$A$22,0))/1000)*C2</calculatedColumnFormula>
    </tableColumn>
    <tableColumn id="5" xr3:uid="{11CF9E30-8D07-49A5-9A40-CFE2798CF472}" name="PAIN"/>
    <tableColumn id="6" xr3:uid="{B36A170A-59BF-4B1F-B5AA-225FCEB4F9DD}" name="PRIX DE REVIENT" dataDxfId="3" dataCellStyle="Monétaire">
      <calculatedColumnFormula>SUM(D2:D7)+0.1</calculatedColumnFormula>
    </tableColumn>
    <tableColumn id="7" xr3:uid="{B0FE22F1-8402-4595-8616-978120004045}" name="COEF. MAR. BENEF." dataDxfId="2"/>
    <tableColumn id="8" xr3:uid="{E8F2573F-90C3-4077-9348-5001C106F1E6}" name="PRIX DE VENTE ( htva)" dataDxfId="1" dataCellStyle="Monétaire">
      <calculatedColumnFormula>F2*G2</calculatedColumnFormula>
    </tableColumn>
    <tableColumn id="9" xr3:uid="{2975FF46-443A-41BF-BB48-828645458E4D}" name="PRIX DE VENTE ( tvac )" dataDxfId="0" dataCellStyle="Monétaire">
      <calculatedColumnFormula>H2*1.06</calculatedColumnFormula>
    </tableColumn>
  </tableColumns>
  <tableStyleInfo name="TableStyleDark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AFB325-DCE2-4B68-A66D-D20ABB0C303F}">
  <dimension ref="A3:D7"/>
  <sheetViews>
    <sheetView tabSelected="1" workbookViewId="0">
      <selection activeCell="B16" sqref="B16"/>
    </sheetView>
  </sheetViews>
  <sheetFormatPr baseColWidth="10" defaultRowHeight="14.4" x14ac:dyDescent="0.3"/>
  <cols>
    <col min="1" max="1" width="19.5546875" bestFit="1" customWidth="1"/>
    <col min="2" max="3" width="23.77734375" bestFit="1" customWidth="1"/>
  </cols>
  <sheetData>
    <row r="3" spans="1:4" x14ac:dyDescent="0.3">
      <c r="A3" s="3" t="s">
        <v>31</v>
      </c>
      <c r="B3" t="s">
        <v>33</v>
      </c>
      <c r="C3" s="8" t="s">
        <v>34</v>
      </c>
      <c r="D3" t="s">
        <v>35</v>
      </c>
    </row>
    <row r="4" spans="1:4" x14ac:dyDescent="0.3">
      <c r="A4" s="4" t="s">
        <v>10</v>
      </c>
      <c r="B4" s="5">
        <v>2.60033</v>
      </c>
      <c r="C4" s="8">
        <f>B4*3</f>
        <v>7.8009900000000005</v>
      </c>
    </row>
    <row r="5" spans="1:4" x14ac:dyDescent="0.3">
      <c r="A5" s="4" t="s">
        <v>17</v>
      </c>
      <c r="B5" s="5">
        <v>2.4299999999999997</v>
      </c>
      <c r="C5" s="8">
        <f t="shared" ref="C5:C6" si="0">B5*3</f>
        <v>7.2899999999999991</v>
      </c>
    </row>
    <row r="6" spans="1:4" x14ac:dyDescent="0.3">
      <c r="A6" s="4" t="s">
        <v>23</v>
      </c>
      <c r="B6" s="5">
        <v>2.7399999999999998</v>
      </c>
      <c r="C6" s="8">
        <f t="shared" si="0"/>
        <v>8.2199999999999989</v>
      </c>
    </row>
    <row r="7" spans="1:4" x14ac:dyDescent="0.3">
      <c r="A7" s="4" t="s">
        <v>32</v>
      </c>
      <c r="B7" s="5">
        <v>7.7703299999999995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8"/>
  <sheetViews>
    <sheetView workbookViewId="0">
      <selection activeCell="F2" sqref="F2"/>
    </sheetView>
  </sheetViews>
  <sheetFormatPr baseColWidth="10" defaultRowHeight="14.4" x14ac:dyDescent="0.3"/>
  <cols>
    <col min="1" max="1" width="11.33203125" customWidth="1"/>
    <col min="2" max="2" width="21.44140625" customWidth="1"/>
    <col min="3" max="3" width="20.33203125" customWidth="1"/>
    <col min="4" max="4" width="15.6640625" customWidth="1"/>
    <col min="5" max="5" width="8.109375" customWidth="1"/>
    <col min="6" max="6" width="15.5546875" bestFit="1" customWidth="1"/>
    <col min="7" max="7" width="18" bestFit="1" customWidth="1"/>
    <col min="8" max="8" width="20.109375" bestFit="1" customWidth="1"/>
    <col min="9" max="9" width="20.33203125" bestFit="1" customWidth="1"/>
  </cols>
  <sheetData>
    <row r="1" spans="1:11" s="1" customFormat="1" ht="34.5" customHeight="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K1" s="1" t="s">
        <v>9</v>
      </c>
    </row>
    <row r="2" spans="1:11" x14ac:dyDescent="0.3">
      <c r="A2" t="s">
        <v>10</v>
      </c>
      <c r="B2" t="s">
        <v>11</v>
      </c>
      <c r="C2">
        <v>200</v>
      </c>
      <c r="D2" s="2">
        <f>(INDEX(Ingrédients!$B$3:$B$22,MATCH(B2,Ingrédients!$A$3:$A$22,0))/1000)*C2</f>
        <v>1</v>
      </c>
      <c r="E2" t="s">
        <v>29</v>
      </c>
      <c r="F2" s="6">
        <f>SUM(D2:D7)+0.1</f>
        <v>2.7003300000000001</v>
      </c>
      <c r="G2" s="7">
        <v>3</v>
      </c>
      <c r="H2" s="6">
        <f>F2*G2</f>
        <v>8.1009899999999995</v>
      </c>
      <c r="I2" s="6">
        <f>H2*1.06</f>
        <v>8.5870493999999997</v>
      </c>
    </row>
    <row r="3" spans="1:11" x14ac:dyDescent="0.3">
      <c r="A3" t="s">
        <v>10</v>
      </c>
      <c r="B3" t="s">
        <v>12</v>
      </c>
      <c r="C3">
        <v>100</v>
      </c>
      <c r="D3" s="2">
        <f>(INDEX(Ingrédients!$B$3:$B$22,MATCH(B3,Ingrédients!$A$3:$A$22,0))/1000)*C3</f>
        <v>1</v>
      </c>
      <c r="E3" t="s">
        <v>30</v>
      </c>
      <c r="F3" s="6">
        <f t="shared" ref="F3:F18" si="0">SUM(D3:D8)+0.1</f>
        <v>2.1403300000000001</v>
      </c>
      <c r="G3" s="7">
        <v>3</v>
      </c>
      <c r="H3" s="6">
        <f>F3*G3</f>
        <v>6.4209899999999998</v>
      </c>
      <c r="I3" s="6">
        <f>H3*1.06</f>
        <v>6.8062494000000004</v>
      </c>
    </row>
    <row r="4" spans="1:11" x14ac:dyDescent="0.3">
      <c r="A4" t="s">
        <v>10</v>
      </c>
      <c r="B4" t="s">
        <v>13</v>
      </c>
      <c r="C4">
        <v>50</v>
      </c>
      <c r="D4" s="2">
        <f>(INDEX(Ingrédients!$B$3:$B$22,MATCH(B4,Ingrédients!$A$3:$A$22,0))/1000)*C4</f>
        <v>0.25</v>
      </c>
      <c r="F4" s="6">
        <f t="shared" si="0"/>
        <v>2.1403300000000001</v>
      </c>
      <c r="G4" s="7">
        <v>3</v>
      </c>
      <c r="H4" s="6">
        <f t="shared" ref="H4:H18" si="1">F4*G4</f>
        <v>6.4209899999999998</v>
      </c>
      <c r="I4" s="6">
        <f t="shared" ref="I4:I18" si="2">H4*1.06</f>
        <v>6.8062494000000004</v>
      </c>
    </row>
    <row r="5" spans="1:11" x14ac:dyDescent="0.3">
      <c r="A5" t="s">
        <v>10</v>
      </c>
      <c r="B5" t="s">
        <v>14</v>
      </c>
      <c r="C5">
        <v>3</v>
      </c>
      <c r="D5" s="2">
        <f>(INDEX(Ingrédients!$B$3:$B$22,MATCH(B5,Ingrédients!$A$3:$A$22,0))/1000)*C5</f>
        <v>3.3E-4</v>
      </c>
      <c r="F5" s="6">
        <f t="shared" si="0"/>
        <v>2.3903300000000001</v>
      </c>
      <c r="G5" s="7">
        <v>3</v>
      </c>
      <c r="H5" s="6">
        <f t="shared" si="1"/>
        <v>7.1709899999999998</v>
      </c>
      <c r="I5" s="6">
        <f t="shared" si="2"/>
        <v>7.6012494000000004</v>
      </c>
    </row>
    <row r="6" spans="1:11" x14ac:dyDescent="0.3">
      <c r="A6" t="s">
        <v>10</v>
      </c>
      <c r="B6" t="s">
        <v>15</v>
      </c>
      <c r="C6">
        <v>25</v>
      </c>
      <c r="D6" s="2">
        <f>(INDEX(Ingrédients!$B$3:$B$22,MATCH(B6,Ingrédients!$A$3:$A$22,0))/1000)*C6</f>
        <v>0.25</v>
      </c>
      <c r="F6" s="6">
        <f t="shared" si="0"/>
        <v>2.48</v>
      </c>
      <c r="G6" s="7">
        <v>3</v>
      </c>
      <c r="H6" s="6">
        <f t="shared" si="1"/>
        <v>7.4399999999999995</v>
      </c>
      <c r="I6" s="6">
        <f t="shared" si="2"/>
        <v>7.8864000000000001</v>
      </c>
    </row>
    <row r="7" spans="1:11" x14ac:dyDescent="0.3">
      <c r="A7" t="s">
        <v>10</v>
      </c>
      <c r="B7" t="s">
        <v>16</v>
      </c>
      <c r="C7">
        <v>100</v>
      </c>
      <c r="D7" s="2">
        <f>(INDEX(Ingrédients!$B$3:$B$22,MATCH(B7,Ingrédients!$A$3:$A$22,0))/1000)*C7</f>
        <v>0.1</v>
      </c>
      <c r="F7" s="6">
        <f t="shared" si="0"/>
        <v>2.63</v>
      </c>
      <c r="G7" s="7">
        <v>3</v>
      </c>
      <c r="H7" s="6">
        <f t="shared" si="1"/>
        <v>7.89</v>
      </c>
      <c r="I7" s="6">
        <f t="shared" si="2"/>
        <v>8.3634000000000004</v>
      </c>
    </row>
    <row r="8" spans="1:11" x14ac:dyDescent="0.3">
      <c r="A8" t="s">
        <v>17</v>
      </c>
      <c r="B8" t="s">
        <v>18</v>
      </c>
      <c r="C8">
        <v>20</v>
      </c>
      <c r="D8">
        <f>(INDEX(Ingrédients!$B$3:$B$22,MATCH(B8,Ingrédients!$A$3:$A$22,0))/1000)*C8</f>
        <v>0.43999999999999995</v>
      </c>
      <c r="E8" t="s">
        <v>29</v>
      </c>
      <c r="F8" s="6">
        <f t="shared" si="0"/>
        <v>2.6799999999999997</v>
      </c>
      <c r="G8" s="7">
        <v>3</v>
      </c>
      <c r="H8" s="6">
        <f t="shared" si="1"/>
        <v>8.0399999999999991</v>
      </c>
      <c r="I8" s="6">
        <f t="shared" si="2"/>
        <v>8.5223999999999993</v>
      </c>
    </row>
    <row r="9" spans="1:11" x14ac:dyDescent="0.3">
      <c r="A9" t="s">
        <v>17</v>
      </c>
      <c r="B9" t="s">
        <v>19</v>
      </c>
      <c r="C9">
        <v>100</v>
      </c>
      <c r="D9">
        <f>(INDEX(Ingrédients!$B$3:$B$22,MATCH(B9,Ingrédients!$A$3:$A$22,0))/1000)*C9</f>
        <v>1</v>
      </c>
      <c r="E9" t="s">
        <v>30</v>
      </c>
      <c r="F9" s="6">
        <f t="shared" si="0"/>
        <v>3.74</v>
      </c>
      <c r="G9" s="7">
        <v>3</v>
      </c>
      <c r="H9" s="6">
        <f t="shared" si="1"/>
        <v>11.22</v>
      </c>
      <c r="I9" s="6">
        <f t="shared" si="2"/>
        <v>11.893200000000002</v>
      </c>
    </row>
    <row r="10" spans="1:11" x14ac:dyDescent="0.3">
      <c r="A10" t="s">
        <v>17</v>
      </c>
      <c r="B10" t="s">
        <v>20</v>
      </c>
      <c r="C10">
        <v>50</v>
      </c>
      <c r="D10">
        <f>(INDEX(Ingrédients!$B$3:$B$22,MATCH(B10,Ingrédients!$A$3:$A$22,0))/1000)*C10</f>
        <v>0.5</v>
      </c>
      <c r="F10" s="6">
        <f t="shared" si="0"/>
        <v>3.0399999999999996</v>
      </c>
      <c r="G10" s="7">
        <v>3</v>
      </c>
      <c r="H10" s="6">
        <f t="shared" si="1"/>
        <v>9.1199999999999992</v>
      </c>
      <c r="I10" s="6">
        <f t="shared" si="2"/>
        <v>9.6671999999999993</v>
      </c>
    </row>
    <row r="11" spans="1:11" x14ac:dyDescent="0.3">
      <c r="A11" t="s">
        <v>17</v>
      </c>
      <c r="B11" t="s">
        <v>21</v>
      </c>
      <c r="C11">
        <v>30</v>
      </c>
      <c r="D11">
        <f>(INDEX(Ingrédients!$B$3:$B$22,MATCH(B11,Ingrédients!$A$3:$A$22,0))/1000)*C11</f>
        <v>0.09</v>
      </c>
      <c r="F11" s="6">
        <f t="shared" si="0"/>
        <v>2.84</v>
      </c>
      <c r="G11" s="7">
        <v>3</v>
      </c>
      <c r="H11" s="6">
        <f t="shared" si="1"/>
        <v>8.52</v>
      </c>
      <c r="I11" s="6">
        <f t="shared" si="2"/>
        <v>9.0312000000000001</v>
      </c>
    </row>
    <row r="12" spans="1:11" x14ac:dyDescent="0.3">
      <c r="A12" t="s">
        <v>17</v>
      </c>
      <c r="B12" t="s">
        <v>22</v>
      </c>
      <c r="C12">
        <v>100</v>
      </c>
      <c r="D12">
        <f>(INDEX(Ingrédients!$B$3:$B$22,MATCH(B12,Ingrédients!$A$3:$A$22,0))/1000)*C12</f>
        <v>0.4</v>
      </c>
      <c r="F12" s="6">
        <f t="shared" si="0"/>
        <v>2.8399999999999994</v>
      </c>
      <c r="G12" s="7">
        <v>3</v>
      </c>
      <c r="H12" s="6">
        <f t="shared" si="1"/>
        <v>8.5199999999999978</v>
      </c>
      <c r="I12" s="6">
        <f t="shared" si="2"/>
        <v>9.0311999999999983</v>
      </c>
    </row>
    <row r="13" spans="1:11" x14ac:dyDescent="0.3">
      <c r="A13" t="s">
        <v>23</v>
      </c>
      <c r="B13" t="s">
        <v>24</v>
      </c>
      <c r="C13">
        <v>15</v>
      </c>
      <c r="D13">
        <f>(INDEX(Ingrédients!$B$3:$B$22,MATCH(B13,Ingrédients!$A$3:$A$22,0))/1000)*C13</f>
        <v>0.15</v>
      </c>
      <c r="F13" s="6">
        <f t="shared" si="0"/>
        <v>2.84</v>
      </c>
      <c r="G13" s="7">
        <v>3</v>
      </c>
      <c r="H13" s="6">
        <f t="shared" si="1"/>
        <v>8.52</v>
      </c>
      <c r="I13" s="6">
        <f t="shared" si="2"/>
        <v>9.0312000000000001</v>
      </c>
    </row>
    <row r="14" spans="1:11" x14ac:dyDescent="0.3">
      <c r="A14" t="s">
        <v>23</v>
      </c>
      <c r="B14" t="s">
        <v>25</v>
      </c>
      <c r="C14">
        <v>150</v>
      </c>
      <c r="D14">
        <f>(INDEX(Ingrédients!$B$3:$B$22,MATCH(B14,Ingrédients!$A$3:$A$22,0))/1000)*C14</f>
        <v>1.5</v>
      </c>
      <c r="F14" s="6">
        <f t="shared" si="0"/>
        <v>2.69</v>
      </c>
      <c r="G14" s="7">
        <v>3</v>
      </c>
      <c r="H14" s="6">
        <f t="shared" si="1"/>
        <v>8.07</v>
      </c>
      <c r="I14" s="6">
        <f t="shared" si="2"/>
        <v>8.5542000000000016</v>
      </c>
    </row>
    <row r="15" spans="1:11" x14ac:dyDescent="0.3">
      <c r="A15" t="s">
        <v>23</v>
      </c>
      <c r="B15" t="s">
        <v>26</v>
      </c>
      <c r="C15">
        <v>30</v>
      </c>
      <c r="D15">
        <f>(INDEX(Ingrédients!$B$3:$B$22,MATCH(B15,Ingrédients!$A$3:$A$22,0))/1000)*C15</f>
        <v>0.3</v>
      </c>
      <c r="F15" s="6">
        <f t="shared" si="0"/>
        <v>1.19</v>
      </c>
      <c r="G15" s="7">
        <v>3</v>
      </c>
      <c r="H15" s="6">
        <f t="shared" si="1"/>
        <v>3.57</v>
      </c>
      <c r="I15" s="6">
        <f t="shared" si="2"/>
        <v>3.7842000000000002</v>
      </c>
    </row>
    <row r="16" spans="1:11" x14ac:dyDescent="0.3">
      <c r="A16" t="s">
        <v>23</v>
      </c>
      <c r="B16" t="s">
        <v>15</v>
      </c>
      <c r="C16">
        <v>30</v>
      </c>
      <c r="D16">
        <f>(INDEX(Ingrédients!$B$3:$B$22,MATCH(B16,Ingrédients!$A$3:$A$22,0))/1000)*C16</f>
        <v>0.3</v>
      </c>
      <c r="F16" s="6">
        <f t="shared" si="0"/>
        <v>0.89</v>
      </c>
      <c r="G16" s="7">
        <v>3</v>
      </c>
      <c r="H16" s="6">
        <f t="shared" si="1"/>
        <v>2.67</v>
      </c>
      <c r="I16" s="6">
        <f t="shared" si="2"/>
        <v>2.8302</v>
      </c>
    </row>
    <row r="17" spans="1:9" x14ac:dyDescent="0.3">
      <c r="A17" t="s">
        <v>23</v>
      </c>
      <c r="B17" t="s">
        <v>21</v>
      </c>
      <c r="C17">
        <v>30</v>
      </c>
      <c r="D17">
        <f>(INDEX(Ingrédients!$B$3:$B$22,MATCH(B17,Ingrédients!$A$3:$A$22,0))/1000)*C17</f>
        <v>0.09</v>
      </c>
      <c r="F17" s="6">
        <f t="shared" si="0"/>
        <v>0.59</v>
      </c>
      <c r="G17" s="7">
        <v>3</v>
      </c>
      <c r="H17" s="6">
        <f t="shared" si="1"/>
        <v>1.77</v>
      </c>
      <c r="I17" s="6">
        <f t="shared" si="2"/>
        <v>1.8762000000000001</v>
      </c>
    </row>
    <row r="18" spans="1:9" x14ac:dyDescent="0.3">
      <c r="A18" t="s">
        <v>23</v>
      </c>
      <c r="B18" t="s">
        <v>22</v>
      </c>
      <c r="C18">
        <v>100</v>
      </c>
      <c r="D18">
        <f>(INDEX(Ingrédients!$B$3:$B$22,MATCH(B18,Ingrédients!$A$3:$A$22,0))/1000)*C18</f>
        <v>0.4</v>
      </c>
      <c r="F18" s="6">
        <f t="shared" si="0"/>
        <v>0.5</v>
      </c>
      <c r="G18" s="7">
        <v>3</v>
      </c>
      <c r="H18" s="6">
        <f t="shared" si="1"/>
        <v>1.5</v>
      </c>
      <c r="I18" s="6">
        <f t="shared" si="2"/>
        <v>1.59</v>
      </c>
    </row>
  </sheetData>
  <pageMargins left="0.7" right="0.7" top="0.75" bottom="0.75" header="0.3" footer="0.3"/>
  <pageSetup paperSize="9" orientation="portrait" horizontalDpi="360" verticalDpi="360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17"/>
  <sheetViews>
    <sheetView workbookViewId="0">
      <selection activeCell="A7" sqref="A7:XFD7"/>
    </sheetView>
  </sheetViews>
  <sheetFormatPr baseColWidth="10" defaultRowHeight="14.4" x14ac:dyDescent="0.3"/>
  <cols>
    <col min="1" max="1" width="22" customWidth="1"/>
  </cols>
  <sheetData>
    <row r="1" spans="1:2" x14ac:dyDescent="0.3">
      <c r="A1" t="s">
        <v>27</v>
      </c>
      <c r="B1" t="s">
        <v>28</v>
      </c>
    </row>
    <row r="3" spans="1:2" x14ac:dyDescent="0.3">
      <c r="A3" t="s">
        <v>11</v>
      </c>
      <c r="B3">
        <v>5</v>
      </c>
    </row>
    <row r="4" spans="1:2" x14ac:dyDescent="0.3">
      <c r="A4" t="s">
        <v>12</v>
      </c>
      <c r="B4">
        <v>10</v>
      </c>
    </row>
    <row r="5" spans="1:2" x14ac:dyDescent="0.3">
      <c r="A5" t="s">
        <v>13</v>
      </c>
      <c r="B5">
        <v>5</v>
      </c>
    </row>
    <row r="6" spans="1:2" x14ac:dyDescent="0.3">
      <c r="A6" t="s">
        <v>14</v>
      </c>
      <c r="B6">
        <v>0.11</v>
      </c>
    </row>
    <row r="7" spans="1:2" x14ac:dyDescent="0.3">
      <c r="A7" t="s">
        <v>16</v>
      </c>
      <c r="B7">
        <v>1</v>
      </c>
    </row>
    <row r="8" spans="1:2" x14ac:dyDescent="0.3">
      <c r="A8" t="s">
        <v>18</v>
      </c>
      <c r="B8">
        <v>22</v>
      </c>
    </row>
    <row r="9" spans="1:2" x14ac:dyDescent="0.3">
      <c r="A9" t="s">
        <v>19</v>
      </c>
      <c r="B9">
        <v>10</v>
      </c>
    </row>
    <row r="10" spans="1:2" x14ac:dyDescent="0.3">
      <c r="A10" t="s">
        <v>20</v>
      </c>
      <c r="B10">
        <v>10</v>
      </c>
    </row>
    <row r="11" spans="1:2" x14ac:dyDescent="0.3">
      <c r="A11" t="s">
        <v>21</v>
      </c>
      <c r="B11">
        <v>3</v>
      </c>
    </row>
    <row r="12" spans="1:2" x14ac:dyDescent="0.3">
      <c r="A12" t="s">
        <v>22</v>
      </c>
      <c r="B12">
        <v>4</v>
      </c>
    </row>
    <row r="13" spans="1:2" x14ac:dyDescent="0.3">
      <c r="A13" t="s">
        <v>24</v>
      </c>
      <c r="B13">
        <v>10</v>
      </c>
    </row>
    <row r="14" spans="1:2" x14ac:dyDescent="0.3">
      <c r="A14" t="s">
        <v>25</v>
      </c>
      <c r="B14">
        <v>10</v>
      </c>
    </row>
    <row r="15" spans="1:2" x14ac:dyDescent="0.3">
      <c r="A15" t="s">
        <v>26</v>
      </c>
      <c r="B15">
        <v>10</v>
      </c>
    </row>
    <row r="16" spans="1:2" x14ac:dyDescent="0.3">
      <c r="A16" t="s">
        <v>15</v>
      </c>
      <c r="B16">
        <v>10</v>
      </c>
    </row>
    <row r="17" spans="1:2" x14ac:dyDescent="0.3">
      <c r="A17" t="s">
        <v>21</v>
      </c>
      <c r="B17"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Feuil2</vt:lpstr>
      <vt:lpstr>Feuil1</vt:lpstr>
      <vt:lpstr>Ingrédients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</dc:creator>
  <cp:lastModifiedBy>trea</cp:lastModifiedBy>
  <dcterms:created xsi:type="dcterms:W3CDTF">2018-08-02T11:17:11Z</dcterms:created>
  <dcterms:modified xsi:type="dcterms:W3CDTF">2018-08-02T13:52:23Z</dcterms:modified>
</cp:coreProperties>
</file>