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4"/>
  </bookViews>
  <sheets>
    <sheet name="Clients" sheetId="1" r:id="rId1"/>
    <sheet name="Fournisseurs" sheetId="2" r:id="rId2"/>
    <sheet name="Articles" sheetId="3" r:id="rId3"/>
    <sheet name="Mouvements" sheetId="4" r:id="rId4"/>
    <sheet name="Evolution des stocks" sheetId="5" r:id="rId5"/>
  </sheets>
  <calcPr calcId="171027"/>
  <pivotCaches>
    <pivotCache cacheId="1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4" l="1"/>
  <c r="L7" i="4"/>
  <c r="M7" i="4"/>
  <c r="N7" i="4"/>
  <c r="C6" i="4"/>
  <c r="L6" i="4"/>
  <c r="M6" i="4"/>
  <c r="N6" i="4"/>
  <c r="C3" i="4"/>
  <c r="L3" i="4"/>
  <c r="M3" i="4"/>
  <c r="N3" i="4"/>
  <c r="N5" i="4"/>
  <c r="C5" i="4"/>
  <c r="C4" i="4"/>
  <c r="N4" i="4"/>
  <c r="L5" i="4"/>
  <c r="M5" i="4"/>
  <c r="M4" i="4"/>
  <c r="L4" i="4"/>
</calcChain>
</file>

<file path=xl/sharedStrings.xml><?xml version="1.0" encoding="utf-8"?>
<sst xmlns="http://schemas.openxmlformats.org/spreadsheetml/2006/main" count="69" uniqueCount="52">
  <si>
    <t>NOM</t>
  </si>
  <si>
    <t>VILLE</t>
  </si>
  <si>
    <t>DURIEUX LTD</t>
  </si>
  <si>
    <t>ALEX SAS</t>
  </si>
  <si>
    <t>AZER</t>
  </si>
  <si>
    <t>TRADO</t>
  </si>
  <si>
    <t>Réf</t>
  </si>
  <si>
    <t>Désignation</t>
  </si>
  <si>
    <t>GFE</t>
  </si>
  <si>
    <t>Boulon de 10</t>
  </si>
  <si>
    <t>PRD</t>
  </si>
  <si>
    <t>Roue jaune</t>
  </si>
  <si>
    <t>Date</t>
  </si>
  <si>
    <t>Quantité achetée</t>
  </si>
  <si>
    <t>Fournisseur</t>
  </si>
  <si>
    <t>Quantité vendue</t>
  </si>
  <si>
    <t>Prix d'achat</t>
  </si>
  <si>
    <t>Prix de vente</t>
  </si>
  <si>
    <t>Qté+ou-</t>
  </si>
  <si>
    <t>PrixTotal+ou-</t>
  </si>
  <si>
    <t>Client</t>
  </si>
  <si>
    <t>UIR</t>
  </si>
  <si>
    <t>Table carrée</t>
  </si>
  <si>
    <t>PAYS</t>
  </si>
  <si>
    <t>Italie</t>
  </si>
  <si>
    <t>France</t>
  </si>
  <si>
    <t>Prix unitaire catalogue achat</t>
  </si>
  <si>
    <t>Prix unitaire catalogue vente</t>
  </si>
  <si>
    <t>Catégorie fournisseur</t>
  </si>
  <si>
    <t>Catégorie client</t>
  </si>
  <si>
    <t>Grande surface</t>
  </si>
  <si>
    <t>Distributeur</t>
  </si>
  <si>
    <t>Usine</t>
  </si>
  <si>
    <t>Artisan</t>
  </si>
  <si>
    <t>Pays achat</t>
  </si>
  <si>
    <t>N° de commande achat</t>
  </si>
  <si>
    <t>N° commande vente</t>
  </si>
  <si>
    <t>CA25</t>
  </si>
  <si>
    <t>CC12</t>
  </si>
  <si>
    <t>CA26</t>
  </si>
  <si>
    <t>CA32</t>
  </si>
  <si>
    <t>Étiquettes de lignes</t>
  </si>
  <si>
    <t>Total général</t>
  </si>
  <si>
    <t>15-janv</t>
  </si>
  <si>
    <t>01-févr</t>
  </si>
  <si>
    <t>04-févr</t>
  </si>
  <si>
    <t>20-mars</t>
  </si>
  <si>
    <t>Étiquettes de colonnes</t>
  </si>
  <si>
    <t>Ref concernée</t>
  </si>
  <si>
    <t>ACHATS</t>
  </si>
  <si>
    <t>VENTES</t>
  </si>
  <si>
    <t>Somme de Qté+ou-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</si>
</sst>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top" wrapText="1"/>
    </xf>
    <xf numFmtId="0" fontId="0" fillId="4" borderId="0" xfId="0" applyFill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3" borderId="0" xfId="0" applyFill="1" applyAlignment="1">
      <alignment horizontal="center" vertical="top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Fill="1" applyAlignment="1">
      <alignment horizontal="center" vertical="top" wrapText="1"/>
    </xf>
    <xf numFmtId="0" fontId="0" fillId="0" borderId="0" xfId="0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2" fillId="5" borderId="0" xfId="0" applyFont="1" applyFill="1" applyAlignment="1">
      <alignment horizontal="centerContinuous"/>
    </xf>
    <xf numFmtId="0" fontId="1" fillId="5" borderId="0" xfId="0" applyFont="1" applyFill="1" applyAlignment="1">
      <alignment horizontal="centerContinuous"/>
    </xf>
    <xf numFmtId="0" fontId="1" fillId="5" borderId="0" xfId="0" applyFont="1" applyFill="1" applyAlignment="1">
      <alignment horizontal="centerContinuous" wrapText="1"/>
    </xf>
    <xf numFmtId="0" fontId="3" fillId="3" borderId="0" xfId="0" applyFont="1" applyFill="1" applyAlignment="1">
      <alignment horizontal="centerContinuous" wrapText="1"/>
    </xf>
    <xf numFmtId="0" fontId="1" fillId="3" borderId="0" xfId="0" applyFont="1" applyFill="1" applyAlignment="1">
      <alignment horizontal="centerContinuous" wrapText="1"/>
    </xf>
    <xf numFmtId="0" fontId="0" fillId="0" borderId="0" xfId="0" applyNumberFormat="1"/>
  </cellXfs>
  <cellStyles count="1">
    <cellStyle name="Normal" xfId="0" builtinId="0"/>
  </cellStyles>
  <dxfs count="30">
    <dxf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bottom" textRotation="0" wrapText="1" indent="0" justifyLastLine="0" shrinkToFit="0" readingOrder="0"/>
    </dxf>
    <dxf>
      <fill>
        <patternFill>
          <bgColor rgb="FFFFC000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2" formatCode="0.0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4</xdr:row>
      <xdr:rowOff>47625</xdr:rowOff>
    </xdr:from>
    <xdr:to>
      <xdr:col>10</xdr:col>
      <xdr:colOff>647700</xdr:colOff>
      <xdr:row>19</xdr:row>
      <xdr:rowOff>95250</xdr:rowOff>
    </xdr:to>
    <xdr:sp macro="" textlink="">
      <xdr:nvSpPr>
        <xdr:cNvPr id="2" name="ZoneTexte 1"/>
        <xdr:cNvSpPr txBox="1"/>
      </xdr:nvSpPr>
      <xdr:spPr>
        <a:xfrm>
          <a:off x="4867275" y="1038225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76200</xdr:rowOff>
    </xdr:from>
    <xdr:to>
      <xdr:col>8</xdr:col>
      <xdr:colOff>28575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2628900" y="1685925"/>
          <a:ext cx="394335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</a:t>
          </a:r>
          <a:r>
            <a:rPr lang="fr-FR" sz="1100" b="1"/>
            <a:t>vérifier l'unicité</a:t>
          </a:r>
          <a:r>
            <a:rPr lang="fr-FR" sz="1100" b="1" baseline="0"/>
            <a:t> de Réf</a:t>
          </a:r>
          <a:r>
            <a:rPr lang="fr-FR" sz="1100" baseline="0"/>
            <a:t>. Pour un programme professionnel de milliers d'articles, mettre une alerte (voir Google "unicité"et rechercher des méthodes par MFC, pas par VBA).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9</xdr:row>
      <xdr:rowOff>85725</xdr:rowOff>
    </xdr:from>
    <xdr:to>
      <xdr:col>13</xdr:col>
      <xdr:colOff>180975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1971675" y="1990725"/>
          <a:ext cx="4562475" cy="1266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orange</a:t>
          </a:r>
          <a:r>
            <a:rPr lang="fr-FR" sz="1100" baseline="0"/>
            <a:t> automatique les ventes (MFC qui teste si la colonne Réf achetée est vide).</a:t>
          </a:r>
        </a:p>
        <a:p>
          <a:r>
            <a:rPr lang="fr-FR" sz="1100"/>
            <a:t>En gris</a:t>
          </a:r>
          <a:r>
            <a:rPr lang="fr-FR" sz="1100" baseline="0"/>
            <a:t> des colonnes contenant des formules. Ne pas faire de saisie. Servent à la lecture et aux TCD.</a:t>
          </a:r>
        </a:p>
        <a:p>
          <a:endParaRPr lang="fr-FR" sz="1100" baseline="0"/>
        </a:p>
        <a:p>
          <a:r>
            <a:rPr lang="fr-FR" sz="1100" baseline="0"/>
            <a:t>Dans une ligne, saisir soit un achat, soit une vente, mais pas les 2 à la fois.</a:t>
          </a:r>
        </a:p>
        <a:p>
          <a:endParaRPr lang="fr-FR" sz="1100" baseline="0"/>
        </a:p>
        <a:p>
          <a:r>
            <a:rPr lang="fr-FR" sz="1100"/>
            <a:t>Prix d'achat et prix de</a:t>
          </a:r>
          <a:r>
            <a:rPr lang="fr-FR" sz="1100" baseline="0"/>
            <a:t> vente sont à saisir, il est déconseillé de les mettre en automatique à partir des onglets Articles colonne "Prix catalogue".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790.765979050928" createdVersion="6" refreshedVersion="6" minRefreshableVersion="3" recordCount="5">
  <cacheSource type="worksheet">
    <worksheetSource name="Tableau4"/>
  </cacheSource>
  <cacheFields count="15">
    <cacheField name="Date" numFmtId="14">
      <sharedItems containsSemiMixedTypes="0" containsNonDate="0" containsDate="1" containsString="0" minDate="2017-01-15T00:00:00" maxDate="2017-03-21T00:00:00" count="4">
        <d v="2017-02-01T00:00:00"/>
        <d v="2017-01-15T00:00:00"/>
        <d v="2017-02-04T00:00:00"/>
        <d v="2017-03-20T00:00:00"/>
      </sharedItems>
      <fieldGroup par="14" base="0">
        <rangePr groupBy="days" startDate="2017-01-15T00:00:00" endDate="2017-03-21T00:00:00"/>
        <groupItems count="368">
          <s v="&lt;15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3/2017"/>
        </groupItems>
      </fieldGroup>
    </cacheField>
    <cacheField name="Ref concernée" numFmtId="0">
      <sharedItems count="2">
        <s v="PRD"/>
        <s v="UIR"/>
      </sharedItems>
    </cacheField>
    <cacheField name="Désignation" numFmtId="0">
      <sharedItems/>
    </cacheField>
    <cacheField name="N° de commande achat" numFmtId="0">
      <sharedItems containsBlank="1"/>
    </cacheField>
    <cacheField name="Quantité achetée" numFmtId="2">
      <sharedItems containsString="0" containsBlank="1" containsNumber="1" containsInteger="1" minValue="12" maxValue="25"/>
    </cacheField>
    <cacheField name="Prix d'achat" numFmtId="2">
      <sharedItems containsString="0" containsBlank="1" containsNumber="1" containsInteger="1" minValue="14" maxValue="16"/>
    </cacheField>
    <cacheField name="Fournisseur" numFmtId="0">
      <sharedItems containsBlank="1"/>
    </cacheField>
    <cacheField name="N° commande vente" numFmtId="0">
      <sharedItems containsBlank="1"/>
    </cacheField>
    <cacheField name="Quantité vendue" numFmtId="4">
      <sharedItems containsString="0" containsBlank="1" containsNumber="1" containsInteger="1" minValue="50" maxValue="50"/>
    </cacheField>
    <cacheField name="Prix de vente" numFmtId="4">
      <sharedItems containsString="0" containsBlank="1" containsNumber="1" containsInteger="1" minValue="12" maxValue="12"/>
    </cacheField>
    <cacheField name="Client" numFmtId="0">
      <sharedItems containsNonDate="0" containsString="0" containsBlank="1"/>
    </cacheField>
    <cacheField name="Qté+ou-" numFmtId="2">
      <sharedItems containsSemiMixedTypes="0" containsString="0" containsNumber="1" containsInteger="1" minValue="-50" maxValue="25"/>
    </cacheField>
    <cacheField name="PrixTotal+ou-" numFmtId="2">
      <sharedItems containsSemiMixedTypes="0" containsString="0" containsNumber="1" containsInteger="1" minValue="-600" maxValue="400"/>
    </cacheField>
    <cacheField name="Pays achat" numFmtId="0">
      <sharedItems/>
    </cacheField>
    <cacheField name="Mois" numFmtId="0" databaseField="0">
      <fieldGroup base="0">
        <rangePr groupBy="months" startDate="2017-01-15T00:00:00" endDate="2017-03-21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s v="Roue jaune"/>
    <s v="CA25"/>
    <n v="12"/>
    <n v="15"/>
    <s v="TRADO"/>
    <m/>
    <m/>
    <m/>
    <m/>
    <n v="12"/>
    <n v="180"/>
    <s v="Italie"/>
  </r>
  <r>
    <x v="1"/>
    <x v="1"/>
    <s v="Table carrée"/>
    <s v="CA26"/>
    <n v="25"/>
    <n v="16"/>
    <s v="AZER"/>
    <m/>
    <m/>
    <m/>
    <m/>
    <n v="25"/>
    <n v="400"/>
    <s v="France"/>
  </r>
  <r>
    <x v="0"/>
    <x v="1"/>
    <s v="Table carrée"/>
    <m/>
    <m/>
    <m/>
    <m/>
    <s v="CC12"/>
    <n v="50"/>
    <n v="12"/>
    <m/>
    <n v="-50"/>
    <n v="-600"/>
    <e v="#N/A"/>
  </r>
  <r>
    <x v="2"/>
    <x v="0"/>
    <s v="Roue jaune"/>
    <s v="CA26"/>
    <n v="16"/>
    <n v="14"/>
    <s v="AZER"/>
    <m/>
    <m/>
    <m/>
    <m/>
    <n v="16"/>
    <n v="224"/>
    <s v="France"/>
  </r>
  <r>
    <x v="3"/>
    <x v="1"/>
    <s v="Table carrée"/>
    <s v="CA32"/>
    <n v="22"/>
    <n v="16"/>
    <s v="TRADO"/>
    <m/>
    <m/>
    <m/>
    <m/>
    <n v="22"/>
    <n v="352"/>
    <s v="Itali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" firstHeaderRow="1" firstDataRow="2" firstDataCol="1"/>
  <pivotFields count="15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 defaultSubtotal="0">
      <items count="2">
        <item x="0"/>
        <item x="1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numFmtId="2" showAll="0"/>
    <pivotField showAll="0"/>
    <pivotField showAll="0" defaultSubtotal="0">
      <items count="14">
        <item sd="0" x="0"/>
        <item x="1"/>
        <item x="2"/>
        <item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5">
    <i>
      <x v="15"/>
    </i>
    <i>
      <x v="32"/>
    </i>
    <i>
      <x v="35"/>
    </i>
    <i>
      <x v="80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Qté+ou-" fld="11" showDataAs="runTotal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" totalsRowShown="0" headerRowDxfId="29">
  <autoFilter ref="A1:C3"/>
  <tableColumns count="3">
    <tableColumn id="1" name="NOM"/>
    <tableColumn id="2" name="PAYS"/>
    <tableColumn id="3" name="Catégorie client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3" totalsRowShown="0" headerRowDxfId="28">
  <autoFilter ref="A1:C3"/>
  <tableColumns count="3">
    <tableColumn id="1" name="NOM"/>
    <tableColumn id="2" name="VILLE"/>
    <tableColumn id="3" name="Catégorie fournisseur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4" totalsRowShown="0" headerRowDxfId="27">
  <autoFilter ref="A1:D4"/>
  <tableColumns count="4">
    <tableColumn id="1" name="Réf"/>
    <tableColumn id="2" name="Désignation"/>
    <tableColumn id="3" name="Prix unitaire catalogue achat"/>
    <tableColumn id="4" name="Prix unitaire catalogue vente" dataDxfId="26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N7" totalsRowShown="0" headerRowDxfId="25" dataDxfId="24">
  <autoFilter ref="A2:N7">
    <filterColumn colId="1">
      <filters>
        <filter val="PRD"/>
      </filters>
    </filterColumn>
  </autoFilter>
  <sortState ref="A3:N7">
    <sortCondition ref="A2:A7"/>
  </sortState>
  <tableColumns count="14">
    <tableColumn id="1" name="Date" dataDxfId="23" totalsRowDxfId="22"/>
    <tableColumn id="2" name="Ref concernée" dataDxfId="3" totalsRowDxfId="4"/>
    <tableColumn id="15" name="Désignation" dataDxfId="0" totalsRowDxfId="1">
      <calculatedColumnFormula>VLOOKUP(Tableau4[[#This Row],[Ref concernée]],Tableau3[[Réf]:[Désignation]],2)</calculatedColumnFormula>
    </tableColumn>
    <tableColumn id="17" name="N° de commande achat" dataDxfId="21"/>
    <tableColumn id="3" name="Quantité achetée" dataDxfId="20"/>
    <tableColumn id="4" name="Prix d'achat" dataDxfId="19"/>
    <tableColumn id="5" name="Fournisseur" dataDxfId="18"/>
    <tableColumn id="18" name="N° commande vente" dataDxfId="17"/>
    <tableColumn id="7" name="Quantité vendue" dataDxfId="16" totalsRowDxfId="15"/>
    <tableColumn id="9" name="Prix de vente" dataDxfId="14" totalsRowDxfId="13"/>
    <tableColumn id="8" name="Client" dataDxfId="12" totalsRowDxfId="11"/>
    <tableColumn id="10" name="Qté+ou-" dataDxfId="10" totalsRowDxfId="9">
      <calculatedColumnFormula>Tableau4[Quantité achetée]-Tableau4[Quantité vendue]</calculatedColumnFormula>
    </tableColumn>
    <tableColumn id="11" name="PrixTotal+ou-" dataDxfId="8" totalsRowDxfId="7">
      <calculatedColumnFormula>(Tableau4[Quantité achetée]*Tableau4[Prix d''achat])-(Tableau4[Quantité vendue]*Tableau4[Prix de vente])</calculatedColumnFormula>
    </tableColumn>
    <tableColumn id="14" name="Pays achat" dataDxfId="6" totalsRowDxfId="5">
      <calculatedColumnFormula>VLOOKUP(Tableau4[[#This Row],[Fournisseur]],Tableau13[],2)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M10" sqref="M10"/>
    </sheetView>
  </sheetViews>
  <sheetFormatPr baseColWidth="10" defaultRowHeight="15" x14ac:dyDescent="0.25"/>
  <cols>
    <col min="1" max="1" width="16.28515625" customWidth="1"/>
    <col min="2" max="2" width="13.42578125" customWidth="1"/>
    <col min="3" max="3" width="15" customWidth="1"/>
  </cols>
  <sheetData>
    <row r="1" spans="1:3" s="3" customFormat="1" ht="33" customHeight="1" x14ac:dyDescent="0.25">
      <c r="A1" s="3" t="s">
        <v>0</v>
      </c>
      <c r="B1" s="3" t="s">
        <v>23</v>
      </c>
      <c r="C1" s="3" t="s">
        <v>29</v>
      </c>
    </row>
    <row r="2" spans="1:3" x14ac:dyDescent="0.25">
      <c r="A2" t="s">
        <v>2</v>
      </c>
      <c r="B2" t="s">
        <v>24</v>
      </c>
      <c r="C2" t="s">
        <v>30</v>
      </c>
    </row>
    <row r="3" spans="1:3" x14ac:dyDescent="0.25">
      <c r="A3" t="s">
        <v>3</v>
      </c>
      <c r="B3" t="s">
        <v>25</v>
      </c>
      <c r="C3" t="s">
        <v>31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F2" sqref="F2"/>
    </sheetView>
  </sheetViews>
  <sheetFormatPr baseColWidth="10" defaultRowHeight="15" x14ac:dyDescent="0.25"/>
  <cols>
    <col min="3" max="3" width="15" customWidth="1"/>
  </cols>
  <sheetData>
    <row r="1" spans="1:3" s="6" customFormat="1" ht="36" customHeight="1" x14ac:dyDescent="0.25">
      <c r="A1" s="3" t="s">
        <v>0</v>
      </c>
      <c r="B1" s="3" t="s">
        <v>1</v>
      </c>
      <c r="C1" s="3" t="s">
        <v>28</v>
      </c>
    </row>
    <row r="2" spans="1:3" x14ac:dyDescent="0.25">
      <c r="A2" t="s">
        <v>4</v>
      </c>
      <c r="B2" t="s">
        <v>25</v>
      </c>
      <c r="C2" t="s">
        <v>32</v>
      </c>
    </row>
    <row r="3" spans="1:3" x14ac:dyDescent="0.25">
      <c r="A3" t="s">
        <v>5</v>
      </c>
      <c r="B3" t="s">
        <v>24</v>
      </c>
      <c r="C3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7" sqref="D17:D18"/>
    </sheetView>
  </sheetViews>
  <sheetFormatPr baseColWidth="10" defaultRowHeight="15" x14ac:dyDescent="0.25"/>
  <cols>
    <col min="2" max="2" width="13.7109375" customWidth="1"/>
    <col min="3" max="3" width="13.28515625" customWidth="1"/>
    <col min="4" max="4" width="14" customWidth="1"/>
  </cols>
  <sheetData>
    <row r="1" spans="1:4" s="3" customFormat="1" ht="51.75" customHeight="1" x14ac:dyDescent="0.25">
      <c r="A1" s="3" t="s">
        <v>6</v>
      </c>
      <c r="B1" s="3" t="s">
        <v>7</v>
      </c>
      <c r="C1" s="3" t="s">
        <v>26</v>
      </c>
      <c r="D1" s="3" t="s">
        <v>27</v>
      </c>
    </row>
    <row r="2" spans="1:4" x14ac:dyDescent="0.25">
      <c r="A2" t="s">
        <v>8</v>
      </c>
      <c r="B2" t="s">
        <v>9</v>
      </c>
      <c r="C2" s="1">
        <v>0.4</v>
      </c>
      <c r="D2" s="1">
        <v>0.9</v>
      </c>
    </row>
    <row r="3" spans="1:4" x14ac:dyDescent="0.25">
      <c r="A3" t="s">
        <v>10</v>
      </c>
      <c r="B3" t="s">
        <v>11</v>
      </c>
      <c r="C3">
        <v>25.47</v>
      </c>
      <c r="D3" s="1">
        <v>50.49</v>
      </c>
    </row>
    <row r="4" spans="1:4" x14ac:dyDescent="0.25">
      <c r="A4" t="s">
        <v>21</v>
      </c>
      <c r="B4" t="s">
        <v>22</v>
      </c>
      <c r="C4">
        <v>574.12</v>
      </c>
      <c r="D4" s="1">
        <v>1200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workbookViewId="0">
      <selection activeCell="E13" sqref="E13"/>
    </sheetView>
  </sheetViews>
  <sheetFormatPr baseColWidth="10" defaultRowHeight="15" x14ac:dyDescent="0.25"/>
  <cols>
    <col min="1" max="1" width="11.42578125" style="2"/>
    <col min="2" max="2" width="9.140625" style="2" customWidth="1"/>
    <col min="4" max="4" width="11.42578125" style="2"/>
    <col min="6" max="6" width="13.42578125" style="2" customWidth="1"/>
    <col min="7" max="7" width="11.85546875" style="17" customWidth="1"/>
    <col min="8" max="8" width="9.7109375" style="17" customWidth="1"/>
    <col min="9" max="9" width="9.42578125" style="2" customWidth="1"/>
    <col min="10" max="10" width="12.42578125" style="2" customWidth="1"/>
    <col min="11" max="11" width="11.5703125" style="2" customWidth="1"/>
    <col min="12" max="12" width="10.7109375" style="2" customWidth="1"/>
    <col min="13" max="13" width="10.85546875" style="2" customWidth="1"/>
    <col min="14" max="14" width="11.42578125" style="17"/>
    <col min="15" max="15" width="9.7109375" style="17" customWidth="1"/>
    <col min="17" max="16384" width="11.42578125" style="2"/>
  </cols>
  <sheetData>
    <row r="1" spans="1:16" ht="23.25" x14ac:dyDescent="0.35">
      <c r="C1" s="2"/>
      <c r="D1" s="21" t="s">
        <v>49</v>
      </c>
      <c r="E1" s="22"/>
      <c r="F1" s="23"/>
      <c r="G1" s="23"/>
      <c r="H1" s="24" t="s">
        <v>50</v>
      </c>
      <c r="I1" s="25"/>
      <c r="J1" s="25"/>
      <c r="K1" s="25"/>
    </row>
    <row r="2" spans="1:16" s="3" customFormat="1" ht="45" customHeight="1" x14ac:dyDescent="0.25">
      <c r="A2" s="3" t="s">
        <v>12</v>
      </c>
      <c r="B2" s="14" t="s">
        <v>48</v>
      </c>
      <c r="C2" s="5" t="s">
        <v>7</v>
      </c>
      <c r="D2" s="14" t="s">
        <v>35</v>
      </c>
      <c r="E2" s="14" t="s">
        <v>13</v>
      </c>
      <c r="F2" s="14" t="s">
        <v>16</v>
      </c>
      <c r="G2" s="14" t="s">
        <v>14</v>
      </c>
      <c r="H2" s="7" t="s">
        <v>36</v>
      </c>
      <c r="I2" s="7" t="s">
        <v>15</v>
      </c>
      <c r="J2" s="7" t="s">
        <v>17</v>
      </c>
      <c r="K2" s="7" t="s">
        <v>20</v>
      </c>
      <c r="L2" s="14" t="s">
        <v>18</v>
      </c>
      <c r="M2" s="14" t="s">
        <v>19</v>
      </c>
      <c r="N2" s="4" t="s">
        <v>34</v>
      </c>
    </row>
    <row r="3" spans="1:16" s="11" customFormat="1" hidden="1" x14ac:dyDescent="0.25">
      <c r="A3" s="8">
        <v>42750</v>
      </c>
      <c r="B3" s="15" t="s">
        <v>21</v>
      </c>
      <c r="C3" s="10" t="str">
        <f>VLOOKUP(Tableau4[[#This Row],[Ref concernée]],Tableau3[[Réf]:[Désignation]],2)</f>
        <v>Table carrée</v>
      </c>
      <c r="D3" s="15" t="s">
        <v>39</v>
      </c>
      <c r="E3" s="16">
        <v>25</v>
      </c>
      <c r="F3" s="16">
        <v>16</v>
      </c>
      <c r="G3" s="15" t="s">
        <v>4</v>
      </c>
      <c r="I3" s="12"/>
      <c r="J3" s="12"/>
      <c r="L3" s="16">
        <f>Tableau4[Quantité achetée]-Tableau4[Quantité vendue]</f>
        <v>25</v>
      </c>
      <c r="M3" s="16">
        <f>(Tableau4[Quantité achetée]*Tableau4[Prix d''achat])-(Tableau4[Quantité vendue]*Tableau4[Prix de vente])</f>
        <v>400</v>
      </c>
      <c r="N3" s="13" t="str">
        <f>VLOOKUP(Tableau4[[#This Row],[Fournisseur]],Tableau13[],2)</f>
        <v>France</v>
      </c>
    </row>
    <row r="4" spans="1:16" s="11" customFormat="1" ht="30" x14ac:dyDescent="0.25">
      <c r="A4" s="8">
        <v>42767</v>
      </c>
      <c r="B4" s="15" t="s">
        <v>10</v>
      </c>
      <c r="C4" s="10" t="str">
        <f>VLOOKUP(Tableau4[[#This Row],[Ref concernée]],Tableau3[[Réf]:[Désignation]],2)</f>
        <v>Roue jaune</v>
      </c>
      <c r="D4" s="15" t="s">
        <v>37</v>
      </c>
      <c r="E4" s="16">
        <v>12</v>
      </c>
      <c r="F4" s="16">
        <v>15</v>
      </c>
      <c r="G4" s="15" t="s">
        <v>5</v>
      </c>
      <c r="I4" s="12"/>
      <c r="J4" s="12"/>
      <c r="L4" s="16">
        <f>Tableau4[Quantité achetée]-Tableau4[Quantité vendue]</f>
        <v>12</v>
      </c>
      <c r="M4" s="16">
        <f>(Tableau4[Quantité achetée]*Tableau4[Prix d''achat])-(Tableau4[Quantité vendue]*Tableau4[Prix de vente])</f>
        <v>180</v>
      </c>
      <c r="N4" s="13" t="str">
        <f>VLOOKUP(Tableau4[[#This Row],[Fournisseur]],Tableau13[],2)</f>
        <v>Italie</v>
      </c>
    </row>
    <row r="5" spans="1:16" s="11" customFormat="1" ht="30" hidden="1" x14ac:dyDescent="0.25">
      <c r="A5" s="8">
        <v>42767</v>
      </c>
      <c r="B5" s="15" t="s">
        <v>21</v>
      </c>
      <c r="C5" s="10" t="str">
        <f>VLOOKUP(Tableau4[[#This Row],[Ref concernée]],Tableau3[[Réf]:[Désignation]],2)</f>
        <v>Table carrée</v>
      </c>
      <c r="D5" s="15"/>
      <c r="E5" s="16"/>
      <c r="F5" s="16"/>
      <c r="G5" s="15"/>
      <c r="H5" s="11" t="s">
        <v>38</v>
      </c>
      <c r="I5" s="12">
        <v>50</v>
      </c>
      <c r="J5" s="12">
        <v>12</v>
      </c>
      <c r="L5" s="16">
        <f>Tableau4[Quantité achetée]-Tableau4[Quantité vendue]</f>
        <v>-50</v>
      </c>
      <c r="M5" s="16">
        <f>(Tableau4[Quantité achetée]*Tableau4[Prix d''achat])-(Tableau4[Quantité vendue]*Tableau4[Prix de vente])</f>
        <v>-600</v>
      </c>
      <c r="N5" s="13" t="e">
        <f>VLOOKUP(Tableau4[[#This Row],[Fournisseur]],Tableau13[],2)</f>
        <v>#N/A</v>
      </c>
    </row>
    <row r="6" spans="1:16" x14ac:dyDescent="0.25">
      <c r="A6" s="8">
        <v>42770</v>
      </c>
      <c r="B6" s="15" t="s">
        <v>10</v>
      </c>
      <c r="C6" s="10" t="str">
        <f>VLOOKUP(Tableau4[[#This Row],[Ref concernée]],Tableau3[[Réf]:[Désignation]],2)</f>
        <v>Roue jaune</v>
      </c>
      <c r="D6" s="18" t="s">
        <v>39</v>
      </c>
      <c r="E6" s="16">
        <v>16</v>
      </c>
      <c r="F6" s="16">
        <v>14</v>
      </c>
      <c r="G6" s="15" t="s">
        <v>4</v>
      </c>
      <c r="H6" s="9"/>
      <c r="I6" s="12"/>
      <c r="J6" s="12"/>
      <c r="K6" s="11"/>
      <c r="L6" s="16">
        <f>Tableau4[Quantité achetée]-Tableau4[Quantité vendue]</f>
        <v>16</v>
      </c>
      <c r="M6" s="16">
        <f>(Tableau4[Quantité achetée]*Tableau4[Prix d''achat])-(Tableau4[Quantité vendue]*Tableau4[Prix de vente])</f>
        <v>224</v>
      </c>
      <c r="N6" s="13" t="str">
        <f>VLOOKUP(Tableau4[[#This Row],[Fournisseur]],Tableau13[],2)</f>
        <v>France</v>
      </c>
      <c r="O6" s="2"/>
      <c r="P6" s="2"/>
    </row>
    <row r="7" spans="1:16" ht="30" hidden="1" x14ac:dyDescent="0.25">
      <c r="A7" s="8">
        <v>42814</v>
      </c>
      <c r="B7" s="15" t="s">
        <v>21</v>
      </c>
      <c r="C7" s="10" t="str">
        <f>VLOOKUP(Tableau4[[#This Row],[Ref concernée]],Tableau3[[Réf]:[Désignation]],2)</f>
        <v>Table carrée</v>
      </c>
      <c r="D7" s="18" t="s">
        <v>40</v>
      </c>
      <c r="E7" s="16">
        <v>22</v>
      </c>
      <c r="F7" s="16">
        <v>16</v>
      </c>
      <c r="G7" s="15" t="s">
        <v>5</v>
      </c>
      <c r="H7" s="9"/>
      <c r="I7" s="12"/>
      <c r="J7" s="12"/>
      <c r="K7" s="11"/>
      <c r="L7" s="16">
        <f>Tableau4[Quantité achetée]-Tableau4[Quantité vendue]</f>
        <v>22</v>
      </c>
      <c r="M7" s="16">
        <f>(Tableau4[Quantité achetée]*Tableau4[Prix d''achat])-(Tableau4[Quantité vendue]*Tableau4[Prix de vente])</f>
        <v>352</v>
      </c>
      <c r="N7" s="13" t="str">
        <f>VLOOKUP(Tableau4[[#This Row],[Fournisseur]],Tableau13[],2)</f>
        <v>Italie</v>
      </c>
      <c r="O7" s="2"/>
      <c r="P7" s="2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Articles!$A$2:$A$10000</xm:f>
          </x14:formula1>
          <xm:sqref>B3:B7</xm:sqref>
        </x14:dataValidation>
        <x14:dataValidation type="list" allowBlank="1" showInputMessage="1" showErrorMessage="1">
          <x14:formula1>
            <xm:f>Fournisseurs!$A$2:$A$10000</xm:f>
          </x14:formula1>
          <xm:sqref>G3:G7</xm:sqref>
        </x14:dataValidation>
        <x14:dataValidation type="list" allowBlank="1" showInputMessage="1" showErrorMessage="1">
          <x14:formula1>
            <xm:f>Clients!$A$2:$A$10000</xm:f>
          </x14:formula1>
          <xm:sqref>K3:K7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"/>
  <sheetViews>
    <sheetView tabSelected="1" workbookViewId="0">
      <selection activeCell="D23" sqref="D2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4.140625" bestFit="1" customWidth="1"/>
    <col min="4" max="5" width="12.5703125" bestFit="1" customWidth="1"/>
  </cols>
  <sheetData>
    <row r="3" spans="1:4" x14ac:dyDescent="0.25">
      <c r="A3" s="19" t="s">
        <v>51</v>
      </c>
      <c r="B3" s="19" t="s">
        <v>47</v>
      </c>
    </row>
    <row r="4" spans="1:4" x14ac:dyDescent="0.25">
      <c r="A4" s="19" t="s">
        <v>41</v>
      </c>
      <c r="B4" t="s">
        <v>10</v>
      </c>
      <c r="C4" t="s">
        <v>21</v>
      </c>
      <c r="D4" t="s">
        <v>42</v>
      </c>
    </row>
    <row r="5" spans="1:4" x14ac:dyDescent="0.25">
      <c r="A5" s="20" t="s">
        <v>43</v>
      </c>
      <c r="B5" s="26">
        <v>0</v>
      </c>
      <c r="C5" s="26">
        <v>25</v>
      </c>
      <c r="D5" s="26">
        <v>25</v>
      </c>
    </row>
    <row r="6" spans="1:4" x14ac:dyDescent="0.25">
      <c r="A6" s="20" t="s">
        <v>44</v>
      </c>
      <c r="B6" s="26">
        <v>12</v>
      </c>
      <c r="C6" s="26">
        <v>-25</v>
      </c>
      <c r="D6" s="26">
        <v>-13</v>
      </c>
    </row>
    <row r="7" spans="1:4" x14ac:dyDescent="0.25">
      <c r="A7" s="20" t="s">
        <v>45</v>
      </c>
      <c r="B7" s="26">
        <v>28</v>
      </c>
      <c r="C7" s="26">
        <v>-25</v>
      </c>
      <c r="D7" s="26">
        <v>3</v>
      </c>
    </row>
    <row r="8" spans="1:4" x14ac:dyDescent="0.25">
      <c r="A8" s="20" t="s">
        <v>46</v>
      </c>
      <c r="B8" s="26">
        <v>28</v>
      </c>
      <c r="C8" s="26">
        <v>-3</v>
      </c>
      <c r="D8" s="26">
        <v>25</v>
      </c>
    </row>
    <row r="9" spans="1:4" x14ac:dyDescent="0.25">
      <c r="A9" s="20" t="s">
        <v>42</v>
      </c>
      <c r="B9" s="26"/>
      <c r="C9" s="26"/>
      <c r="D9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Fournisseurs</vt:lpstr>
      <vt:lpstr>Articles</vt:lpstr>
      <vt:lpstr>Mouvements</vt:lpstr>
      <vt:lpstr>Evolution des stocks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2017-01-28T17:05:23Z</dcterms:created>
  <dcterms:modified xsi:type="dcterms:W3CDTF">2017-02-24T17:29:30Z</dcterms:modified>
</cp:coreProperties>
</file>