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1"/>
  </bookViews>
  <sheets>
    <sheet name="Liste des tâches" sheetId="33" r:id="rId1"/>
    <sheet name="Calendrier des tâches" sheetId="1" r:id="rId2"/>
  </sheets>
  <definedNames>
    <definedName name="AnnéeÀAfficher" localSheetId="1">'Calendrier des tâches'!$H$3</definedName>
    <definedName name="calendrier" localSheetId="1">grillejour+'Calendrier des tâches'!premièredate-WEEKDAY('Calendrier des tâches'!premièredate)-jourdelasemaine_option</definedName>
    <definedName name="datedébut" localSheetId="1">DATE('Calendrier des tâches'!AnnéeÀAfficher,'Calendrier des tâches'!mois,1)</definedName>
    <definedName name="Dates">Devoirs[Date d’échéance]</definedName>
    <definedName name="DébutLigneTableau">ROW(Devoirs[[#Headers],[Date d’échéance]])</definedName>
    <definedName name="grillejour">jours+semaines*7</definedName>
    <definedName name="_xlnm.Print_Titles" localSheetId="0">'Liste des tâches'!$3:$3</definedName>
    <definedName name="jourdelasemaine_option">MATCH(JourDuDébut,joursdelasemaine_inversés,0)-2</definedName>
    <definedName name="JourDuDébut">'Calendrier des tâches'!$H$5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Devoirs[Tâches à faire]</definedName>
    <definedName name="mois" localSheetId="1">MATCH('Calendrier des tâches'!MoisÀAfficher,mois,0)</definedName>
    <definedName name="mois">{"Janvier","Février","Mars","Avril","Mai","Juin","Juillet","Août","Septembre","Octobre","Novembre","Décembre"}</definedName>
    <definedName name="MoisÀAfficher" localSheetId="1">'Calendrier des tâches'!$H$2</definedName>
    <definedName name="ndx" localSheetId="1">ROUNDUP(MATCH(2,1/FREQUENCY(DATE('Calendrier des tâches'!AnnéeÀAfficher,'Calendrier des tâches'!NuméroDuMoisÀAfficher,1),'Calendrier des tâches'!calendrier))/7,0)</definedName>
    <definedName name="NuméroDuMoisÀAfficher" localSheetId="1">MATCH('Calendrier des tâches'!MoisÀAfficher,mois,0)</definedName>
    <definedName name="premièredate" localSheetId="1">DATE('Calendrier des tâches'!AnnéeÀAfficher,'Calendrier des tâches'!mois,1)</definedName>
    <definedName name="semaines">{0;1;2;3;4;5;6}</definedName>
    <definedName name="TravailQuotidien">'Calendrier des tâches'!$B$9:$H$12,'Calendrier des tâches'!$B$14:$H$17,'Calendrier des tâches'!$B$19:$H$22,'Calendrier des tâches'!$B$24:$H$27,'Calendrier des tâches'!$B$29:$H$32,'Calendrier des tâches'!$B$34:$C$37</definedName>
    <definedName name="_xlnm.Print_Area" localSheetId="1">'Calendrier des tâches'!$A$1:$H$37</definedName>
    <definedName name="_xlnm.Print_Area" localSheetId="0">'Liste des tâches'!$C:$E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33" l="1"/>
  <c r="G9" i="33"/>
  <c r="F10" i="33"/>
  <c r="G10" i="33"/>
  <c r="F11" i="33"/>
  <c r="G11" i="33"/>
  <c r="G6" i="1"/>
  <c r="H33" i="1"/>
  <c r="H37" i="1" s="1" a="1"/>
  <c r="H37" i="1" s="1"/>
  <c r="G33" i="1"/>
  <c r="G36" i="1" s="1" a="1"/>
  <c r="G36" i="1" s="1"/>
  <c r="F33" i="1"/>
  <c r="F35" i="1" s="1" a="1"/>
  <c r="F35" i="1" s="1"/>
  <c r="E33" i="1"/>
  <c r="D33" i="1"/>
  <c r="C33" i="1"/>
  <c r="B33" i="1"/>
  <c r="B35" i="1" s="1" a="1"/>
  <c r="B35" i="1" s="1"/>
  <c r="H28" i="1"/>
  <c r="G28" i="1"/>
  <c r="F28" i="1"/>
  <c r="E28" i="1"/>
  <c r="E29" i="1" s="1" a="1"/>
  <c r="E29" i="1" s="1"/>
  <c r="D28" i="1"/>
  <c r="C28" i="1"/>
  <c r="B28" i="1"/>
  <c r="H23" i="1"/>
  <c r="H25" i="1" s="1" a="1"/>
  <c r="H25" i="1" s="1"/>
  <c r="G23" i="1"/>
  <c r="F23" i="1"/>
  <c r="E23" i="1"/>
  <c r="D23" i="1"/>
  <c r="D25" i="1" s="1" a="1"/>
  <c r="D25" i="1" s="1"/>
  <c r="C23" i="1"/>
  <c r="B23" i="1"/>
  <c r="H18" i="1"/>
  <c r="G18" i="1"/>
  <c r="G21" i="1" s="1" a="1"/>
  <c r="G21" i="1" s="1"/>
  <c r="F18" i="1"/>
  <c r="E18" i="1"/>
  <c r="D18" i="1"/>
  <c r="C18" i="1"/>
  <c r="C21" i="1" s="1" a="1"/>
  <c r="C21" i="1" s="1"/>
  <c r="B18" i="1"/>
  <c r="H13" i="1"/>
  <c r="G13" i="1"/>
  <c r="F13" i="1"/>
  <c r="F15" i="1" s="1" a="1"/>
  <c r="F15" i="1" s="1"/>
  <c r="E13" i="1"/>
  <c r="D13" i="1"/>
  <c r="C13" i="1"/>
  <c r="B13" i="1"/>
  <c r="B15" i="1" s="1" a="1"/>
  <c r="B15" i="1" s="1"/>
  <c r="H8" i="1"/>
  <c r="G8" i="1"/>
  <c r="G7" i="1" s="1"/>
  <c r="F8" i="1"/>
  <c r="F11" i="1" s="1" a="1"/>
  <c r="F11" i="1" s="1"/>
  <c r="E8" i="1"/>
  <c r="E10" i="1" s="1" a="1"/>
  <c r="E10" i="1" s="1"/>
  <c r="D8" i="1"/>
  <c r="D10" i="1" s="1" a="1"/>
  <c r="D10" i="1" s="1"/>
  <c r="C8" i="1"/>
  <c r="C9" i="1" s="1" a="1"/>
  <c r="C9" i="1" s="1"/>
  <c r="B8" i="1"/>
  <c r="G5" i="33"/>
  <c r="G6" i="33"/>
  <c r="G7" i="33"/>
  <c r="G8" i="33"/>
  <c r="G4" i="33"/>
  <c r="F5" i="33"/>
  <c r="F6" i="33"/>
  <c r="F7" i="33"/>
  <c r="F8" i="33"/>
  <c r="F4" i="33"/>
  <c r="E5" i="33"/>
  <c r="E6" i="33"/>
  <c r="E7" i="33"/>
  <c r="E8" i="33"/>
  <c r="E4" i="33"/>
  <c r="B4" i="1"/>
  <c r="B2" i="1"/>
  <c r="C11" i="1" a="1"/>
  <c r="C11" i="1" s="1"/>
  <c r="C12" i="1" a="1"/>
  <c r="C12" i="1" s="1"/>
  <c r="B12" i="1" a="1"/>
  <c r="B12" i="1" s="1"/>
  <c r="B10" i="1" a="1"/>
  <c r="B10" i="1" s="1"/>
  <c r="B7" i="1"/>
  <c r="F12" i="1" a="1"/>
  <c r="F12" i="1" s="1"/>
  <c r="F7" i="1"/>
  <c r="H12" i="1" a="1"/>
  <c r="H12" i="1" s="1"/>
  <c r="H10" i="1" a="1"/>
  <c r="H10" i="1"/>
  <c r="H7" i="1"/>
  <c r="C16" i="1" a="1"/>
  <c r="C16" i="1" s="1"/>
  <c r="C14" i="1" a="1"/>
  <c r="C14" i="1" s="1"/>
  <c r="C17" i="1" a="1"/>
  <c r="C17" i="1" s="1"/>
  <c r="C15" i="1" a="1"/>
  <c r="C15" i="1" s="1"/>
  <c r="E16" i="1" a="1"/>
  <c r="E16" i="1" s="1"/>
  <c r="E14" i="1" a="1"/>
  <c r="E14" i="1" s="1"/>
  <c r="E17" i="1" a="1"/>
  <c r="E17" i="1" s="1"/>
  <c r="E15" i="1" a="1"/>
  <c r="E15" i="1" s="1"/>
  <c r="G16" i="1" a="1"/>
  <c r="G16" i="1" s="1"/>
  <c r="G14" i="1" a="1"/>
  <c r="G14" i="1" s="1"/>
  <c r="G17" i="1" a="1"/>
  <c r="G17" i="1" s="1"/>
  <c r="G15" i="1" a="1"/>
  <c r="G15" i="1" s="1"/>
  <c r="B22" i="1" a="1"/>
  <c r="B22" i="1" s="1"/>
  <c r="B21" i="1" a="1"/>
  <c r="B21" i="1" s="1"/>
  <c r="B20" i="1" a="1"/>
  <c r="B20" i="1" s="1"/>
  <c r="B19" i="1" a="1"/>
  <c r="B19" i="1" s="1"/>
  <c r="D22" i="1" a="1"/>
  <c r="D22" i="1" s="1"/>
  <c r="D21" i="1" a="1"/>
  <c r="D21" i="1" s="1"/>
  <c r="D20" i="1" a="1"/>
  <c r="D20" i="1" s="1"/>
  <c r="D19" i="1" a="1"/>
  <c r="D19" i="1" s="1"/>
  <c r="F22" i="1" a="1"/>
  <c r="F22" i="1" s="1"/>
  <c r="F21" i="1" a="1"/>
  <c r="F21" i="1" s="1"/>
  <c r="F20" i="1" a="1"/>
  <c r="F20" i="1" s="1"/>
  <c r="F19" i="1" a="1"/>
  <c r="F19" i="1" s="1"/>
  <c r="H22" i="1" a="1"/>
  <c r="H22" i="1" s="1"/>
  <c r="H21" i="1" a="1"/>
  <c r="H21" i="1" s="1"/>
  <c r="H20" i="1" a="1"/>
  <c r="H20" i="1" s="1"/>
  <c r="H19" i="1" a="1"/>
  <c r="H19" i="1" s="1"/>
  <c r="C26" i="1" a="1"/>
  <c r="C26" i="1" s="1"/>
  <c r="C24" i="1" a="1"/>
  <c r="C24" i="1" s="1"/>
  <c r="C27" i="1" a="1"/>
  <c r="C27" i="1" s="1"/>
  <c r="C25" i="1" a="1"/>
  <c r="C25" i="1" s="1"/>
  <c r="E26" i="1" a="1"/>
  <c r="E26" i="1" s="1"/>
  <c r="E24" i="1" a="1"/>
  <c r="E24" i="1" s="1"/>
  <c r="E27" i="1" a="1"/>
  <c r="E27" i="1" s="1"/>
  <c r="E25" i="1" a="1"/>
  <c r="E25" i="1" s="1"/>
  <c r="G26" i="1" a="1"/>
  <c r="G26" i="1" s="1"/>
  <c r="G24" i="1" a="1"/>
  <c r="G24" i="1" s="1"/>
  <c r="G27" i="1" a="1"/>
  <c r="G27" i="1" s="1"/>
  <c r="G25" i="1" a="1"/>
  <c r="G25" i="1" s="1"/>
  <c r="B32" i="1" a="1"/>
  <c r="B32" i="1" s="1"/>
  <c r="B30" i="1" a="1"/>
  <c r="B30" i="1" s="1"/>
  <c r="B31" i="1" a="1"/>
  <c r="B31" i="1" s="1"/>
  <c r="B29" i="1" a="1"/>
  <c r="B29" i="1" s="1"/>
  <c r="D32" i="1" a="1"/>
  <c r="D32" i="1" s="1"/>
  <c r="D30" i="1" a="1"/>
  <c r="D30" i="1" s="1"/>
  <c r="D31" i="1" a="1"/>
  <c r="D31" i="1" s="1"/>
  <c r="D29" i="1" a="1"/>
  <c r="D29" i="1" s="1"/>
  <c r="F32" i="1" a="1"/>
  <c r="F32" i="1" s="1"/>
  <c r="F30" i="1" a="1"/>
  <c r="F30" i="1" s="1"/>
  <c r="F31" i="1" a="1"/>
  <c r="F31" i="1" s="1"/>
  <c r="F29" i="1" a="1"/>
  <c r="F29" i="1" s="1"/>
  <c r="H32" i="1" a="1"/>
  <c r="H32" i="1" s="1"/>
  <c r="H30" i="1" a="1"/>
  <c r="H30" i="1" s="1"/>
  <c r="H31" i="1" a="1"/>
  <c r="H31" i="1" s="1"/>
  <c r="H29" i="1" a="1"/>
  <c r="H29" i="1" s="1"/>
  <c r="C36" i="1" a="1"/>
  <c r="C36" i="1" s="1"/>
  <c r="C34" i="1" a="1"/>
  <c r="C34" i="1" s="1"/>
  <c r="C37" i="1" a="1"/>
  <c r="C37" i="1" s="1"/>
  <c r="C35" i="1" a="1"/>
  <c r="C35" i="1" s="1"/>
  <c r="E36" i="1" a="1"/>
  <c r="E36" i="1" s="1"/>
  <c r="E34" i="1" a="1"/>
  <c r="E34" i="1" s="1"/>
  <c r="E37" i="1" a="1"/>
  <c r="E37" i="1" s="1"/>
  <c r="E35" i="1" a="1"/>
  <c r="E35" i="1" s="1"/>
  <c r="C7" i="1"/>
  <c r="H9" i="1" a="1"/>
  <c r="H9" i="1"/>
  <c r="B11" i="1" a="1"/>
  <c r="B11" i="1"/>
  <c r="E9" i="1" a="1"/>
  <c r="E9" i="1"/>
  <c r="G11" i="1" a="1"/>
  <c r="G11" i="1" s="1"/>
  <c r="G9" i="1" a="1"/>
  <c r="G9" i="1" s="1"/>
  <c r="G12" i="1" a="1"/>
  <c r="G12" i="1" s="1"/>
  <c r="D17" i="1" a="1"/>
  <c r="D17" i="1" s="1"/>
  <c r="D15" i="1" a="1"/>
  <c r="D15" i="1"/>
  <c r="D16" i="1" a="1"/>
  <c r="D16" i="1" s="1"/>
  <c r="D14" i="1" a="1"/>
  <c r="D14" i="1"/>
  <c r="H17" i="1" a="1"/>
  <c r="H17" i="1" s="1"/>
  <c r="H15" i="1" a="1"/>
  <c r="H15" i="1" s="1"/>
  <c r="H16" i="1" a="1"/>
  <c r="H16" i="1" s="1"/>
  <c r="H14" i="1" a="1"/>
  <c r="H14" i="1" s="1"/>
  <c r="E22" i="1" a="1"/>
  <c r="E22" i="1" s="1"/>
  <c r="E21" i="1" a="1"/>
  <c r="E21" i="1" s="1"/>
  <c r="E20" i="1" a="1"/>
  <c r="E20" i="1" s="1"/>
  <c r="E19" i="1" a="1"/>
  <c r="E19" i="1" s="1"/>
  <c r="B27" i="1" a="1"/>
  <c r="B27" i="1" s="1"/>
  <c r="B25" i="1" a="1"/>
  <c r="B25" i="1" s="1"/>
  <c r="B26" i="1" a="1"/>
  <c r="B26" i="1" s="1"/>
  <c r="B24" i="1" a="1"/>
  <c r="B24" i="1" s="1"/>
  <c r="F27" i="1" a="1"/>
  <c r="F27" i="1" s="1"/>
  <c r="F25" i="1" a="1"/>
  <c r="F25" i="1" s="1"/>
  <c r="F26" i="1" a="1"/>
  <c r="F26" i="1" s="1"/>
  <c r="F24" i="1" a="1"/>
  <c r="F24" i="1" s="1"/>
  <c r="C31" i="1" a="1"/>
  <c r="C31" i="1" s="1"/>
  <c r="C29" i="1" a="1"/>
  <c r="C29" i="1" s="1"/>
  <c r="C32" i="1" a="1"/>
  <c r="C32" i="1" s="1"/>
  <c r="C30" i="1" a="1"/>
  <c r="C30" i="1" s="1"/>
  <c r="G31" i="1" a="1"/>
  <c r="G31" i="1" s="1"/>
  <c r="G29" i="1" a="1"/>
  <c r="G29" i="1" s="1"/>
  <c r="G32" i="1" a="1"/>
  <c r="G32" i="1" s="1"/>
  <c r="G30" i="1" a="1"/>
  <c r="G30" i="1" s="1"/>
  <c r="D37" i="1" a="1"/>
  <c r="D37" i="1"/>
  <c r="D35" i="1" a="1"/>
  <c r="D35" i="1" s="1"/>
  <c r="D36" i="1" a="1"/>
  <c r="D36" i="1" s="1"/>
  <c r="D34" i="1" a="1"/>
  <c r="D34" i="1" s="1"/>
  <c r="H35" i="1" a="1"/>
  <c r="H35" i="1" s="1"/>
  <c r="H34" i="1" a="1"/>
  <c r="H34" i="1" s="1"/>
  <c r="E7" i="1"/>
  <c r="B9" i="1" a="1"/>
  <c r="B9" i="1" s="1"/>
  <c r="C10" i="1" a="1"/>
  <c r="C10" i="1" s="1"/>
  <c r="G10" i="1" a="1"/>
  <c r="G10" i="1" s="1"/>
  <c r="D11" i="1" a="1"/>
  <c r="D11" i="1" s="1"/>
  <c r="H11" i="1" a="1"/>
  <c r="H11" i="1" s="1"/>
  <c r="G35" i="1" a="1"/>
  <c r="G35" i="1" s="1"/>
  <c r="G37" i="1" a="1"/>
  <c r="G37" i="1" s="1"/>
  <c r="G34" i="1" a="1"/>
  <c r="G34" i="1" s="1"/>
  <c r="H36" i="1" l="1" a="1"/>
  <c r="H36" i="1" s="1"/>
  <c r="F36" i="1" a="1"/>
  <c r="F36" i="1" s="1"/>
  <c r="F37" i="1" a="1"/>
  <c r="F37" i="1" s="1"/>
  <c r="B36" i="1" a="1"/>
  <c r="B36" i="1" s="1"/>
  <c r="B37" i="1" a="1"/>
  <c r="B37" i="1" s="1"/>
  <c r="E32" i="1" a="1"/>
  <c r="E32" i="1" s="1"/>
  <c r="E31" i="1" a="1"/>
  <c r="E31" i="1" s="1"/>
  <c r="H26" i="1" a="1"/>
  <c r="H26" i="1" s="1"/>
  <c r="H27" i="1" a="1"/>
  <c r="H27" i="1" s="1"/>
  <c r="D26" i="1" a="1"/>
  <c r="D26" i="1" s="1"/>
  <c r="D27" i="1" a="1"/>
  <c r="D27" i="1" s="1"/>
  <c r="G20" i="1" a="1"/>
  <c r="G20" i="1" s="1"/>
  <c r="G22" i="1" a="1"/>
  <c r="G22" i="1" s="1"/>
  <c r="C20" i="1" a="1"/>
  <c r="C20" i="1" s="1"/>
  <c r="C22" i="1" a="1"/>
  <c r="C22" i="1" s="1"/>
  <c r="F16" i="1" a="1"/>
  <c r="F16" i="1" s="1"/>
  <c r="F17" i="1" a="1"/>
  <c r="F17" i="1" s="1"/>
  <c r="B16" i="1" a="1"/>
  <c r="B16" i="1" s="1"/>
  <c r="B17" i="1" a="1"/>
  <c r="B17" i="1" s="1"/>
  <c r="E12" i="1" a="1"/>
  <c r="E12" i="1" s="1"/>
  <c r="E11" i="1" a="1"/>
  <c r="E11" i="1" s="1"/>
  <c r="D9" i="1" a="1"/>
  <c r="D9" i="1" s="1"/>
  <c r="D7" i="1"/>
  <c r="D12" i="1" a="1"/>
  <c r="D12" i="1" s="1"/>
  <c r="F9" i="1" a="1"/>
  <c r="F9" i="1" s="1"/>
  <c r="F10" i="1" a="1"/>
  <c r="F10" i="1" s="1"/>
  <c r="F34" i="1" a="1"/>
  <c r="F34" i="1" s="1"/>
  <c r="B34" i="1" a="1"/>
  <c r="B34" i="1" s="1"/>
  <c r="E30" i="1" a="1"/>
  <c r="E30" i="1" s="1"/>
  <c r="H24" i="1" a="1"/>
  <c r="H24" i="1" s="1"/>
  <c r="D24" i="1" a="1"/>
  <c r="D24" i="1" s="1"/>
  <c r="G19" i="1" a="1"/>
  <c r="G19" i="1" s="1"/>
  <c r="C19" i="1" a="1"/>
  <c r="C19" i="1" s="1"/>
  <c r="F14" i="1" a="1"/>
  <c r="F14" i="1" s="1"/>
  <c r="B14" i="1" a="1"/>
  <c r="B14" i="1" s="1"/>
</calcChain>
</file>

<file path=xl/sharedStrings.xml><?xml version="1.0" encoding="utf-8"?>
<sst xmlns="http://schemas.openxmlformats.org/spreadsheetml/2006/main" count="29" uniqueCount="25">
  <si>
    <t>Date d’échéance</t>
  </si>
  <si>
    <t>Entrée du calendrier</t>
  </si>
  <si>
    <t>Jour</t>
  </si>
  <si>
    <t>Mois</t>
  </si>
  <si>
    <t>REMARQUE :</t>
  </si>
  <si>
    <t>ENTRER LE MOIS :</t>
  </si>
  <si>
    <t>ENTRER L’ANNÉE :</t>
  </si>
  <si>
    <t>ENTRER LA DATE DE DÉBUT :</t>
  </si>
  <si>
    <t>Lundi</t>
  </si>
  <si>
    <t>&lt;&lt; VERS LA LISTE DES DEVOIRS</t>
  </si>
  <si>
    <t>VERS LE CALENDRIER DES TÂCHES &gt;&gt;</t>
  </si>
  <si>
    <t>LISTE DES TÂCHES</t>
  </si>
  <si>
    <t>Tâches à faire</t>
  </si>
  <si>
    <t>Matière</t>
  </si>
  <si>
    <t>Mars</t>
  </si>
  <si>
    <t>Droit</t>
  </si>
  <si>
    <t>Galop d'essai n°2</t>
  </si>
  <si>
    <t>Eco</t>
  </si>
  <si>
    <t>CG</t>
  </si>
  <si>
    <t>QS</t>
  </si>
  <si>
    <t>FiPu</t>
  </si>
  <si>
    <t>iqdgcqisd</t>
  </si>
  <si>
    <t>fsvqerfqzffr</t>
  </si>
  <si>
    <t>pas le droit</t>
  </si>
  <si>
    <t>poudroitopih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</si>
</sst>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16" x14ac:knownFonts="1">
    <font>
      <sz val="10"/>
      <color theme="3"/>
      <name val="Calibri"/>
      <family val="1"/>
      <scheme val="minor"/>
    </font>
    <font>
      <b/>
      <sz val="36"/>
      <color theme="3"/>
      <name val="Calibri"/>
      <family val="2"/>
      <scheme val="major"/>
    </font>
    <font>
      <b/>
      <sz val="38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1" fillId="0" borderId="0" applyNumberFormat="0" applyFill="0" applyBorder="0" applyAlignment="0" applyProtection="0"/>
    <xf numFmtId="0" fontId="12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3" fillId="0" borderId="0" applyNumberFormat="0" applyProtection="0">
      <alignment horizontal="center" vertical="center"/>
    </xf>
    <xf numFmtId="0" fontId="1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44">
    <xf numFmtId="0" fontId="0" fillId="0" borderId="0" xfId="0">
      <alignment vertical="center"/>
    </xf>
    <xf numFmtId="165" fontId="14" fillId="0" borderId="2" xfId="6" applyNumberFormat="1" applyBorder="1" applyAlignment="1">
      <alignment horizontal="left" vertical="center" indent="1"/>
    </xf>
    <xf numFmtId="0" fontId="1" fillId="0" borderId="0" xfId="2" applyFill="1" applyAlignment="1">
      <alignment horizontal="left" vertical="center"/>
    </xf>
    <xf numFmtId="0" fontId="12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5" fillId="3" borderId="5" xfId="4" applyNumberFormat="1" applyFill="1" applyBorder="1" applyAlignment="1">
      <alignment horizontal="left" vertical="center" indent="1"/>
    </xf>
    <xf numFmtId="0" fontId="0" fillId="4" borderId="0" xfId="0" applyFill="1" applyBorder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7" fillId="0" borderId="3" xfId="0" applyFont="1" applyFill="1" applyBorder="1" applyAlignment="1">
      <alignment horizontal="left" vertical="center" indent="1"/>
    </xf>
    <xf numFmtId="0" fontId="7" fillId="0" borderId="4" xfId="0" applyFont="1" applyFill="1" applyBorder="1" applyAlignment="1">
      <alignment horizontal="left" vertical="center" indent="1"/>
    </xf>
    <xf numFmtId="0" fontId="9" fillId="0" borderId="0" xfId="4" applyFont="1" applyFill="1" applyBorder="1" applyAlignment="1">
      <alignment horizontal="left" vertical="center" indent="1"/>
    </xf>
    <xf numFmtId="0" fontId="9" fillId="0" borderId="0" xfId="4" applyFont="1" applyFill="1" applyBorder="1">
      <alignment horizontal="left" vertical="center"/>
    </xf>
    <xf numFmtId="0" fontId="12" fillId="0" borderId="0" xfId="3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5" fillId="0" borderId="0" xfId="4" applyFill="1" applyBorder="1">
      <alignment horizontal="left" vertical="center"/>
    </xf>
    <xf numFmtId="0" fontId="15" fillId="5" borderId="7" xfId="0" applyFont="1" applyFill="1" applyBorder="1" applyAlignment="1">
      <alignment horizontal="left" vertical="center" indent="1"/>
    </xf>
    <xf numFmtId="0" fontId="15" fillId="5" borderId="9" xfId="0" applyFont="1" applyFill="1" applyBorder="1" applyAlignment="1">
      <alignment horizontal="left" vertical="center" indent="1"/>
    </xf>
    <xf numFmtId="0" fontId="0" fillId="4" borderId="12" xfId="0" applyFont="1" applyFill="1" applyBorder="1">
      <alignment vertical="center"/>
    </xf>
    <xf numFmtId="0" fontId="0" fillId="4" borderId="13" xfId="0" applyFont="1" applyFill="1" applyBorder="1">
      <alignment vertical="center"/>
    </xf>
    <xf numFmtId="0" fontId="0" fillId="4" borderId="14" xfId="0" applyFont="1" applyFill="1" applyBorder="1" applyAlignment="1">
      <alignment horizontal="left" vertical="center" indent="1"/>
    </xf>
    <xf numFmtId="0" fontId="0" fillId="4" borderId="15" xfId="0" applyFont="1" applyFill="1" applyBorder="1">
      <alignment vertical="center"/>
    </xf>
    <xf numFmtId="164" fontId="5" fillId="3" borderId="16" xfId="4" applyNumberFormat="1" applyFill="1" applyBorder="1" applyAlignment="1">
      <alignment horizontal="left" vertical="center" indent="1"/>
    </xf>
    <xf numFmtId="164" fontId="5" fillId="3" borderId="17" xfId="4" applyNumberFormat="1" applyFill="1" applyBorder="1" applyAlignment="1">
      <alignment horizontal="left" vertical="center" indent="1"/>
    </xf>
    <xf numFmtId="0" fontId="0" fillId="4" borderId="18" xfId="0" applyFont="1" applyFill="1" applyBorder="1">
      <alignment vertical="center"/>
    </xf>
    <xf numFmtId="0" fontId="0" fillId="4" borderId="19" xfId="0" applyFill="1" applyBorder="1">
      <alignment vertical="center"/>
    </xf>
    <xf numFmtId="0" fontId="6" fillId="4" borderId="11" xfId="7" applyFill="1" applyBorder="1" applyAlignment="1">
      <alignment horizontal="right" vertical="top" indent="1"/>
    </xf>
    <xf numFmtId="14" fontId="0" fillId="0" borderId="0" xfId="0" applyNumberFormat="1" applyFill="1" applyAlignment="1">
      <alignment horizontal="left" vertical="center" indent="1"/>
    </xf>
    <xf numFmtId="0" fontId="14" fillId="4" borderId="10" xfId="6" applyFill="1" applyBorder="1" applyAlignment="1">
      <alignment horizontal="left" vertical="center" indent="1"/>
    </xf>
    <xf numFmtId="0" fontId="0" fillId="0" borderId="0" xfId="7" applyFont="1" applyFill="1" applyAlignment="1">
      <alignment horizontal="left" vertical="center"/>
    </xf>
    <xf numFmtId="0" fontId="11" fillId="4" borderId="10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left" vertical="center" indent="1"/>
    </xf>
    <xf numFmtId="0" fontId="2" fillId="4" borderId="19" xfId="2" applyFont="1" applyFill="1" applyBorder="1" applyAlignment="1">
      <alignment horizontal="left" vertical="center" indent="1"/>
    </xf>
    <xf numFmtId="0" fontId="2" fillId="4" borderId="0" xfId="2" applyFont="1" applyFill="1" applyBorder="1" applyAlignment="1">
      <alignment horizontal="left" vertical="center" indent="1"/>
    </xf>
    <xf numFmtId="0" fontId="3" fillId="4" borderId="19" xfId="2" applyFont="1" applyFill="1" applyBorder="1" applyAlignment="1">
      <alignment horizontal="left" indent="1"/>
    </xf>
    <xf numFmtId="0" fontId="3" fillId="4" borderId="0" xfId="2" applyFont="1" applyFill="1" applyBorder="1" applyAlignment="1">
      <alignment horizontal="left" indent="1"/>
    </xf>
    <xf numFmtId="0" fontId="8" fillId="4" borderId="0" xfId="0" applyFont="1" applyFill="1" applyBorder="1" applyAlignment="1">
      <alignment horizontal="left" vertical="top" wrapText="1" indent="1"/>
    </xf>
    <xf numFmtId="0" fontId="10" fillId="4" borderId="0" xfId="0" applyFont="1" applyFill="1" applyBorder="1" applyAlignment="1">
      <alignment horizontal="left" vertical="top" wrapText="1" indent="1"/>
    </xf>
    <xf numFmtId="0" fontId="10" fillId="4" borderId="11" xfId="0" applyFont="1" applyFill="1" applyBorder="1" applyAlignment="1">
      <alignment horizontal="left" vertical="top" wrapText="1" indent="1"/>
    </xf>
    <xf numFmtId="0" fontId="14" fillId="4" borderId="10" xfId="6" applyFill="1" applyBorder="1" applyAlignment="1">
      <alignment horizontal="left" vertical="center" inden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31"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107506"/>
      </font>
      <fill>
        <patternFill patternType="solid">
          <fgColor indexed="64"/>
          <bgColor rgb="FFA5EBA6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7B19EB"/>
      </font>
      <fill>
        <patternFill patternType="solid">
          <fgColor indexed="64"/>
          <bgColor rgb="FFC8ACEB"/>
        </patternFill>
      </fill>
    </dxf>
    <dxf>
      <font>
        <color rgb="FF9C0006"/>
      </font>
      <fill>
        <patternFill patternType="solid">
          <fgColor indexed="64"/>
          <bgColor rgb="FFEBAB9E"/>
        </patternFill>
      </fill>
    </dxf>
    <dxf>
      <font>
        <color theme="9" tint="0.39997558519241921"/>
      </font>
      <fill>
        <patternFill patternType="solid">
          <fgColor indexed="64"/>
          <bgColor rgb="FFFAC4EA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107506"/>
      </font>
      <fill>
        <patternFill patternType="solid">
          <fgColor indexed="64"/>
          <bgColor rgb="FFA5EBA6"/>
        </patternFill>
      </fill>
    </dxf>
    <dxf>
      <font>
        <color rgb="FF7B19EB"/>
      </font>
      <fill>
        <patternFill patternType="solid">
          <fgColor indexed="64"/>
          <bgColor rgb="FFC8ACEB"/>
        </patternFill>
      </fill>
    </dxf>
    <dxf>
      <font>
        <color rgb="FF9C0006"/>
      </font>
      <fill>
        <patternFill patternType="solid">
          <fgColor indexed="64"/>
          <bgColor rgb="FFEBAB9E"/>
        </patternFill>
      </fill>
    </dxf>
    <dxf>
      <font>
        <color theme="9" tint="0.39997558519241921"/>
      </font>
      <fill>
        <patternFill patternType="solid">
          <fgColor indexed="64"/>
          <bgColor rgb="FFFAC4EA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30"/>
      <tableStyleElement type="headerRow" dxfId="2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evoirs" displayName="Devoirs" ref="B3:G11" totalsRowShown="0">
  <autoFilter ref="B3:G11"/>
  <sortState ref="C4:F22">
    <sortCondition ref="C6:C25"/>
  </sortState>
  <tableColumns count="6">
    <tableColumn id="5" name="Matière" dataDxfId="28"/>
    <tableColumn id="1" name="Date d’échéance" dataDxfId="27"/>
    <tableColumn id="3" name="Tâches à faire" dataDxfId="26"/>
    <tableColumn id="6" name="Entrée du calendrier">
      <calculatedColumnFormula>CONCATENATE(Devoirs[[#This Row],[Matière]],": ",Devoirs[[#This Row],[Tâches à faire]])</calculatedColumnFormula>
    </tableColumn>
    <tableColumn id="2" name="Jour">
      <calculatedColumnFormula>IF(ISBLANK(Devoirs[[#This Row],[Date d’échéance]]),"",UPPER(TEXT(Devoirs[[#This Row],[Date d’échéance]],"jjj")))</calculatedColumnFormula>
    </tableColumn>
    <tableColumn id="4" name="Mois">
      <calculatedColumnFormula>IF(ISBLANK(Devoirs[[#This Row],[Date d’échéance]]),"",UPPER(TEXT(Devoirs[[#This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B1:I11"/>
  <sheetViews>
    <sheetView showGridLines="0" topLeftCell="A2" workbookViewId="0">
      <selection activeCell="E11" sqref="E11"/>
    </sheetView>
  </sheetViews>
  <sheetFormatPr baseColWidth="10" defaultColWidth="9.140625" defaultRowHeight="27" customHeight="1" x14ac:dyDescent="0.2"/>
  <cols>
    <col min="1" max="1" width="1.7109375" style="4" customWidth="1"/>
    <col min="2" max="2" width="17" style="10" customWidth="1"/>
    <col min="3" max="3" width="20.7109375" style="30" customWidth="1"/>
    <col min="4" max="4" width="19.7109375" bestFit="1" customWidth="1"/>
    <col min="5" max="5" width="26.42578125" style="10" customWidth="1"/>
    <col min="6" max="6" width="26.85546875" style="4" hidden="1" customWidth="1"/>
    <col min="7" max="7" width="9.42578125" style="4" hidden="1" customWidth="1"/>
    <col min="8" max="8" width="19.42578125" style="4" hidden="1" customWidth="1"/>
    <col min="9" max="9" width="7.28515625" style="4" customWidth="1"/>
    <col min="10" max="16384" width="9.140625" style="4"/>
  </cols>
  <sheetData>
    <row r="1" spans="2:9" ht="31.5" customHeight="1" x14ac:dyDescent="0.2">
      <c r="B1" s="16"/>
      <c r="C1" s="32" t="s">
        <v>10</v>
      </c>
      <c r="D1" s="16"/>
      <c r="E1" s="3"/>
    </row>
    <row r="2" spans="2:9" ht="60" customHeight="1" x14ac:dyDescent="0.2">
      <c r="C2" s="2" t="s">
        <v>11</v>
      </c>
      <c r="D2" s="10"/>
      <c r="E2" s="4"/>
    </row>
    <row r="3" spans="2:9" s="6" customFormat="1" ht="27" customHeight="1" x14ac:dyDescent="0.2">
      <c r="B3" s="14" t="s">
        <v>13</v>
      </c>
      <c r="C3" s="14" t="s">
        <v>0</v>
      </c>
      <c r="D3" s="14" t="s">
        <v>12</v>
      </c>
      <c r="E3" s="15" t="s">
        <v>1</v>
      </c>
      <c r="F3" s="15" t="s">
        <v>2</v>
      </c>
      <c r="G3" s="15" t="s">
        <v>3</v>
      </c>
      <c r="H3" s="18"/>
    </row>
    <row r="4" spans="2:9" ht="27" customHeight="1" x14ac:dyDescent="0.2">
      <c r="B4" s="17" t="s">
        <v>15</v>
      </c>
      <c r="C4" s="11">
        <v>42440</v>
      </c>
      <c r="D4" s="17" t="s">
        <v>16</v>
      </c>
      <c r="E4" s="5" t="str">
        <f>CONCATENATE(Devoirs[[#This Row],[Matière]],": ",Devoirs[[#This Row],[Tâches à faire]])</f>
        <v>Droit: Galop d'essai n°2</v>
      </c>
      <c r="F4" s="7" t="str">
        <f>IF(ISBLANK(Devoirs[[#This Row],[Date d’échéance]]),"",UPPER(TEXT(Devoirs[[#This Row],[Date d’échéance]],"jjj")))</f>
        <v>VEN</v>
      </c>
      <c r="G4" s="7" t="str">
        <f>IF(ISBLANK(Devoirs[[#This Row],[Date d’échéance]]),"",UPPER(TEXT(Devoirs[[#This Row],[Date d’échéance]],"mmm")))</f>
        <v>MARS</v>
      </c>
    </row>
    <row r="5" spans="2:9" ht="27" customHeight="1" x14ac:dyDescent="0.2">
      <c r="B5" s="17" t="s">
        <v>17</v>
      </c>
      <c r="C5" s="11">
        <v>42447</v>
      </c>
      <c r="D5" s="17" t="s">
        <v>16</v>
      </c>
      <c r="E5" s="5" t="str">
        <f>CONCATENATE(Devoirs[[#This Row],[Matière]],": ",Devoirs[[#This Row],[Tâches à faire]])</f>
        <v>Eco: Galop d'essai n°2</v>
      </c>
      <c r="F5" s="7" t="str">
        <f>IF(ISBLANK(Devoirs[[#This Row],[Date d’échéance]]),"",UPPER(TEXT(Devoirs[[#This Row],[Date d’échéance]],"jjj")))</f>
        <v>VEN</v>
      </c>
      <c r="G5" s="7" t="str">
        <f>IF(ISBLANK(Devoirs[[#This Row],[Date d’échéance]]),"",UPPER(TEXT(Devoirs[[#This Row],[Date d’échéance]],"mmm")))</f>
        <v>MARS</v>
      </c>
    </row>
    <row r="6" spans="2:9" ht="27" customHeight="1" x14ac:dyDescent="0.2">
      <c r="B6" s="17" t="s">
        <v>18</v>
      </c>
      <c r="C6" s="11">
        <v>42454</v>
      </c>
      <c r="D6" s="17" t="s">
        <v>16</v>
      </c>
      <c r="E6" s="5" t="str">
        <f>CONCATENATE(Devoirs[[#This Row],[Matière]],": ",Devoirs[[#This Row],[Tâches à faire]])</f>
        <v>CG: Galop d'essai n°2</v>
      </c>
      <c r="F6" s="7" t="str">
        <f>IF(ISBLANK(Devoirs[[#This Row],[Date d’échéance]]),"",UPPER(TEXT(Devoirs[[#This Row],[Date d’échéance]],"jjj")))</f>
        <v>VEN</v>
      </c>
      <c r="G6" s="7" t="str">
        <f>IF(ISBLANK(Devoirs[[#This Row],[Date d’échéance]]),"",UPPER(TEXT(Devoirs[[#This Row],[Date d’échéance]],"mmm")))</f>
        <v>MARS</v>
      </c>
    </row>
    <row r="7" spans="2:9" ht="27" customHeight="1" x14ac:dyDescent="0.2">
      <c r="B7" s="17" t="s">
        <v>19</v>
      </c>
      <c r="C7" s="11">
        <v>42461</v>
      </c>
      <c r="D7" s="17" t="s">
        <v>16</v>
      </c>
      <c r="E7" s="5" t="str">
        <f>CONCATENATE(Devoirs[[#This Row],[Matière]],": ",Devoirs[[#This Row],[Tâches à faire]])</f>
        <v>QS: Galop d'essai n°2</v>
      </c>
      <c r="F7" s="7" t="str">
        <f>IF(ISBLANK(Devoirs[[#This Row],[Date d’échéance]]),"",UPPER(TEXT(Devoirs[[#This Row],[Date d’échéance]],"jjj")))</f>
        <v>VEN</v>
      </c>
      <c r="G7" s="7" t="str">
        <f>IF(ISBLANK(Devoirs[[#This Row],[Date d’échéance]]),"",UPPER(TEXT(Devoirs[[#This Row],[Date d’échéance]],"mmm")))</f>
        <v>AVR</v>
      </c>
    </row>
    <row r="8" spans="2:9" ht="27" customHeight="1" x14ac:dyDescent="0.2">
      <c r="B8" s="17" t="s">
        <v>20</v>
      </c>
      <c r="C8" s="11">
        <v>42468</v>
      </c>
      <c r="D8" s="17" t="s">
        <v>16</v>
      </c>
      <c r="E8" s="5" t="str">
        <f>CONCATENATE(Devoirs[[#This Row],[Matière]],": ",Devoirs[[#This Row],[Tâches à faire]])</f>
        <v>FiPu: Galop d'essai n°2</v>
      </c>
      <c r="F8" s="7" t="str">
        <f>IF(ISBLANK(Devoirs[[#This Row],[Date d’échéance]]),"",UPPER(TEXT(Devoirs[[#This Row],[Date d’échéance]],"jjj")))</f>
        <v>VEN</v>
      </c>
      <c r="G8" s="7" t="str">
        <f>IF(ISBLANK(Devoirs[[#This Row],[Date d’échéance]]),"",UPPER(TEXT(Devoirs[[#This Row],[Date d’échéance]],"mmm")))</f>
        <v>AVR</v>
      </c>
      <c r="I8"/>
    </row>
    <row r="9" spans="2:9" ht="27" customHeight="1" x14ac:dyDescent="0.2">
      <c r="B9" s="17" t="s">
        <v>21</v>
      </c>
      <c r="C9" s="11">
        <v>42434</v>
      </c>
      <c r="D9" s="17" t="s">
        <v>22</v>
      </c>
      <c r="E9" s="5" t="s">
        <v>23</v>
      </c>
      <c r="F9" s="7" t="str">
        <f>IF(ISBLANK(Devoirs[[#This Row],[Date d’échéance]]),"",UPPER(TEXT(Devoirs[[#This Row],[Date d’échéance]],"jjj")))</f>
        <v>SAM</v>
      </c>
      <c r="G9" s="7" t="str">
        <f>IF(ISBLANK(Devoirs[[#This Row],[Date d’échéance]]),"",UPPER(TEXT(Devoirs[[#This Row],[Date d’échéance]],"mmm")))</f>
        <v>MARS</v>
      </c>
      <c r="I9"/>
    </row>
    <row r="10" spans="2:9" ht="27" customHeight="1" x14ac:dyDescent="0.2">
      <c r="B10" s="17"/>
      <c r="C10" s="11">
        <v>42457</v>
      </c>
      <c r="D10" s="17"/>
      <c r="E10" s="5" t="s">
        <v>24</v>
      </c>
      <c r="F10" s="7" t="str">
        <f>IF(ISBLANK(Devoirs[[#This Row],[Date d’échéance]]),"",UPPER(TEXT(Devoirs[[#This Row],[Date d’échéance]],"jjj")))</f>
        <v>LUN</v>
      </c>
      <c r="G10" s="7" t="str">
        <f>IF(ISBLANK(Devoirs[[#This Row],[Date d’échéance]]),"",UPPER(TEXT(Devoirs[[#This Row],[Date d’échéance]],"mmm")))</f>
        <v>MARS</v>
      </c>
      <c r="I10"/>
    </row>
    <row r="11" spans="2:9" ht="27" customHeight="1" x14ac:dyDescent="0.2">
      <c r="B11" s="17"/>
      <c r="C11" s="11"/>
      <c r="D11" s="17"/>
      <c r="E11" s="5"/>
      <c r="F11" s="7" t="str">
        <f>IF(ISBLANK(Devoirs[[#This Row],[Date d’échéance]]),"",UPPER(TEXT(Devoirs[[#This Row],[Date d’échéance]],"jjj")))</f>
        <v/>
      </c>
      <c r="G11" s="7" t="str">
        <f>IF(ISBLANK(Devoirs[[#This Row],[Date d’échéance]]),"",UPPER(TEXT(Devoirs[[#This Row],[Date d’échéance]],"mmm")))</f>
        <v/>
      </c>
    </row>
  </sheetData>
  <hyperlinks>
    <hyperlink ref="C1" location="'Calendrier des devoirs'!A1" tooltip="Cliquez ici pour afficher le calendrier" display="VERS LE CALENDRIER DES DEVOIRS &gt;&gt;"/>
  </hyperlinks>
  <printOptions horizontalCentered="1"/>
  <pageMargins left="0.4" right="0.4" top="0.4" bottom="0.6" header="0.3" footer="0.3"/>
  <pageSetup paperSize="9" fitToHeight="0" orientation="portrait"/>
  <headerFooter differentFirst="1">
    <oddFooter>Page &amp;P of &amp;N</oddFooter>
  </headerFooter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H37"/>
  <sheetViews>
    <sheetView showGridLines="0" tabSelected="1" zoomScale="55" zoomScaleNormal="55" workbookViewId="0">
      <selection activeCell="D28" sqref="D28"/>
    </sheetView>
  </sheetViews>
  <sheetFormatPr baseColWidth="10" defaultColWidth="9.140625" defaultRowHeight="12.75" x14ac:dyDescent="0.2"/>
  <cols>
    <col min="1" max="1" width="1.7109375" customWidth="1"/>
    <col min="2" max="8" width="29.7109375" customWidth="1"/>
  </cols>
  <sheetData>
    <row r="1" spans="2:8" ht="11.25" customHeight="1" thickTop="1" x14ac:dyDescent="0.2">
      <c r="B1" s="27"/>
      <c r="C1" s="21"/>
      <c r="D1" s="21"/>
      <c r="E1" s="21"/>
      <c r="F1" s="22"/>
      <c r="G1" s="23"/>
      <c r="H1" s="24"/>
    </row>
    <row r="2" spans="2:8" ht="27.75" customHeight="1" thickBot="1" x14ac:dyDescent="0.25">
      <c r="B2" s="36" t="str">
        <f>UPPER(MoisÀAfficher)</f>
        <v>MARS</v>
      </c>
      <c r="C2" s="37"/>
      <c r="D2" s="40" t="s">
        <v>4</v>
      </c>
      <c r="E2" s="41"/>
      <c r="F2" s="42"/>
      <c r="G2" s="31" t="s">
        <v>5</v>
      </c>
      <c r="H2" s="19" t="s">
        <v>14</v>
      </c>
    </row>
    <row r="3" spans="2:8" ht="11.25" customHeight="1" thickBot="1" x14ac:dyDescent="0.25">
      <c r="B3" s="36"/>
      <c r="C3" s="37"/>
      <c r="D3" s="41"/>
      <c r="E3" s="41"/>
      <c r="F3" s="42"/>
      <c r="G3" s="43" t="s">
        <v>6</v>
      </c>
      <c r="H3" s="35">
        <v>2016</v>
      </c>
    </row>
    <row r="4" spans="2:8" ht="11.25" customHeight="1" thickBot="1" x14ac:dyDescent="0.25">
      <c r="B4" s="38">
        <f>AnnéeÀAfficher</f>
        <v>2016</v>
      </c>
      <c r="C4" s="39"/>
      <c r="D4" s="41"/>
      <c r="E4" s="41"/>
      <c r="F4" s="42"/>
      <c r="G4" s="43"/>
      <c r="H4" s="35"/>
    </row>
    <row r="5" spans="2:8" ht="27.75" customHeight="1" x14ac:dyDescent="0.2">
      <c r="B5" s="38"/>
      <c r="C5" s="39"/>
      <c r="D5" s="41"/>
      <c r="E5" s="41"/>
      <c r="F5" s="42"/>
      <c r="G5" s="31" t="s">
        <v>7</v>
      </c>
      <c r="H5" s="20" t="s">
        <v>8</v>
      </c>
    </row>
    <row r="6" spans="2:8" ht="16.5" customHeight="1" x14ac:dyDescent="0.2">
      <c r="B6" s="28"/>
      <c r="C6" s="9"/>
      <c r="D6" s="9"/>
      <c r="E6" s="9"/>
      <c r="F6" s="29" t="s">
        <v>9</v>
      </c>
      <c r="G6" s="33" t="str">
        <f>IF(ISERROR(INDEX(calendrier,ndx+0,1)),"VÉRIFIER L’ORTHOGRAPHE DU MOIS ET DU JOUR","")</f>
        <v/>
      </c>
      <c r="H6" s="34"/>
    </row>
    <row r="7" spans="2:8" ht="33" customHeight="1" x14ac:dyDescent="0.2">
      <c r="B7" s="25" t="str">
        <f t="shared" ref="B7:H7" si="0">TEXT(B8,"oooo")</f>
        <v>lundi</v>
      </c>
      <c r="C7" s="8" t="str">
        <f t="shared" si="0"/>
        <v>mardi</v>
      </c>
      <c r="D7" s="8" t="str">
        <f t="shared" si="0"/>
        <v>mercredi</v>
      </c>
      <c r="E7" s="8" t="str">
        <f t="shared" si="0"/>
        <v>jeudi</v>
      </c>
      <c r="F7" s="8" t="str">
        <f t="shared" si="0"/>
        <v>vendredi</v>
      </c>
      <c r="G7" s="8" t="str">
        <f t="shared" si="0"/>
        <v>samedi</v>
      </c>
      <c r="H7" s="26" t="str">
        <f t="shared" si="0"/>
        <v>dimanche</v>
      </c>
    </row>
    <row r="8" spans="2:8" ht="18.75" customHeight="1" x14ac:dyDescent="0.2">
      <c r="B8" s="1">
        <f>IFERROR(INDEX(calendrier,ndx+0,1),"")</f>
        <v>42429</v>
      </c>
      <c r="C8" s="12">
        <f>IFERROR(INDEX(calendrier,ndx+0,2),"")</f>
        <v>42430</v>
      </c>
      <c r="D8" s="12">
        <f>IFERROR(INDEX(calendrier,ndx+0,3),"")</f>
        <v>42431</v>
      </c>
      <c r="E8" s="12">
        <f>IFERROR(INDEX(calendrier,ndx+0,4),"")</f>
        <v>42432</v>
      </c>
      <c r="F8" s="12">
        <f>IFERROR(INDEX(calendrier,ndx+0,5),"")</f>
        <v>42433</v>
      </c>
      <c r="G8" s="12">
        <f>IFERROR(INDEX(calendrier,ndx+0,6),"")</f>
        <v>42434</v>
      </c>
      <c r="H8" s="12">
        <f>IFERROR(INDEX(calendrier,ndx+0,7),"")</f>
        <v>42435</v>
      </c>
    </row>
    <row r="9" spans="2:8" ht="18.75" customHeight="1" x14ac:dyDescent="0.2">
      <c r="B9" s="12" t="str">
        <f t="array" ref="B9">IFERROR(INDEX(Devoirs[],SMALL(IF(Dates=B$8,ROW(Dates)),ROW(1:1))-DébutLigneTableau,4),"")</f>
        <v/>
      </c>
      <c r="C9" s="12" t="str">
        <f t="array" ref="C9">IFERROR(INDEX(Devoirs[],SMALL(IF(Dates=C$8,ROW(Dates)),ROW(1:1))-DébutLigneTableau,4),"")</f>
        <v/>
      </c>
      <c r="D9" s="12" t="str">
        <f t="array" ref="D9">IFERROR(INDEX(Devoirs[],SMALL(IF(Dates=D$8,ROW(Dates)),ROW(1:1))-DébutLigneTableau,4),"")</f>
        <v/>
      </c>
      <c r="E9" s="12" t="str">
        <f t="array" ref="E9">IFERROR(INDEX(Devoirs[],SMALL(IF(Dates=E$8,ROW(Dates)),ROW(1:1))-DébutLigneTableau,4),"")</f>
        <v/>
      </c>
      <c r="F9" s="12" t="str">
        <f t="array" ref="F9">IFERROR(INDEX(Devoirs[],SMALL(IF(Dates=F$8,ROW(Dates)),ROW(1:1))-DébutLigneTableau,4),"")</f>
        <v/>
      </c>
      <c r="G9" s="12" t="str">
        <f t="array" ref="G9">IFERROR(INDEX(Devoirs[],SMALL(IF(Dates=G$8,ROW(Dates)),ROW(1:1))-DébutLigneTableau,4),"")</f>
        <v>pas le droit</v>
      </c>
      <c r="H9" s="12" t="str">
        <f t="array" ref="H9">IFERROR(INDEX(Devoirs[],SMALL(IF(Dates=H$8,ROW(Dates)),ROW(1:1))-DébutLigneTableau,4),"")</f>
        <v/>
      </c>
    </row>
    <row r="10" spans="2:8" ht="18.75" customHeight="1" x14ac:dyDescent="0.2">
      <c r="B10" s="12" t="str">
        <f t="array" ref="B10">IFERROR(INDEX(Devoirs[],SMALL(IF(Dates=B$8,ROW(Dates)),ROW(2:2))-DébutLigneTableau,4),"")</f>
        <v/>
      </c>
      <c r="C10" s="12" t="str">
        <f t="array" ref="C10">IFERROR(INDEX(Devoirs[],SMALL(IF(Dates=C$8,ROW(Dates)),ROW(2:2))-DébutLigneTableau,4),"")</f>
        <v/>
      </c>
      <c r="D10" s="12" t="str">
        <f t="array" ref="D10">IFERROR(INDEX(Devoirs[],SMALL(IF(Dates=D$8,ROW(Dates)),ROW(2:2))-DébutLigneTableau,4),"")</f>
        <v/>
      </c>
      <c r="E10" s="12" t="str">
        <f t="array" ref="E10">IFERROR(INDEX(Devoirs[],SMALL(IF(Dates=E$8,ROW(Dates)),ROW(2:2))-DébutLigneTableau,4),"")</f>
        <v/>
      </c>
      <c r="F10" s="12" t="str">
        <f t="array" ref="F10">IFERROR(INDEX(Devoirs[],SMALL(IF(Dates=F$8,ROW(Dates)),ROW(2:2))-DébutLigneTableau,4),"")</f>
        <v/>
      </c>
      <c r="G10" s="12" t="str">
        <f t="array" ref="G10">IFERROR(INDEX(Devoirs[],SMALL(IF(Dates=G$8,ROW(Dates)),ROW(2:2))-DébutLigneTableau,4),"")</f>
        <v/>
      </c>
      <c r="H10" s="12" t="str">
        <f t="array" ref="H10">IFERROR(INDEX(Devoirs[],SMALL(IF(Dates=H$8,ROW(Dates)),ROW(2:2))-DébutLigneTableau,4),"")</f>
        <v/>
      </c>
    </row>
    <row r="11" spans="2:8" ht="18.75" customHeight="1" x14ac:dyDescent="0.2">
      <c r="B11" s="12" t="str">
        <f t="array" ref="B11">IFERROR(INDEX(Devoirs[],SMALL(IF(Dates=B$8,ROW(Dates)),ROW(3:3))-DébutLigneTableau,4),"")</f>
        <v/>
      </c>
      <c r="C11" s="12" t="str">
        <f t="array" ref="C11">IFERROR(INDEX(Devoirs[],SMALL(IF(Dates=C$8,ROW(Dates)),ROW(3:3))-DébutLigneTableau,4),"")</f>
        <v/>
      </c>
      <c r="D11" s="12" t="str">
        <f t="array" ref="D11">IFERROR(INDEX(Devoirs[],SMALL(IF(Dates=D$8,ROW(Dates)),ROW(3:3))-DébutLigneTableau,4),"")</f>
        <v/>
      </c>
      <c r="E11" s="12" t="str">
        <f t="array" ref="E11">IFERROR(INDEX(Devoirs[],SMALL(IF(Dates=E$8,ROW(Dates)),ROW(3:3))-DébutLigneTableau,4),"")</f>
        <v/>
      </c>
      <c r="F11" s="12" t="str">
        <f t="array" ref="F11">IFERROR(INDEX(Devoirs[],SMALL(IF(Dates=F$8,ROW(Dates)),ROW(3:3))-DébutLigneTableau,4),"")</f>
        <v/>
      </c>
      <c r="G11" s="12" t="str">
        <f t="array" ref="G11">IFERROR(INDEX(Devoirs[],SMALL(IF(Dates=G$8,ROW(Dates)),ROW(3:3))-DébutLigneTableau,4),"")</f>
        <v/>
      </c>
      <c r="H11" s="12" t="str">
        <f t="array" ref="H11">IFERROR(INDEX(Devoirs[],SMALL(IF(Dates=H$8,ROW(Dates)),ROW(3:3))-DébutLigneTableau,4),"")</f>
        <v/>
      </c>
    </row>
    <row r="12" spans="2:8" ht="18.75" customHeight="1" x14ac:dyDescent="0.2">
      <c r="B12" s="13" t="str">
        <f t="array" ref="B12">IFERROR(INDEX(Devoirs[],SMALL(IF(Dates=B$8,ROW(Dates)),ROW(4:4))-DébutLigneTableau,4),"")</f>
        <v/>
      </c>
      <c r="C12" s="12" t="str">
        <f t="array" ref="C12">IFERROR(INDEX(Devoirs[],SMALL(IF(Dates=C$8,ROW(Dates)),ROW(4:4))-DébutLigneTableau,4),"")</f>
        <v/>
      </c>
      <c r="D12" s="12" t="str">
        <f t="array" ref="D12">IFERROR(INDEX(Devoirs[],SMALL(IF(Dates=D$8,ROW(Dates)),ROW(4:4))-DébutLigneTableau,4),"")</f>
        <v/>
      </c>
      <c r="E12" s="12" t="str">
        <f t="array" ref="E12">IFERROR(INDEX(Devoirs[],SMALL(IF(Dates=E$8,ROW(Dates)),ROW(4:4))-DébutLigneTableau,4),"")</f>
        <v/>
      </c>
      <c r="F12" s="12" t="str">
        <f t="array" ref="F12">IFERROR(INDEX(Devoirs[],SMALL(IF(Dates=F$8,ROW(Dates)),ROW(4:4))-DébutLigneTableau,4),"")</f>
        <v/>
      </c>
      <c r="G12" s="12" t="str">
        <f t="array" ref="G12">IFERROR(INDEX(Devoirs[],SMALL(IF(Dates=G$8,ROW(Dates)),ROW(4:4))-DébutLigneTableau,4),"")</f>
        <v/>
      </c>
      <c r="H12" s="12" t="str">
        <f t="array" ref="H12">IFERROR(INDEX(Devoirs[],SMALL(IF(Dates=H$8,ROW(Dates)),ROW(4:4))-DébutLigneTableau,4),"")</f>
        <v/>
      </c>
    </row>
    <row r="13" spans="2:8" ht="18.75" customHeight="1" x14ac:dyDescent="0.2">
      <c r="B13" s="12">
        <f>IFERROR(INDEX(calendrier,ndx+1,1),"")</f>
        <v>42436</v>
      </c>
      <c r="C13" s="12">
        <f>IFERROR(INDEX(calendrier,ndx+1,2),"")</f>
        <v>42437</v>
      </c>
      <c r="D13" s="12">
        <f>IFERROR(INDEX(calendrier,ndx+1,3),"")</f>
        <v>42438</v>
      </c>
      <c r="E13" s="12">
        <f>IFERROR(INDEX(calendrier,ndx+1,4),"")</f>
        <v>42439</v>
      </c>
      <c r="F13" s="12">
        <f>IFERROR(INDEX(calendrier,ndx+1,5),"")</f>
        <v>42440</v>
      </c>
      <c r="G13" s="12">
        <f>IFERROR(INDEX(calendrier,ndx+1,6),"")</f>
        <v>42441</v>
      </c>
      <c r="H13" s="12">
        <f>IFERROR(INDEX(calendrier,ndx+1,7),"")</f>
        <v>42442</v>
      </c>
    </row>
    <row r="14" spans="2:8" ht="18.75" customHeight="1" x14ac:dyDescent="0.2">
      <c r="B14" s="12" t="str">
        <f t="array" ref="B14">IFERROR(INDEX(Devoirs[],SMALL(IF(Dates=B$13,ROW(Dates)),ROW(1:1))-DébutLigneTableau,4),"")</f>
        <v/>
      </c>
      <c r="C14" s="12" t="str">
        <f t="array" ref="C14">IFERROR(INDEX(Devoirs[],SMALL(IF(Dates=C$13,ROW(Dates)),ROW(1:1))-DébutLigneTableau,4),"")</f>
        <v/>
      </c>
      <c r="D14" s="12" t="str">
        <f t="array" ref="D14">IFERROR(INDEX(Devoirs[],SMALL(IF(Dates=D$13,ROW(Dates)),ROW(1:1))-DébutLigneTableau,4),"")</f>
        <v/>
      </c>
      <c r="E14" s="12" t="str">
        <f t="array" ref="E14">IFERROR(INDEX(Devoirs[],SMALL(IF(Dates=E$13,ROW(Dates)),ROW(1:1))-DébutLigneTableau,4),"")</f>
        <v/>
      </c>
      <c r="F14" s="12" t="str">
        <f t="array" ref="F14">IFERROR(INDEX(Devoirs[],SMALL(IF(Dates=F$13,ROW(Dates)),ROW(1:1))-DébutLigneTableau,4),"")</f>
        <v>Droit: Galop d'essai n°2</v>
      </c>
      <c r="G14" s="12" t="str">
        <f t="array" ref="G14">IFERROR(INDEX(Devoirs[],SMALL(IF(Dates=G$13,ROW(Dates)),ROW(1:1))-DébutLigneTableau,4),"")</f>
        <v/>
      </c>
      <c r="H14" s="12" t="str">
        <f t="array" ref="H14">IFERROR(INDEX(Devoirs[],SMALL(IF(Dates=H$13,ROW(Dates)),ROW(1:1))-DébutLigneTableau,4),"")</f>
        <v/>
      </c>
    </row>
    <row r="15" spans="2:8" ht="18.75" customHeight="1" x14ac:dyDescent="0.2">
      <c r="B15" s="12" t="str">
        <f t="array" ref="B15">IFERROR(INDEX(Devoirs[],SMALL(IF(Dates=B$13,ROW(Dates)),ROW(2:2))-DébutLigneTableau,4),"")</f>
        <v/>
      </c>
      <c r="C15" s="12" t="str">
        <f t="array" ref="C15">IFERROR(INDEX(Devoirs[],SMALL(IF(Dates=C$13,ROW(Dates)),ROW(2:2))-DébutLigneTableau,4),"")</f>
        <v/>
      </c>
      <c r="D15" s="12" t="str">
        <f t="array" ref="D15">IFERROR(INDEX(Devoirs[],SMALL(IF(Dates=D$13,ROW(Dates)),ROW(2:2))-DébutLigneTableau,4),"")</f>
        <v/>
      </c>
      <c r="E15" s="12" t="str">
        <f t="array" ref="E15">IFERROR(INDEX(Devoirs[],SMALL(IF(Dates=E$13,ROW(Dates)),ROW(2:2))-DébutLigneTableau,4),"")</f>
        <v/>
      </c>
      <c r="F15" s="12" t="str">
        <f t="array" ref="F15">IFERROR(INDEX(Devoirs[],SMALL(IF(Dates=F$13,ROW(Dates)),ROW(2:2))-DébutLigneTableau,4),"")</f>
        <v/>
      </c>
      <c r="G15" s="12" t="str">
        <f t="array" ref="G15">IFERROR(INDEX(Devoirs[],SMALL(IF(Dates=G$13,ROW(Dates)),ROW(2:2))-DébutLigneTableau,4),"")</f>
        <v/>
      </c>
      <c r="H15" s="12" t="str">
        <f t="array" ref="H15">IFERROR(INDEX(Devoirs[],SMALL(IF(Dates=H$13,ROW(Dates)),ROW(2:2))-DébutLigneTableau,4),"")</f>
        <v/>
      </c>
    </row>
    <row r="16" spans="2:8" ht="18.75" customHeight="1" x14ac:dyDescent="0.2">
      <c r="B16" s="12" t="str">
        <f t="array" ref="B16">IFERROR(INDEX(Devoirs[],SMALL(IF(Dates=B$13,ROW(Dates)),ROW(3:3))-DébutLigneTableau,4),"")</f>
        <v/>
      </c>
      <c r="C16" s="12" t="str">
        <f t="array" ref="C16">IFERROR(INDEX(Devoirs[],SMALL(IF(Dates=C$13,ROW(Dates)),ROW(3:3))-DébutLigneTableau,4),"")</f>
        <v/>
      </c>
      <c r="D16" s="12" t="str">
        <f t="array" ref="D16">IFERROR(INDEX(Devoirs[],SMALL(IF(Dates=D$13,ROW(Dates)),ROW(3:3))-DébutLigneTableau,4),"")</f>
        <v/>
      </c>
      <c r="E16" s="12" t="str">
        <f t="array" ref="E16">IFERROR(INDEX(Devoirs[],SMALL(IF(Dates=E$13,ROW(Dates)),ROW(3:3))-DébutLigneTableau,4),"")</f>
        <v/>
      </c>
      <c r="F16" s="12" t="str">
        <f t="array" ref="F16">IFERROR(INDEX(Devoirs[],SMALL(IF(Dates=F$13,ROW(Dates)),ROW(3:3))-DébutLigneTableau,4),"")</f>
        <v/>
      </c>
      <c r="G16" s="12" t="str">
        <f t="array" ref="G16">IFERROR(INDEX(Devoirs[],SMALL(IF(Dates=G$13,ROW(Dates)),ROW(3:3))-DébutLigneTableau,4),"")</f>
        <v/>
      </c>
      <c r="H16" s="12" t="str">
        <f t="array" ref="H16">IFERROR(INDEX(Devoirs[],SMALL(IF(Dates=H$13,ROW(Dates)),ROW(3:3))-DébutLigneTableau,4),"")</f>
        <v/>
      </c>
    </row>
    <row r="17" spans="2:8" ht="18.75" customHeight="1" x14ac:dyDescent="0.2">
      <c r="B17" s="12" t="str">
        <f t="array" ref="B17">IFERROR(INDEX(Devoirs[],SMALL(IF(Dates=B$13,ROW(Dates)),ROW(4:4))-DébutLigneTableau,4),"")</f>
        <v/>
      </c>
      <c r="C17" s="12" t="str">
        <f t="array" ref="C17">IFERROR(INDEX(Devoirs[],SMALL(IF(Dates=C$13,ROW(Dates)),ROW(4:4))-DébutLigneTableau,4),"")</f>
        <v/>
      </c>
      <c r="D17" s="12" t="str">
        <f t="array" ref="D17">IFERROR(INDEX(Devoirs[],SMALL(IF(Dates=D$13,ROW(Dates)),ROW(4:4))-DébutLigneTableau,4),"")</f>
        <v/>
      </c>
      <c r="E17" s="12" t="str">
        <f t="array" ref="E17">IFERROR(INDEX(Devoirs[],SMALL(IF(Dates=E$13,ROW(Dates)),ROW(4:4))-DébutLigneTableau,4),"")</f>
        <v/>
      </c>
      <c r="F17" s="12" t="str">
        <f t="array" ref="F17">IFERROR(INDEX(Devoirs[],SMALL(IF(Dates=F$13,ROW(Dates)),ROW(4:4))-DébutLigneTableau,4),"")</f>
        <v/>
      </c>
      <c r="G17" s="12" t="str">
        <f t="array" ref="G17">IFERROR(INDEX(Devoirs[],SMALL(IF(Dates=G$13,ROW(Dates)),ROW(4:4))-DébutLigneTableau,4),"")</f>
        <v/>
      </c>
      <c r="H17" s="12" t="str">
        <f t="array" ref="H17">IFERROR(INDEX(Devoirs[],SMALL(IF(Dates=H$13,ROW(Dates)),ROW(4:4))-DébutLigneTableau,4),"")</f>
        <v/>
      </c>
    </row>
    <row r="18" spans="2:8" ht="18.75" customHeight="1" x14ac:dyDescent="0.2">
      <c r="B18" s="12">
        <f>IFERROR(INDEX(calendrier,ndx+2,1),"")</f>
        <v>42443</v>
      </c>
      <c r="C18" s="12">
        <f>IFERROR(INDEX(calendrier,ndx+2,2),"")</f>
        <v>42444</v>
      </c>
      <c r="D18" s="12">
        <f>IFERROR(INDEX(calendrier,ndx+2,3),"")</f>
        <v>42445</v>
      </c>
      <c r="E18" s="12">
        <f>IFERROR(INDEX(calendrier,ndx+2,4),"")</f>
        <v>42446</v>
      </c>
      <c r="F18" s="12">
        <f>IFERROR(INDEX(calendrier,ndx+2,5),"")</f>
        <v>42447</v>
      </c>
      <c r="G18" s="12">
        <f>IFERROR(INDEX(calendrier,ndx+2,6),"")</f>
        <v>42448</v>
      </c>
      <c r="H18" s="12">
        <f>IFERROR(INDEX(calendrier,ndx+2,7),"")</f>
        <v>42449</v>
      </c>
    </row>
    <row r="19" spans="2:8" ht="18.75" customHeight="1" x14ac:dyDescent="0.2">
      <c r="B19" s="12" t="str">
        <f t="array" ref="B19">IFERROR(INDEX(Devoirs[],SMALL(IF(Dates=B$18,ROW(Dates)),ROW(1:1))-DébutLigneTableau,4),"")</f>
        <v/>
      </c>
      <c r="C19" s="12" t="str">
        <f t="array" ref="C19">IFERROR(INDEX(Devoirs[],SMALL(IF(Dates=C$18,ROW(Dates)),ROW(1:1))-DébutLigneTableau,4),"")</f>
        <v/>
      </c>
      <c r="D19" s="12" t="str">
        <f t="array" ref="D19">IFERROR(INDEX(Devoirs[],SMALL(IF(Dates=D$18,ROW(Dates)),ROW(1:1))-DébutLigneTableau,4),"")</f>
        <v/>
      </c>
      <c r="E19" s="12" t="str">
        <f t="array" ref="E19">IFERROR(INDEX(Devoirs[],SMALL(IF(Dates=E$18,ROW(Dates)),ROW(1:1))-DébutLigneTableau,4),"")</f>
        <v/>
      </c>
      <c r="F19" s="12" t="str">
        <f t="array" ref="F19">IFERROR(INDEX(Devoirs[],SMALL(IF(Dates=F$18,ROW(Dates)),ROW(1:1))-DébutLigneTableau,4),"")</f>
        <v>Eco: Galop d'essai n°2</v>
      </c>
      <c r="G19" s="12" t="str">
        <f t="array" ref="G19">IFERROR(INDEX(Devoirs[],SMALL(IF(Dates=G$18,ROW(Dates)),ROW(1:1))-DébutLigneTableau,4),"")</f>
        <v/>
      </c>
      <c r="H19" s="12" t="str">
        <f t="array" ref="H19">IFERROR(INDEX(Devoirs[],SMALL(IF(Dates=H$18,ROW(Dates)),ROW(1:1))-DébutLigneTableau,4),"")</f>
        <v/>
      </c>
    </row>
    <row r="20" spans="2:8" ht="18.75" customHeight="1" x14ac:dyDescent="0.2">
      <c r="B20" s="12" t="str">
        <f t="array" ref="B20">IFERROR(INDEX(Devoirs[],SMALL(IF(Dates=B$18,ROW(Dates)),ROW(2:2))-DébutLigneTableau,4),"")</f>
        <v/>
      </c>
      <c r="C20" s="12" t="str">
        <f t="array" ref="C20">IFERROR(INDEX(Devoirs[],SMALL(IF(Dates=C$18,ROW(Dates)),ROW(2:2))-DébutLigneTableau,4),"")</f>
        <v/>
      </c>
      <c r="D20" s="12" t="str">
        <f t="array" ref="D20">IFERROR(INDEX(Devoirs[],SMALL(IF(Dates=D$18,ROW(Dates)),ROW(2:2))-DébutLigneTableau,4),"")</f>
        <v/>
      </c>
      <c r="E20" s="12" t="str">
        <f t="array" ref="E20">IFERROR(INDEX(Devoirs[],SMALL(IF(Dates=E$18,ROW(Dates)),ROW(2:2))-DébutLigneTableau,4),"")</f>
        <v/>
      </c>
      <c r="F20" s="12" t="str">
        <f t="array" ref="F20">IFERROR(INDEX(Devoirs[],SMALL(IF(Dates=F$18,ROW(Dates)),ROW(2:2))-DébutLigneTableau,4),"")</f>
        <v/>
      </c>
      <c r="G20" s="12" t="str">
        <f t="array" ref="G20">IFERROR(INDEX(Devoirs[],SMALL(IF(Dates=G$18,ROW(Dates)),ROW(2:2))-DébutLigneTableau,4),"")</f>
        <v/>
      </c>
      <c r="H20" s="12" t="str">
        <f t="array" ref="H20">IFERROR(INDEX(Devoirs[],SMALL(IF(Dates=H$18,ROW(Dates)),ROW(2:2))-DébutLigneTableau,4),"")</f>
        <v/>
      </c>
    </row>
    <row r="21" spans="2:8" ht="18.75" customHeight="1" x14ac:dyDescent="0.2">
      <c r="B21" s="12" t="str">
        <f t="array" ref="B21">IFERROR(INDEX(Devoirs[],SMALL(IF(Dates=B$18,ROW(Dates)),ROW(3:3))-DébutLigneTableau,4),"")</f>
        <v/>
      </c>
      <c r="C21" s="12" t="str">
        <f t="array" ref="C21">IFERROR(INDEX(Devoirs[],SMALL(IF(Dates=C$18,ROW(Dates)),ROW(3:3))-DébutLigneTableau,4),"")</f>
        <v/>
      </c>
      <c r="D21" s="12" t="str">
        <f t="array" ref="D21">IFERROR(INDEX(Devoirs[],SMALL(IF(Dates=D$18,ROW(Dates)),ROW(3:3))-DébutLigneTableau,4),"")</f>
        <v/>
      </c>
      <c r="E21" s="12" t="str">
        <f t="array" ref="E21">IFERROR(INDEX(Devoirs[],SMALL(IF(Dates=E$18,ROW(Dates)),ROW(3:3))-DébutLigneTableau,4),"")</f>
        <v/>
      </c>
      <c r="F21" s="12" t="str">
        <f t="array" ref="F21">IFERROR(INDEX(Devoirs[],SMALL(IF(Dates=F$18,ROW(Dates)),ROW(3:3))-DébutLigneTableau,4),"")</f>
        <v/>
      </c>
      <c r="G21" s="12" t="str">
        <f t="array" ref="G21">IFERROR(INDEX(Devoirs[],SMALL(IF(Dates=G$18,ROW(Dates)),ROW(3:3))-DébutLigneTableau,4),"")</f>
        <v/>
      </c>
      <c r="H21" s="12" t="str">
        <f t="array" ref="H21">IFERROR(INDEX(Devoirs[],SMALL(IF(Dates=H$18,ROW(Dates)),ROW(3:3))-DébutLigneTableau,4),"")</f>
        <v/>
      </c>
    </row>
    <row r="22" spans="2:8" ht="18.75" customHeight="1" x14ac:dyDescent="0.2">
      <c r="B22" s="12" t="str">
        <f t="array" ref="B22">IFERROR(INDEX(Devoirs[],SMALL(IF(Dates=B$18,ROW(Dates)),ROW(4:4))-DébutLigneTableau,4),"")</f>
        <v/>
      </c>
      <c r="C22" s="12" t="str">
        <f t="array" ref="C22">IFERROR(INDEX(Devoirs[],SMALL(IF(Dates=C$18,ROW(Dates)),ROW(4:4))-DébutLigneTableau,4),"")</f>
        <v/>
      </c>
      <c r="D22" s="12" t="str">
        <f t="array" ref="D22">IFERROR(INDEX(Devoirs[],SMALL(IF(Dates=D$18,ROW(Dates)),ROW(4:4))-DébutLigneTableau,4),"")</f>
        <v/>
      </c>
      <c r="E22" s="12" t="str">
        <f t="array" ref="E22">IFERROR(INDEX(Devoirs[],SMALL(IF(Dates=E$18,ROW(Dates)),ROW(4:4))-DébutLigneTableau,4),"")</f>
        <v/>
      </c>
      <c r="F22" s="12" t="str">
        <f t="array" ref="F22">IFERROR(INDEX(Devoirs[],SMALL(IF(Dates=F$18,ROW(Dates)),ROW(4:4))-DébutLigneTableau,4),"")</f>
        <v/>
      </c>
      <c r="G22" s="12" t="str">
        <f t="array" ref="G22">IFERROR(INDEX(Devoirs[],SMALL(IF(Dates=G$18,ROW(Dates)),ROW(4:4))-DébutLigneTableau,4),"")</f>
        <v/>
      </c>
      <c r="H22" s="12" t="str">
        <f t="array" ref="H22">IFERROR(INDEX(Devoirs[],SMALL(IF(Dates=H$18,ROW(Dates)),ROW(4:4))-DébutLigneTableau,4),"")</f>
        <v/>
      </c>
    </row>
    <row r="23" spans="2:8" ht="18.75" customHeight="1" x14ac:dyDescent="0.2">
      <c r="B23" s="12">
        <f>IFERROR(INDEX(calendrier,ndx+3,1),"")</f>
        <v>42450</v>
      </c>
      <c r="C23" s="12">
        <f>IFERROR(INDEX(calendrier,ndx+3,2),"")</f>
        <v>42451</v>
      </c>
      <c r="D23" s="12">
        <f>IFERROR(INDEX(calendrier,ndx+3,3),"")</f>
        <v>42452</v>
      </c>
      <c r="E23" s="12">
        <f>IFERROR(INDEX(calendrier,ndx+3,4),"")</f>
        <v>42453</v>
      </c>
      <c r="F23" s="12">
        <f>IFERROR(INDEX(calendrier,ndx+3,5),"")</f>
        <v>42454</v>
      </c>
      <c r="G23" s="12">
        <f>IFERROR(INDEX(calendrier,ndx+3,6),"")</f>
        <v>42455</v>
      </c>
      <c r="H23" s="12">
        <f>IFERROR(INDEX(calendrier,ndx+3,7),"")</f>
        <v>42456</v>
      </c>
    </row>
    <row r="24" spans="2:8" ht="18.75" customHeight="1" x14ac:dyDescent="0.2">
      <c r="B24" s="12" t="str">
        <f t="array" ref="B24">IFERROR(INDEX(Devoirs[],SMALL(IF(Dates=B$23,ROW(Dates)),ROW(1:1))-DébutLigneTableau,4),"")</f>
        <v/>
      </c>
      <c r="C24" s="12" t="str">
        <f t="array" ref="C24">IFERROR(INDEX(Devoirs[],SMALL(IF(Dates=C$23,ROW(Dates)),ROW(1:1))-DébutLigneTableau,4),"")</f>
        <v/>
      </c>
      <c r="D24" s="12" t="str">
        <f t="array" ref="D24">IFERROR(INDEX(Devoirs[],SMALL(IF(Dates=D$23,ROW(Dates)),ROW(1:1))-DébutLigneTableau,4),"")</f>
        <v/>
      </c>
      <c r="E24" s="12" t="str">
        <f t="array" ref="E24">IFERROR(INDEX(Devoirs[],SMALL(IF(Dates=E$23,ROW(Dates)),ROW(1:1))-DébutLigneTableau,4),"")</f>
        <v/>
      </c>
      <c r="F24" s="12" t="str">
        <f t="array" ref="F24">IFERROR(INDEX(Devoirs[],SMALL(IF(Dates=F$23,ROW(Dates)),ROW(1:1))-DébutLigneTableau,4),"")</f>
        <v>CG: Galop d'essai n°2</v>
      </c>
      <c r="G24" s="12" t="str">
        <f t="array" ref="G24">IFERROR(INDEX(Devoirs[],SMALL(IF(Dates=G$23,ROW(Dates)),ROW(1:1))-DébutLigneTableau,4),"")</f>
        <v/>
      </c>
      <c r="H24" s="12" t="str">
        <f t="array" ref="H24">IFERROR(INDEX(Devoirs[],SMALL(IF(Dates=H$23,ROW(Dates)),ROW(1:1))-DébutLigneTableau,4),"")</f>
        <v/>
      </c>
    </row>
    <row r="25" spans="2:8" ht="18.75" customHeight="1" x14ac:dyDescent="0.2">
      <c r="B25" s="12" t="str">
        <f t="array" ref="B25">IFERROR(INDEX(Devoirs[],SMALL(IF(Dates=B$23,ROW(Dates)),ROW(2:2))-DébutLigneTableau,4),"")</f>
        <v/>
      </c>
      <c r="C25" s="12" t="str">
        <f t="array" ref="C25">IFERROR(INDEX(Devoirs[],SMALL(IF(Dates=C$23,ROW(Dates)),ROW(2:2))-DébutLigneTableau,4),"")</f>
        <v/>
      </c>
      <c r="D25" s="12" t="str">
        <f t="array" ref="D25">IFERROR(INDEX(Devoirs[],SMALL(IF(Dates=D$23,ROW(Dates)),ROW(2:2))-DébutLigneTableau,4),"")</f>
        <v/>
      </c>
      <c r="E25" s="12" t="str">
        <f t="array" ref="E25">IFERROR(INDEX(Devoirs[],SMALL(IF(Dates=E$23,ROW(Dates)),ROW(2:2))-DébutLigneTableau,4),"")</f>
        <v/>
      </c>
      <c r="F25" s="12" t="str">
        <f t="array" ref="F25">IFERROR(INDEX(Devoirs[],SMALL(IF(Dates=F$23,ROW(Dates)),ROW(2:2))-DébutLigneTableau,4),"")</f>
        <v/>
      </c>
      <c r="G25" s="12" t="str">
        <f t="array" ref="G25">IFERROR(INDEX(Devoirs[],SMALL(IF(Dates=G$23,ROW(Dates)),ROW(2:2))-DébutLigneTableau,4),"")</f>
        <v/>
      </c>
      <c r="H25" s="12" t="str">
        <f t="array" ref="H25">IFERROR(INDEX(Devoirs[],SMALL(IF(Dates=H$23,ROW(Dates)),ROW(2:2))-DébutLigneTableau,4),"")</f>
        <v/>
      </c>
    </row>
    <row r="26" spans="2:8" ht="18.75" customHeight="1" x14ac:dyDescent="0.2">
      <c r="B26" s="12" t="str">
        <f t="array" ref="B26">IFERROR(INDEX(Devoirs[],SMALL(IF(Dates=B$23,ROW(Dates)),ROW(3:3))-DébutLigneTableau,4),"")</f>
        <v/>
      </c>
      <c r="C26" s="12" t="str">
        <f t="array" ref="C26">IFERROR(INDEX(Devoirs[],SMALL(IF(Dates=C$23,ROW(Dates)),ROW(3:3))-DébutLigneTableau,4),"")</f>
        <v/>
      </c>
      <c r="D26" s="12" t="str">
        <f t="array" ref="D26">IFERROR(INDEX(Devoirs[],SMALL(IF(Dates=D$23,ROW(Dates)),ROW(3:3))-DébutLigneTableau,4),"")</f>
        <v/>
      </c>
      <c r="E26" s="12" t="str">
        <f t="array" ref="E26">IFERROR(INDEX(Devoirs[],SMALL(IF(Dates=E$23,ROW(Dates)),ROW(3:3))-DébutLigneTableau,4),"")</f>
        <v/>
      </c>
      <c r="F26" s="12" t="str">
        <f t="array" ref="F26">IFERROR(INDEX(Devoirs[],SMALL(IF(Dates=F$23,ROW(Dates)),ROW(3:3))-DébutLigneTableau,4),"")</f>
        <v/>
      </c>
      <c r="G26" s="12" t="str">
        <f t="array" ref="G26">IFERROR(INDEX(Devoirs[],SMALL(IF(Dates=G$23,ROW(Dates)),ROW(3:3))-DébutLigneTableau,4),"")</f>
        <v/>
      </c>
      <c r="H26" s="12" t="str">
        <f t="array" ref="H26">IFERROR(INDEX(Devoirs[],SMALL(IF(Dates=H$23,ROW(Dates)),ROW(3:3))-DébutLigneTableau,4),"")</f>
        <v/>
      </c>
    </row>
    <row r="27" spans="2:8" ht="18.75" customHeight="1" x14ac:dyDescent="0.2">
      <c r="B27" s="12" t="str">
        <f t="array" ref="B27">IFERROR(INDEX(Devoirs[],SMALL(IF(Dates=B$23,ROW(Dates)),ROW(4:4))-DébutLigneTableau,4),"")</f>
        <v/>
      </c>
      <c r="C27" s="12" t="str">
        <f t="array" ref="C27">IFERROR(INDEX(Devoirs[],SMALL(IF(Dates=C$23,ROW(Dates)),ROW(4:4))-DébutLigneTableau,4),"")</f>
        <v/>
      </c>
      <c r="D27" s="12" t="str">
        <f t="array" ref="D27">IFERROR(INDEX(Devoirs[],SMALL(IF(Dates=D$23,ROW(Dates)),ROW(4:4))-DébutLigneTableau,4),"")</f>
        <v/>
      </c>
      <c r="E27" s="12" t="str">
        <f t="array" ref="E27">IFERROR(INDEX(Devoirs[],SMALL(IF(Dates=E$23,ROW(Dates)),ROW(4:4))-DébutLigneTableau,4),"")</f>
        <v/>
      </c>
      <c r="F27" s="12" t="str">
        <f t="array" ref="F27">IFERROR(INDEX(Devoirs[],SMALL(IF(Dates=F$23,ROW(Dates)),ROW(4:4))-DébutLigneTableau,4),"")</f>
        <v/>
      </c>
      <c r="G27" s="12" t="str">
        <f t="array" ref="G27">IFERROR(INDEX(Devoirs[],SMALL(IF(Dates=G$23,ROW(Dates)),ROW(4:4))-DébutLigneTableau,4),"")</f>
        <v/>
      </c>
      <c r="H27" s="12" t="str">
        <f t="array" ref="H27">IFERROR(INDEX(Devoirs[],SMALL(IF(Dates=H$23,ROW(Dates)),ROW(4:4))-DébutLigneTableau,4),"")</f>
        <v/>
      </c>
    </row>
    <row r="28" spans="2:8" ht="18.75" customHeight="1" x14ac:dyDescent="0.2">
      <c r="B28" s="12">
        <f>IFERROR(INDEX(calendrier,ndx+4,1),"")</f>
        <v>42457</v>
      </c>
      <c r="C28" s="12">
        <f>IFERROR(INDEX(calendrier,ndx+4,2),"")</f>
        <v>42458</v>
      </c>
      <c r="D28" s="12">
        <f>IFERROR(INDEX(calendrier,ndx+4,3),"")</f>
        <v>42459</v>
      </c>
      <c r="E28" s="12">
        <f>IFERROR(INDEX(calendrier,ndx+4,4),"")</f>
        <v>42460</v>
      </c>
      <c r="F28" s="1">
        <f>IFERROR(INDEX(calendrier,ndx+4,5),"")</f>
        <v>42461</v>
      </c>
      <c r="G28" s="1">
        <f>IFERROR(INDEX(calendrier,ndx+4,6),"")</f>
        <v>42462</v>
      </c>
      <c r="H28" s="1">
        <f>IFERROR(INDEX(calendrier,ndx+4,7),"")</f>
        <v>42463</v>
      </c>
    </row>
    <row r="29" spans="2:8" ht="18.75" customHeight="1" x14ac:dyDescent="0.2">
      <c r="B29" s="12" t="str">
        <f t="array" ref="B29">IFERROR(INDEX(Devoirs[],SMALL(IF(Dates=B$28,ROW(Dates)),ROW(1:1))-DébutLigneTableau,4),"")</f>
        <v>poudroitopih</v>
      </c>
      <c r="C29" s="12" t="str">
        <f t="array" ref="C29">IFERROR(INDEX(Devoirs[],SMALL(IF(Dates=C$28,ROW(Dates)),ROW(1:1))-DébutLigneTableau,4),"")</f>
        <v/>
      </c>
      <c r="D29" s="12" t="str">
        <f t="array" ref="D29">IFERROR(INDEX(Devoirs[],SMALL(IF(Dates=D$28,ROW(Dates)),ROW(1:1))-DébutLigneTableau,4),"")</f>
        <v/>
      </c>
      <c r="E29" s="12" t="str">
        <f t="array" ref="E29">IFERROR(INDEX(Devoirs[],SMALL(IF(Dates=E$28,ROW(Dates)),ROW(1:1))-DébutLigneTableau,4),"")</f>
        <v/>
      </c>
      <c r="F29" s="12" t="str">
        <f t="array" ref="F29">IFERROR(INDEX(Devoirs[],SMALL(IF(Dates=F$28,ROW(Dates)),ROW(1:1))-DébutLigneTableau,4),"")</f>
        <v>QS: Galop d'essai n°2</v>
      </c>
      <c r="G29" s="12" t="str">
        <f t="array" ref="G29">IFERROR(INDEX(Devoirs[],SMALL(IF(Dates=G$28,ROW(Dates)),ROW(1:1))-DébutLigneTableau,4),"")</f>
        <v/>
      </c>
      <c r="H29" s="12" t="str">
        <f t="array" ref="H29">IFERROR(INDEX(Devoirs[],SMALL(IF(Dates=H$28,ROW(Dates)),ROW(1:1))-DébutLigneTableau,4),"")</f>
        <v/>
      </c>
    </row>
    <row r="30" spans="2:8" ht="18.75" customHeight="1" x14ac:dyDescent="0.2">
      <c r="B30" s="12" t="str">
        <f t="array" ref="B30">IFERROR(INDEX(Devoirs[],SMALL(IF(Dates=B$28,ROW(Dates)),ROW(2:2))-DébutLigneTableau,4),"")</f>
        <v/>
      </c>
      <c r="C30" s="12" t="str">
        <f t="array" ref="C30">IFERROR(INDEX(Devoirs[],SMALL(IF(Dates=C$28,ROW(Dates)),ROW(2:2))-DébutLigneTableau,4),"")</f>
        <v/>
      </c>
      <c r="D30" s="12" t="str">
        <f t="array" ref="D30">IFERROR(INDEX(Devoirs[],SMALL(IF(Dates=D$28,ROW(Dates)),ROW(2:2))-DébutLigneTableau,4),"")</f>
        <v/>
      </c>
      <c r="E30" s="12" t="str">
        <f t="array" ref="E30">IFERROR(INDEX(Devoirs[],SMALL(IF(Dates=E$28,ROW(Dates)),ROW(2:2))-DébutLigneTableau,4),"")</f>
        <v/>
      </c>
      <c r="F30" s="12" t="str">
        <f t="array" ref="F30">IFERROR(INDEX(Devoirs[],SMALL(IF(Dates=F$28,ROW(Dates)),ROW(2:2))-DébutLigneTableau,4),"")</f>
        <v/>
      </c>
      <c r="G30" s="12" t="str">
        <f t="array" ref="G30">IFERROR(INDEX(Devoirs[],SMALL(IF(Dates=G$28,ROW(Dates)),ROW(2:2))-DébutLigneTableau,4),"")</f>
        <v/>
      </c>
      <c r="H30" s="12" t="str">
        <f t="array" ref="H30">IFERROR(INDEX(Devoirs[],SMALL(IF(Dates=H$28,ROW(Dates)),ROW(2:2))-DébutLigneTableau,4),"")</f>
        <v/>
      </c>
    </row>
    <row r="31" spans="2:8" ht="18.75" customHeight="1" x14ac:dyDescent="0.2">
      <c r="B31" s="12" t="str">
        <f t="array" ref="B31">IFERROR(INDEX(Devoirs[],SMALL(IF(Dates=B$28,ROW(Dates)),ROW(3:3))-DébutLigneTableau,4),"")</f>
        <v/>
      </c>
      <c r="C31" s="12" t="str">
        <f t="array" ref="C31">IFERROR(INDEX(Devoirs[],SMALL(IF(Dates=C$28,ROW(Dates)),ROW(3:3))-DébutLigneTableau,4),"")</f>
        <v/>
      </c>
      <c r="D31" s="12" t="str">
        <f t="array" ref="D31">IFERROR(INDEX(Devoirs[],SMALL(IF(Dates=D$28,ROW(Dates)),ROW(3:3))-DébutLigneTableau,4),"")</f>
        <v/>
      </c>
      <c r="E31" s="12" t="str">
        <f t="array" ref="E31">IFERROR(INDEX(Devoirs[],SMALL(IF(Dates=E$28,ROW(Dates)),ROW(3:3))-DébutLigneTableau,4),"")</f>
        <v/>
      </c>
      <c r="F31" s="12" t="str">
        <f t="array" ref="F31">IFERROR(INDEX(Devoirs[],SMALL(IF(Dates=F$28,ROW(Dates)),ROW(3:3))-DébutLigneTableau,4),"")</f>
        <v/>
      </c>
      <c r="G31" s="12" t="str">
        <f t="array" ref="G31">IFERROR(INDEX(Devoirs[],SMALL(IF(Dates=G$28,ROW(Dates)),ROW(3:3))-DébutLigneTableau,4),"")</f>
        <v/>
      </c>
      <c r="H31" s="12" t="str">
        <f t="array" ref="H31">IFERROR(INDEX(Devoirs[],SMALL(IF(Dates=H$28,ROW(Dates)),ROW(3:3))-DébutLigneTableau,4),"")</f>
        <v/>
      </c>
    </row>
    <row r="32" spans="2:8" ht="18.75" customHeight="1" x14ac:dyDescent="0.2">
      <c r="B32" s="12" t="str">
        <f t="array" ref="B32">IFERROR(INDEX(Devoirs[],SMALL(IF(Dates=B$28,ROW(Dates)),ROW(4:4))-DébutLigneTableau,4),"")</f>
        <v/>
      </c>
      <c r="C32" s="12" t="str">
        <f t="array" ref="C32">IFERROR(INDEX(Devoirs[],SMALL(IF(Dates=C$28,ROW(Dates)),ROW(4:4))-DébutLigneTableau,4),"")</f>
        <v/>
      </c>
      <c r="D32" s="12" t="str">
        <f t="array" ref="D32">IFERROR(INDEX(Devoirs[],SMALL(IF(Dates=D$28,ROW(Dates)),ROW(4:4))-DébutLigneTableau,4),"")</f>
        <v/>
      </c>
      <c r="E32" s="12" t="str">
        <f t="array" ref="E32">IFERROR(INDEX(Devoirs[],SMALL(IF(Dates=E$28,ROW(Dates)),ROW(4:4))-DébutLigneTableau,4),"")</f>
        <v/>
      </c>
      <c r="F32" s="13" t="str">
        <f t="array" ref="F32">IFERROR(INDEX(Devoirs[],SMALL(IF(Dates=F$28,ROW(Dates)),ROW(4:4))-DébutLigneTableau,4),"")</f>
        <v/>
      </c>
      <c r="G32" s="13" t="str">
        <f t="array" ref="G32">IFERROR(INDEX(Devoirs[],SMALL(IF(Dates=G$28,ROW(Dates)),ROW(4:4))-DébutLigneTableau,4),"")</f>
        <v/>
      </c>
      <c r="H32" s="13" t="str">
        <f t="array" ref="H32">IFERROR(INDEX(Devoirs[],SMALL(IF(Dates=H$28,ROW(Dates)),ROW(4:4))-DébutLigneTableau,4),"")</f>
        <v/>
      </c>
    </row>
    <row r="33" spans="2:8" ht="18.75" customHeight="1" x14ac:dyDescent="0.2">
      <c r="B33" s="1">
        <f>IFERROR(INDEX(calendrier,ndx+5,1),"")</f>
        <v>42464</v>
      </c>
      <c r="C33" s="1">
        <f>IFERROR(INDEX(calendrier,ndx+5,2),"")</f>
        <v>42465</v>
      </c>
      <c r="D33" s="1">
        <f>IFERROR(INDEX(calendrier,ndx+5,3),"")</f>
        <v>42466</v>
      </c>
      <c r="E33" s="1">
        <f>IFERROR(INDEX(calendrier,ndx+5,4),"")</f>
        <v>42467</v>
      </c>
      <c r="F33" s="1">
        <f>IFERROR(INDEX(calendrier,ndx+5,5),"")</f>
        <v>42468</v>
      </c>
      <c r="G33" s="1">
        <f>IFERROR(INDEX(calendrier,ndx+5,6),"")</f>
        <v>42469</v>
      </c>
      <c r="H33" s="1">
        <f>IFERROR(INDEX(calendrier,ndx+5,7),"")</f>
        <v>42470</v>
      </c>
    </row>
    <row r="34" spans="2:8" ht="18.75" customHeight="1" x14ac:dyDescent="0.2">
      <c r="B34" s="12" t="str">
        <f t="array" ref="B34">IFERROR(INDEX(Devoirs[],SMALL(IF(Dates=B$33,ROW(Dates)),ROW(1:1))-DébutLigneTableau,4),"")</f>
        <v/>
      </c>
      <c r="C34" s="12" t="str">
        <f t="array" ref="C34">IFERROR(INDEX(Devoirs[],SMALL(IF(Dates=C$33,ROW(Dates)),ROW(1:1))-DébutLigneTableau,4),"")</f>
        <v/>
      </c>
      <c r="D34" s="12" t="str">
        <f t="array" ref="D34">IFERROR(INDEX(Devoirs[],SMALL(IF(Dates=D$33,ROW(Dates)),ROW(1:1))-DébutLigneTableau,4),"")</f>
        <v/>
      </c>
      <c r="E34" s="12" t="str">
        <f t="array" ref="E34">IFERROR(INDEX(Devoirs[],SMALL(IF(Dates=E$33,ROW(Dates)),ROW(1:1))-DébutLigneTableau,4),"")</f>
        <v/>
      </c>
      <c r="F34" s="12" t="str">
        <f t="array" ref="F34">IFERROR(INDEX(Devoirs[],SMALL(IF(Dates=F$33,ROW(Dates)),ROW(1:1))-DébutLigneTableau,4),"")</f>
        <v>FiPu: Galop d'essai n°2</v>
      </c>
      <c r="G34" s="12" t="str">
        <f t="array" ref="G34">IFERROR(INDEX(Devoirs[],SMALL(IF(Dates=G$33,ROW(Dates)),ROW(1:1))-DébutLigneTableau,4),"")</f>
        <v/>
      </c>
      <c r="H34" s="12" t="str">
        <f t="array" ref="H34">IFERROR(INDEX(Devoirs[],SMALL(IF(Dates=H$33,ROW(Dates)),ROW(1:1))-DébutLigneTableau,4),"")</f>
        <v/>
      </c>
    </row>
    <row r="35" spans="2:8" ht="18.75" customHeight="1" x14ac:dyDescent="0.2">
      <c r="B35" s="12" t="str">
        <f t="array" ref="B35">IFERROR(INDEX(Devoirs[],SMALL(IF(Dates=B$33,ROW(Dates)),ROW(2:2))-DébutLigneTableau,4),"")</f>
        <v/>
      </c>
      <c r="C35" s="12" t="str">
        <f t="array" ref="C35">IFERROR(INDEX(Devoirs[],SMALL(IF(Dates=C$33,ROW(Dates)),ROW(2:2))-DébutLigneTableau,4),"")</f>
        <v/>
      </c>
      <c r="D35" s="12" t="str">
        <f t="array" ref="D35">IFERROR(INDEX(Devoirs[],SMALL(IF(Dates=D$33,ROW(Dates)),ROW(2:2))-DébutLigneTableau,4),"")</f>
        <v/>
      </c>
      <c r="E35" s="12" t="str">
        <f t="array" ref="E35">IFERROR(INDEX(Devoirs[],SMALL(IF(Dates=E$33,ROW(Dates)),ROW(2:2))-DébutLigneTableau,4),"")</f>
        <v/>
      </c>
      <c r="F35" s="12" t="str">
        <f t="array" ref="F35">IFERROR(INDEX(Devoirs[],SMALL(IF(Dates=F$33,ROW(Dates)),ROW(2:2))-DébutLigneTableau,4),"")</f>
        <v/>
      </c>
      <c r="G35" s="12" t="str">
        <f t="array" ref="G35">IFERROR(INDEX(Devoirs[],SMALL(IF(Dates=G$33,ROW(Dates)),ROW(2:2))-DébutLigneTableau,4),"")</f>
        <v/>
      </c>
      <c r="H35" s="12" t="str">
        <f t="array" ref="H35">IFERROR(INDEX(Devoirs[],SMALL(IF(Dates=H$33,ROW(Dates)),ROW(2:2))-DébutLigneTableau,4),"")</f>
        <v/>
      </c>
    </row>
    <row r="36" spans="2:8" ht="18.75" customHeight="1" x14ac:dyDescent="0.2">
      <c r="B36" s="12" t="str">
        <f t="array" ref="B36">IFERROR(INDEX(Devoirs[],SMALL(IF(Dates=B$33,ROW(Dates)),ROW(3:3))-DébutLigneTableau,4),"")</f>
        <v/>
      </c>
      <c r="C36" s="12" t="str">
        <f t="array" ref="C36">IFERROR(INDEX(Devoirs[],SMALL(IF(Dates=C$33,ROW(Dates)),ROW(3:3))-DébutLigneTableau,4),"")</f>
        <v/>
      </c>
      <c r="D36" s="12" t="str">
        <f t="array" ref="D36">IFERROR(INDEX(Devoirs[],SMALL(IF(Dates=D$33,ROW(Dates)),ROW(3:3))-DébutLigneTableau,4),"")</f>
        <v/>
      </c>
      <c r="E36" s="12" t="str">
        <f t="array" ref="E36">IFERROR(INDEX(Devoirs[],SMALL(IF(Dates=E$33,ROW(Dates)),ROW(3:3))-DébutLigneTableau,4),"")</f>
        <v/>
      </c>
      <c r="F36" s="12" t="str">
        <f t="array" ref="F36">IFERROR(INDEX(Devoirs[],SMALL(IF(Dates=F$33,ROW(Dates)),ROW(3:3))-DébutLigneTableau,4),"")</f>
        <v/>
      </c>
      <c r="G36" s="12" t="str">
        <f t="array" ref="G36">IFERROR(INDEX(Devoirs[],SMALL(IF(Dates=G$33,ROW(Dates)),ROW(3:3))-DébutLigneTableau,4),"")</f>
        <v/>
      </c>
      <c r="H36" s="12" t="str">
        <f t="array" ref="H36">IFERROR(INDEX(Devoirs[],SMALL(IF(Dates=H$33,ROW(Dates)),ROW(3:3))-DébutLigneTableau,4),"")</f>
        <v/>
      </c>
    </row>
    <row r="37" spans="2:8" ht="18.75" customHeight="1" x14ac:dyDescent="0.2">
      <c r="B37" s="13" t="str">
        <f t="array" ref="B37">IFERROR(INDEX(Devoirs[],SMALL(IF(Dates=B$33,ROW(Dates)),ROW(4:4))-DébutLigneTableau,4),"")</f>
        <v/>
      </c>
      <c r="C37" s="13" t="str">
        <f t="array" ref="C37">IFERROR(INDEX(Devoirs[],SMALL(IF(Dates=C$33,ROW(Dates)),ROW(4:4))-DébutLigneTableau,4),"")</f>
        <v/>
      </c>
      <c r="D37" s="13" t="str">
        <f t="array" ref="D37">IFERROR(INDEX(Devoirs[],SMALL(IF(Dates=D$33,ROW(Dates)),ROW(4:4))-DébutLigneTableau,4),"")</f>
        <v/>
      </c>
      <c r="E37" s="13" t="str">
        <f t="array" ref="E37">IFERROR(INDEX(Devoirs[],SMALL(IF(Dates=E$33,ROW(Dates)),ROW(4:4))-DébutLigneTableau,4),"")</f>
        <v/>
      </c>
      <c r="F37" s="13" t="str">
        <f t="array" ref="F37">IFERROR(INDEX(Devoirs[],SMALL(IF(Dates=F$33,ROW(Dates)),ROW(4:4))-DébutLigneTableau,4),"")</f>
        <v/>
      </c>
      <c r="G37" s="13" t="str">
        <f t="array" ref="G37">IFERROR(INDEX(Devoirs[],SMALL(IF(Dates=G$33,ROW(Dates)),ROW(4:4))-DébutLigneTableau,4),"")</f>
        <v/>
      </c>
      <c r="H37" s="13" t="str">
        <f t="array" ref="H37">IFERROR(INDEX(Devoirs[],SMALL(IF(Dates=H$33,ROW(Dates)),ROW(4:4))-DébutLigneTableau,4),"")</f>
        <v/>
      </c>
    </row>
  </sheetData>
  <mergeCells count="6">
    <mergeCell ref="G6:H6"/>
    <mergeCell ref="H3:H4"/>
    <mergeCell ref="B2:C3"/>
    <mergeCell ref="B4:C5"/>
    <mergeCell ref="D2:F5"/>
    <mergeCell ref="G3:G4"/>
  </mergeCells>
  <conditionalFormatting sqref="B33:H37">
    <cfRule type="expression" dxfId="25" priority="4" stopIfTrue="1">
      <formula>NuméroDuMoisÀAfficher&lt;&gt;MONTH(B$33)</formula>
    </cfRule>
  </conditionalFormatting>
  <conditionalFormatting sqref="B8:B12">
    <cfRule type="expression" dxfId="24" priority="5" stopIfTrue="1">
      <formula>NuméroDuMoisÀAfficher&lt;&gt;MONTH(B$8)</formula>
    </cfRule>
  </conditionalFormatting>
  <conditionalFormatting sqref="F28:H32">
    <cfRule type="expression" dxfId="23" priority="6" stopIfTrue="1">
      <formula>NuméroDuMoisÀAfficher&lt;&gt;MONTH(F$28)</formula>
    </cfRule>
  </conditionalFormatting>
  <conditionalFormatting sqref="F29:F32 F34:F37">
    <cfRule type="containsText" dxfId="16" priority="8" operator="containsText" text="*Droit*">
      <formula>NOT(ISERROR(SEARCH("*Droit*",F29)))</formula>
    </cfRule>
  </conditionalFormatting>
  <conditionalFormatting sqref="C8:H12">
    <cfRule type="containsText" dxfId="5" priority="3" operator="containsText" text="*Droit*">
      <formula>NOT(ISERROR(SEARCH("*Droit*",C8)))</formula>
    </cfRule>
  </conditionalFormatting>
  <conditionalFormatting sqref="B13:H27">
    <cfRule type="containsText" dxfId="3" priority="2" operator="containsText" text="*Droit*">
      <formula>NOT(ISERROR(SEARCH("*Droit*",B13)))</formula>
    </cfRule>
  </conditionalFormatting>
  <conditionalFormatting sqref="B28:E32">
    <cfRule type="containsText" dxfId="1" priority="1" operator="containsText" text="*Droit*">
      <formula>NOT(ISERROR(SEARCH("*Droit*",B28)))</formula>
    </cfRule>
  </conditionalFormatting>
  <hyperlinks>
    <hyperlink ref="F6" location="'Liste des devoirs'!A1" tooltip="Cliquez ici pour afficher la liste des devoirs" display="&lt;&lt; VERS LA LISTE DES DEVOIRS"/>
  </hyperlinks>
  <printOptions horizontalCentered="1"/>
  <pageMargins left="0.4" right="0.4" top="0.4" bottom="0.6" header="0.3" footer="0.3"/>
  <pageSetup paperSize="9" scale="50" fitToHeight="0" orientation="portrait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text="QI" id="{753990D9-0B34-5541-A5FA-882BB3AB84D1}">
            <xm:f>NOT(ISERROR(SEARCH("QI",'Liste des tâches'!B9)))</xm:f>
            <x14:dxf>
              <font>
                <color auto="1"/>
              </font>
              <fill>
                <patternFill patternType="solid">
                  <fgColor indexed="64"/>
                  <bgColor theme="0" tint="-0.14999847407452621"/>
                </patternFill>
              </fill>
            </x14:dxf>
          </x14:cfRule>
          <xm:sqref>B9:B12 B34:B37</xm:sqref>
        </x14:conditionalFormatting>
        <x14:conditionalFormatting xmlns:xm="http://schemas.microsoft.com/office/excel/2006/main">
          <x14:cfRule type="containsText" priority="18" operator="containsText" text="QE" id="{B86FEECA-FC2D-BB4B-BB3A-18BFC385ECE6}">
            <xm:f>NOT(ISERROR(SEARCH("QE",'Liste des tâches'!C34)))</xm:f>
            <x14:dxf>
              <font>
                <color theme="9" tint="0.39997558519241921"/>
              </font>
              <fill>
                <patternFill patternType="solid">
                  <fgColor indexed="64"/>
                  <bgColor rgb="FFFAC4EA"/>
                </patternFill>
              </fill>
            </x14:dxf>
          </x14:cfRule>
          <xm:sqref>C34:C37</xm:sqref>
        </x14:conditionalFormatting>
        <x14:conditionalFormatting xmlns:xm="http://schemas.microsoft.com/office/excel/2006/main">
          <x14:cfRule type="containsText" priority="11" operator="containsText" text="Eco" id="{8B70C0B9-121C-E843-913C-9D677C4F4465}">
            <xm:f>NOT(ISERROR(SEARCH("Eco",'Liste des tâches'!D34)))</xm:f>
            <x14:dxf>
              <font>
                <color rgb="FF9C0006"/>
              </font>
              <fill>
                <patternFill patternType="solid">
                  <fgColor indexed="64"/>
                  <bgColor rgb="FFEBAB9E"/>
                </patternFill>
              </fill>
            </x14:dxf>
          </x14:cfRule>
          <xm:sqref>D34:D37</xm:sqref>
        </x14:conditionalFormatting>
        <x14:conditionalFormatting xmlns:xm="http://schemas.microsoft.com/office/excel/2006/main">
          <x14:cfRule type="containsText" priority="7" operator="containsText" text="QS" id="{36EFAEF3-BF7B-8141-888B-080BDA83CFDE}">
            <xm:f>NOT(ISERROR(SEARCH("QS",'Liste des tâches'!E34)))</xm:f>
            <x14:dxf>
              <font>
                <color rgb="FF7B19EB"/>
              </font>
              <fill>
                <patternFill patternType="solid">
                  <fgColor indexed="64"/>
                  <bgColor rgb="FFC8ACEB"/>
                </patternFill>
              </fill>
            </x14:dxf>
          </x14:cfRule>
          <xm:sqref>E34:E37</xm:sqref>
        </x14:conditionalFormatting>
        <x14:conditionalFormatting xmlns:xm="http://schemas.microsoft.com/office/excel/2006/main">
          <x14:cfRule type="containsText" priority="10" operator="containsText" text="FiPu" id="{D08089E5-3A9B-B749-8EBB-FE549C70DD6C}">
            <xm:f>NOT(ISERROR(SEARCH("FiPu",'Liste des tâches'!G29)))</xm:f>
            <x14:dxf>
              <font>
                <color rgb="FF107506"/>
              </font>
              <fill>
                <patternFill patternType="solid">
                  <fgColor indexed="64"/>
                  <bgColor rgb="FFA5EBA6"/>
                </patternFill>
              </fill>
            </x14:dxf>
          </x14:cfRule>
          <xm:sqref>G29:G32 G34:G37</xm:sqref>
        </x14:conditionalFormatting>
        <x14:conditionalFormatting xmlns:xm="http://schemas.microsoft.com/office/excel/2006/main">
          <x14:cfRule type="containsText" priority="9" operator="containsText" text="CG" id="{BC67A558-5047-0D46-B3D9-FFD57E19B877}">
            <xm:f>NOT(ISERROR(SEARCH("CG",'Liste des tâches'!H29)))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H29:H32 H34:H37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Liste des tâches</vt:lpstr>
      <vt:lpstr>Calendrier des tâches</vt:lpstr>
      <vt:lpstr>'Calendrier des tâches'!AnnéeÀAfficher</vt:lpstr>
      <vt:lpstr>Dates</vt:lpstr>
      <vt:lpstr>'Liste des tâches'!Impression_des_titres</vt:lpstr>
      <vt:lpstr>JourDuDébut</vt:lpstr>
      <vt:lpstr>ListeDevoirs</vt:lpstr>
      <vt:lpstr>'Calendrier des tâches'!MoisÀAfficher</vt:lpstr>
      <vt:lpstr>TravailQuotidien</vt:lpstr>
      <vt:lpstr>'Calendrier des tâches'!Zone_d_impression</vt:lpstr>
      <vt:lpstr>'Liste des tâches'!Zone_d_impression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Owner</dc:creator>
  <cp:keywords/>
  <dc:description/>
  <cp:lastModifiedBy>rtyui</cp:lastModifiedBy>
  <cp:revision/>
  <dcterms:created xsi:type="dcterms:W3CDTF">2013-06-18T20:09:20Z</dcterms:created>
  <dcterms:modified xsi:type="dcterms:W3CDTF">2016-03-02T15:59:22Z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