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8AAA6FEE-121D-425E-B0FA-EE3207AE017C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1" sheetId="5" r:id="rId1"/>
    <sheet name="Grand-livre des comptes" sheetId="1" r:id="rId2"/>
    <sheet name="44320000" sheetId="2" r:id="rId3"/>
    <sheet name="44320500" sheetId="3" r:id="rId4"/>
    <sheet name="44340000" sheetId="4" r:id="rId5"/>
  </sheets>
  <calcPr calcId="191029"/>
  <pivotCaches>
    <pivotCache cacheId="1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2" l="1"/>
  <c r="B7" i="2"/>
  <c r="D12" i="4" l="1"/>
  <c r="D13" i="4"/>
  <c r="D11" i="4"/>
  <c r="A12" i="4"/>
  <c r="A13" i="4"/>
  <c r="C11" i="4"/>
  <c r="C17" i="4" s="1"/>
  <c r="A11" i="4"/>
  <c r="B4" i="4"/>
  <c r="A1" i="4"/>
  <c r="D12" i="3"/>
  <c r="D11" i="3"/>
  <c r="A12" i="3"/>
  <c r="A11" i="3"/>
  <c r="C16" i="3"/>
  <c r="B4" i="3"/>
  <c r="A1" i="3"/>
  <c r="D12" i="2"/>
  <c r="D20" i="2" s="1"/>
  <c r="C11" i="2"/>
  <c r="C20" i="2" s="1"/>
  <c r="B12" i="2"/>
  <c r="B11" i="2"/>
  <c r="A12" i="2"/>
  <c r="A11" i="2"/>
  <c r="B4" i="2"/>
  <c r="A1" i="2"/>
  <c r="D21" i="2" l="1"/>
  <c r="D17" i="4"/>
  <c r="D18" i="4" s="1"/>
  <c r="D16" i="3"/>
  <c r="D17" i="3" s="1"/>
  <c r="S30" i="1"/>
  <c r="S31" i="1" s="1"/>
  <c r="S32" i="1" s="1"/>
  <c r="S33" i="1" s="1"/>
  <c r="S34" i="1" s="1"/>
  <c r="S35" i="1" s="1"/>
  <c r="P28" i="1"/>
  <c r="P24" i="1"/>
  <c r="M24" i="1"/>
</calcChain>
</file>

<file path=xl/sharedStrings.xml><?xml version="1.0" encoding="utf-8"?>
<sst xmlns="http://schemas.openxmlformats.org/spreadsheetml/2006/main" count="202" uniqueCount="101">
  <si>
    <t>Période du</t>
  </si>
  <si>
    <t>au</t>
  </si>
  <si>
    <t>Grand-livre des comptes</t>
  </si>
  <si>
    <t>Solde
 progressif</t>
  </si>
  <si>
    <t>Mouvement 
crédit</t>
  </si>
  <si>
    <t>Mouvement 
débit</t>
  </si>
  <si>
    <t>Date</t>
  </si>
  <si>
    <t>C.j</t>
  </si>
  <si>
    <t>N° pièce</t>
  </si>
  <si>
    <t>Libellé écriture</t>
  </si>
  <si>
    <t>Complet</t>
  </si>
  <si>
    <t>Let</t>
  </si>
  <si>
    <t>Tenue de compte :</t>
  </si>
  <si>
    <t/>
  </si>
  <si>
    <t>Page :</t>
  </si>
  <si>
    <t>à</t>
  </si>
  <si>
    <t>Date de tirage</t>
  </si>
  <si>
    <t>© Sage - Sage 100 Comptabilité i7 SQL 8.01</t>
  </si>
  <si>
    <t>REMUNERAT DUE AU PERSONNEL</t>
  </si>
  <si>
    <t>44320000</t>
  </si>
  <si>
    <t>PAIE 11/2017</t>
  </si>
  <si>
    <t>RAN</t>
  </si>
  <si>
    <t>1</t>
  </si>
  <si>
    <t>G</t>
  </si>
  <si>
    <t>SAL 12-2017</t>
  </si>
  <si>
    <t>F</t>
  </si>
  <si>
    <t>NET A PAYER</t>
  </si>
  <si>
    <t>VIRT VIRT SAL</t>
  </si>
  <si>
    <t>BMCE84</t>
  </si>
  <si>
    <t>184</t>
  </si>
  <si>
    <t>VIRT VIRT SAL 1</t>
  </si>
  <si>
    <t>185</t>
  </si>
  <si>
    <t>opposiiton salaire Ismail bermi</t>
  </si>
  <si>
    <t>OD G</t>
  </si>
  <si>
    <t>12097</t>
  </si>
  <si>
    <t>152</t>
  </si>
  <si>
    <t>153</t>
  </si>
  <si>
    <t>VIREMENT EMIS SAL 01/18</t>
  </si>
  <si>
    <t>2652</t>
  </si>
  <si>
    <t>PAI</t>
  </si>
  <si>
    <t>2934</t>
  </si>
  <si>
    <t>opposition salaire/Ismail EL BERMI</t>
  </si>
  <si>
    <t>26406</t>
  </si>
  <si>
    <t>opposition /salaire BOUTCHICH</t>
  </si>
  <si>
    <t>26405</t>
  </si>
  <si>
    <t>Total compte</t>
  </si>
  <si>
    <t>du</t>
  </si>
  <si>
    <t>STC NON RECUPERER</t>
  </si>
  <si>
    <t>44320500</t>
  </si>
  <si>
    <t>45010</t>
  </si>
  <si>
    <t>45011</t>
  </si>
  <si>
    <t>OPPOSITION/ SALAIRES</t>
  </si>
  <si>
    <t>44340000</t>
  </si>
  <si>
    <t>ADDAHIR AYOUB PM</t>
  </si>
  <si>
    <t>26408</t>
  </si>
  <si>
    <t>PM 9009/ISMAIL ELBERMI</t>
  </si>
  <si>
    <t>26407</t>
  </si>
  <si>
    <t>OPPOSITION SALAIRE/BOUTCHCHI MED</t>
  </si>
  <si>
    <t>26409</t>
  </si>
  <si>
    <t>A</t>
  </si>
  <si>
    <t>443</t>
  </si>
  <si>
    <t>444</t>
  </si>
  <si>
    <t>Totaux</t>
  </si>
  <si>
    <t>Société Test XXXXXXXXX</t>
  </si>
  <si>
    <t>STC  MR xxxxxxxxxxxx</t>
  </si>
  <si>
    <t>STC  MR YYYYYYYYY</t>
  </si>
  <si>
    <t>STC MR ZZZZZZZZZZZ</t>
  </si>
  <si>
    <t>STC NON RECUPERER/Mr ddddddd</t>
  </si>
  <si>
    <t>STC NON RECUPERER/Mme AAAAAAAAAAAAAAAAA</t>
  </si>
  <si>
    <t>Balance Sheet Account Reconciliation</t>
  </si>
  <si>
    <t>A/C N°:</t>
  </si>
  <si>
    <t>A/C Name:</t>
  </si>
  <si>
    <t>Description</t>
  </si>
  <si>
    <t>Total</t>
  </si>
  <si>
    <t xml:space="preserve">Debit </t>
  </si>
  <si>
    <t xml:space="preserve">Credit </t>
  </si>
  <si>
    <t xml:space="preserve">Solde </t>
  </si>
  <si>
    <t xml:space="preserve">Observation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</si>
  <si>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</si>
  <si>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</si>
  <si>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</si>
  <si>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</si>
  <si>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</si>
  <si>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</si>
  <si>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</si>
  <si>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</si>
  <si>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</si>
  <si>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</si>
  <si>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</si>
  <si>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</si>
  <si>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</si>
  <si>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</si>
  <si>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</si>
  <si>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</si>
  <si>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</si>
  <si>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</si>
  <si>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(vide)</t>
  </si>
  <si>
    <t>Total général</t>
  </si>
  <si>
    <t>Somme de Colonne12</t>
  </si>
  <si>
    <t>Colonne19</t>
  </si>
  <si>
    <t>Somme de Colonne15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</si>
</sst>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\/mm\/yy"/>
    <numFmt numFmtId="165" formatCode="hh\:mm\:ss"/>
    <numFmt numFmtId="166" formatCode="ddmmyy"/>
    <numFmt numFmtId="167" formatCode="[$-1380C]d\ mmmm\ yyyy;@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7" xfId="0" applyBorder="1"/>
    <xf numFmtId="0" fontId="0" fillId="0" borderId="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49" fontId="2" fillId="0" borderId="1" xfId="0" applyNumberFormat="1" applyFont="1" applyBorder="1"/>
    <xf numFmtId="49" fontId="2" fillId="0" borderId="0" xfId="0" applyNumberFormat="1" applyFont="1" applyBorder="1"/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 wrapText="1"/>
    </xf>
    <xf numFmtId="49" fontId="2" fillId="0" borderId="1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164" fontId="1" fillId="0" borderId="0" xfId="0" applyNumberFormat="1" applyFont="1" applyBorder="1"/>
    <xf numFmtId="49" fontId="2" fillId="0" borderId="3" xfId="0" applyNumberFormat="1" applyFont="1" applyBorder="1" applyAlignment="1">
      <alignment horizontal="center"/>
    </xf>
    <xf numFmtId="49" fontId="1" fillId="0" borderId="0" xfId="0" applyNumberFormat="1" applyFont="1" applyBorder="1"/>
    <xf numFmtId="49" fontId="1" fillId="0" borderId="0" xfId="0" applyNumberFormat="1" applyFont="1" applyAlignment="1">
      <alignment horizontal="right"/>
    </xf>
    <xf numFmtId="49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" fontId="1" fillId="0" borderId="0" xfId="0" applyNumberFormat="1" applyFont="1" applyAlignment="1">
      <alignment horizontal="right"/>
    </xf>
    <xf numFmtId="0" fontId="0" fillId="0" borderId="18" xfId="0" applyBorder="1"/>
    <xf numFmtId="0" fontId="0" fillId="0" borderId="19" xfId="0" applyBorder="1"/>
    <xf numFmtId="0" fontId="0" fillId="0" borderId="19" xfId="0" applyBorder="1" applyAlignment="1">
      <alignment horizontal="right"/>
    </xf>
    <xf numFmtId="4" fontId="1" fillId="0" borderId="19" xfId="0" applyNumberFormat="1" applyFont="1" applyBorder="1" applyAlignment="1">
      <alignment horizontal="right"/>
    </xf>
    <xf numFmtId="4" fontId="2" fillId="0" borderId="19" xfId="0" applyNumberFormat="1" applyFont="1" applyBorder="1" applyAlignment="1">
      <alignment horizontal="right"/>
    </xf>
    <xf numFmtId="49" fontId="2" fillId="0" borderId="0" xfId="0" applyNumberFormat="1" applyFont="1" applyBorder="1" applyAlignment="1">
      <alignment horizontal="right"/>
    </xf>
    <xf numFmtId="166" fontId="2" fillId="0" borderId="0" xfId="0" applyNumberFormat="1" applyFon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5" fillId="0" borderId="0" xfId="0" applyFont="1"/>
    <xf numFmtId="4" fontId="0" fillId="0" borderId="0" xfId="0" applyNumberFormat="1"/>
    <xf numFmtId="4" fontId="0" fillId="0" borderId="0" xfId="0" applyNumberFormat="1" applyFill="1"/>
    <xf numFmtId="0" fontId="6" fillId="0" borderId="0" xfId="0" applyFont="1"/>
    <xf numFmtId="0" fontId="5" fillId="0" borderId="8" xfId="0" applyFont="1" applyBorder="1"/>
    <xf numFmtId="0" fontId="5" fillId="0" borderId="18" xfId="0" applyFont="1" applyBorder="1"/>
    <xf numFmtId="0" fontId="5" fillId="0" borderId="9" xfId="0" applyFont="1" applyBorder="1"/>
    <xf numFmtId="4" fontId="5" fillId="0" borderId="9" xfId="0" applyNumberFormat="1" applyFont="1" applyBorder="1"/>
    <xf numFmtId="4" fontId="5" fillId="0" borderId="10" xfId="0" applyNumberFormat="1" applyFont="1" applyFill="1" applyBorder="1"/>
    <xf numFmtId="0" fontId="5" fillId="0" borderId="0" xfId="0" applyFont="1" applyBorder="1"/>
    <xf numFmtId="4" fontId="5" fillId="0" borderId="0" xfId="0" applyNumberFormat="1" applyFont="1" applyBorder="1"/>
    <xf numFmtId="4" fontId="5" fillId="0" borderId="19" xfId="0" applyNumberFormat="1" applyFont="1" applyFill="1" applyBorder="1"/>
    <xf numFmtId="0" fontId="5" fillId="0" borderId="21" xfId="0" applyFont="1" applyBorder="1"/>
    <xf numFmtId="0" fontId="5" fillId="0" borderId="15" xfId="0" applyFont="1" applyBorder="1"/>
    <xf numFmtId="4" fontId="5" fillId="0" borderId="15" xfId="0" applyNumberFormat="1" applyFont="1" applyBorder="1"/>
    <xf numFmtId="4" fontId="5" fillId="0" borderId="22" xfId="0" applyNumberFormat="1" applyFont="1" applyFill="1" applyBorder="1"/>
    <xf numFmtId="14" fontId="7" fillId="0" borderId="18" xfId="0" applyNumberFormat="1" applyFont="1" applyBorder="1"/>
    <xf numFmtId="0" fontId="7" fillId="0" borderId="0" xfId="0" applyFont="1" applyFill="1" applyBorder="1"/>
    <xf numFmtId="4" fontId="7" fillId="0" borderId="0" xfId="0" applyNumberFormat="1" applyFont="1" applyBorder="1"/>
    <xf numFmtId="4" fontId="0" fillId="0" borderId="19" xfId="0" applyNumberFormat="1" applyFill="1" applyBorder="1"/>
    <xf numFmtId="0" fontId="5" fillId="0" borderId="21" xfId="0" applyFont="1" applyBorder="1" applyAlignment="1">
      <alignment horizontal="center"/>
    </xf>
    <xf numFmtId="49" fontId="5" fillId="0" borderId="0" xfId="0" applyNumberFormat="1" applyFont="1"/>
    <xf numFmtId="167" fontId="5" fillId="0" borderId="0" xfId="0" applyNumberFormat="1" applyFont="1" applyAlignment="1">
      <alignment horizontal="center"/>
    </xf>
    <xf numFmtId="49" fontId="7" fillId="0" borderId="0" xfId="0" applyNumberFormat="1" applyFont="1" applyFill="1" applyBorder="1"/>
    <xf numFmtId="14" fontId="7" fillId="0" borderId="21" xfId="0" applyNumberFormat="1" applyFont="1" applyBorder="1"/>
    <xf numFmtId="0" fontId="7" fillId="0" borderId="15" xfId="0" applyFont="1" applyFill="1" applyBorder="1"/>
    <xf numFmtId="4" fontId="0" fillId="0" borderId="15" xfId="0" applyNumberFormat="1" applyBorder="1"/>
    <xf numFmtId="4" fontId="0" fillId="0" borderId="22" xfId="0" applyNumberFormat="1" applyFill="1" applyBorder="1"/>
    <xf numFmtId="4" fontId="5" fillId="0" borderId="23" xfId="0" applyNumberFormat="1" applyFont="1" applyBorder="1"/>
    <xf numFmtId="4" fontId="4" fillId="0" borderId="23" xfId="0" applyNumberFormat="1" applyFont="1" applyBorder="1"/>
    <xf numFmtId="49" fontId="5" fillId="0" borderId="9" xfId="0" applyNumberFormat="1" applyFont="1" applyBorder="1" applyAlignment="1"/>
    <xf numFmtId="0" fontId="5" fillId="0" borderId="9" xfId="0" applyFont="1" applyBorder="1" applyAlignment="1"/>
    <xf numFmtId="0" fontId="5" fillId="0" borderId="10" xfId="0" applyFont="1" applyBorder="1" applyAlignment="1"/>
    <xf numFmtId="49" fontId="5" fillId="0" borderId="15" xfId="0" applyNumberFormat="1" applyFont="1" applyBorder="1" applyAlignment="1"/>
    <xf numFmtId="0" fontId="5" fillId="0" borderId="15" xfId="0" applyFont="1" applyBorder="1" applyAlignment="1"/>
    <xf numFmtId="0" fontId="5" fillId="0" borderId="22" xfId="0" applyFont="1" applyBorder="1" applyAlignment="1"/>
    <xf numFmtId="4" fontId="5" fillId="0" borderId="18" xfId="0" applyNumberFormat="1" applyFont="1" applyFill="1" applyBorder="1"/>
    <xf numFmtId="4" fontId="5" fillId="0" borderId="15" xfId="0" applyNumberFormat="1" applyFont="1" applyFill="1" applyBorder="1"/>
    <xf numFmtId="4" fontId="0" fillId="0" borderId="0" xfId="0" applyNumberFormat="1" applyFill="1" applyBorder="1"/>
    <xf numFmtId="4" fontId="5" fillId="0" borderId="13" xfId="0" applyNumberFormat="1" applyFont="1" applyFill="1" applyBorder="1"/>
    <xf numFmtId="4" fontId="5" fillId="0" borderId="23" xfId="0" applyNumberFormat="1" applyFont="1" applyFill="1" applyBorder="1"/>
    <xf numFmtId="4" fontId="0" fillId="0" borderId="2" xfId="0" applyNumberFormat="1" applyFill="1" applyBorder="1"/>
    <xf numFmtId="0" fontId="5" fillId="0" borderId="23" xfId="0" applyFont="1" applyBorder="1" applyAlignment="1">
      <alignment horizontal="center"/>
    </xf>
    <xf numFmtId="4" fontId="5" fillId="0" borderId="13" xfId="0" applyNumberFormat="1" applyFont="1" applyFill="1" applyBorder="1" applyAlignment="1">
      <alignment horizontal="left"/>
    </xf>
    <xf numFmtId="49" fontId="2" fillId="0" borderId="0" xfId="0" applyNumberFormat="1" applyFont="1" applyBorder="1" applyAlignment="1">
      <alignment horizontal="center" wrapText="1"/>
    </xf>
    <xf numFmtId="0" fontId="0" fillId="0" borderId="3" xfId="0" applyBorder="1" applyAlignment="1"/>
    <xf numFmtId="49" fontId="2" fillId="0" borderId="1" xfId="0" applyNumberFormat="1" applyFont="1" applyBorder="1" applyAlignment="1">
      <alignment horizontal="center" wrapText="1"/>
    </xf>
    <xf numFmtId="49" fontId="5" fillId="0" borderId="9" xfId="0" applyNumberFormat="1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49" fontId="5" fillId="0" borderId="15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166" fontId="1" fillId="0" borderId="0" xfId="0" applyNumberFormat="1" applyFont="1" applyBorder="1"/>
    <xf numFmtId="4" fontId="1" fillId="0" borderId="0" xfId="0" applyNumberFormat="1" applyFont="1" applyBorder="1" applyAlignment="1">
      <alignment horizontal="right"/>
    </xf>
    <xf numFmtId="4" fontId="0" fillId="0" borderId="0" xfId="0" applyNumberFormat="1" applyBorder="1" applyAlignment="1">
      <alignment horizontal="right"/>
    </xf>
    <xf numFmtId="4" fontId="2" fillId="0" borderId="0" xfId="0" applyNumberFormat="1" applyFont="1" applyBorder="1" applyAlignment="1">
      <alignment horizontal="right"/>
    </xf>
    <xf numFmtId="0" fontId="0" fillId="0" borderId="0" xfId="0" pivotButton="1"/>
    <xf numFmtId="0" fontId="0" fillId="0" borderId="0" xfId="0" applyNumberFormat="1"/>
    <xf numFmtId="49" fontId="2" fillId="0" borderId="18" xfId="0" applyNumberFormat="1" applyFont="1" applyBorder="1" applyAlignment="1">
      <alignment horizontal="center"/>
    </xf>
    <xf numFmtId="49" fontId="2" fillId="2" borderId="0" xfId="0" applyNumberFormat="1" applyFont="1" applyFill="1" applyBorder="1"/>
    <xf numFmtId="0" fontId="0" fillId="2" borderId="0" xfId="0" applyFill="1" applyBorder="1"/>
    <xf numFmtId="0" fontId="0" fillId="2" borderId="15" xfId="0" applyFill="1" applyBorder="1"/>
  </cellXfs>
  <cellStyles count="1">
    <cellStyle name="Normal" xfId="0" builtinId="0"/>
  </cellStyles>
  <dxfs count="4">
    <dxf>
      <border diagonalUp="0" diagonalDown="0">
        <left/>
        <right style="thin">
          <color auto="1"/>
        </right>
        <top/>
        <bottom style="thin">
          <color indexed="64"/>
        </bottom>
        <vertical/>
        <horizontal/>
      </border>
    </dxf>
    <dxf>
      <border diagonalUp="0" diagonalDown="0">
        <left/>
        <right style="thin">
          <color auto="1"/>
        </right>
        <top/>
        <bottom style="thin">
          <color indexed="64"/>
        </bottom>
        <vertical/>
        <horizontal/>
      </border>
    </dxf>
    <dxf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95.746157754627" createdVersion="6" refreshedVersion="6" minRefreshableVersion="3" recordCount="30" xr:uid="{B60128F2-04B6-43B2-8880-7FD28CCC7424}">
  <cacheSource type="worksheet">
    <worksheetSource name="Tableau1"/>
  </cacheSource>
  <cacheFields count="19">
    <cacheField name="Colonne1" numFmtId="0">
      <sharedItems containsDate="1" containsBlank="1" containsMixedTypes="1" minDate="2018-01-01T00:00:00" maxDate="2019-01-01T00:00:00"/>
    </cacheField>
    <cacheField name="Colonne19" numFmtId="0">
      <sharedItems containsBlank="1" count="4">
        <m/>
        <s v="44320000"/>
        <s v="44320500"/>
        <s v="44340000"/>
      </sharedItems>
    </cacheField>
    <cacheField name="Colonne2" numFmtId="0">
      <sharedItems containsBlank="1"/>
    </cacheField>
    <cacheField name="Colonne3" numFmtId="0">
      <sharedItems containsBlank="1"/>
    </cacheField>
    <cacheField name="Colonne4" numFmtId="0">
      <sharedItems containsBlank="1"/>
    </cacheField>
    <cacheField name="Colonne5" numFmtId="0">
      <sharedItems containsNonDate="0" containsString="0" containsBlank="1"/>
    </cacheField>
    <cacheField name="Colonne6" numFmtId="0">
      <sharedItems containsBlank="1" count="19">
        <m/>
        <s v="PAIE 11/2017"/>
        <s v="SAL 12-2017"/>
        <s v="NET A PAYER"/>
        <s v="VIRT VIRT SAL"/>
        <s v="VIRT VIRT SAL 1"/>
        <s v="STC  MR YYYYYYYYY"/>
        <s v="STC  MR xxxxxxxxxxxx"/>
        <s v="STC MR ZZZZZZZZZZZ"/>
        <s v="VIREMENT EMIS SAL 01/18"/>
        <s v="du"/>
        <s v="STC NON RECUPERER/Mr ddddddd"/>
        <s v="STC NON RECUPERER/Mme AAAAAAAAAAAAAAAAA"/>
        <s v="ADDAHIR AYOUB PM"/>
        <s v="opposiiton salaire Ismail bermi"/>
        <s v="opposition salaire/Ismail EL BERMI"/>
        <s v="PM 9009/ISMAIL ELBERMI"/>
        <s v="OPPOSITION SALAIRE/BOUTCHCHI MED"/>
        <s v="opposition /salaire BOUTCHICH"/>
      </sharedItems>
    </cacheField>
    <cacheField name="Colonne7" numFmtId="0">
      <sharedItems containsNonDate="0" containsDate="1" containsString="0" containsBlank="1" minDate="2018-01-01T00:00:00" maxDate="2018-01-02T00:00:00"/>
    </cacheField>
    <cacheField name="Colonne8" numFmtId="0">
      <sharedItems containsBlank="1"/>
    </cacheField>
    <cacheField name="Colonne9" numFmtId="0">
      <sharedItems containsDate="1" containsBlank="1" containsMixedTypes="1" minDate="2018-12-31T00:00:00" maxDate="2019-01-01T00:00:00" count="7">
        <m/>
        <s v="G"/>
        <s v="F"/>
        <d v="2018-12-31T00:00:00"/>
        <s v=""/>
        <s v="A"/>
        <s v="Totaux"/>
      </sharedItems>
    </cacheField>
    <cacheField name="Colonne10" numFmtId="0">
      <sharedItems containsNonDate="0" containsString="0" containsBlank="1"/>
    </cacheField>
    <cacheField name="Colonne11" numFmtId="0">
      <sharedItems containsNonDate="0" containsString="0" containsBlank="1"/>
    </cacheField>
    <cacheField name="Colonne12" numFmtId="0">
      <sharedItems containsString="0" containsBlank="1" containsNumber="1" minValue="120" maxValue="27019084.429999966"/>
    </cacheField>
    <cacheField name="Colonne13" numFmtId="0">
      <sharedItems containsNonDate="0" containsString="0" containsBlank="1"/>
    </cacheField>
    <cacheField name="Colonne14" numFmtId="0">
      <sharedItems containsNonDate="0" containsString="0" containsBlank="1"/>
    </cacheField>
    <cacheField name="Colonne15" numFmtId="0">
      <sharedItems containsString="0" containsBlank="1" containsNumber="1" minValue="2733" maxValue="31225663.939999968"/>
    </cacheField>
    <cacheField name="Colonne16" numFmtId="0">
      <sharedItems containsNonDate="0" containsString="0" containsBlank="1"/>
    </cacheField>
    <cacheField name="Colonne17" numFmtId="0">
      <sharedItems containsNonDate="0" containsString="0" containsBlank="1"/>
    </cacheField>
    <cacheField name="Colonne18" numFmtId="0">
      <sharedItems containsString="0" containsBlank="1" containsNumber="1" minValue="-4206579.5100000016" maxValue="12048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s v="44320000"/>
    <x v="0"/>
    <m/>
    <s v="REMUNERAT DUE AU PERSONNEL"/>
    <m/>
    <m/>
    <x v="0"/>
    <m/>
    <m/>
    <x v="0"/>
    <m/>
    <m/>
    <m/>
    <m/>
    <m/>
    <m/>
    <m/>
    <m/>
    <m/>
  </r>
  <r>
    <d v="2018-01-01T00:00:00"/>
    <x v="1"/>
    <s v="RAN"/>
    <s v="1"/>
    <m/>
    <m/>
    <x v="1"/>
    <m/>
    <m/>
    <x v="1"/>
    <m/>
    <m/>
    <m/>
    <m/>
    <m/>
    <n v="26794"/>
    <m/>
    <m/>
    <n v="-26794"/>
  </r>
  <r>
    <d v="2018-01-01T00:00:00"/>
    <x v="1"/>
    <s v="RAN"/>
    <s v="1"/>
    <m/>
    <m/>
    <x v="2"/>
    <m/>
    <m/>
    <x v="2"/>
    <m/>
    <m/>
    <n v="1215644"/>
    <m/>
    <m/>
    <m/>
    <m/>
    <m/>
    <n v="1188850"/>
  </r>
  <r>
    <d v="2018-01-01T00:00:00"/>
    <x v="1"/>
    <s v="RAN"/>
    <s v="1"/>
    <m/>
    <m/>
    <x v="3"/>
    <m/>
    <m/>
    <x v="2"/>
    <m/>
    <m/>
    <m/>
    <m/>
    <m/>
    <n v="1223429"/>
    <m/>
    <m/>
    <n v="-34579"/>
  </r>
  <r>
    <d v="2018-01-03T00:00:00"/>
    <x v="1"/>
    <s v="BMCE84"/>
    <s v="184"/>
    <m/>
    <m/>
    <x v="4"/>
    <m/>
    <m/>
    <x v="1"/>
    <m/>
    <m/>
    <n v="16519"/>
    <m/>
    <m/>
    <m/>
    <m/>
    <m/>
    <n v="-18060"/>
  </r>
  <r>
    <d v="2018-01-03T00:00:00"/>
    <x v="1"/>
    <s v="BMCE84"/>
    <s v="185"/>
    <m/>
    <m/>
    <x v="5"/>
    <m/>
    <m/>
    <x v="1"/>
    <m/>
    <m/>
    <n v="10275"/>
    <m/>
    <m/>
    <m/>
    <m/>
    <m/>
    <n v="-7785"/>
  </r>
  <r>
    <d v="2018-01-03T00:00:00"/>
    <x v="1"/>
    <s v="OD G"/>
    <s v="12097"/>
    <m/>
    <m/>
    <x v="6"/>
    <m/>
    <m/>
    <x v="2"/>
    <m/>
    <m/>
    <n v="3977"/>
    <m/>
    <m/>
    <m/>
    <m/>
    <m/>
    <n v="-3808"/>
  </r>
  <r>
    <d v="2018-01-05T00:00:00"/>
    <x v="1"/>
    <s v="BMCE84"/>
    <s v="152"/>
    <m/>
    <m/>
    <x v="7"/>
    <m/>
    <m/>
    <x v="2"/>
    <m/>
    <m/>
    <n v="1621"/>
    <m/>
    <m/>
    <m/>
    <m/>
    <m/>
    <n v="-2187"/>
  </r>
  <r>
    <d v="2018-01-05T00:00:00"/>
    <x v="1"/>
    <s v="BMCE84"/>
    <s v="153"/>
    <m/>
    <m/>
    <x v="8"/>
    <m/>
    <m/>
    <x v="2"/>
    <m/>
    <m/>
    <n v="2187"/>
    <m/>
    <m/>
    <m/>
    <m/>
    <m/>
    <n v="0"/>
  </r>
  <r>
    <d v="2018-01-30T00:00:00"/>
    <x v="1"/>
    <s v="BMCE84"/>
    <s v="2652"/>
    <m/>
    <m/>
    <x v="9"/>
    <m/>
    <m/>
    <x v="0"/>
    <m/>
    <m/>
    <n v="1204890"/>
    <m/>
    <m/>
    <m/>
    <m/>
    <m/>
    <n v="1204890"/>
  </r>
  <r>
    <d v="2018-01-31T00:00:00"/>
    <x v="1"/>
    <s v="PAI"/>
    <s v="2934"/>
    <m/>
    <m/>
    <x v="3"/>
    <m/>
    <m/>
    <x v="0"/>
    <m/>
    <m/>
    <m/>
    <m/>
    <m/>
    <n v="1228236"/>
    <m/>
    <m/>
    <n v="-23346"/>
  </r>
  <r>
    <m/>
    <x v="0"/>
    <s v="Total compte"/>
    <m/>
    <s v="44320000"/>
    <m/>
    <x v="10"/>
    <d v="2018-01-01T00:00:00"/>
    <s v="au"/>
    <x v="3"/>
    <m/>
    <m/>
    <n v="2455113"/>
    <m/>
    <m/>
    <n v="2478459"/>
    <m/>
    <m/>
    <n v="-23346"/>
  </r>
  <r>
    <s v="44320500"/>
    <x v="0"/>
    <m/>
    <s v="STC NON RECUPERER"/>
    <m/>
    <m/>
    <x v="0"/>
    <m/>
    <m/>
    <x v="0"/>
    <m/>
    <m/>
    <m/>
    <m/>
    <m/>
    <m/>
    <m/>
    <m/>
    <m/>
  </r>
  <r>
    <d v="2018-12-31T00:00:00"/>
    <x v="2"/>
    <s v="BMCE84"/>
    <s v="45010"/>
    <m/>
    <m/>
    <x v="11"/>
    <m/>
    <m/>
    <x v="4"/>
    <m/>
    <m/>
    <m/>
    <m/>
    <m/>
    <n v="2733"/>
    <m/>
    <m/>
    <n v="-2733"/>
  </r>
  <r>
    <d v="2018-12-31T00:00:00"/>
    <x v="2"/>
    <s v="BMCE84"/>
    <s v="45011"/>
    <m/>
    <m/>
    <x v="12"/>
    <m/>
    <m/>
    <x v="4"/>
    <m/>
    <m/>
    <m/>
    <m/>
    <m/>
    <n v="2738"/>
    <m/>
    <m/>
    <n v="-5471"/>
  </r>
  <r>
    <m/>
    <x v="0"/>
    <s v="Total compte"/>
    <m/>
    <s v="44320500"/>
    <m/>
    <x v="10"/>
    <d v="2018-01-01T00:00:00"/>
    <s v="au"/>
    <x v="3"/>
    <m/>
    <m/>
    <m/>
    <m/>
    <m/>
    <n v="5471"/>
    <m/>
    <m/>
    <n v="-5471"/>
  </r>
  <r>
    <s v="44340000"/>
    <x v="0"/>
    <m/>
    <s v="OPPOSITION/ SALAIRES"/>
    <m/>
    <m/>
    <x v="0"/>
    <m/>
    <m/>
    <x v="0"/>
    <m/>
    <m/>
    <m/>
    <m/>
    <m/>
    <m/>
    <m/>
    <m/>
    <m/>
  </r>
  <r>
    <d v="2018-01-02T00:00:00"/>
    <x v="3"/>
    <s v="OD G"/>
    <s v="26408"/>
    <m/>
    <m/>
    <x v="13"/>
    <m/>
    <m/>
    <x v="4"/>
    <m/>
    <m/>
    <n v="120"/>
    <m/>
    <m/>
    <m/>
    <m/>
    <m/>
    <n v="120"/>
  </r>
  <r>
    <d v="2018-01-03T00:00:00"/>
    <x v="3"/>
    <s v="OD G"/>
    <s v="12097"/>
    <m/>
    <m/>
    <x v="14"/>
    <m/>
    <m/>
    <x v="4"/>
    <m/>
    <m/>
    <m/>
    <m/>
    <m/>
    <n v="3977"/>
    <m/>
    <m/>
    <n v="-3857"/>
  </r>
  <r>
    <d v="2018-01-31T00:00:00"/>
    <x v="3"/>
    <s v="OD G"/>
    <s v="26406"/>
    <m/>
    <m/>
    <x v="15"/>
    <m/>
    <m/>
    <x v="4"/>
    <m/>
    <m/>
    <m/>
    <m/>
    <m/>
    <n v="4004"/>
    <m/>
    <m/>
    <n v="-7861"/>
  </r>
  <r>
    <d v="2018-01-31T00:00:00"/>
    <x v="3"/>
    <s v="OD G"/>
    <s v="26407"/>
    <m/>
    <m/>
    <x v="16"/>
    <m/>
    <m/>
    <x v="5"/>
    <m/>
    <m/>
    <n v="8400"/>
    <m/>
    <m/>
    <m/>
    <m/>
    <m/>
    <n v="539"/>
  </r>
  <r>
    <d v="2018-06-30T00:00:00"/>
    <x v="3"/>
    <s v="OD G"/>
    <s v="26409"/>
    <m/>
    <m/>
    <x v="17"/>
    <m/>
    <m/>
    <x v="5"/>
    <m/>
    <m/>
    <m/>
    <m/>
    <m/>
    <n v="4000"/>
    <m/>
    <m/>
    <n v="-3461"/>
  </r>
  <r>
    <d v="2018-07-02T00:00:00"/>
    <x v="3"/>
    <s v="OD G"/>
    <s v="26405"/>
    <m/>
    <m/>
    <x v="18"/>
    <m/>
    <m/>
    <x v="5"/>
    <m/>
    <m/>
    <m/>
    <m/>
    <m/>
    <n v="4000"/>
    <m/>
    <m/>
    <n v="-7461"/>
  </r>
  <r>
    <m/>
    <x v="0"/>
    <s v="Total compte"/>
    <m/>
    <s v="44340000"/>
    <m/>
    <x v="10"/>
    <d v="2018-01-01T00:00:00"/>
    <s v="au"/>
    <x v="3"/>
    <m/>
    <m/>
    <n v="8520"/>
    <m/>
    <m/>
    <n v="12885.7"/>
    <m/>
    <m/>
    <n v="-4365.7"/>
  </r>
  <r>
    <m/>
    <x v="0"/>
    <s v="Total compte"/>
    <m/>
    <s v="443"/>
    <m/>
    <x v="10"/>
    <d v="2018-01-01T00:00:00"/>
    <s v="au"/>
    <x v="3"/>
    <m/>
    <m/>
    <n v="19857290.809999999"/>
    <m/>
    <m/>
    <n v="22734971.25"/>
    <m/>
    <m/>
    <n v="-2877680.4400000013"/>
  </r>
  <r>
    <m/>
    <x v="0"/>
    <m/>
    <m/>
    <m/>
    <m/>
    <x v="0"/>
    <m/>
    <m/>
    <x v="0"/>
    <m/>
    <m/>
    <m/>
    <m/>
    <m/>
    <m/>
    <m/>
    <m/>
    <m/>
  </r>
  <r>
    <m/>
    <x v="0"/>
    <s v="Total compte"/>
    <m/>
    <s v="444"/>
    <m/>
    <x v="10"/>
    <d v="2018-01-01T00:00:00"/>
    <s v="au"/>
    <x v="3"/>
    <m/>
    <m/>
    <n v="7161793.6199999992"/>
    <m/>
    <m/>
    <n v="8490692.6899999995"/>
    <m/>
    <m/>
    <n v="-1328899.0700000003"/>
  </r>
  <r>
    <m/>
    <x v="0"/>
    <m/>
    <m/>
    <m/>
    <m/>
    <x v="0"/>
    <m/>
    <m/>
    <x v="0"/>
    <m/>
    <m/>
    <m/>
    <m/>
    <m/>
    <m/>
    <m/>
    <m/>
    <m/>
  </r>
  <r>
    <m/>
    <x v="0"/>
    <m/>
    <m/>
    <m/>
    <m/>
    <x v="0"/>
    <m/>
    <m/>
    <x v="6"/>
    <m/>
    <m/>
    <n v="27019084.429999966"/>
    <m/>
    <m/>
    <n v="31225663.939999968"/>
    <m/>
    <m/>
    <n v="-4206579.5100000016"/>
  </r>
  <r>
    <m/>
    <x v="0"/>
    <m/>
    <m/>
    <m/>
    <m/>
    <x v="0"/>
    <m/>
    <m/>
    <x v="0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E7F242-00A7-49EF-A5BC-39220792C372}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C7" firstHeaderRow="0" firstDataRow="1" firstDataCol="1" rowPageCount="2" colPageCount="1"/>
  <pivotFields count="19">
    <pivotField compact="0" outline="0" showAll="0" defaultSubtotal="0"/>
    <pivotField axis="axisPage" compact="0" outline="0" showAll="0" defaultSubtotal="0">
      <items count="4">
        <item x="1"/>
        <item x="2"/>
        <item x="3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9">
        <item x="13"/>
        <item x="10"/>
        <item x="3"/>
        <item x="14"/>
        <item x="18"/>
        <item x="17"/>
        <item x="15"/>
        <item x="1"/>
        <item x="16"/>
        <item x="2"/>
        <item x="7"/>
        <item x="6"/>
        <item x="8"/>
        <item x="12"/>
        <item x="11"/>
        <item x="9"/>
        <item x="4"/>
        <item x="5"/>
        <item x="0"/>
      </items>
    </pivotField>
    <pivotField compact="0" outline="0" showAll="0" defaultSubtotal="0"/>
    <pivotField compact="0" outline="0" showAll="0" defaultSubtotal="0"/>
    <pivotField axis="axisPage" compact="0" outline="0" showAll="0" defaultSubtotal="0">
      <items count="7">
        <item x="4"/>
        <item x="5"/>
        <item x="2"/>
        <item x="1"/>
        <item x="6"/>
        <item x="3"/>
        <item x="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6"/>
  </rowFields>
  <rowItems count="3">
    <i>
      <x v="2"/>
    </i>
    <i>
      <x v="15"/>
    </i>
    <i t="grand">
      <x/>
    </i>
  </rowItems>
  <colFields count="1">
    <field x="-2"/>
  </colFields>
  <colItems count="2">
    <i>
      <x/>
    </i>
    <i i="1">
      <x v="1"/>
    </i>
  </colItems>
  <pageFields count="2">
    <pageField fld="1" item="0" hier="-1"/>
    <pageField fld="9" item="6" hier="-1"/>
  </pageFields>
  <dataFields count="2">
    <dataField name="Somme de Colonne12" fld="12" baseField="0" baseItem="0"/>
    <dataField name="Somme de Colonne15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B9814-53F5-42D5-A963-69FDB1A6997E}" name="Tableau1" displayName="Tableau1" ref="A12:S42" totalsRowShown="0" tableBorderDxfId="3">
  <autoFilter ref="A12:S42" xr:uid="{EE1AD6E8-079B-411A-9BE2-2C6050515E95}"/>
  <tableColumns count="19">
    <tableColumn id="1" xr3:uid="{586D76C9-AF76-432E-96C4-9793299A7D7E}" name="Colonne1"/>
    <tableColumn id="19" xr3:uid="{90A575D0-E563-4DDB-9CA2-965B4187228B}" name="Colonne19"/>
    <tableColumn id="2" xr3:uid="{E2B9F2D8-F6BF-4185-9DD6-4C4FD8E6FE05}" name="Colonne2"/>
    <tableColumn id="3" xr3:uid="{A5C8BB13-8252-4D78-BFF3-D959F114640B}" name="Colonne3"/>
    <tableColumn id="4" xr3:uid="{09B24E80-CC64-47A4-8467-A42E64DF65B6}" name="Colonne4"/>
    <tableColumn id="5" xr3:uid="{6E8D4A0D-6D6C-4582-A057-22D7E52D0D2A}" name="Colonne5"/>
    <tableColumn id="6" xr3:uid="{05D5522E-BEEF-4241-B50B-557A46347A33}" name="Colonne6"/>
    <tableColumn id="7" xr3:uid="{706CD173-7075-4E65-B6A7-6156F3D6BB27}" name="Colonne7"/>
    <tableColumn id="8" xr3:uid="{38AC20C2-8DE4-4282-AA36-5BF11C1FE104}" name="Colonne8"/>
    <tableColumn id="9" xr3:uid="{5648DE76-97E3-4270-BE9D-40053FFAD059}" name="Colonne9"/>
    <tableColumn id="10" xr3:uid="{D83597F5-1520-4263-8710-D507AAECF05A}" name="Colonne10" dataDxfId="2"/>
    <tableColumn id="11" xr3:uid="{9BC9EF4D-933A-49C7-BA95-776253F22163}" name="Colonne11"/>
    <tableColumn id="12" xr3:uid="{6D3C5D02-F0E5-4E6E-8D09-C17AF1DC7288}" name="Colonne12" dataDxfId="1"/>
    <tableColumn id="13" xr3:uid="{7E570660-909D-4CBB-BEE7-AFAD1EC389C8}" name="Colonne13"/>
    <tableColumn id="14" xr3:uid="{62FD2366-3D4B-43F7-9998-758868D6617E}" name="Colonne14"/>
    <tableColumn id="15" xr3:uid="{AB08EA93-8933-45B8-B689-916D40028C8E}" name="Colonne15" dataDxfId="0"/>
    <tableColumn id="16" xr3:uid="{3B8A8CA8-11CC-4193-9D84-C6A5B82BD187}" name="Colonne16"/>
    <tableColumn id="17" xr3:uid="{7B294BEB-CB5E-4490-98C1-CE0401D1D93C}" name="Colonne17"/>
    <tableColumn id="18" xr3:uid="{51E84AF6-4B93-4292-867D-1FE6C43C595F}" name="Colonne18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EB273-5746-491A-ACBE-3A450EA28B8B}">
  <dimension ref="A1:C7"/>
  <sheetViews>
    <sheetView tabSelected="1" workbookViewId="0">
      <selection activeCell="B5" sqref="B5"/>
    </sheetView>
  </sheetViews>
  <sheetFormatPr baseColWidth="10" defaultRowHeight="15" x14ac:dyDescent="0.25"/>
  <cols>
    <col min="1" max="1" width="24" bestFit="1" customWidth="1"/>
    <col min="2" max="3" width="20.42578125" bestFit="1" customWidth="1"/>
  </cols>
  <sheetData>
    <row r="1" spans="1:3" x14ac:dyDescent="0.25">
      <c r="A1" s="101" t="s">
        <v>99</v>
      </c>
      <c r="B1" t="s">
        <v>19</v>
      </c>
    </row>
    <row r="2" spans="1:3" x14ac:dyDescent="0.25">
      <c r="A2" s="101" t="s">
        <v>86</v>
      </c>
      <c r="B2" t="s">
        <v>96</v>
      </c>
    </row>
    <row r="4" spans="1:3" x14ac:dyDescent="0.25">
      <c r="A4" s="101" t="s">
        <v>83</v>
      </c>
      <c r="B4" t="s">
        <v>98</v>
      </c>
      <c r="C4" t="s">
        <v>100</v>
      </c>
    </row>
    <row r="5" spans="1:3" x14ac:dyDescent="0.25">
      <c r="A5" t="s">
        <v>26</v>
      </c>
      <c r="B5" s="102"/>
      <c r="C5" s="102">
        <v>1228236</v>
      </c>
    </row>
    <row r="6" spans="1:3" x14ac:dyDescent="0.25">
      <c r="A6" t="s">
        <v>37</v>
      </c>
      <c r="B6" s="102">
        <v>1204890</v>
      </c>
      <c r="C6" s="102"/>
    </row>
    <row r="7" spans="1:3" x14ac:dyDescent="0.25">
      <c r="A7" t="s">
        <v>97</v>
      </c>
      <c r="B7" s="102">
        <v>1204890</v>
      </c>
      <c r="C7" s="102">
        <v>1228236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zoomScale="85" zoomScaleNormal="85" workbookViewId="0">
      <selection activeCell="B12" sqref="B12"/>
    </sheetView>
  </sheetViews>
  <sheetFormatPr baseColWidth="10" defaultRowHeight="15" x14ac:dyDescent="0.25"/>
  <cols>
    <col min="1" max="2" width="12" customWidth="1"/>
    <col min="3" max="3" width="11.7109375" customWidth="1"/>
    <col min="4" max="4" width="12.28515625" customWidth="1"/>
    <col min="5" max="6" width="11.7109375" customWidth="1"/>
    <col min="7" max="7" width="39.7109375" bestFit="1" customWidth="1"/>
    <col min="8" max="10" width="11.7109375" customWidth="1"/>
    <col min="11" max="18" width="12.7109375" customWidth="1"/>
    <col min="19" max="19" width="17.28515625" customWidth="1"/>
  </cols>
  <sheetData>
    <row r="1" spans="1:19" x14ac:dyDescent="0.25">
      <c r="A1" s="4"/>
      <c r="B1" s="8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/>
    </row>
    <row r="2" spans="1:19" ht="23.25" x14ac:dyDescent="0.35">
      <c r="A2" s="19" t="s">
        <v>63</v>
      </c>
      <c r="B2" s="20"/>
      <c r="C2" s="2"/>
      <c r="D2" s="2"/>
      <c r="E2" s="2"/>
      <c r="F2" s="2"/>
      <c r="G2" s="2"/>
      <c r="H2" s="2"/>
      <c r="I2" s="2"/>
      <c r="J2" s="2"/>
      <c r="K2" s="21" t="s">
        <v>2</v>
      </c>
      <c r="L2" s="2"/>
      <c r="M2" s="2"/>
      <c r="N2" s="2"/>
      <c r="O2" s="2"/>
      <c r="P2" s="20" t="s">
        <v>0</v>
      </c>
      <c r="Q2" s="26">
        <v>43101</v>
      </c>
      <c r="R2" s="2"/>
      <c r="S2" s="3"/>
    </row>
    <row r="3" spans="1:19" x14ac:dyDescent="0.2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0" t="s">
        <v>1</v>
      </c>
      <c r="Q3" s="26">
        <v>43465</v>
      </c>
      <c r="R3" s="2"/>
      <c r="S3" s="3"/>
    </row>
    <row r="4" spans="1:19" x14ac:dyDescent="0.25">
      <c r="A4" s="19" t="s">
        <v>13</v>
      </c>
      <c r="B4" s="20"/>
      <c r="C4" s="2"/>
      <c r="D4" s="2"/>
      <c r="E4" s="2"/>
      <c r="F4" s="2"/>
      <c r="G4" s="2"/>
      <c r="H4" s="2"/>
      <c r="I4" s="2"/>
      <c r="J4" s="2"/>
      <c r="K4" s="22" t="s">
        <v>10</v>
      </c>
      <c r="L4" s="2"/>
      <c r="M4" s="2"/>
      <c r="N4" s="2"/>
      <c r="O4" s="28" t="s">
        <v>12</v>
      </c>
      <c r="P4" s="2"/>
      <c r="Q4" s="2"/>
      <c r="R4" s="2"/>
      <c r="S4" s="3"/>
    </row>
    <row r="5" spans="1:19" x14ac:dyDescent="0.25">
      <c r="A5" s="17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8"/>
    </row>
    <row r="6" spans="1:19" x14ac:dyDescent="0.25">
      <c r="A6" s="30" t="s">
        <v>17</v>
      </c>
      <c r="B6" s="30"/>
      <c r="J6" s="30" t="s">
        <v>16</v>
      </c>
      <c r="L6" s="31">
        <v>43465</v>
      </c>
      <c r="N6" s="30" t="s">
        <v>15</v>
      </c>
      <c r="O6" s="32">
        <v>0.75899305555555552</v>
      </c>
      <c r="Q6" s="29" t="s">
        <v>14</v>
      </c>
      <c r="S6" s="33">
        <v>1</v>
      </c>
    </row>
    <row r="7" spans="1:19" x14ac:dyDescent="0.25">
      <c r="A7" s="7"/>
      <c r="B7" s="7"/>
      <c r="C7" s="13"/>
      <c r="D7" s="8"/>
      <c r="E7" s="8"/>
      <c r="F7" s="8"/>
      <c r="G7" s="7"/>
      <c r="H7" s="8"/>
      <c r="I7" s="8"/>
      <c r="J7" s="7"/>
      <c r="K7" s="9"/>
      <c r="L7" s="8"/>
      <c r="M7" s="8"/>
      <c r="N7" s="7"/>
      <c r="O7" s="8"/>
      <c r="P7" s="9"/>
      <c r="Q7" s="8"/>
      <c r="R7" s="8"/>
      <c r="S7" s="9"/>
    </row>
    <row r="8" spans="1:19" ht="47.1" customHeight="1" x14ac:dyDescent="0.25">
      <c r="A8" s="24" t="s">
        <v>6</v>
      </c>
      <c r="B8" s="103"/>
      <c r="C8" s="25" t="s">
        <v>7</v>
      </c>
      <c r="D8" s="2"/>
      <c r="E8" s="22" t="s">
        <v>8</v>
      </c>
      <c r="F8" s="2"/>
      <c r="G8" s="1"/>
      <c r="H8" s="22" t="s">
        <v>9</v>
      </c>
      <c r="I8" s="2"/>
      <c r="J8" s="1"/>
      <c r="K8" s="27" t="s">
        <v>11</v>
      </c>
      <c r="L8" s="90" t="s">
        <v>5</v>
      </c>
      <c r="M8" s="89"/>
      <c r="N8" s="1"/>
      <c r="O8" s="88" t="s">
        <v>4</v>
      </c>
      <c r="P8" s="89"/>
      <c r="Q8" s="2"/>
      <c r="R8" s="23" t="s">
        <v>3</v>
      </c>
      <c r="S8" s="3"/>
    </row>
    <row r="9" spans="1:19" x14ac:dyDescent="0.25">
      <c r="A9" s="1"/>
      <c r="B9" s="34"/>
      <c r="C9" s="14"/>
      <c r="D9" s="2"/>
      <c r="E9" s="2"/>
      <c r="F9" s="2"/>
      <c r="G9" s="1"/>
      <c r="H9" s="2"/>
      <c r="I9" s="2"/>
      <c r="J9" s="1"/>
      <c r="K9" s="3"/>
      <c r="L9" s="2"/>
      <c r="M9" s="2"/>
      <c r="N9" s="1"/>
      <c r="O9" s="2"/>
      <c r="P9" s="3"/>
      <c r="Q9" s="2"/>
      <c r="R9" s="2"/>
      <c r="S9" s="3"/>
    </row>
    <row r="10" spans="1:19" x14ac:dyDescent="0.25">
      <c r="A10" s="11"/>
      <c r="B10" s="42"/>
      <c r="C10" s="15"/>
      <c r="D10" s="10"/>
      <c r="E10" s="10"/>
      <c r="F10" s="10"/>
      <c r="G10" s="11"/>
      <c r="H10" s="10"/>
      <c r="I10" s="10"/>
      <c r="J10" s="11"/>
      <c r="K10" s="12"/>
      <c r="L10" s="10"/>
      <c r="M10" s="10"/>
      <c r="N10" s="11"/>
      <c r="O10" s="10"/>
      <c r="P10" s="12"/>
      <c r="Q10" s="10"/>
      <c r="R10" s="10"/>
      <c r="S10" s="12"/>
    </row>
    <row r="11" spans="1:19" x14ac:dyDescent="0.25">
      <c r="A11" s="7"/>
      <c r="B11" s="8"/>
      <c r="C11" s="8"/>
      <c r="D11" s="8"/>
      <c r="E11" s="8"/>
      <c r="F11" s="8"/>
      <c r="G11" s="8"/>
      <c r="H11" s="8"/>
      <c r="I11" s="8"/>
      <c r="J11" s="8"/>
      <c r="K11" s="9"/>
      <c r="L11" s="8"/>
      <c r="M11" s="9"/>
      <c r="N11" s="8"/>
      <c r="O11" s="8"/>
      <c r="P11" s="9"/>
      <c r="Q11" s="8"/>
      <c r="R11" s="8"/>
      <c r="S11" s="9"/>
    </row>
    <row r="12" spans="1:19" x14ac:dyDescent="0.25">
      <c r="A12" s="20" t="s">
        <v>78</v>
      </c>
      <c r="B12" s="104" t="s">
        <v>99</v>
      </c>
      <c r="C12" s="2" t="s">
        <v>79</v>
      </c>
      <c r="D12" s="20" t="s">
        <v>80</v>
      </c>
      <c r="E12" s="2" t="s">
        <v>81</v>
      </c>
      <c r="F12" s="2" t="s">
        <v>82</v>
      </c>
      <c r="G12" s="2" t="s">
        <v>83</v>
      </c>
      <c r="H12" s="2" t="s">
        <v>84</v>
      </c>
      <c r="I12" s="2" t="s">
        <v>85</v>
      </c>
      <c r="J12" s="2" t="s">
        <v>86</v>
      </c>
      <c r="K12" s="35" t="s">
        <v>87</v>
      </c>
      <c r="L12" s="2" t="s">
        <v>88</v>
      </c>
      <c r="M12" s="35" t="s">
        <v>89</v>
      </c>
      <c r="N12" s="2" t="s">
        <v>90</v>
      </c>
      <c r="O12" s="2" t="s">
        <v>91</v>
      </c>
      <c r="P12" s="35" t="s">
        <v>92</v>
      </c>
      <c r="Q12" s="2" t="s">
        <v>93</v>
      </c>
      <c r="R12" s="2" t="s">
        <v>94</v>
      </c>
      <c r="S12" s="2" t="s">
        <v>95</v>
      </c>
    </row>
    <row r="13" spans="1:19" x14ac:dyDescent="0.25">
      <c r="A13" s="20" t="s">
        <v>19</v>
      </c>
      <c r="B13" s="104"/>
      <c r="C13" s="2"/>
      <c r="D13" s="20" t="s">
        <v>18</v>
      </c>
      <c r="E13" s="2"/>
      <c r="F13" s="2"/>
      <c r="G13" s="2"/>
      <c r="H13" s="2"/>
      <c r="I13" s="2"/>
      <c r="J13" s="2"/>
      <c r="K13" s="35"/>
      <c r="L13" s="2"/>
      <c r="M13" s="35"/>
      <c r="N13" s="2"/>
      <c r="O13" s="2"/>
      <c r="P13" s="35"/>
      <c r="Q13" s="2"/>
      <c r="R13" s="2"/>
      <c r="S13" s="2"/>
    </row>
    <row r="14" spans="1:19" x14ac:dyDescent="0.25">
      <c r="A14" s="97">
        <v>43101</v>
      </c>
      <c r="B14" s="104" t="s">
        <v>19</v>
      </c>
      <c r="C14" s="28" t="s">
        <v>21</v>
      </c>
      <c r="D14" s="28" t="s">
        <v>22</v>
      </c>
      <c r="E14" s="2"/>
      <c r="F14" s="2"/>
      <c r="G14" s="28" t="s">
        <v>20</v>
      </c>
      <c r="H14" s="2"/>
      <c r="I14" s="2"/>
      <c r="J14" s="28" t="s">
        <v>23</v>
      </c>
      <c r="K14" s="35"/>
      <c r="L14" s="2"/>
      <c r="M14" s="36"/>
      <c r="N14" s="2"/>
      <c r="O14" s="2"/>
      <c r="P14" s="37">
        <v>26794</v>
      </c>
      <c r="Q14" s="2"/>
      <c r="R14" s="2"/>
      <c r="S14" s="98">
        <v>-26794</v>
      </c>
    </row>
    <row r="15" spans="1:19" x14ac:dyDescent="0.25">
      <c r="A15" s="97">
        <v>43101</v>
      </c>
      <c r="B15" s="104" t="s">
        <v>19</v>
      </c>
      <c r="C15" s="28" t="s">
        <v>21</v>
      </c>
      <c r="D15" s="28" t="s">
        <v>22</v>
      </c>
      <c r="E15" s="2"/>
      <c r="F15" s="2"/>
      <c r="G15" s="28" t="s">
        <v>24</v>
      </c>
      <c r="H15" s="2"/>
      <c r="I15" s="2"/>
      <c r="J15" s="28" t="s">
        <v>25</v>
      </c>
      <c r="K15" s="35"/>
      <c r="L15" s="2"/>
      <c r="M15" s="37">
        <v>1215644</v>
      </c>
      <c r="N15" s="2"/>
      <c r="O15" s="2"/>
      <c r="P15" s="36"/>
      <c r="Q15" s="2"/>
      <c r="R15" s="2"/>
      <c r="S15" s="98">
        <v>1188850</v>
      </c>
    </row>
    <row r="16" spans="1:19" x14ac:dyDescent="0.25">
      <c r="A16" s="97">
        <v>43101</v>
      </c>
      <c r="B16" s="104" t="s">
        <v>19</v>
      </c>
      <c r="C16" s="28" t="s">
        <v>21</v>
      </c>
      <c r="D16" s="28" t="s">
        <v>22</v>
      </c>
      <c r="E16" s="2"/>
      <c r="F16" s="2"/>
      <c r="G16" s="28" t="s">
        <v>26</v>
      </c>
      <c r="H16" s="2"/>
      <c r="I16" s="2"/>
      <c r="J16" s="28" t="s">
        <v>25</v>
      </c>
      <c r="K16" s="35"/>
      <c r="L16" s="2"/>
      <c r="M16" s="36"/>
      <c r="N16" s="2"/>
      <c r="O16" s="2"/>
      <c r="P16" s="37">
        <v>1223429</v>
      </c>
      <c r="Q16" s="2"/>
      <c r="R16" s="2"/>
      <c r="S16" s="98">
        <v>-34579</v>
      </c>
    </row>
    <row r="17" spans="1:19" x14ac:dyDescent="0.25">
      <c r="A17" s="97">
        <v>43103</v>
      </c>
      <c r="B17" s="104" t="s">
        <v>19</v>
      </c>
      <c r="C17" s="28" t="s">
        <v>28</v>
      </c>
      <c r="D17" s="28" t="s">
        <v>29</v>
      </c>
      <c r="E17" s="2"/>
      <c r="F17" s="2"/>
      <c r="G17" s="28" t="s">
        <v>27</v>
      </c>
      <c r="H17" s="2"/>
      <c r="I17" s="2"/>
      <c r="J17" s="28" t="s">
        <v>23</v>
      </c>
      <c r="K17" s="35"/>
      <c r="L17" s="2"/>
      <c r="M17" s="37">
        <v>16519</v>
      </c>
      <c r="N17" s="2"/>
      <c r="O17" s="2"/>
      <c r="P17" s="36"/>
      <c r="Q17" s="2"/>
      <c r="R17" s="2"/>
      <c r="S17" s="98">
        <v>-18060</v>
      </c>
    </row>
    <row r="18" spans="1:19" x14ac:dyDescent="0.25">
      <c r="A18" s="97">
        <v>43103</v>
      </c>
      <c r="B18" s="104" t="s">
        <v>19</v>
      </c>
      <c r="C18" s="28" t="s">
        <v>28</v>
      </c>
      <c r="D18" s="28" t="s">
        <v>31</v>
      </c>
      <c r="E18" s="2"/>
      <c r="F18" s="2"/>
      <c r="G18" s="28" t="s">
        <v>30</v>
      </c>
      <c r="H18" s="2"/>
      <c r="I18" s="2"/>
      <c r="J18" s="28" t="s">
        <v>23</v>
      </c>
      <c r="K18" s="35"/>
      <c r="L18" s="2"/>
      <c r="M18" s="37">
        <v>10275</v>
      </c>
      <c r="N18" s="2"/>
      <c r="O18" s="2"/>
      <c r="P18" s="36"/>
      <c r="Q18" s="2"/>
      <c r="R18" s="2"/>
      <c r="S18" s="98">
        <v>-7785</v>
      </c>
    </row>
    <row r="19" spans="1:19" x14ac:dyDescent="0.25">
      <c r="A19" s="97">
        <v>43103</v>
      </c>
      <c r="B19" s="104" t="s">
        <v>19</v>
      </c>
      <c r="C19" s="28" t="s">
        <v>33</v>
      </c>
      <c r="D19" s="28" t="s">
        <v>34</v>
      </c>
      <c r="E19" s="2"/>
      <c r="F19" s="2"/>
      <c r="G19" s="28" t="s">
        <v>65</v>
      </c>
      <c r="H19" s="2"/>
      <c r="I19" s="2"/>
      <c r="J19" s="28" t="s">
        <v>25</v>
      </c>
      <c r="K19" s="35"/>
      <c r="L19" s="2"/>
      <c r="M19" s="37">
        <v>3977</v>
      </c>
      <c r="N19" s="2"/>
      <c r="O19" s="2"/>
      <c r="P19" s="36"/>
      <c r="Q19" s="2"/>
      <c r="R19" s="2"/>
      <c r="S19" s="98">
        <v>-3808</v>
      </c>
    </row>
    <row r="20" spans="1:19" x14ac:dyDescent="0.25">
      <c r="A20" s="97">
        <v>43105</v>
      </c>
      <c r="B20" s="104" t="s">
        <v>19</v>
      </c>
      <c r="C20" s="28" t="s">
        <v>28</v>
      </c>
      <c r="D20" s="28" t="s">
        <v>35</v>
      </c>
      <c r="E20" s="2"/>
      <c r="F20" s="2"/>
      <c r="G20" s="28" t="s">
        <v>64</v>
      </c>
      <c r="H20" s="2"/>
      <c r="I20" s="2"/>
      <c r="J20" s="28" t="s">
        <v>25</v>
      </c>
      <c r="K20" s="35"/>
      <c r="L20" s="2"/>
      <c r="M20" s="37">
        <v>1621</v>
      </c>
      <c r="N20" s="2"/>
      <c r="O20" s="2"/>
      <c r="P20" s="36"/>
      <c r="Q20" s="2"/>
      <c r="R20" s="2"/>
      <c r="S20" s="98">
        <v>-2187</v>
      </c>
    </row>
    <row r="21" spans="1:19" x14ac:dyDescent="0.25">
      <c r="A21" s="97">
        <v>43105</v>
      </c>
      <c r="B21" s="104" t="s">
        <v>19</v>
      </c>
      <c r="C21" s="28" t="s">
        <v>28</v>
      </c>
      <c r="D21" s="28" t="s">
        <v>36</v>
      </c>
      <c r="E21" s="2"/>
      <c r="F21" s="2"/>
      <c r="G21" s="28" t="s">
        <v>66</v>
      </c>
      <c r="H21" s="2"/>
      <c r="I21" s="2"/>
      <c r="J21" s="28" t="s">
        <v>25</v>
      </c>
      <c r="K21" s="35"/>
      <c r="L21" s="2"/>
      <c r="M21" s="37">
        <v>2187</v>
      </c>
      <c r="N21" s="2"/>
      <c r="O21" s="2"/>
      <c r="P21" s="36"/>
      <c r="Q21" s="2"/>
      <c r="R21" s="2"/>
      <c r="S21" s="98">
        <v>0</v>
      </c>
    </row>
    <row r="22" spans="1:19" x14ac:dyDescent="0.25">
      <c r="A22" s="97">
        <v>43130</v>
      </c>
      <c r="B22" s="104" t="s">
        <v>19</v>
      </c>
      <c r="C22" s="28" t="s">
        <v>28</v>
      </c>
      <c r="D22" s="28" t="s">
        <v>38</v>
      </c>
      <c r="E22" s="2"/>
      <c r="F22" s="2"/>
      <c r="G22" s="28" t="s">
        <v>37</v>
      </c>
      <c r="H22" s="2"/>
      <c r="I22" s="2"/>
      <c r="J22" s="28"/>
      <c r="K22" s="35"/>
      <c r="L22" s="2"/>
      <c r="M22" s="37">
        <v>1204890</v>
      </c>
      <c r="N22" s="2"/>
      <c r="O22" s="2"/>
      <c r="P22" s="36"/>
      <c r="Q22" s="2"/>
      <c r="R22" s="2"/>
      <c r="S22" s="98">
        <v>1204890</v>
      </c>
    </row>
    <row r="23" spans="1:19" x14ac:dyDescent="0.25">
      <c r="A23" s="97">
        <v>43131</v>
      </c>
      <c r="B23" s="104" t="s">
        <v>19</v>
      </c>
      <c r="C23" s="28" t="s">
        <v>39</v>
      </c>
      <c r="D23" s="28" t="s">
        <v>40</v>
      </c>
      <c r="E23" s="2"/>
      <c r="F23" s="2"/>
      <c r="G23" s="28" t="s">
        <v>26</v>
      </c>
      <c r="H23" s="2"/>
      <c r="I23" s="2"/>
      <c r="J23" s="28"/>
      <c r="K23" s="35"/>
      <c r="L23" s="2"/>
      <c r="M23" s="36"/>
      <c r="N23" s="2"/>
      <c r="O23" s="2"/>
      <c r="P23" s="37">
        <v>1228236</v>
      </c>
      <c r="Q23" s="2"/>
      <c r="R23" s="2"/>
      <c r="S23" s="98">
        <v>-23346</v>
      </c>
    </row>
    <row r="24" spans="1:19" x14ac:dyDescent="0.25">
      <c r="A24" s="2"/>
      <c r="B24" s="105"/>
      <c r="C24" s="39" t="s">
        <v>45</v>
      </c>
      <c r="D24" s="2"/>
      <c r="E24" s="20" t="s">
        <v>19</v>
      </c>
      <c r="F24" s="2"/>
      <c r="G24" s="39" t="s">
        <v>46</v>
      </c>
      <c r="H24" s="40">
        <v>43101</v>
      </c>
      <c r="I24" s="39" t="s">
        <v>1</v>
      </c>
      <c r="J24" s="40">
        <v>43465</v>
      </c>
      <c r="K24" s="35"/>
      <c r="L24" s="2"/>
      <c r="M24" s="38">
        <f>+SUM(M14:M23)</f>
        <v>2455113</v>
      </c>
      <c r="N24" s="2"/>
      <c r="O24" s="2"/>
      <c r="P24" s="38">
        <f>+SUM(P14:P23)</f>
        <v>2478459</v>
      </c>
      <c r="Q24" s="2"/>
      <c r="R24" s="2"/>
      <c r="S24" s="99">
        <v>-23346</v>
      </c>
    </row>
    <row r="25" spans="1:19" x14ac:dyDescent="0.25">
      <c r="A25" s="20" t="s">
        <v>48</v>
      </c>
      <c r="B25" s="104"/>
      <c r="C25" s="2"/>
      <c r="D25" s="20" t="s">
        <v>47</v>
      </c>
      <c r="E25" s="2"/>
      <c r="F25" s="2"/>
      <c r="G25" s="2"/>
      <c r="H25" s="2"/>
      <c r="I25" s="2"/>
      <c r="J25" s="2"/>
      <c r="K25" s="35"/>
      <c r="L25" s="2"/>
      <c r="M25" s="35"/>
      <c r="N25" s="2"/>
      <c r="O25" s="2"/>
      <c r="P25" s="35"/>
      <c r="Q25" s="2"/>
      <c r="R25" s="2"/>
      <c r="S25" s="2"/>
    </row>
    <row r="26" spans="1:19" x14ac:dyDescent="0.25">
      <c r="A26" s="97">
        <v>43465</v>
      </c>
      <c r="B26" s="104" t="s">
        <v>48</v>
      </c>
      <c r="C26" s="28" t="s">
        <v>28</v>
      </c>
      <c r="D26" s="28" t="s">
        <v>49</v>
      </c>
      <c r="E26" s="2"/>
      <c r="F26" s="2"/>
      <c r="G26" s="28" t="s">
        <v>67</v>
      </c>
      <c r="H26" s="2"/>
      <c r="I26" s="2"/>
      <c r="J26" s="28" t="s">
        <v>13</v>
      </c>
      <c r="K26" s="35"/>
      <c r="L26" s="2"/>
      <c r="M26" s="36"/>
      <c r="N26" s="2"/>
      <c r="O26" s="2"/>
      <c r="P26" s="37">
        <v>2733</v>
      </c>
      <c r="Q26" s="2"/>
      <c r="R26" s="2"/>
      <c r="S26" s="98">
        <v>-2733</v>
      </c>
    </row>
    <row r="27" spans="1:19" x14ac:dyDescent="0.25">
      <c r="A27" s="97">
        <v>43465</v>
      </c>
      <c r="B27" s="104" t="s">
        <v>48</v>
      </c>
      <c r="C27" s="28" t="s">
        <v>28</v>
      </c>
      <c r="D27" s="28" t="s">
        <v>50</v>
      </c>
      <c r="E27" s="2"/>
      <c r="F27" s="2"/>
      <c r="G27" s="28" t="s">
        <v>68</v>
      </c>
      <c r="H27" s="2"/>
      <c r="I27" s="2"/>
      <c r="J27" s="28" t="s">
        <v>13</v>
      </c>
      <c r="K27" s="35"/>
      <c r="L27" s="2"/>
      <c r="M27" s="36"/>
      <c r="N27" s="2"/>
      <c r="O27" s="2"/>
      <c r="P27" s="37">
        <v>2738</v>
      </c>
      <c r="Q27" s="2"/>
      <c r="R27" s="2"/>
      <c r="S27" s="98">
        <v>-5471</v>
      </c>
    </row>
    <row r="28" spans="1:19" x14ac:dyDescent="0.25">
      <c r="A28" s="2"/>
      <c r="B28" s="105"/>
      <c r="C28" s="39" t="s">
        <v>45</v>
      </c>
      <c r="D28" s="2"/>
      <c r="E28" s="20" t="s">
        <v>48</v>
      </c>
      <c r="F28" s="2"/>
      <c r="G28" s="39" t="s">
        <v>46</v>
      </c>
      <c r="H28" s="40">
        <v>43101</v>
      </c>
      <c r="I28" s="39" t="s">
        <v>1</v>
      </c>
      <c r="J28" s="40">
        <v>43465</v>
      </c>
      <c r="K28" s="35"/>
      <c r="L28" s="2"/>
      <c r="M28" s="36"/>
      <c r="N28" s="2"/>
      <c r="O28" s="2"/>
      <c r="P28" s="38">
        <f>+SUM(P26:P27)</f>
        <v>5471</v>
      </c>
      <c r="Q28" s="2"/>
      <c r="R28" s="2"/>
      <c r="S28" s="100">
        <v>-5471</v>
      </c>
    </row>
    <row r="29" spans="1:19" x14ac:dyDescent="0.25">
      <c r="A29" s="20" t="s">
        <v>52</v>
      </c>
      <c r="B29" s="104"/>
      <c r="C29" s="2"/>
      <c r="D29" s="20" t="s">
        <v>51</v>
      </c>
      <c r="E29" s="2"/>
      <c r="F29" s="2"/>
      <c r="G29" s="2"/>
      <c r="H29" s="2"/>
      <c r="I29" s="2"/>
      <c r="J29" s="2"/>
      <c r="K29" s="35"/>
      <c r="L29" s="2"/>
      <c r="M29" s="35"/>
      <c r="N29" s="2"/>
      <c r="O29" s="2"/>
      <c r="P29" s="35"/>
      <c r="Q29" s="2"/>
      <c r="R29" s="2"/>
      <c r="S29" s="2"/>
    </row>
    <row r="30" spans="1:19" x14ac:dyDescent="0.25">
      <c r="A30" s="97">
        <v>43102</v>
      </c>
      <c r="B30" s="104" t="s">
        <v>52</v>
      </c>
      <c r="C30" s="28" t="s">
        <v>33</v>
      </c>
      <c r="D30" s="28" t="s">
        <v>54</v>
      </c>
      <c r="E30" s="2"/>
      <c r="F30" s="2"/>
      <c r="G30" s="28" t="s">
        <v>53</v>
      </c>
      <c r="H30" s="2"/>
      <c r="I30" s="2"/>
      <c r="J30" s="28" t="s">
        <v>13</v>
      </c>
      <c r="K30" s="35"/>
      <c r="L30" s="2"/>
      <c r="M30" s="37">
        <v>120</v>
      </c>
      <c r="N30" s="2"/>
      <c r="O30" s="2"/>
      <c r="P30" s="36"/>
      <c r="Q30" s="2"/>
      <c r="R30" s="2"/>
      <c r="S30" s="98">
        <f>+M30-P30</f>
        <v>120</v>
      </c>
    </row>
    <row r="31" spans="1:19" x14ac:dyDescent="0.25">
      <c r="A31" s="97">
        <v>43103</v>
      </c>
      <c r="B31" s="104" t="s">
        <v>52</v>
      </c>
      <c r="C31" s="28" t="s">
        <v>33</v>
      </c>
      <c r="D31" s="28" t="s">
        <v>34</v>
      </c>
      <c r="E31" s="2"/>
      <c r="F31" s="2"/>
      <c r="G31" s="28" t="s">
        <v>32</v>
      </c>
      <c r="H31" s="2"/>
      <c r="I31" s="2"/>
      <c r="J31" s="28" t="s">
        <v>13</v>
      </c>
      <c r="K31" s="35"/>
      <c r="L31" s="2"/>
      <c r="M31" s="36"/>
      <c r="N31" s="2"/>
      <c r="O31" s="2"/>
      <c r="P31" s="37">
        <v>3977</v>
      </c>
      <c r="Q31" s="2"/>
      <c r="R31" s="2"/>
      <c r="S31" s="98">
        <f>+S30+M31-P31</f>
        <v>-3857</v>
      </c>
    </row>
    <row r="32" spans="1:19" x14ac:dyDescent="0.25">
      <c r="A32" s="97">
        <v>43131</v>
      </c>
      <c r="B32" s="104" t="s">
        <v>52</v>
      </c>
      <c r="C32" s="28" t="s">
        <v>33</v>
      </c>
      <c r="D32" s="28" t="s">
        <v>42</v>
      </c>
      <c r="E32" s="2"/>
      <c r="F32" s="2"/>
      <c r="G32" s="28" t="s">
        <v>41</v>
      </c>
      <c r="H32" s="2"/>
      <c r="I32" s="2"/>
      <c r="J32" s="28" t="s">
        <v>13</v>
      </c>
      <c r="K32" s="35"/>
      <c r="L32" s="2"/>
      <c r="M32" s="36"/>
      <c r="N32" s="2"/>
      <c r="O32" s="2"/>
      <c r="P32" s="37">
        <v>4004</v>
      </c>
      <c r="Q32" s="2"/>
      <c r="R32" s="2"/>
      <c r="S32" s="98">
        <f t="shared" ref="S32:S35" si="0">+S31+M32-P32</f>
        <v>-7861</v>
      </c>
    </row>
    <row r="33" spans="1:19" x14ac:dyDescent="0.25">
      <c r="A33" s="97">
        <v>43131</v>
      </c>
      <c r="B33" s="104" t="s">
        <v>52</v>
      </c>
      <c r="C33" s="28" t="s">
        <v>33</v>
      </c>
      <c r="D33" s="28" t="s">
        <v>56</v>
      </c>
      <c r="E33" s="2"/>
      <c r="F33" s="2"/>
      <c r="G33" s="28" t="s">
        <v>55</v>
      </c>
      <c r="H33" s="2"/>
      <c r="I33" s="2"/>
      <c r="J33" s="28" t="s">
        <v>59</v>
      </c>
      <c r="K33" s="35"/>
      <c r="L33" s="2"/>
      <c r="M33" s="37">
        <v>8400</v>
      </c>
      <c r="N33" s="2"/>
      <c r="O33" s="2"/>
      <c r="P33" s="36"/>
      <c r="Q33" s="2"/>
      <c r="R33" s="2"/>
      <c r="S33" s="98">
        <f t="shared" si="0"/>
        <v>539</v>
      </c>
    </row>
    <row r="34" spans="1:19" x14ac:dyDescent="0.25">
      <c r="A34" s="97">
        <v>43281</v>
      </c>
      <c r="B34" s="104" t="s">
        <v>52</v>
      </c>
      <c r="C34" s="28" t="s">
        <v>33</v>
      </c>
      <c r="D34" s="28" t="s">
        <v>58</v>
      </c>
      <c r="E34" s="2"/>
      <c r="F34" s="2"/>
      <c r="G34" s="28" t="s">
        <v>57</v>
      </c>
      <c r="H34" s="2"/>
      <c r="I34" s="2"/>
      <c r="J34" s="28" t="s">
        <v>59</v>
      </c>
      <c r="K34" s="35"/>
      <c r="L34" s="2"/>
      <c r="M34" s="36"/>
      <c r="N34" s="2"/>
      <c r="O34" s="2"/>
      <c r="P34" s="37">
        <v>4000</v>
      </c>
      <c r="Q34" s="2"/>
      <c r="R34" s="2"/>
      <c r="S34" s="98">
        <f t="shared" si="0"/>
        <v>-3461</v>
      </c>
    </row>
    <row r="35" spans="1:19" x14ac:dyDescent="0.25">
      <c r="A35" s="97">
        <v>43283</v>
      </c>
      <c r="B35" s="104" t="s">
        <v>52</v>
      </c>
      <c r="C35" s="28" t="s">
        <v>33</v>
      </c>
      <c r="D35" s="28" t="s">
        <v>44</v>
      </c>
      <c r="E35" s="2"/>
      <c r="F35" s="2"/>
      <c r="G35" s="28" t="s">
        <v>43</v>
      </c>
      <c r="H35" s="2"/>
      <c r="I35" s="2"/>
      <c r="J35" s="28" t="s">
        <v>59</v>
      </c>
      <c r="K35" s="35"/>
      <c r="L35" s="2"/>
      <c r="M35" s="36"/>
      <c r="N35" s="2"/>
      <c r="O35" s="2"/>
      <c r="P35" s="37">
        <v>4000</v>
      </c>
      <c r="Q35" s="2"/>
      <c r="R35" s="2"/>
      <c r="S35" s="98">
        <f t="shared" si="0"/>
        <v>-7461</v>
      </c>
    </row>
    <row r="36" spans="1:19" x14ac:dyDescent="0.25">
      <c r="A36" s="2"/>
      <c r="B36" s="105"/>
      <c r="C36" s="39" t="s">
        <v>45</v>
      </c>
      <c r="D36" s="2"/>
      <c r="E36" s="20" t="s">
        <v>52</v>
      </c>
      <c r="F36" s="2"/>
      <c r="G36" s="39" t="s">
        <v>46</v>
      </c>
      <c r="H36" s="40">
        <v>43101</v>
      </c>
      <c r="I36" s="39" t="s">
        <v>1</v>
      </c>
      <c r="J36" s="40">
        <v>43465</v>
      </c>
      <c r="K36" s="35"/>
      <c r="L36" s="2"/>
      <c r="M36" s="38">
        <v>8520</v>
      </c>
      <c r="N36" s="2"/>
      <c r="O36" s="2"/>
      <c r="P36" s="38">
        <v>12885.7</v>
      </c>
      <c r="Q36" s="2"/>
      <c r="R36" s="2"/>
      <c r="S36" s="100">
        <v>-4365.7</v>
      </c>
    </row>
    <row r="37" spans="1:19" x14ac:dyDescent="0.25">
      <c r="A37" s="2"/>
      <c r="B37" s="105"/>
      <c r="C37" s="39" t="s">
        <v>45</v>
      </c>
      <c r="D37" s="2"/>
      <c r="E37" s="20" t="s">
        <v>60</v>
      </c>
      <c r="F37" s="2"/>
      <c r="G37" s="39" t="s">
        <v>46</v>
      </c>
      <c r="H37" s="40">
        <v>43101</v>
      </c>
      <c r="I37" s="39" t="s">
        <v>1</v>
      </c>
      <c r="J37" s="40">
        <v>43465</v>
      </c>
      <c r="K37" s="35"/>
      <c r="L37" s="2"/>
      <c r="M37" s="38">
        <v>19857290.809999999</v>
      </c>
      <c r="N37" s="2"/>
      <c r="O37" s="2"/>
      <c r="P37" s="38">
        <v>22734971.25</v>
      </c>
      <c r="Q37" s="2"/>
      <c r="R37" s="2"/>
      <c r="S37" s="100">
        <v>-2877680.4400000013</v>
      </c>
    </row>
    <row r="38" spans="1:19" x14ac:dyDescent="0.25">
      <c r="A38" s="2"/>
      <c r="B38" s="105"/>
      <c r="C38" s="2"/>
      <c r="D38" s="2"/>
      <c r="E38" s="2"/>
      <c r="F38" s="2"/>
      <c r="G38" s="2"/>
      <c r="H38" s="2"/>
      <c r="I38" s="2"/>
      <c r="J38" s="2"/>
      <c r="K38" s="35"/>
      <c r="L38" s="2"/>
      <c r="M38" s="35"/>
      <c r="N38" s="2"/>
      <c r="O38" s="2"/>
      <c r="P38" s="35"/>
      <c r="Q38" s="2"/>
      <c r="R38" s="2"/>
      <c r="S38" s="2"/>
    </row>
    <row r="39" spans="1:19" x14ac:dyDescent="0.25">
      <c r="A39" s="2"/>
      <c r="B39" s="105"/>
      <c r="C39" s="39" t="s">
        <v>45</v>
      </c>
      <c r="D39" s="2"/>
      <c r="E39" s="20" t="s">
        <v>61</v>
      </c>
      <c r="F39" s="2"/>
      <c r="G39" s="39" t="s">
        <v>46</v>
      </c>
      <c r="H39" s="40">
        <v>43101</v>
      </c>
      <c r="I39" s="39" t="s">
        <v>1</v>
      </c>
      <c r="J39" s="40">
        <v>43465</v>
      </c>
      <c r="K39" s="35"/>
      <c r="L39" s="2"/>
      <c r="M39" s="38">
        <v>7161793.6199999992</v>
      </c>
      <c r="N39" s="2"/>
      <c r="O39" s="2"/>
      <c r="P39" s="38">
        <v>8490692.6899999995</v>
      </c>
      <c r="Q39" s="2"/>
      <c r="R39" s="2"/>
      <c r="S39" s="100">
        <v>-1328899.0700000003</v>
      </c>
    </row>
    <row r="40" spans="1:19" x14ac:dyDescent="0.25">
      <c r="A40" s="16"/>
      <c r="B40" s="106"/>
      <c r="C40" s="16"/>
      <c r="D40" s="16"/>
      <c r="E40" s="16"/>
      <c r="F40" s="16"/>
      <c r="G40" s="16"/>
      <c r="H40" s="16"/>
      <c r="I40" s="16"/>
      <c r="J40" s="16"/>
      <c r="K40" s="41"/>
      <c r="L40" s="16"/>
      <c r="M40" s="41"/>
      <c r="N40" s="16"/>
      <c r="O40" s="16"/>
      <c r="P40" s="41"/>
      <c r="Q40" s="16"/>
      <c r="R40" s="16"/>
      <c r="S40" s="16"/>
    </row>
    <row r="41" spans="1:19" x14ac:dyDescent="0.25">
      <c r="A41" s="2"/>
      <c r="B41" s="105"/>
      <c r="C41" s="2"/>
      <c r="D41" s="2"/>
      <c r="E41" s="2"/>
      <c r="F41" s="2"/>
      <c r="G41" s="2"/>
      <c r="H41" s="2"/>
      <c r="I41" s="2"/>
      <c r="J41" s="39" t="s">
        <v>62</v>
      </c>
      <c r="K41" s="35"/>
      <c r="L41" s="2"/>
      <c r="M41" s="38">
        <v>27019084.429999966</v>
      </c>
      <c r="N41" s="2"/>
      <c r="O41" s="2"/>
      <c r="P41" s="38">
        <v>31225663.939999968</v>
      </c>
      <c r="Q41" s="2"/>
      <c r="R41" s="2"/>
      <c r="S41" s="100">
        <v>-4206579.5100000016</v>
      </c>
    </row>
    <row r="42" spans="1:19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35"/>
      <c r="L42" s="2"/>
      <c r="M42" s="35"/>
      <c r="N42" s="2"/>
      <c r="O42" s="2"/>
      <c r="P42" s="35"/>
      <c r="Q42" s="2"/>
      <c r="R42" s="2"/>
      <c r="S42" s="2"/>
    </row>
  </sheetData>
  <mergeCells count="2">
    <mergeCell ref="O8:P8"/>
    <mergeCell ref="L8:M8"/>
  </mergeCells>
  <pageMargins left="0.7" right="0.7" top="0.75" bottom="0.75" header="0.3" footer="0.3"/>
  <colBreaks count="1" manualBreakCount="1">
    <brk id="18" max="1048575" man="1"/>
  </colBreak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1"/>
  <sheetViews>
    <sheetView workbookViewId="0">
      <selection activeCell="E13" sqref="E13"/>
    </sheetView>
  </sheetViews>
  <sheetFormatPr baseColWidth="10" defaultRowHeight="15" x14ac:dyDescent="0.25"/>
  <cols>
    <col min="1" max="1" width="37.140625" customWidth="1"/>
    <col min="2" max="2" width="47.28515625" customWidth="1"/>
    <col min="3" max="4" width="15.42578125" customWidth="1"/>
    <col min="5" max="5" width="46.28515625" customWidth="1"/>
  </cols>
  <sheetData>
    <row r="1" spans="1:6" x14ac:dyDescent="0.25">
      <c r="A1" s="65" t="str">
        <f>+'Grand-livre des comptes'!A2</f>
        <v>Société Test XXXXXXXXX</v>
      </c>
      <c r="C1" s="45"/>
      <c r="D1" s="45"/>
      <c r="E1" s="46"/>
    </row>
    <row r="2" spans="1:6" x14ac:dyDescent="0.25">
      <c r="A2" s="44" t="s">
        <v>69</v>
      </c>
      <c r="C2" s="45"/>
      <c r="D2" s="45"/>
      <c r="E2" s="46"/>
    </row>
    <row r="3" spans="1:6" x14ac:dyDescent="0.25">
      <c r="A3" s="44"/>
      <c r="C3" s="45"/>
      <c r="D3" s="45"/>
      <c r="E3" s="46"/>
    </row>
    <row r="4" spans="1:6" x14ac:dyDescent="0.25">
      <c r="A4" s="47"/>
      <c r="B4" s="66">
        <f>+'Grand-livre des comptes'!Q3</f>
        <v>43465</v>
      </c>
      <c r="C4" s="45"/>
      <c r="D4" s="45"/>
      <c r="E4" s="46"/>
    </row>
    <row r="5" spans="1:6" x14ac:dyDescent="0.25">
      <c r="C5" s="45"/>
      <c r="D5" s="45"/>
      <c r="E5" s="46"/>
    </row>
    <row r="6" spans="1:6" x14ac:dyDescent="0.25">
      <c r="A6" s="48" t="s">
        <v>70</v>
      </c>
      <c r="B6" s="74" t="str">
        <f>+'Grand-livre des comptes'!E24</f>
        <v>44320000</v>
      </c>
      <c r="C6" s="75"/>
      <c r="D6" s="75"/>
      <c r="E6" s="76"/>
    </row>
    <row r="7" spans="1:6" x14ac:dyDescent="0.25">
      <c r="A7" s="49" t="s">
        <v>71</v>
      </c>
      <c r="B7" s="77" t="str">
        <f>+'Grand-livre des comptes'!D13</f>
        <v>REMUNERAT DUE AU PERSONNEL</v>
      </c>
      <c r="C7" s="78"/>
      <c r="D7" s="78"/>
      <c r="E7" s="79"/>
    </row>
    <row r="8" spans="1:6" x14ac:dyDescent="0.25">
      <c r="A8" s="48"/>
      <c r="B8" s="50"/>
      <c r="C8" s="51"/>
      <c r="D8" s="51"/>
      <c r="E8" s="52"/>
    </row>
    <row r="9" spans="1:6" x14ac:dyDescent="0.25">
      <c r="A9" s="49"/>
      <c r="B9" s="53"/>
      <c r="C9" s="54"/>
      <c r="D9" s="54"/>
      <c r="E9" s="55"/>
    </row>
    <row r="10" spans="1:6" x14ac:dyDescent="0.25">
      <c r="A10" s="56" t="s">
        <v>6</v>
      </c>
      <c r="B10" s="57" t="s">
        <v>72</v>
      </c>
      <c r="C10" s="58" t="s">
        <v>74</v>
      </c>
      <c r="D10" s="81" t="s">
        <v>75</v>
      </c>
      <c r="E10" s="81" t="s">
        <v>77</v>
      </c>
      <c r="F10" s="80"/>
    </row>
    <row r="11" spans="1:6" x14ac:dyDescent="0.25">
      <c r="A11" s="60">
        <f>+'Grand-livre des comptes'!A22</f>
        <v>43130</v>
      </c>
      <c r="B11" s="67" t="str">
        <f>+'Grand-livre des comptes'!G22</f>
        <v>VIREMENT EMIS SAL 01/18</v>
      </c>
      <c r="C11" s="62">
        <f>+'Grand-livre des comptes'!M22</f>
        <v>1204890</v>
      </c>
      <c r="D11" s="82"/>
      <c r="E11" s="35"/>
    </row>
    <row r="12" spans="1:6" x14ac:dyDescent="0.25">
      <c r="A12" s="60">
        <f>+'Grand-livre des comptes'!A23</f>
        <v>43131</v>
      </c>
      <c r="B12" s="67" t="str">
        <f>+'Grand-livre des comptes'!G23</f>
        <v>NET A PAYER</v>
      </c>
      <c r="C12" s="62"/>
      <c r="D12" s="82">
        <f>+'Grand-livre des comptes'!P23</f>
        <v>1228236</v>
      </c>
      <c r="E12" s="35"/>
    </row>
    <row r="13" spans="1:6" x14ac:dyDescent="0.25">
      <c r="A13" s="60"/>
      <c r="B13" s="61"/>
      <c r="C13" s="62"/>
      <c r="D13" s="62"/>
      <c r="E13" s="63"/>
    </row>
    <row r="14" spans="1:6" x14ac:dyDescent="0.25">
      <c r="A14" s="60"/>
      <c r="B14" s="61"/>
      <c r="C14" s="62"/>
      <c r="D14" s="62"/>
      <c r="E14" s="63"/>
    </row>
    <row r="15" spans="1:6" x14ac:dyDescent="0.25">
      <c r="A15" s="60"/>
      <c r="B15" s="61"/>
      <c r="C15" s="62"/>
      <c r="D15" s="62"/>
      <c r="E15" s="63"/>
    </row>
    <row r="16" spans="1:6" x14ac:dyDescent="0.25">
      <c r="A16" s="60"/>
      <c r="B16" s="61"/>
      <c r="C16" s="62"/>
      <c r="D16" s="62"/>
      <c r="E16" s="63"/>
    </row>
    <row r="17" spans="1:5" x14ac:dyDescent="0.25">
      <c r="A17" s="60"/>
      <c r="B17" s="61"/>
      <c r="C17" s="62"/>
      <c r="D17" s="62"/>
      <c r="E17" s="63"/>
    </row>
    <row r="18" spans="1:5" x14ac:dyDescent="0.25">
      <c r="A18" s="60"/>
      <c r="B18" s="61"/>
      <c r="C18" s="62"/>
      <c r="D18" s="62"/>
      <c r="E18" s="63"/>
    </row>
    <row r="19" spans="1:5" x14ac:dyDescent="0.25">
      <c r="A19" s="68"/>
      <c r="B19" s="69"/>
      <c r="C19" s="70"/>
      <c r="D19" s="70"/>
      <c r="E19" s="71"/>
    </row>
    <row r="20" spans="1:5" x14ac:dyDescent="0.25">
      <c r="B20" s="64" t="s">
        <v>73</v>
      </c>
      <c r="C20" s="72">
        <f>SUM(C11:C19)</f>
        <v>1204890</v>
      </c>
      <c r="D20" s="72">
        <f>SUM(D11:D19)</f>
        <v>1228236</v>
      </c>
      <c r="E20" s="59"/>
    </row>
    <row r="21" spans="1:5" x14ac:dyDescent="0.25">
      <c r="B21" s="64" t="s">
        <v>76</v>
      </c>
      <c r="C21" s="72"/>
      <c r="D21" s="72">
        <f>+D20-C20</f>
        <v>23346</v>
      </c>
      <c r="E21" s="7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7"/>
  <sheetViews>
    <sheetView workbookViewId="0">
      <selection activeCell="D25" sqref="D25"/>
    </sheetView>
  </sheetViews>
  <sheetFormatPr baseColWidth="10" defaultRowHeight="15" x14ac:dyDescent="0.25"/>
  <cols>
    <col min="1" max="1" width="37.140625" customWidth="1"/>
    <col min="2" max="2" width="47.28515625" customWidth="1"/>
    <col min="3" max="3" width="15.42578125" customWidth="1"/>
    <col min="4" max="4" width="11.7109375" bestFit="1" customWidth="1"/>
    <col min="5" max="5" width="30.5703125" customWidth="1"/>
  </cols>
  <sheetData>
    <row r="1" spans="1:5" x14ac:dyDescent="0.25">
      <c r="A1" s="65" t="str">
        <f>+'Grand-livre des comptes'!A2</f>
        <v>Société Test XXXXXXXXX</v>
      </c>
      <c r="C1" s="45"/>
      <c r="D1" s="46"/>
    </row>
    <row r="2" spans="1:5" x14ac:dyDescent="0.25">
      <c r="A2" s="44" t="s">
        <v>69</v>
      </c>
      <c r="C2" s="45"/>
      <c r="D2" s="46"/>
    </row>
    <row r="3" spans="1:5" x14ac:dyDescent="0.25">
      <c r="A3" s="44"/>
      <c r="C3" s="45"/>
      <c r="D3" s="46"/>
    </row>
    <row r="4" spans="1:5" x14ac:dyDescent="0.25">
      <c r="A4" s="47"/>
      <c r="B4" s="66">
        <f>+'Grand-livre des comptes'!Q3</f>
        <v>43465</v>
      </c>
      <c r="C4" s="45"/>
      <c r="D4" s="46"/>
    </row>
    <row r="5" spans="1:5" x14ac:dyDescent="0.25">
      <c r="C5" s="45"/>
      <c r="D5" s="46"/>
    </row>
    <row r="6" spans="1:5" x14ac:dyDescent="0.25">
      <c r="A6" s="48" t="s">
        <v>70</v>
      </c>
      <c r="B6" s="91" t="s">
        <v>48</v>
      </c>
      <c r="C6" s="92"/>
      <c r="D6" s="93"/>
      <c r="E6" s="76"/>
    </row>
    <row r="7" spans="1:5" x14ac:dyDescent="0.25">
      <c r="A7" s="49" t="s">
        <v>71</v>
      </c>
      <c r="B7" s="94" t="s">
        <v>47</v>
      </c>
      <c r="C7" s="95"/>
      <c r="D7" s="96"/>
      <c r="E7" s="79"/>
    </row>
    <row r="8" spans="1:5" x14ac:dyDescent="0.25">
      <c r="A8" s="48"/>
      <c r="B8" s="91"/>
      <c r="C8" s="92"/>
      <c r="D8" s="93"/>
      <c r="E8" s="52"/>
    </row>
    <row r="9" spans="1:5" x14ac:dyDescent="0.25">
      <c r="A9" s="49"/>
      <c r="B9" s="53"/>
      <c r="C9" s="54"/>
      <c r="D9" s="55"/>
      <c r="E9" s="55"/>
    </row>
    <row r="10" spans="1:5" x14ac:dyDescent="0.25">
      <c r="A10" s="56" t="s">
        <v>6</v>
      </c>
      <c r="B10" s="57" t="s">
        <v>72</v>
      </c>
      <c r="C10" s="58" t="s">
        <v>74</v>
      </c>
      <c r="D10" s="59" t="s">
        <v>75</v>
      </c>
      <c r="E10" s="83" t="s">
        <v>77</v>
      </c>
    </row>
    <row r="11" spans="1:5" x14ac:dyDescent="0.25">
      <c r="A11" s="60">
        <f>+'Grand-livre des comptes'!A26</f>
        <v>43465</v>
      </c>
      <c r="B11" s="67" t="s">
        <v>67</v>
      </c>
      <c r="C11" s="62"/>
      <c r="D11" s="63">
        <f>+'Grand-livre des comptes'!P26</f>
        <v>2733</v>
      </c>
      <c r="E11" s="35"/>
    </row>
    <row r="12" spans="1:5" x14ac:dyDescent="0.25">
      <c r="A12" s="60">
        <f>+'Grand-livre des comptes'!A27</f>
        <v>43465</v>
      </c>
      <c r="B12" s="28" t="s">
        <v>68</v>
      </c>
      <c r="C12" s="62"/>
      <c r="D12" s="63">
        <f>+'Grand-livre des comptes'!P27</f>
        <v>2738</v>
      </c>
      <c r="E12" s="35"/>
    </row>
    <row r="13" spans="1:5" x14ac:dyDescent="0.25">
      <c r="A13" s="60"/>
      <c r="B13" s="61"/>
      <c r="C13" s="62"/>
      <c r="D13" s="63"/>
      <c r="E13" s="63"/>
    </row>
    <row r="14" spans="1:5" x14ac:dyDescent="0.25">
      <c r="A14" s="60"/>
      <c r="B14" s="61"/>
      <c r="C14" s="62"/>
      <c r="D14" s="63"/>
      <c r="E14" s="63"/>
    </row>
    <row r="15" spans="1:5" x14ac:dyDescent="0.25">
      <c r="A15" s="68"/>
      <c r="B15" s="69"/>
      <c r="C15" s="70"/>
      <c r="D15" s="71"/>
      <c r="E15" s="71"/>
    </row>
    <row r="16" spans="1:5" x14ac:dyDescent="0.25">
      <c r="B16" s="64" t="s">
        <v>73</v>
      </c>
      <c r="C16" s="72">
        <f>SUM(C11:C15)</f>
        <v>0</v>
      </c>
      <c r="D16" s="59">
        <f>SUM(D11:D15)</f>
        <v>5471</v>
      </c>
      <c r="E16" s="59"/>
    </row>
    <row r="17" spans="2:5" x14ac:dyDescent="0.25">
      <c r="B17" s="64" t="s">
        <v>76</v>
      </c>
      <c r="C17" s="72"/>
      <c r="D17" s="73">
        <f>+D16-C16</f>
        <v>5471</v>
      </c>
      <c r="E17" s="73"/>
    </row>
  </sheetData>
  <mergeCells count="3">
    <mergeCell ref="B6:D6"/>
    <mergeCell ref="B7:D7"/>
    <mergeCell ref="B8:D8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8"/>
  <sheetViews>
    <sheetView workbookViewId="0">
      <selection activeCell="E21" sqref="E21"/>
    </sheetView>
  </sheetViews>
  <sheetFormatPr baseColWidth="10" defaultRowHeight="15" x14ac:dyDescent="0.25"/>
  <cols>
    <col min="1" max="1" width="37.140625" customWidth="1"/>
    <col min="2" max="2" width="47.28515625" customWidth="1"/>
    <col min="3" max="3" width="15.42578125" customWidth="1"/>
    <col min="4" max="4" width="11.7109375" bestFit="1" customWidth="1"/>
    <col min="5" max="5" width="50" customWidth="1"/>
  </cols>
  <sheetData>
    <row r="1" spans="1:5" x14ac:dyDescent="0.25">
      <c r="A1" s="65" t="str">
        <f>+'Grand-livre des comptes'!A2</f>
        <v>Société Test XXXXXXXXX</v>
      </c>
      <c r="C1" s="45"/>
      <c r="D1" s="46"/>
    </row>
    <row r="2" spans="1:5" x14ac:dyDescent="0.25">
      <c r="A2" s="44" t="s">
        <v>69</v>
      </c>
      <c r="C2" s="45"/>
      <c r="D2" s="46"/>
    </row>
    <row r="3" spans="1:5" x14ac:dyDescent="0.25">
      <c r="A3" s="44"/>
      <c r="C3" s="45"/>
      <c r="D3" s="46"/>
    </row>
    <row r="4" spans="1:5" x14ac:dyDescent="0.25">
      <c r="A4" s="47"/>
      <c r="B4" s="66">
        <f>+'Grand-livre des comptes'!Q3</f>
        <v>43465</v>
      </c>
      <c r="C4" s="45"/>
      <c r="D4" s="46"/>
    </row>
    <row r="5" spans="1:5" x14ac:dyDescent="0.25">
      <c r="C5" s="45"/>
      <c r="D5" s="46"/>
    </row>
    <row r="6" spans="1:5" x14ac:dyDescent="0.25">
      <c r="A6" s="48" t="s">
        <v>70</v>
      </c>
      <c r="B6" s="91" t="s">
        <v>52</v>
      </c>
      <c r="C6" s="92"/>
      <c r="D6" s="93"/>
      <c r="E6" s="76"/>
    </row>
    <row r="7" spans="1:5" x14ac:dyDescent="0.25">
      <c r="A7" s="49" t="s">
        <v>71</v>
      </c>
      <c r="B7" s="94" t="s">
        <v>51</v>
      </c>
      <c r="C7" s="95"/>
      <c r="D7" s="96"/>
      <c r="E7" s="79"/>
    </row>
    <row r="8" spans="1:5" x14ac:dyDescent="0.25">
      <c r="A8" s="48"/>
      <c r="B8" s="50"/>
      <c r="C8" s="51"/>
      <c r="D8" s="52"/>
      <c r="E8" s="52"/>
    </row>
    <row r="9" spans="1:5" x14ac:dyDescent="0.25">
      <c r="A9" s="49"/>
      <c r="B9" s="53"/>
      <c r="C9" s="54"/>
      <c r="D9" s="55"/>
      <c r="E9" s="55"/>
    </row>
    <row r="10" spans="1:5" x14ac:dyDescent="0.25">
      <c r="A10" s="56" t="s">
        <v>6</v>
      </c>
      <c r="B10" s="57" t="s">
        <v>72</v>
      </c>
      <c r="C10" s="58" t="s">
        <v>74</v>
      </c>
      <c r="D10" s="59" t="s">
        <v>75</v>
      </c>
      <c r="E10" s="87" t="s">
        <v>77</v>
      </c>
    </row>
    <row r="11" spans="1:5" x14ac:dyDescent="0.25">
      <c r="A11" s="60">
        <f>+'Grand-livre des comptes'!A30</f>
        <v>43102</v>
      </c>
      <c r="B11" s="28" t="s">
        <v>53</v>
      </c>
      <c r="C11" s="62">
        <f>+'Grand-livre des comptes'!M30</f>
        <v>120</v>
      </c>
      <c r="D11" s="63">
        <f>+'Grand-livre des comptes'!P30</f>
        <v>0</v>
      </c>
      <c r="E11" s="35"/>
    </row>
    <row r="12" spans="1:5" x14ac:dyDescent="0.25">
      <c r="A12" s="60">
        <f>+'Grand-livre des comptes'!A31</f>
        <v>43103</v>
      </c>
      <c r="B12" s="28" t="s">
        <v>32</v>
      </c>
      <c r="C12" s="62"/>
      <c r="D12" s="63">
        <f>+'Grand-livre des comptes'!P31</f>
        <v>3977</v>
      </c>
      <c r="E12" s="35"/>
    </row>
    <row r="13" spans="1:5" x14ac:dyDescent="0.25">
      <c r="A13" s="60">
        <f>+'Grand-livre des comptes'!A32</f>
        <v>43131</v>
      </c>
      <c r="B13" s="28" t="s">
        <v>41</v>
      </c>
      <c r="C13" s="62"/>
      <c r="D13" s="63">
        <f>+'Grand-livre des comptes'!P32</f>
        <v>4004</v>
      </c>
      <c r="E13" s="85"/>
    </row>
    <row r="14" spans="1:5" x14ac:dyDescent="0.25">
      <c r="A14" s="60"/>
      <c r="B14" s="61"/>
      <c r="C14" s="62"/>
      <c r="D14" s="63"/>
      <c r="E14" s="85"/>
    </row>
    <row r="15" spans="1:5" x14ac:dyDescent="0.25">
      <c r="A15" s="60"/>
      <c r="B15" s="61"/>
      <c r="C15" s="62"/>
      <c r="D15" s="63"/>
      <c r="E15" s="14"/>
    </row>
    <row r="16" spans="1:5" x14ac:dyDescent="0.25">
      <c r="A16" s="60"/>
      <c r="B16" s="61"/>
      <c r="C16" s="62"/>
      <c r="D16" s="63"/>
      <c r="E16" s="14"/>
    </row>
    <row r="17" spans="1:5" x14ac:dyDescent="0.25">
      <c r="A17" s="43"/>
      <c r="B17" s="86" t="s">
        <v>73</v>
      </c>
      <c r="C17" s="72">
        <f>SUM(C11:C16)</f>
        <v>120</v>
      </c>
      <c r="D17" s="84">
        <f>SUM(D11:D16)</f>
        <v>7981</v>
      </c>
      <c r="E17" s="59"/>
    </row>
    <row r="18" spans="1:5" x14ac:dyDescent="0.25">
      <c r="B18" s="64" t="s">
        <v>76</v>
      </c>
      <c r="C18" s="72"/>
      <c r="D18" s="73">
        <f>+D17-C17</f>
        <v>7861</v>
      </c>
      <c r="E18" s="73"/>
    </row>
  </sheetData>
  <mergeCells count="2">
    <mergeCell ref="B6:D6"/>
    <mergeCell ref="B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Grand-livre des comptes</vt:lpstr>
      <vt:lpstr>44320000</vt:lpstr>
      <vt:lpstr>44320500</vt:lpstr>
      <vt:lpstr>44340000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Nouhaila Smires</dc:creator>
  <cp:lastModifiedBy>trea</cp:lastModifiedBy>
  <dcterms:created xsi:type="dcterms:W3CDTF">2019-05-06T17:12:55Z</dcterms:created>
  <dcterms:modified xsi:type="dcterms:W3CDTF">2019-05-10T15:56:08Z</dcterms:modified>
</cp:coreProperties>
</file>