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75" windowWidth="10395" windowHeight="4875"/>
  </bookViews>
  <sheets>
    <sheet name="tableau éléves" sheetId="2" r:id="rId1"/>
    <sheet name="réf" sheetId="1" r:id="rId2"/>
  </sheets>
  <definedNames>
    <definedName name="_xlnm._FilterDatabase" localSheetId="0" hidden="1">'tableau éléves'!$A$10:$J$23</definedName>
    <definedName name="classe">réf!$F$1:$F$4</definedName>
    <definedName name="_xlnm.Criteria" localSheetId="0">'tableau éléves'!$O$1:$O$2</definedName>
    <definedName name="SNCF">réf!$B$2:$D$11</definedName>
  </definedNames>
  <calcPr calcId="125725"/>
</workbook>
</file>

<file path=xl/calcChain.xml><?xml version="1.0" encoding="utf-8"?>
<calcChain xmlns="http://schemas.openxmlformats.org/spreadsheetml/2006/main">
  <c r="O2" i="2"/>
  <c r="I30"/>
  <c r="I17"/>
  <c r="D32"/>
  <c r="G20"/>
  <c r="G21"/>
  <c r="G22"/>
  <c r="G23"/>
  <c r="G24"/>
  <c r="G25"/>
  <c r="G26"/>
  <c r="G27"/>
  <c r="G28"/>
  <c r="G29"/>
  <c r="G19"/>
  <c r="G18"/>
  <c r="G17"/>
  <c r="G16"/>
  <c r="G15"/>
  <c r="G14"/>
  <c r="G13"/>
  <c r="G12"/>
  <c r="G11"/>
  <c r="F20"/>
  <c r="F21"/>
  <c r="F22"/>
  <c r="F23"/>
  <c r="F24"/>
  <c r="F25"/>
  <c r="F26"/>
  <c r="F27"/>
  <c r="H27" s="1"/>
  <c r="J27" s="1"/>
  <c r="F28"/>
  <c r="F29"/>
  <c r="H29" s="1"/>
  <c r="J29" s="1"/>
  <c r="F30"/>
  <c r="F31"/>
  <c r="F32"/>
  <c r="F33"/>
  <c r="F34"/>
  <c r="F36"/>
  <c r="F37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19"/>
  <c r="F18"/>
  <c r="F17"/>
  <c r="F16"/>
  <c r="F15"/>
  <c r="F14"/>
  <c r="F13"/>
  <c r="F12"/>
  <c r="F11"/>
  <c r="H25" l="1"/>
  <c r="J25" s="1"/>
  <c r="H26"/>
  <c r="J26" s="1"/>
  <c r="H22"/>
  <c r="J22" s="1"/>
  <c r="H11"/>
  <c r="J11" s="1"/>
  <c r="H15"/>
  <c r="J15" s="1"/>
  <c r="H12"/>
  <c r="J12" s="1"/>
  <c r="H19"/>
  <c r="J19" s="1"/>
  <c r="H23"/>
  <c r="J23" s="1"/>
  <c r="H17"/>
  <c r="J17" s="1"/>
  <c r="H13"/>
  <c r="J13" s="1"/>
  <c r="H28"/>
  <c r="J28" s="1"/>
  <c r="H24"/>
  <c r="J24" s="1"/>
  <c r="H20"/>
  <c r="J20" s="1"/>
  <c r="H21"/>
  <c r="J21" s="1"/>
  <c r="H16"/>
  <c r="J16" s="1"/>
  <c r="H14"/>
  <c r="J14" s="1"/>
  <c r="H18"/>
  <c r="J18" s="1"/>
  <c r="J30" l="1"/>
  <c r="H30"/>
</calcChain>
</file>

<file path=xl/sharedStrings.xml><?xml version="1.0" encoding="utf-8"?>
<sst xmlns="http://schemas.openxmlformats.org/spreadsheetml/2006/main" count="94" uniqueCount="73">
  <si>
    <t>constante</t>
  </si>
  <si>
    <t>prix km</t>
  </si>
  <si>
    <t>de 1 à 16</t>
  </si>
  <si>
    <t>distance en km</t>
  </si>
  <si>
    <t>de 17 à 32</t>
  </si>
  <si>
    <t>de 33 à 64</t>
  </si>
  <si>
    <t>de 65 à 109</t>
  </si>
  <si>
    <t>de 110 à 149</t>
  </si>
  <si>
    <t>de 150 à 199</t>
  </si>
  <si>
    <t>de 200 à 300</t>
  </si>
  <si>
    <t>de 301 à 499</t>
  </si>
  <si>
    <t>de 500 à 799</t>
  </si>
  <si>
    <t>de 800 à 1999</t>
  </si>
  <si>
    <t>Nom/Prenom</t>
  </si>
  <si>
    <t>responsable légal</t>
  </si>
  <si>
    <t>lieu du stage</t>
  </si>
  <si>
    <t>Nb Km</t>
  </si>
  <si>
    <t>Prix Km</t>
  </si>
  <si>
    <t>Total Km</t>
  </si>
  <si>
    <t>Restauration</t>
  </si>
  <si>
    <t>TOTAL</t>
  </si>
  <si>
    <t>Const.</t>
  </si>
  <si>
    <t>classe</t>
  </si>
  <si>
    <t>ETAT LIQUIDATIF ET NOMINATIF DES REMBOURSEMENTS DE FRAIS DE STAGE</t>
  </si>
  <si>
    <t>FRAIS DE DEPLACEMENTS ET SURCOUT DE RESTAURATION</t>
  </si>
  <si>
    <t>Classe :</t>
  </si>
  <si>
    <t>stage du:</t>
  </si>
  <si>
    <t>au</t>
  </si>
  <si>
    <t>EXERCICE 2011</t>
  </si>
  <si>
    <t>michel</t>
  </si>
  <si>
    <t>thierry</t>
  </si>
  <si>
    <t>maxime</t>
  </si>
  <si>
    <t>julien</t>
  </si>
  <si>
    <t>gabriel</t>
  </si>
  <si>
    <t>jordan</t>
  </si>
  <si>
    <t>sophie</t>
  </si>
  <si>
    <t>jules</t>
  </si>
  <si>
    <t>teddy</t>
  </si>
  <si>
    <t>adrien</t>
  </si>
  <si>
    <t>jean-luc</t>
  </si>
  <si>
    <t>christophe</t>
  </si>
  <si>
    <t>karl</t>
  </si>
  <si>
    <t>H2BR</t>
  </si>
  <si>
    <t>SUPINFO</t>
  </si>
  <si>
    <t>TES1</t>
  </si>
  <si>
    <t>2MH2O</t>
  </si>
  <si>
    <t>marcelle</t>
  </si>
  <si>
    <t>jacques</t>
  </si>
  <si>
    <t>christopher</t>
  </si>
  <si>
    <t>henry</t>
  </si>
  <si>
    <t>edouard</t>
  </si>
  <si>
    <t>louise</t>
  </si>
  <si>
    <t>martine</t>
  </si>
  <si>
    <t>dominique</t>
  </si>
  <si>
    <t>richard</t>
  </si>
  <si>
    <t>nadine</t>
  </si>
  <si>
    <t>charles</t>
  </si>
  <si>
    <t>sabine</t>
  </si>
  <si>
    <t>Lille</t>
  </si>
  <si>
    <t>Paris</t>
  </si>
  <si>
    <t>Soissons</t>
  </si>
  <si>
    <t>Amiens</t>
  </si>
  <si>
    <t>Arras</t>
  </si>
  <si>
    <t>Calais</t>
  </si>
  <si>
    <t>Valenciennes</t>
  </si>
  <si>
    <t>Lille le,</t>
  </si>
  <si>
    <t>total</t>
  </si>
  <si>
    <t>le Directeur,</t>
  </si>
  <si>
    <t>JM</t>
  </si>
  <si>
    <t>L'agent,</t>
  </si>
  <si>
    <t>GM</t>
  </si>
  <si>
    <t>massimo</t>
  </si>
  <si>
    <r>
      <t xml:space="preserve">ç </t>
    </r>
    <r>
      <rPr>
        <sz val="11"/>
        <color rgb="FFFF0000"/>
        <rFont val="Calibri"/>
        <family val="2"/>
        <scheme val="minor"/>
      </rPr>
      <t>effacer pour afficher tout</t>
    </r>
  </si>
</sst>
</file>

<file path=xl/styles.xml><?xml version="1.0" encoding="utf-8"?>
<styleSheet xmlns="http://schemas.openxmlformats.org/spreadsheetml/2006/main">
  <numFmts count="3">
    <numFmt numFmtId="164" formatCode="0.0000"/>
    <numFmt numFmtId="165" formatCode="#,##0.00\ &quot;€&quot;"/>
    <numFmt numFmtId="166" formatCode="[$-F800]dddd\,\ mmmm\ dd\,\ yy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</font>
    <font>
      <sz val="11"/>
      <color rgb="FFFF0000"/>
      <name val="Wingdings"/>
      <charset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vertical="top"/>
    </xf>
    <xf numFmtId="0" fontId="0" fillId="0" borderId="0" xfId="0" applyBorder="1"/>
    <xf numFmtId="0" fontId="2" fillId="0" borderId="0" xfId="0" applyFon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166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0" xfId="0" applyFill="1" applyBorder="1"/>
    <xf numFmtId="0" fontId="0" fillId="0" borderId="2" xfId="0" quotePrefix="1" applyBorder="1" applyAlignment="1">
      <alignment horizontal="left"/>
    </xf>
    <xf numFmtId="0" fontId="0" fillId="0" borderId="0" xfId="0" quotePrefix="1" applyAlignment="1">
      <alignment horizontal="center"/>
    </xf>
    <xf numFmtId="0" fontId="3" fillId="4" borderId="0" xfId="1" applyFill="1" applyAlignment="1" applyProtection="1"/>
    <xf numFmtId="0" fontId="4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426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filterMode="1"/>
  <dimension ref="A1:O66"/>
  <sheetViews>
    <sheetView tabSelected="1" topLeftCell="A5" workbookViewId="0">
      <selection activeCell="D7" sqref="D7"/>
    </sheetView>
  </sheetViews>
  <sheetFormatPr baseColWidth="10" defaultRowHeight="15"/>
  <cols>
    <col min="1" max="1" width="18.85546875" customWidth="1"/>
    <col min="2" max="2" width="11.28515625" style="13" customWidth="1"/>
    <col min="3" max="3" width="20.28515625" customWidth="1"/>
    <col min="4" max="4" width="20.85546875" customWidth="1"/>
    <col min="5" max="6" width="8.7109375" customWidth="1"/>
    <col min="7" max="7" width="11.7109375" style="7" customWidth="1"/>
    <col min="8" max="8" width="11" style="6" customWidth="1"/>
    <col min="9" max="9" width="12.7109375" style="6" customWidth="1"/>
    <col min="10" max="10" width="11.7109375" style="8" customWidth="1"/>
  </cols>
  <sheetData>
    <row r="1" spans="1:15">
      <c r="C1" s="5" t="s">
        <v>28</v>
      </c>
    </row>
    <row r="2" spans="1:15">
      <c r="O2" t="b">
        <f>B11=$D$7</f>
        <v>0</v>
      </c>
    </row>
    <row r="3" spans="1:15">
      <c r="C3" s="14" t="s">
        <v>23</v>
      </c>
    </row>
    <row r="5" spans="1:15">
      <c r="C5" s="14" t="s">
        <v>24</v>
      </c>
    </row>
    <row r="6" spans="1:15" ht="15.75" thickBot="1">
      <c r="D6" s="13"/>
    </row>
    <row r="7" spans="1:15" ht="15.75" thickBot="1">
      <c r="C7" t="s">
        <v>25</v>
      </c>
      <c r="D7" s="21" t="s">
        <v>44</v>
      </c>
      <c r="F7" s="24" t="s">
        <v>72</v>
      </c>
    </row>
    <row r="8" spans="1:15">
      <c r="C8" t="s">
        <v>26</v>
      </c>
      <c r="E8" t="s">
        <v>27</v>
      </c>
    </row>
    <row r="10" spans="1:15">
      <c r="A10" s="9" t="s">
        <v>13</v>
      </c>
      <c r="B10" s="9" t="s">
        <v>22</v>
      </c>
      <c r="C10" s="9" t="s">
        <v>14</v>
      </c>
      <c r="D10" s="9" t="s">
        <v>15</v>
      </c>
      <c r="E10" s="9" t="s">
        <v>16</v>
      </c>
      <c r="F10" s="9" t="s">
        <v>17</v>
      </c>
      <c r="G10" s="10" t="s">
        <v>21</v>
      </c>
      <c r="H10" s="11" t="s">
        <v>18</v>
      </c>
      <c r="I10" s="11" t="s">
        <v>19</v>
      </c>
      <c r="J10" s="12" t="s">
        <v>20</v>
      </c>
    </row>
    <row r="11" spans="1:15" hidden="1">
      <c r="A11" t="s">
        <v>29</v>
      </c>
      <c r="B11" s="13" t="s">
        <v>42</v>
      </c>
      <c r="C11" t="s">
        <v>46</v>
      </c>
      <c r="D11" t="s">
        <v>58</v>
      </c>
      <c r="E11">
        <v>105</v>
      </c>
      <c r="F11">
        <f t="shared" ref="F11:F42" si="0">IF(ISERROR(VLOOKUP(E11,SNCF,3,1)),"",VLOOKUP(E11,SNCF,3,1))</f>
        <v>0.12959999999999999</v>
      </c>
      <c r="G11" s="7">
        <f t="shared" ref="G11:G29" si="1">IF(ISERROR(VLOOKUP(E11,SNCF,2,1)),"",VLOOKUP(E11,SNCF,2,1))</f>
        <v>2.5165999999999999</v>
      </c>
      <c r="H11" s="6">
        <f t="shared" ref="H11:H19" si="2">IF(ISERROR(ROUNDUP((E11*F11)+G11,1)),"",(ROUNDUP((E11*F11)+G11,1)))</f>
        <v>16.200000000000003</v>
      </c>
      <c r="J11" s="8">
        <f t="shared" ref="J11:J23" si="3">IF(ISERROR(H11+I11),"",(H11+I11))</f>
        <v>16.200000000000003</v>
      </c>
    </row>
    <row r="12" spans="1:15" hidden="1">
      <c r="A12" t="s">
        <v>30</v>
      </c>
      <c r="B12" s="13" t="s">
        <v>42</v>
      </c>
      <c r="C12" t="s">
        <v>47</v>
      </c>
      <c r="D12" t="s">
        <v>59</v>
      </c>
      <c r="E12">
        <v>210</v>
      </c>
      <c r="F12">
        <f t="shared" si="0"/>
        <v>0.1053</v>
      </c>
      <c r="G12" s="7">
        <f t="shared" si="1"/>
        <v>6.7575000000000003</v>
      </c>
      <c r="H12" s="6">
        <f t="shared" si="2"/>
        <v>28.900000000000002</v>
      </c>
      <c r="J12" s="8">
        <f t="shared" si="3"/>
        <v>28.900000000000002</v>
      </c>
    </row>
    <row r="13" spans="1:15" hidden="1">
      <c r="A13" t="s">
        <v>31</v>
      </c>
      <c r="B13" s="13" t="s">
        <v>42</v>
      </c>
      <c r="C13" t="s">
        <v>48</v>
      </c>
      <c r="D13" t="s">
        <v>60</v>
      </c>
      <c r="E13">
        <v>280</v>
      </c>
      <c r="F13">
        <f t="shared" si="0"/>
        <v>0.1053</v>
      </c>
      <c r="G13" s="7">
        <f t="shared" si="1"/>
        <v>6.7575000000000003</v>
      </c>
      <c r="H13" s="6">
        <f t="shared" si="2"/>
        <v>36.300000000000004</v>
      </c>
      <c r="J13" s="8">
        <f t="shared" si="3"/>
        <v>36.300000000000004</v>
      </c>
    </row>
    <row r="14" spans="1:15" hidden="1">
      <c r="A14" t="s">
        <v>32</v>
      </c>
      <c r="B14" s="13" t="s">
        <v>42</v>
      </c>
      <c r="C14" t="s">
        <v>49</v>
      </c>
      <c r="D14" t="s">
        <v>61</v>
      </c>
      <c r="E14">
        <v>152</v>
      </c>
      <c r="F14">
        <f t="shared" si="0"/>
        <v>0.10390000000000001</v>
      </c>
      <c r="G14" s="7">
        <f t="shared" si="1"/>
        <v>7.0438000000000001</v>
      </c>
      <c r="H14" s="6">
        <f t="shared" si="2"/>
        <v>22.900000000000002</v>
      </c>
      <c r="J14" s="8">
        <f t="shared" si="3"/>
        <v>22.900000000000002</v>
      </c>
    </row>
    <row r="15" spans="1:15" hidden="1">
      <c r="A15" t="s">
        <v>33</v>
      </c>
      <c r="B15" s="13" t="s">
        <v>42</v>
      </c>
      <c r="C15" t="s">
        <v>50</v>
      </c>
      <c r="D15" t="s">
        <v>62</v>
      </c>
      <c r="E15">
        <v>240</v>
      </c>
      <c r="F15">
        <f t="shared" si="0"/>
        <v>0.1053</v>
      </c>
      <c r="G15" s="7">
        <f t="shared" si="1"/>
        <v>6.7575000000000003</v>
      </c>
      <c r="H15" s="6">
        <f t="shared" si="2"/>
        <v>32.1</v>
      </c>
      <c r="J15" s="8">
        <f t="shared" si="3"/>
        <v>32.1</v>
      </c>
    </row>
    <row r="16" spans="1:15" hidden="1">
      <c r="A16" t="s">
        <v>34</v>
      </c>
      <c r="B16" s="13" t="s">
        <v>42</v>
      </c>
      <c r="C16" t="s">
        <v>51</v>
      </c>
      <c r="D16" t="s">
        <v>58</v>
      </c>
      <c r="E16">
        <v>220</v>
      </c>
      <c r="F16">
        <f t="shared" si="0"/>
        <v>0.1053</v>
      </c>
      <c r="G16" s="7">
        <f t="shared" si="1"/>
        <v>6.7575000000000003</v>
      </c>
      <c r="H16" s="6">
        <f t="shared" si="2"/>
        <v>30</v>
      </c>
      <c r="J16" s="8">
        <f t="shared" si="3"/>
        <v>30</v>
      </c>
    </row>
    <row r="17" spans="1:10" hidden="1">
      <c r="A17" t="s">
        <v>35</v>
      </c>
      <c r="B17" s="13" t="s">
        <v>42</v>
      </c>
      <c r="C17" t="s">
        <v>52</v>
      </c>
      <c r="D17" t="s">
        <v>58</v>
      </c>
      <c r="E17">
        <v>150</v>
      </c>
      <c r="F17">
        <f t="shared" si="0"/>
        <v>0.10390000000000001</v>
      </c>
      <c r="G17" s="7">
        <f t="shared" si="1"/>
        <v>7.0438000000000001</v>
      </c>
      <c r="H17" s="6">
        <f t="shared" si="2"/>
        <v>22.700000000000003</v>
      </c>
      <c r="I17" s="6">
        <f>ROUNDUP(8.87,1)</f>
        <v>8.9</v>
      </c>
      <c r="J17" s="8">
        <f t="shared" si="3"/>
        <v>31.6</v>
      </c>
    </row>
    <row r="18" spans="1:10" hidden="1">
      <c r="A18" t="s">
        <v>36</v>
      </c>
      <c r="B18" s="13" t="s">
        <v>43</v>
      </c>
      <c r="C18" t="s">
        <v>53</v>
      </c>
      <c r="D18" t="s">
        <v>58</v>
      </c>
      <c r="E18">
        <v>192</v>
      </c>
      <c r="F18">
        <f t="shared" si="0"/>
        <v>0.10390000000000001</v>
      </c>
      <c r="G18" s="7">
        <f t="shared" si="1"/>
        <v>7.0438000000000001</v>
      </c>
      <c r="H18" s="6">
        <f t="shared" si="2"/>
        <v>27</v>
      </c>
      <c r="J18" s="8">
        <f t="shared" si="3"/>
        <v>27</v>
      </c>
    </row>
    <row r="19" spans="1:10" hidden="1">
      <c r="A19" t="s">
        <v>37</v>
      </c>
      <c r="B19" s="13" t="s">
        <v>43</v>
      </c>
      <c r="C19" t="s">
        <v>54</v>
      </c>
      <c r="D19" t="s">
        <v>61</v>
      </c>
      <c r="E19">
        <v>304</v>
      </c>
      <c r="F19">
        <f t="shared" si="0"/>
        <v>8.9800000000000005E-2</v>
      </c>
      <c r="G19" s="7">
        <f t="shared" si="1"/>
        <v>11.893800000000001</v>
      </c>
      <c r="H19" s="6">
        <f t="shared" si="2"/>
        <v>39.200000000000003</v>
      </c>
      <c r="J19" s="8">
        <f t="shared" si="3"/>
        <v>39.200000000000003</v>
      </c>
    </row>
    <row r="20" spans="1:10">
      <c r="A20" t="s">
        <v>38</v>
      </c>
      <c r="B20" s="22" t="s">
        <v>44</v>
      </c>
      <c r="C20" t="s">
        <v>55</v>
      </c>
      <c r="D20" t="s">
        <v>59</v>
      </c>
      <c r="E20">
        <v>240</v>
      </c>
      <c r="F20">
        <f t="shared" si="0"/>
        <v>0.1053</v>
      </c>
      <c r="G20" s="7">
        <f t="shared" si="1"/>
        <v>6.7575000000000003</v>
      </c>
      <c r="H20" s="6">
        <f>IF(ISERROR(ROUNDUP((E20*F20)+G20,1)),"",(ROUNDUP((E20*F20)+G20,1)))</f>
        <v>32.1</v>
      </c>
      <c r="J20" s="8">
        <f t="shared" si="3"/>
        <v>32.1</v>
      </c>
    </row>
    <row r="21" spans="1:10">
      <c r="A21" t="s">
        <v>39</v>
      </c>
      <c r="B21" s="13" t="s">
        <v>44</v>
      </c>
      <c r="C21" t="s">
        <v>56</v>
      </c>
      <c r="D21" t="s">
        <v>59</v>
      </c>
      <c r="E21">
        <v>80</v>
      </c>
      <c r="F21">
        <f t="shared" si="0"/>
        <v>0.12959999999999999</v>
      </c>
      <c r="G21" s="7">
        <f t="shared" si="1"/>
        <v>2.5165999999999999</v>
      </c>
      <c r="H21" s="6">
        <f>IF(ISERROR(ROUNDUP((E21*F21)+G21,1)),"",(ROUNDUP((E21*F21)+G21,1)))</f>
        <v>12.9</v>
      </c>
      <c r="J21" s="8">
        <f t="shared" si="3"/>
        <v>12.9</v>
      </c>
    </row>
    <row r="22" spans="1:10">
      <c r="A22" t="s">
        <v>40</v>
      </c>
      <c r="B22" s="13" t="s">
        <v>44</v>
      </c>
      <c r="C22" t="s">
        <v>57</v>
      </c>
      <c r="D22" t="s">
        <v>63</v>
      </c>
      <c r="E22">
        <v>1440</v>
      </c>
      <c r="F22">
        <f t="shared" si="0"/>
        <v>6.5699999999999995E-2</v>
      </c>
      <c r="G22" s="7">
        <f t="shared" si="1"/>
        <v>28.055</v>
      </c>
      <c r="H22" s="6">
        <f>IF(ISERROR(ROUNDUP((E22*F22)+G22,1)),"",(ROUNDUP((E22*F22)+G22,1)))</f>
        <v>122.69999999999999</v>
      </c>
      <c r="J22" s="8">
        <f t="shared" si="3"/>
        <v>122.69999999999999</v>
      </c>
    </row>
    <row r="23" spans="1:10" hidden="1">
      <c r="A23" t="s">
        <v>41</v>
      </c>
      <c r="B23" s="13" t="s">
        <v>45</v>
      </c>
      <c r="C23" t="s">
        <v>29</v>
      </c>
      <c r="D23" t="s">
        <v>64</v>
      </c>
      <c r="E23">
        <v>532</v>
      </c>
      <c r="F23">
        <f t="shared" si="0"/>
        <v>8.0199999999999994E-2</v>
      </c>
      <c r="G23" s="7">
        <f t="shared" si="1"/>
        <v>16.07</v>
      </c>
      <c r="H23" s="6">
        <f>IF(ISERROR(ROUNDUP((E23*F23)+G23,1)),"",(ROUNDUP((E23*F23)+G23,1)))</f>
        <v>58.800000000000004</v>
      </c>
      <c r="J23" s="8">
        <f t="shared" si="3"/>
        <v>58.800000000000004</v>
      </c>
    </row>
    <row r="24" spans="1:10">
      <c r="F24" t="str">
        <f t="shared" si="0"/>
        <v/>
      </c>
      <c r="G24" s="7" t="str">
        <f t="shared" si="1"/>
        <v/>
      </c>
      <c r="H24" s="6" t="str">
        <f t="shared" ref="H24:H29" si="4">IF(ISERROR(ROUNDUP((E24*F24)+G24,1)),"",(ROUNDUP((E24*F24)+G24,1)))</f>
        <v/>
      </c>
      <c r="J24" s="8" t="str">
        <f>IF(ISERROR(H24+I24),"",(H24+I24))</f>
        <v/>
      </c>
    </row>
    <row r="25" spans="1:10">
      <c r="F25" t="str">
        <f t="shared" si="0"/>
        <v/>
      </c>
      <c r="G25" s="7" t="str">
        <f t="shared" si="1"/>
        <v/>
      </c>
      <c r="H25" s="6" t="str">
        <f t="shared" si="4"/>
        <v/>
      </c>
      <c r="J25" s="8" t="str">
        <f t="shared" ref="J25:J29" si="5">IF(ISERROR(H25+I25),"",(H25+I25))</f>
        <v/>
      </c>
    </row>
    <row r="26" spans="1:10">
      <c r="F26" t="str">
        <f t="shared" si="0"/>
        <v/>
      </c>
      <c r="G26" s="7" t="str">
        <f t="shared" si="1"/>
        <v/>
      </c>
      <c r="H26" s="6" t="str">
        <f t="shared" si="4"/>
        <v/>
      </c>
      <c r="J26" s="8" t="str">
        <f t="shared" si="5"/>
        <v/>
      </c>
    </row>
    <row r="27" spans="1:10">
      <c r="F27" t="str">
        <f t="shared" si="0"/>
        <v/>
      </c>
      <c r="G27" s="7" t="str">
        <f t="shared" si="1"/>
        <v/>
      </c>
      <c r="H27" s="6" t="str">
        <f t="shared" si="4"/>
        <v/>
      </c>
      <c r="J27" s="8" t="str">
        <f t="shared" si="5"/>
        <v/>
      </c>
    </row>
    <row r="28" spans="1:10">
      <c r="F28" t="str">
        <f t="shared" si="0"/>
        <v/>
      </c>
      <c r="G28" s="7" t="str">
        <f t="shared" si="1"/>
        <v/>
      </c>
      <c r="H28" s="6" t="str">
        <f t="shared" si="4"/>
        <v/>
      </c>
      <c r="J28" s="8" t="str">
        <f t="shared" si="5"/>
        <v/>
      </c>
    </row>
    <row r="29" spans="1:10">
      <c r="F29" t="str">
        <f t="shared" si="0"/>
        <v/>
      </c>
      <c r="G29" s="7" t="str">
        <f t="shared" si="1"/>
        <v/>
      </c>
      <c r="H29" s="6" t="str">
        <f t="shared" si="4"/>
        <v/>
      </c>
      <c r="J29" s="8" t="str">
        <f t="shared" si="5"/>
        <v/>
      </c>
    </row>
    <row r="30" spans="1:10">
      <c r="F30" t="str">
        <f t="shared" si="0"/>
        <v/>
      </c>
      <c r="G30" s="17" t="s">
        <v>66</v>
      </c>
      <c r="H30" s="18">
        <f>SUBTOTAL(9,H11:H28)</f>
        <v>167.7</v>
      </c>
      <c r="I30" s="18">
        <f t="shared" ref="I30:J30" si="6">SUBTOTAL(9,I11:I28)</f>
        <v>0</v>
      </c>
      <c r="J30" s="19">
        <f t="shared" si="6"/>
        <v>167.7</v>
      </c>
    </row>
    <row r="31" spans="1:10">
      <c r="F31" t="str">
        <f t="shared" si="0"/>
        <v/>
      </c>
    </row>
    <row r="32" spans="1:10">
      <c r="C32" s="16" t="s">
        <v>65</v>
      </c>
      <c r="D32" s="15">
        <f ca="1">TODAY()</f>
        <v>40693</v>
      </c>
      <c r="F32" t="str">
        <f t="shared" si="0"/>
        <v/>
      </c>
    </row>
    <row r="33" spans="6:8">
      <c r="F33" t="str">
        <f t="shared" si="0"/>
        <v/>
      </c>
    </row>
    <row r="34" spans="6:8">
      <c r="F34" t="str">
        <f t="shared" si="0"/>
        <v/>
      </c>
    </row>
    <row r="35" spans="6:8">
      <c r="F35" t="s">
        <v>67</v>
      </c>
      <c r="H35" s="6" t="s">
        <v>69</v>
      </c>
    </row>
    <row r="36" spans="6:8">
      <c r="F36" t="str">
        <f t="shared" si="0"/>
        <v/>
      </c>
    </row>
    <row r="37" spans="6:8">
      <c r="F37" t="str">
        <f t="shared" si="0"/>
        <v/>
      </c>
    </row>
    <row r="38" spans="6:8">
      <c r="F38" t="s">
        <v>68</v>
      </c>
      <c r="H38" s="6" t="s">
        <v>70</v>
      </c>
    </row>
    <row r="39" spans="6:8">
      <c r="F39" t="str">
        <f t="shared" si="0"/>
        <v/>
      </c>
    </row>
    <row r="40" spans="6:8">
      <c r="F40" t="str">
        <f t="shared" si="0"/>
        <v/>
      </c>
    </row>
    <row r="41" spans="6:8">
      <c r="F41" t="str">
        <f t="shared" si="0"/>
        <v/>
      </c>
    </row>
    <row r="42" spans="6:8">
      <c r="F42" t="str">
        <f t="shared" si="0"/>
        <v/>
      </c>
    </row>
    <row r="43" spans="6:8">
      <c r="F43" t="str">
        <f t="shared" ref="F43:F66" si="7">IF(ISERROR(VLOOKUP(E43,SNCF,3,1)),"",VLOOKUP(E43,SNCF,3,1))</f>
        <v/>
      </c>
    </row>
    <row r="44" spans="6:8">
      <c r="F44" t="str">
        <f t="shared" si="7"/>
        <v/>
      </c>
    </row>
    <row r="45" spans="6:8">
      <c r="F45" t="str">
        <f t="shared" si="7"/>
        <v/>
      </c>
    </row>
    <row r="46" spans="6:8">
      <c r="F46" t="str">
        <f t="shared" si="7"/>
        <v/>
      </c>
    </row>
    <row r="47" spans="6:8">
      <c r="F47" t="str">
        <f t="shared" si="7"/>
        <v/>
      </c>
    </row>
    <row r="48" spans="6:8">
      <c r="F48" t="str">
        <f t="shared" si="7"/>
        <v/>
      </c>
    </row>
    <row r="49" spans="6:6">
      <c r="F49" t="str">
        <f t="shared" si="7"/>
        <v/>
      </c>
    </row>
    <row r="50" spans="6:6">
      <c r="F50" t="str">
        <f t="shared" si="7"/>
        <v/>
      </c>
    </row>
    <row r="51" spans="6:6">
      <c r="F51" t="str">
        <f t="shared" si="7"/>
        <v/>
      </c>
    </row>
    <row r="52" spans="6:6">
      <c r="F52" t="str">
        <f t="shared" si="7"/>
        <v/>
      </c>
    </row>
    <row r="53" spans="6:6">
      <c r="F53" t="str">
        <f t="shared" si="7"/>
        <v/>
      </c>
    </row>
    <row r="54" spans="6:6">
      <c r="F54" t="str">
        <f t="shared" si="7"/>
        <v/>
      </c>
    </row>
    <row r="55" spans="6:6">
      <c r="F55" t="str">
        <f t="shared" si="7"/>
        <v/>
      </c>
    </row>
    <row r="56" spans="6:6">
      <c r="F56" t="str">
        <f t="shared" si="7"/>
        <v/>
      </c>
    </row>
    <row r="57" spans="6:6">
      <c r="F57" t="str">
        <f t="shared" si="7"/>
        <v/>
      </c>
    </row>
    <row r="58" spans="6:6">
      <c r="F58" t="str">
        <f t="shared" si="7"/>
        <v/>
      </c>
    </row>
    <row r="59" spans="6:6">
      <c r="F59" t="str">
        <f t="shared" si="7"/>
        <v/>
      </c>
    </row>
    <row r="60" spans="6:6">
      <c r="F60" t="str">
        <f t="shared" si="7"/>
        <v/>
      </c>
    </row>
    <row r="61" spans="6:6">
      <c r="F61" t="str">
        <f t="shared" si="7"/>
        <v/>
      </c>
    </row>
    <row r="62" spans="6:6">
      <c r="F62" t="str">
        <f t="shared" si="7"/>
        <v/>
      </c>
    </row>
    <row r="63" spans="6:6">
      <c r="F63" t="str">
        <f t="shared" si="7"/>
        <v/>
      </c>
    </row>
    <row r="64" spans="6:6">
      <c r="F64" t="str">
        <f t="shared" si="7"/>
        <v/>
      </c>
    </row>
    <row r="65" spans="6:6">
      <c r="F65" t="str">
        <f t="shared" si="7"/>
        <v/>
      </c>
    </row>
    <row r="66" spans="6:6">
      <c r="F66" t="str">
        <f t="shared" si="7"/>
        <v/>
      </c>
    </row>
  </sheetData>
  <conditionalFormatting sqref="A11:J66">
    <cfRule type="cellIs" dxfId="0" priority="1" operator="equal">
      <formula>"#N/A"</formula>
    </cfRule>
  </conditionalFormatting>
  <dataValidations count="1">
    <dataValidation type="list" allowBlank="1" showInputMessage="1" showErrorMessage="1" sqref="D7">
      <formula1>classe</formula1>
    </dataValidation>
  </dataValidations>
  <pageMargins left="0.7" right="0.7" top="0.75" bottom="0.75" header="0.3" footer="0.3"/>
  <pageSetup paperSize="9" orientation="landscape" horizontalDpi="30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23"/>
  <sheetViews>
    <sheetView workbookViewId="0"/>
  </sheetViews>
  <sheetFormatPr baseColWidth="10" defaultRowHeight="15"/>
  <cols>
    <col min="7" max="7" width="16.85546875" customWidth="1"/>
    <col min="8" max="8" width="7.85546875" customWidth="1"/>
  </cols>
  <sheetData>
    <row r="1" spans="1:12">
      <c r="A1" s="1" t="s">
        <v>3</v>
      </c>
      <c r="B1" s="1"/>
      <c r="C1" s="1" t="s">
        <v>0</v>
      </c>
      <c r="D1" s="1" t="s">
        <v>1</v>
      </c>
      <c r="E1" s="4"/>
      <c r="F1" s="20" t="s">
        <v>42</v>
      </c>
      <c r="K1" s="23" t="s">
        <v>71</v>
      </c>
    </row>
    <row r="2" spans="1:12">
      <c r="A2" s="1" t="s">
        <v>2</v>
      </c>
      <c r="B2" s="2">
        <v>1</v>
      </c>
      <c r="C2" s="1">
        <v>0.67779999999999996</v>
      </c>
      <c r="D2" s="1">
        <v>0.1694</v>
      </c>
      <c r="E2" s="4"/>
      <c r="F2" t="s">
        <v>43</v>
      </c>
    </row>
    <row r="3" spans="1:12">
      <c r="A3" s="1" t="s">
        <v>4</v>
      </c>
      <c r="B3" s="2">
        <v>17</v>
      </c>
      <c r="C3" s="1">
        <v>0.21809999999999999</v>
      </c>
      <c r="D3" s="1">
        <v>0.18859999999999999</v>
      </c>
      <c r="E3" s="4"/>
      <c r="F3" t="s">
        <v>44</v>
      </c>
    </row>
    <row r="4" spans="1:12">
      <c r="A4" s="1" t="s">
        <v>5</v>
      </c>
      <c r="B4" s="2">
        <v>33</v>
      </c>
      <c r="C4" s="1">
        <v>1.8037000000000001</v>
      </c>
      <c r="D4" s="1">
        <v>0.13919999999999999</v>
      </c>
      <c r="E4" s="4"/>
      <c r="F4" t="s">
        <v>45</v>
      </c>
    </row>
    <row r="5" spans="1:12">
      <c r="A5" s="1" t="s">
        <v>6</v>
      </c>
      <c r="B5" s="2">
        <v>65</v>
      </c>
      <c r="C5" s="1">
        <v>2.5165999999999999</v>
      </c>
      <c r="D5" s="1">
        <v>0.12959999999999999</v>
      </c>
      <c r="E5" s="4"/>
    </row>
    <row r="6" spans="1:12">
      <c r="A6" s="1" t="s">
        <v>7</v>
      </c>
      <c r="B6" s="2">
        <v>110</v>
      </c>
      <c r="C6" s="1">
        <v>3.5594999999999999</v>
      </c>
      <c r="D6" s="1">
        <v>0.1242</v>
      </c>
      <c r="E6" s="4"/>
    </row>
    <row r="7" spans="1:12">
      <c r="A7" s="1" t="s">
        <v>8</v>
      </c>
      <c r="B7" s="2">
        <v>150</v>
      </c>
      <c r="C7" s="1">
        <v>7.0438000000000001</v>
      </c>
      <c r="D7" s="1">
        <v>0.10390000000000001</v>
      </c>
      <c r="E7" s="4"/>
    </row>
    <row r="8" spans="1:12">
      <c r="A8" s="1" t="s">
        <v>9</v>
      </c>
      <c r="B8" s="2">
        <v>200</v>
      </c>
      <c r="C8" s="1">
        <v>6.7575000000000003</v>
      </c>
      <c r="D8" s="1">
        <v>0.1053</v>
      </c>
    </row>
    <row r="9" spans="1:12">
      <c r="A9" s="1" t="s">
        <v>10</v>
      </c>
      <c r="B9" s="2">
        <v>301</v>
      </c>
      <c r="C9" s="1">
        <v>11.893800000000001</v>
      </c>
      <c r="D9" s="1">
        <v>8.9800000000000005E-2</v>
      </c>
    </row>
    <row r="10" spans="1:12">
      <c r="A10" s="1" t="s">
        <v>11</v>
      </c>
      <c r="B10" s="2">
        <v>500</v>
      </c>
      <c r="C10" s="1">
        <v>16.07</v>
      </c>
      <c r="D10" s="1">
        <v>8.0199999999999994E-2</v>
      </c>
    </row>
    <row r="11" spans="1:12">
      <c r="A11" s="1" t="s">
        <v>12</v>
      </c>
      <c r="B11" s="2">
        <v>800</v>
      </c>
      <c r="C11" s="1">
        <v>28.055</v>
      </c>
      <c r="D11" s="1">
        <v>6.5699999999999995E-2</v>
      </c>
    </row>
    <row r="15" spans="1:12">
      <c r="E15" s="3"/>
      <c r="F15" s="3"/>
      <c r="G15" s="3"/>
      <c r="H15" s="3"/>
      <c r="I15" s="3"/>
      <c r="J15" s="3"/>
      <c r="K15" s="3"/>
      <c r="L15" s="3"/>
    </row>
    <row r="16" spans="1:12">
      <c r="E16" s="3"/>
      <c r="F16" s="3"/>
      <c r="G16" s="3"/>
      <c r="H16" s="3"/>
      <c r="I16" s="3"/>
      <c r="J16" s="3"/>
      <c r="K16" s="3"/>
      <c r="L16" s="3"/>
    </row>
    <row r="17" spans="1:12">
      <c r="E17" s="3"/>
      <c r="F17" s="3"/>
      <c r="G17" s="3"/>
      <c r="H17" s="3"/>
      <c r="I17" s="3"/>
      <c r="J17" s="3"/>
      <c r="K17" s="3"/>
      <c r="L17" s="3"/>
    </row>
    <row r="18" spans="1:12">
      <c r="E18" s="3"/>
      <c r="F18" s="3"/>
      <c r="G18" s="3"/>
      <c r="H18" s="3"/>
      <c r="I18" s="3"/>
      <c r="J18" s="3"/>
      <c r="K18" s="3"/>
      <c r="L18" s="3"/>
    </row>
    <row r="19" spans="1:12">
      <c r="E19" s="3"/>
      <c r="F19" s="3"/>
      <c r="G19" s="3"/>
      <c r="H19" s="3"/>
      <c r="I19" s="3"/>
      <c r="J19" s="3"/>
      <c r="K19" s="3"/>
      <c r="L19" s="3"/>
    </row>
    <row r="20" spans="1:12">
      <c r="E20" s="3"/>
      <c r="F20" s="3"/>
      <c r="G20" s="3"/>
      <c r="H20" s="3"/>
      <c r="I20" s="3"/>
      <c r="J20" s="3"/>
      <c r="K20" s="3"/>
      <c r="L20" s="3"/>
    </row>
    <row r="21" spans="1:12">
      <c r="E21" s="3"/>
      <c r="F21" s="3"/>
      <c r="G21" s="3"/>
      <c r="H21" s="3"/>
      <c r="I21" s="3"/>
      <c r="J21" s="3"/>
      <c r="K21" s="3"/>
      <c r="L21" s="3"/>
    </row>
    <row r="22" spans="1:12">
      <c r="E22" s="3"/>
      <c r="F22" s="3"/>
      <c r="G22" s="3"/>
      <c r="H22" s="3"/>
      <c r="I22" s="3"/>
      <c r="J22" s="3"/>
      <c r="K22" s="3"/>
      <c r="L22" s="3"/>
    </row>
    <row r="23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hyperlinks>
    <hyperlink ref="K1" r:id="rId1" display="http://forum.excel-pratique.com/membre14262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éléves</vt:lpstr>
      <vt:lpstr>réf</vt:lpstr>
      <vt:lpstr>classe</vt:lpstr>
      <vt:lpstr>'tableau éléves'!Criteres</vt:lpstr>
      <vt:lpstr>SNCF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claude</cp:lastModifiedBy>
  <cp:lastPrinted>2011-05-26T08:44:18Z</cp:lastPrinted>
  <dcterms:created xsi:type="dcterms:W3CDTF">2011-05-25T12:59:52Z</dcterms:created>
  <dcterms:modified xsi:type="dcterms:W3CDTF">2011-05-30T08:51:11Z</dcterms:modified>
</cp:coreProperties>
</file>