
<file path=[Content_Types].xml><?xml version="1.0" encoding="utf-8"?>
<Types xmlns="http://schemas.openxmlformats.org/package/2006/content-types">
  <Default Extension="png" ContentType="image/png"/>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showInkAnnotation="0" codeName="ThisWorkbook" autoCompressPictures="0"/>
  <bookViews>
    <workbookView xWindow="2205" yWindow="345" windowWidth="15135" windowHeight="11235" tabRatio="564" firstSheet="1" activeTab="1"/>
  </bookViews>
  <sheets>
    <sheet name="Répondants" sheetId="2" r:id="rId1"/>
    <sheet name="Personne" sheetId="5" r:id="rId2"/>
    <sheet name="BaseDonnées" sheetId="1" r:id="rId3"/>
    <sheet name="Dictionnaire" sheetId="8" r:id="rId4"/>
  </sheets>
  <definedNames>
    <definedName name="_1__xlfn.AVERAGEIFS" hidden="1" function="1" xlm="1">#NAME?</definedName>
    <definedName name="_2__xlfn.COUNTIFS" hidden="1" function="1" xlm="1">#NAME?</definedName>
    <definedName name="_xlnm._FilterDatabase" localSheetId="2" hidden="1">BaseDonnées!$A$1:$CK$54</definedName>
    <definedName name="Base">BaseDonnées!$A$1:$CK$54</definedName>
  </definedNames>
  <calcPr calcId="125725"/>
  <extLst>
    <ext xmlns:mx="http://schemas.microsoft.com/office/mac/excel/2008/main" uri="http://schemas.microsoft.com/office/mac/excel/2008/main">
      <mx:ArchID Flags="0"/>
    </ext>
  </extLst>
</workbook>
</file>

<file path=xl/calcChain.xml><?xml version="1.0" encoding="utf-8"?>
<calcChain xmlns="http://schemas.openxmlformats.org/spreadsheetml/2006/main">
  <c r="CJ23" i="1"/>
  <c r="CL2"/>
  <c r="CL3"/>
  <c r="CL4"/>
  <c r="CL5"/>
  <c r="CJ6"/>
  <c r="CJ2"/>
  <c r="CJ5"/>
  <c r="CK5" s="1"/>
  <c r="CJ4"/>
  <c r="CK4" s="1"/>
  <c r="CJ3"/>
  <c r="CK3" s="1"/>
  <c r="CK2"/>
  <c r="B31" i="5"/>
  <c r="B27"/>
  <c r="B26"/>
  <c r="B21"/>
  <c r="B19"/>
  <c r="B17"/>
  <c r="B15"/>
  <c r="B13"/>
  <c r="B11"/>
  <c r="CL25" i="1"/>
  <c r="CL26"/>
  <c r="CL27"/>
  <c r="CL28"/>
  <c r="CL29"/>
  <c r="CL30"/>
  <c r="CL31"/>
  <c r="CL32"/>
  <c r="CL33"/>
  <c r="CL34"/>
  <c r="CL35"/>
  <c r="CL36"/>
  <c r="CL37"/>
  <c r="CL38"/>
  <c r="CL39"/>
  <c r="CL40"/>
  <c r="CL41"/>
  <c r="CL42"/>
  <c r="CL43"/>
  <c r="CL44"/>
  <c r="CL45"/>
  <c r="CL46"/>
  <c r="CL47"/>
  <c r="CL48"/>
  <c r="CL49"/>
  <c r="CL50"/>
  <c r="CL51"/>
  <c r="CL52"/>
  <c r="CL53"/>
  <c r="CL54"/>
  <c r="CL6"/>
  <c r="CL7"/>
  <c r="CL8"/>
  <c r="CL9"/>
  <c r="CL10"/>
  <c r="CL11"/>
  <c r="CL12"/>
  <c r="CL13"/>
  <c r="CL14"/>
  <c r="CL15"/>
  <c r="CL16"/>
  <c r="CL18"/>
  <c r="CL19"/>
  <c r="CL20"/>
  <c r="CL21"/>
  <c r="CL22"/>
  <c r="CL23"/>
  <c r="CL24"/>
  <c r="CJ22"/>
  <c r="CK22" s="1"/>
  <c r="CJ24"/>
  <c r="CK24" s="1"/>
  <c r="CJ32"/>
  <c r="CK32" s="1"/>
  <c r="CJ30"/>
  <c r="CK30" s="1"/>
  <c r="CJ15"/>
  <c r="CK15" s="1"/>
  <c r="CJ31"/>
  <c r="CK31" s="1"/>
  <c r="CJ52"/>
  <c r="CK52" s="1"/>
  <c r="CJ43"/>
  <c r="CK43" s="1"/>
  <c r="CJ39"/>
  <c r="CK39" s="1"/>
  <c r="CJ38"/>
  <c r="CK38" s="1"/>
  <c r="CJ37"/>
  <c r="CK37" s="1"/>
  <c r="CJ46"/>
  <c r="CK46" s="1"/>
  <c r="CJ34"/>
  <c r="CK34" s="1"/>
  <c r="CJ36"/>
  <c r="CK36" s="1"/>
  <c r="CJ14"/>
  <c r="CK14" s="1"/>
  <c r="CJ12"/>
  <c r="CK12" s="1"/>
  <c r="CJ11"/>
  <c r="CK11" s="1"/>
  <c r="CJ10"/>
  <c r="CK10" s="1"/>
  <c r="CJ49"/>
  <c r="CK49" s="1"/>
  <c r="CJ9"/>
  <c r="CK9" s="1"/>
  <c r="CJ8"/>
  <c r="CK8" s="1"/>
  <c r="CJ7"/>
  <c r="CK7" s="1"/>
  <c r="CK6"/>
  <c r="CJ29"/>
  <c r="CK29" s="1"/>
  <c r="CJ28"/>
  <c r="CK28" s="1"/>
  <c r="CJ27"/>
  <c r="CK27" s="1"/>
  <c r="CJ26"/>
  <c r="CK26" s="1"/>
  <c r="CJ25"/>
  <c r="CK25" s="1"/>
  <c r="CK23"/>
  <c r="CJ21"/>
  <c r="CK21" s="1"/>
  <c r="CJ13"/>
  <c r="CK13" s="1"/>
  <c r="CJ20"/>
  <c r="CK20" s="1"/>
  <c r="CJ19"/>
  <c r="CK19" s="1"/>
  <c r="CJ18"/>
  <c r="CK18" s="1"/>
  <c r="CJ16"/>
  <c r="CK16" s="1"/>
  <c r="CJ35"/>
  <c r="CK35" s="1"/>
  <c r="CJ42"/>
  <c r="CK42" s="1"/>
  <c r="CJ40"/>
  <c r="CK40" s="1"/>
  <c r="CJ41"/>
  <c r="CK41" s="1"/>
  <c r="CJ44"/>
  <c r="CK44" s="1"/>
  <c r="CJ45"/>
  <c r="CK45" s="1"/>
  <c r="CJ47"/>
  <c r="CK47" s="1"/>
  <c r="CJ51"/>
  <c r="CK51" s="1"/>
  <c r="CJ54"/>
  <c r="CK54" s="1"/>
  <c r="CJ53"/>
  <c r="CK53" s="1"/>
  <c r="CJ50"/>
  <c r="CK50" s="1"/>
  <c r="CJ48"/>
  <c r="CK48" s="1"/>
  <c r="CJ33"/>
  <c r="CK33" s="1"/>
  <c r="B30" i="5" l="1"/>
</calcChain>
</file>

<file path=xl/sharedStrings.xml><?xml version="1.0" encoding="utf-8"?>
<sst xmlns="http://schemas.openxmlformats.org/spreadsheetml/2006/main" count="2019" uniqueCount="684">
  <si>
    <t>Complete</t>
  </si>
  <si>
    <t>74.56.162.239</t>
  </si>
  <si>
    <t>-73.5833</t>
  </si>
  <si>
    <t>45.5</t>
  </si>
  <si>
    <t>Canada</t>
  </si>
  <si>
    <t>Montreal</t>
  </si>
  <si>
    <t>QC</t>
  </si>
  <si>
    <t>Autre</t>
  </si>
  <si>
    <t>Universitaire, 1er cycle</t>
  </si>
  <si>
    <t>Les deux</t>
  </si>
  <si>
    <t>Oui</t>
  </si>
  <si>
    <t>hyundai santafe 2002</t>
  </si>
  <si>
    <t>Aucun</t>
  </si>
  <si>
    <t>Moins de 200m</t>
  </si>
  <si>
    <t>Travail</t>
  </si>
  <si>
    <t>AUTO</t>
  </si>
  <si>
    <t>c'est pourri pourri</t>
  </si>
  <si>
    <t>h1t2p5</t>
  </si>
  <si>
    <t>24.200.169.64</t>
  </si>
  <si>
    <t>-73.6333</t>
  </si>
  <si>
    <t>45.6833</t>
  </si>
  <si>
    <t>Terrebonne</t>
  </si>
  <si>
    <t>Conjoint</t>
  </si>
  <si>
    <t>Travailleur temps partiel</t>
  </si>
  <si>
    <t>Honda Civic 2002</t>
  </si>
  <si>
    <t>Ne s'applique pas</t>
  </si>
  <si>
    <t>Moins de 5 fois par mois</t>
  </si>
  <si>
    <t>Non</t>
  </si>
  <si>
    <t>Magasinage</t>
  </si>
  <si>
    <t>L'automobile</t>
  </si>
  <si>
    <t>J6W 1S8</t>
  </si>
  <si>
    <t>96.22.177.155</t>
  </si>
  <si>
    <t>Appartement</t>
  </si>
  <si>
    <t>G1V4J7</t>
  </si>
  <si>
    <t>Yaris 2007, jeep patriot 2008, honda civic 2002</t>
  </si>
  <si>
    <t>Plus de 1400m</t>
  </si>
  <si>
    <t>auto =tous</t>
  </si>
  <si>
    <t>h8z 1a5</t>
  </si>
  <si>
    <t>70.83.71.118</t>
  </si>
  <si>
    <t>Lavaltrie</t>
  </si>
  <si>
    <t>marche</t>
  </si>
  <si>
    <t>J5Y 3L8</t>
  </si>
  <si>
    <t>173.177.160.50</t>
  </si>
  <si>
    <t>Marche Marche Voiture Voiture Voiture Voiture</t>
  </si>
  <si>
    <t>132.210.164.135</t>
  </si>
  <si>
    <t>Sherbrooke</t>
  </si>
  <si>
    <t>j1k2r1</t>
  </si>
  <si>
    <t>assez bien pour l'autobus</t>
  </si>
  <si>
    <t>J1J 2L2</t>
  </si>
  <si>
    <t>132.216.66.189</t>
  </si>
  <si>
    <t>h3a2k6</t>
  </si>
  <si>
    <t>Locataire</t>
  </si>
  <si>
    <t>142.242.2.248</t>
  </si>
  <si>
    <t>Mazda 6 - 2008</t>
  </si>
  <si>
    <t>Acceptable. Mais peu d'autobus et de train en dehors des heures de pointes.</t>
  </si>
  <si>
    <t>H7R 5L3</t>
  </si>
  <si>
    <t>74.56.215.84</t>
  </si>
  <si>
    <t>Honda Civic 2006</t>
  </si>
  <si>
    <t>Voiture</t>
  </si>
  <si>
    <t>H7R 4L3</t>
  </si>
  <si>
    <t>66.131.116.33</t>
  </si>
  <si>
    <t>aveo 2009</t>
  </si>
  <si>
    <t>relativement bien sauf les autobus de laval ne passent pas assez souvent</t>
  </si>
  <si>
    <t>h7m5m9</t>
  </si>
  <si>
    <t>132.205.218.159</t>
  </si>
  <si>
    <t>Accompagnement</t>
  </si>
  <si>
    <t>Étudiant temps plein:Quel est votre statut actuel?</t>
  </si>
  <si>
    <t>Étudiant temps partiel:Quel est votre statut actuel?</t>
  </si>
  <si>
    <t>Retraité:Quel est votre statut actuel?</t>
  </si>
  <si>
    <t>98.143.212.163</t>
  </si>
  <si>
    <t>Cavalier, chevrolet, 1999</t>
  </si>
  <si>
    <t>Ste-Martine, Beauharnois, Sherbrooke</t>
  </si>
  <si>
    <t>automobile</t>
  </si>
  <si>
    <t>J1H3X9</t>
  </si>
  <si>
    <t>66.130.50.106</t>
  </si>
  <si>
    <t>Saint-eustache</t>
  </si>
  <si>
    <t>Toyota 2001</t>
  </si>
  <si>
    <t>Gare de train</t>
  </si>
  <si>
    <t>J7R 2T3</t>
  </si>
  <si>
    <t>70.26.210.28</t>
  </si>
  <si>
    <t>Corolla 2008</t>
  </si>
  <si>
    <t>Type de logement</t>
  </si>
  <si>
    <t>Niveau scolaire</t>
  </si>
  <si>
    <t>Localisation</t>
  </si>
  <si>
    <t>Année de Naissance</t>
  </si>
  <si>
    <t>Moyenne</t>
  </si>
  <si>
    <t>Je voudrais qu'en cliquant sur les flèchent que l'on puisse afficher les données des répondants suivants de la base de données. Que l'on puisse passer de 1à2à3à4… mais aussi de 4à3à2à3à4…..  Donc il faudraitr affecter une macro?? Qui changerait les réponses des cellules en B et qui modifirait les données pour les colones rouges des graphiques tout en gardant la moyenne en bleue présente</t>
  </si>
  <si>
    <t xml:space="preserve">1. Marche + metro 2. Marche 3. marche + Metro 4. Marche + metro 5. Marche 6. Voiture </t>
  </si>
  <si>
    <t>C'est un bon systeme !</t>
  </si>
  <si>
    <t>H2j 1l8</t>
  </si>
  <si>
    <t>142.217.216.226</t>
  </si>
  <si>
    <t>Maniwaki</t>
  </si>
  <si>
    <t>voiture</t>
  </si>
  <si>
    <t>bonne</t>
  </si>
  <si>
    <t>H1W3V6</t>
  </si>
  <si>
    <t>70.83.229.184</t>
  </si>
  <si>
    <t>Assez bonne</t>
  </si>
  <si>
    <t>H2E 3B1</t>
  </si>
  <si>
    <t>173.179.90.17</t>
  </si>
  <si>
    <t>mazda tribute 2006</t>
  </si>
  <si>
    <t>Auto</t>
  </si>
  <si>
    <t>pauvre</t>
  </si>
  <si>
    <t>j7m 0g9</t>
  </si>
  <si>
    <t>206.172.0.195</t>
  </si>
  <si>
    <t>York</t>
  </si>
  <si>
    <t>Saturn ion 2004</t>
  </si>
  <si>
    <t>voiture voiture</t>
  </si>
  <si>
    <t>h7l6j4</t>
  </si>
  <si>
    <t>132.207.95.199</t>
  </si>
  <si>
    <t>H2L 4H7</t>
  </si>
  <si>
    <t>174.89.252.74</t>
  </si>
  <si>
    <t>H2S 2S3</t>
  </si>
  <si>
    <t>132.207.86.27</t>
  </si>
  <si>
    <t>autobus metro metro autobus</t>
  </si>
  <si>
    <t>Bon en pointe Mauvais hors pointe</t>
  </si>
  <si>
    <t>j5r3b1</t>
  </si>
  <si>
    <t>Ne travaille pas:Quel est votre statut actuel?</t>
  </si>
  <si>
    <t>Autre:Quel est votre statut actuel?</t>
  </si>
  <si>
    <t>Quel est votre code postal?</t>
  </si>
  <si>
    <t>24.203.189.110</t>
  </si>
  <si>
    <t>Golf, 2000</t>
  </si>
  <si>
    <t>Voiture dans tous les cas</t>
  </si>
  <si>
    <t>Si vous possédez la TRAM, veuillez indiquer sa zone.</t>
  </si>
  <si>
    <t>Communauto</t>
  </si>
  <si>
    <t>la marche, la voiture</t>
  </si>
  <si>
    <t>excellente</t>
  </si>
  <si>
    <t>H2X 1W1</t>
  </si>
  <si>
    <t>sentra 2002</t>
  </si>
  <si>
    <t>Marche</t>
  </si>
  <si>
    <t>h3t 1j3</t>
  </si>
  <si>
    <t>132.207.245.124</t>
  </si>
  <si>
    <t>Sentra 2001</t>
  </si>
  <si>
    <t>J4M 2Y2</t>
  </si>
  <si>
    <t>70.50.126.175</t>
  </si>
  <si>
    <t>Charlemagne</t>
  </si>
  <si>
    <t>Correcte</t>
  </si>
  <si>
    <t>h7l5e5</t>
  </si>
  <si>
    <t>70.30.203.99</t>
  </si>
  <si>
    <t>Honda-civic-2008</t>
  </si>
  <si>
    <t>132.207.50.178</t>
  </si>
  <si>
    <t>Hyundai Elantra 2010</t>
  </si>
  <si>
    <t>H1C2A3</t>
  </si>
  <si>
    <t>H4M1L6</t>
  </si>
  <si>
    <t>70.82.139.6</t>
  </si>
  <si>
    <t>Accent 2010</t>
  </si>
  <si>
    <t>Excellents</t>
  </si>
  <si>
    <t>96.20.47.56</t>
  </si>
  <si>
    <t>Cavalier Chevrolet 1996</t>
  </si>
  <si>
    <t>Colocataire</t>
  </si>
  <si>
    <t>Canadienne</t>
  </si>
  <si>
    <t>H2P 1T1</t>
  </si>
  <si>
    <t>24.37.172.71</t>
  </si>
  <si>
    <t>-71.25</t>
  </si>
  <si>
    <t>46.8</t>
  </si>
  <si>
    <t>Quebec</t>
  </si>
  <si>
    <t>Soeur</t>
  </si>
  <si>
    <t>Universitaire, 2e cycle</t>
  </si>
  <si>
    <t>Honda Civic 2008</t>
  </si>
  <si>
    <t>Autres</t>
  </si>
  <si>
    <t>J3G 6A5</t>
  </si>
  <si>
    <t>66.131.22.233</t>
  </si>
  <si>
    <t>Ne travaille pas</t>
  </si>
  <si>
    <t>Universitaire, 3e cycle</t>
  </si>
  <si>
    <t>Acura CSX type S 2009</t>
  </si>
  <si>
    <t>Loisirs</t>
  </si>
  <si>
    <t>Retour au domicile</t>
  </si>
  <si>
    <t>Ma voiture</t>
  </si>
  <si>
    <t>H3T 1J3</t>
  </si>
  <si>
    <t>174.91.190.205</t>
  </si>
  <si>
    <t>Colombien</t>
  </si>
  <si>
    <t>Quotidiennement</t>
  </si>
  <si>
    <t>Station Bixi</t>
  </si>
  <si>
    <t>Metro seulement</t>
  </si>
  <si>
    <t>Excellent</t>
  </si>
  <si>
    <t>H2S 1G1</t>
  </si>
  <si>
    <t>66.131.84.45</t>
  </si>
  <si>
    <t>-73.7333</t>
  </si>
  <si>
    <t>45.6</t>
  </si>
  <si>
    <t>Laval</t>
  </si>
  <si>
    <t>canadienne</t>
  </si>
  <si>
    <t>Travailleur temps plein</t>
  </si>
  <si>
    <t>auto</t>
  </si>
  <si>
    <t>H7M 1E3</t>
  </si>
  <si>
    <t>69.157.128.157</t>
  </si>
  <si>
    <t>Secondaire</t>
  </si>
  <si>
    <t>Marche, marche, marche, marche, marche, marche</t>
  </si>
  <si>
    <t>G1J 3N3</t>
  </si>
  <si>
    <t>207.35.115.132</t>
  </si>
  <si>
    <t>-80.3167</t>
  </si>
  <si>
    <t>43.3833</t>
  </si>
  <si>
    <t>Cambridge</t>
  </si>
  <si>
    <t>ON</t>
  </si>
  <si>
    <t>Bixi</t>
  </si>
  <si>
    <t xml:space="preserve">Satisfaisante </t>
  </si>
  <si>
    <t>H2H 2E6</t>
  </si>
  <si>
    <t>69.70.129.198</t>
  </si>
  <si>
    <t>Statut</t>
  </si>
  <si>
    <t>Individu 1:Quel est le lien des autres membres de votre ménage par rapport à  vous?</t>
  </si>
  <si>
    <t>Condo</t>
  </si>
  <si>
    <t>Ford Escape 2009</t>
  </si>
  <si>
    <t>Automobile</t>
  </si>
  <si>
    <t>H4C 0B1</t>
  </si>
  <si>
    <t>Toyota Sienna 2007</t>
  </si>
  <si>
    <t>H4C 2C7</t>
  </si>
  <si>
    <t>86.71.87.134</t>
  </si>
  <si>
    <t>France</t>
  </si>
  <si>
    <t>Toulouse</t>
  </si>
  <si>
    <t>B3</t>
  </si>
  <si>
    <t>Occasionnellement, environ 5 fois par mois</t>
  </si>
  <si>
    <t>F-31300</t>
  </si>
  <si>
    <t>72.10.131.168</t>
  </si>
  <si>
    <t>Brossard</t>
  </si>
  <si>
    <t>Travailleur autonome</t>
  </si>
  <si>
    <t>PICK UP GMC 2000</t>
  </si>
  <si>
    <t>Je ne sais pas</t>
  </si>
  <si>
    <t>PICK-UP</t>
  </si>
  <si>
    <t>J2H1V4</t>
  </si>
  <si>
    <t>96.23.132.112</t>
  </si>
  <si>
    <t>Chevrolet Venture 2001</t>
  </si>
  <si>
    <t>Mon auto.</t>
  </si>
  <si>
    <t>H7E 2S3</t>
  </si>
  <si>
    <t>Téléphone de maison (ligne terrestre):Quel type de téléphone possédez-vous?</t>
  </si>
  <si>
    <t>Téléphone cellulaire:Quel type de téléphone possédez-vous?</t>
  </si>
  <si>
    <t>Les deux:Quel type de téléphone possédez-vous?</t>
  </si>
  <si>
    <t>Aucun:Quel type de téléphone possédez-vous?</t>
  </si>
  <si>
    <t>Possédez-vous un permis de conduire?</t>
  </si>
  <si>
    <t>Possédez ou louez-vous actuellement une voiture?</t>
  </si>
  <si>
    <t>Quels sont le modèle et la date de production de votre véhicule?</t>
  </si>
  <si>
    <t>Autobus-Metro Metro-Autobus</t>
  </si>
  <si>
    <t>J6W 4Y2</t>
  </si>
  <si>
    <t>74.59.78.97</t>
  </si>
  <si>
    <t>TSX 2008</t>
  </si>
  <si>
    <t>H2V0A2</t>
  </si>
  <si>
    <t>69.165.144.204</t>
  </si>
  <si>
    <t>H4C 2X8</t>
  </si>
  <si>
    <t>174.91.195.60</t>
  </si>
  <si>
    <t>H3T1J8</t>
  </si>
  <si>
    <t>76.69.186.190</t>
  </si>
  <si>
    <t>Caliber 2007</t>
  </si>
  <si>
    <t>h7g3r7</t>
  </si>
  <si>
    <t>10.89.1.232</t>
  </si>
  <si>
    <t>marche bus</t>
  </si>
  <si>
    <t>Response ID</t>
  </si>
  <si>
    <t>Respondent Key</t>
  </si>
  <si>
    <t>Date Submitted</t>
  </si>
  <si>
    <t>Status</t>
  </si>
  <si>
    <t>Contact ID</t>
  </si>
  <si>
    <t>Comments</t>
  </si>
  <si>
    <t>IP Address</t>
  </si>
  <si>
    <t>Longitude</t>
  </si>
  <si>
    <t>Latitude</t>
  </si>
  <si>
    <t>Country</t>
  </si>
  <si>
    <t>City</t>
  </si>
  <si>
    <t>Region</t>
  </si>
  <si>
    <t>Postal</t>
  </si>
  <si>
    <t>Dans quel type de logement habitez-vous?</t>
  </si>
  <si>
    <t>Travailleur temps plein:Quel est votre statut actuel?</t>
  </si>
  <si>
    <t>Travailleur temps partiel:Quel est votre statut actuel?</t>
  </si>
  <si>
    <t>Travailleur autonome:Quel est votre statut actuel?</t>
  </si>
  <si>
    <t>Aucun:àŠtes-vous membre de l'un des services suivants?</t>
  </si>
  <si>
    <t>À quelle fréquence utilisez-vous le transport collectif?</t>
  </si>
  <si>
    <t>àŠtes-vous titulaire d'un titre de transport collectif?</t>
  </si>
  <si>
    <t>Accès au réseau STM (CAM, TRAM):Si oui, à  quel réseau donne-t-il accès? Sinon, veuillez indiquer "Aucun".</t>
  </si>
  <si>
    <t>Accès au réseau STL:Si oui, à  quel réseau donne-t-il accès? Sinon, veuillez indiquer "Aucun".</t>
  </si>
  <si>
    <t>Je trouve que cest tres bien.  Je prends un bus express tres pres de chez moi et qui arrive directement a l'universite. (vancouver)</t>
  </si>
  <si>
    <t>V6K 2T7</t>
  </si>
  <si>
    <t>76.65.57.216</t>
  </si>
  <si>
    <t>Stationnement Communauto</t>
  </si>
  <si>
    <t>H2G 1S7</t>
  </si>
  <si>
    <t>Bien</t>
  </si>
  <si>
    <t>h2p1t1</t>
  </si>
  <si>
    <t>Toyota echo 2003</t>
  </si>
  <si>
    <t>Autobus</t>
  </si>
  <si>
    <t>H3t 1j4</t>
  </si>
  <si>
    <t>96.20.63.70</t>
  </si>
  <si>
    <t>mitsubishi galant 2003</t>
  </si>
  <si>
    <t>je suis satisfait, il pourrait y avoir un tramway au centre-ville.</t>
  </si>
  <si>
    <t>h4a1h9</t>
  </si>
  <si>
    <t>66.130.229.65</t>
  </si>
  <si>
    <t>mazda 2002</t>
  </si>
  <si>
    <t>j6w 6e7</t>
  </si>
  <si>
    <t>66.131.160.15</t>
  </si>
  <si>
    <t>satisfaisante</t>
  </si>
  <si>
    <t>H3T 1M9</t>
  </si>
  <si>
    <t>Accompagnement:Dans quel(s) but(s) vous êtes-vous déplacés hier?</t>
  </si>
  <si>
    <t>Magasinage:Dans quel(s) but(s) vous êtes-vous déplacés hier?</t>
  </si>
  <si>
    <t>Retour au domicile:Dans quel(s) but(s) vous êtes-vous déplacés hier?</t>
  </si>
  <si>
    <t>Autres:Dans quel(s) but(s) vous êtes-vous déplacés hier?</t>
  </si>
  <si>
    <t>Aucun déplacement:Dans quel(s) but(s) vous êtes-vous déplacés hier?</t>
  </si>
  <si>
    <t>auto auto</t>
  </si>
  <si>
    <t>Xcoo utm</t>
  </si>
  <si>
    <t>Ycoo utm</t>
  </si>
  <si>
    <t>àŠtes-vous propriétaire ou locataire de ce logement?</t>
  </si>
  <si>
    <t>Quelle est la taille de votre ménage? (Nombre d'individus habitant la même résidence)</t>
  </si>
  <si>
    <t>Individu 5:Quel est le lien des autres membres de votre ménage par rapport à  vous?</t>
  </si>
  <si>
    <t>Individu 6:Quel est le lien des autres membres de votre ménage par rapport à  vous?</t>
  </si>
  <si>
    <t>Individu 7:Quel est le lien des autres membres de votre ménage par rapport à  vous?</t>
  </si>
  <si>
    <t>Décrivez, aussi précisément que possible, la séquence chronologique des destinations pour lesquelles vous avez fait ces déplacements (nom du commerce/immeuble, adresse, rue, ville/arrondissement, etc.)</t>
  </si>
  <si>
    <t>Quel(s) mode(s) de transport avez-vous utilisé pour effectuer ces déplacements? (Répondez dans la même séquence chronologique que la question précédente)</t>
  </si>
  <si>
    <t>Combien de kilomètres pensez-vous avoir parcourus pour réaliser ces déplacements?</t>
  </si>
  <si>
    <t>Quelle est votre opinion sur la situation actuelle des transports collectifs offerts dans votre région?</t>
  </si>
  <si>
    <t>Résidence unifamiliale détachée</t>
  </si>
  <si>
    <t>Père</t>
  </si>
  <si>
    <t>Individu 2:Quel est le lien des autres membres de votre ménage par rapport à  vous?</t>
  </si>
  <si>
    <t>Individu 3:Quel est le lien des autres membres de votre ménage par rapport à  vous?</t>
  </si>
  <si>
    <t>Individu 4:Quel est le lien des autres membres de votre ménage par rapport à  vous?</t>
  </si>
  <si>
    <t>De combien de voitures votre ménage dispose-t-il?</t>
  </si>
  <si>
    <t>Vous êtesâ€¦</t>
  </si>
  <si>
    <t>Quelle est votre année de naissance?</t>
  </si>
  <si>
    <t>Quelle est votre nationalité?</t>
  </si>
  <si>
    <t>Quel est le plus haut niveau de scolarité complété? Si vous êtes toujours aux études, veuillez indiquer le niveau atteint.</t>
  </si>
  <si>
    <t>Il est efficace, mais l'horaire des autobus ne sont pas les mêmes sur le site de la SMT que sur les panneaux d'arrêt. La ligne du Métro bleu pourrait être plus rapide et les heures d'ouvertures pourraient être les mêmes que celles des autres lignes!</t>
  </si>
  <si>
    <t>Étudiant temps partiel</t>
  </si>
  <si>
    <t>Dans le cas oà¹ vous ne seriez pas propriétaire d'une voiture, avez-vous accès, grà¢ce à  un autre membre de votre ménage, à  un véhicule pour vos déplacements?</t>
  </si>
  <si>
    <t>Communauto:àŠtes-vous membre de l'un des services suivants?</t>
  </si>
  <si>
    <t>Bixi:àŠtes-vous membre de l'un des services suivants?</t>
  </si>
  <si>
    <t>Service de covoiturage organisé au sein de votre entreprise:àŠtes-vous membre de l'un des services suivants?</t>
  </si>
  <si>
    <t>assez facile et accesible pour laval-mtl, mais généralement très achalandé sur les heures de pointe, ce qui le rend plus désagréable.  plus difficile vers terrebonne (quoi que je ne l'ai jamais utilisé)</t>
  </si>
  <si>
    <t>C'est excellent, je l'ai utilisé cet été et j'ai été très satisfait. Avec le vélobus c'est encore plus excellent. Cela m'a permis de gagner 15 minutes par jour. De plus les gros trajets passe très fréquemment. Je suis très enjoué des disponibilité du transport collectif dans la ville de québec</t>
  </si>
  <si>
    <t>Modérément, environ 10 fois par mois</t>
  </si>
  <si>
    <t>Marche, Bixi, Marche Marche, métro , marche</t>
  </si>
  <si>
    <t>Édicule de métro</t>
  </si>
  <si>
    <t>Accès au réseau RTL:Si oui, à  quel réseau donne-t-il accès? Sinon, veuillez indiquer "Aucun".</t>
  </si>
  <si>
    <t>Accès au réseau RTC:Si oui, à  quel réseau donne-t-il accès? Sinon, veuillez indiquer "Aucun".</t>
  </si>
  <si>
    <t>Autres:Si oui, à  quel réseau donne-t-il accès? Sinon, veuillez indiquer "Aucun".</t>
  </si>
  <si>
    <t>Quel point de service de transports collectifs ou alternatifs est situé le plus près de votre résidence?</t>
  </si>
  <si>
    <t>À quelle distance se trouve-t-elle de votre résidence?</t>
  </si>
  <si>
    <t>Études:Dans quel(s) but(s) vous êtes-vous déplacés hier?</t>
  </si>
  <si>
    <t>Travail:Dans quel(s) but(s) vous êtes-vous déplacés hier?</t>
  </si>
  <si>
    <t>Loisirs:Dans quel(s) but(s) vous êtes-vous déplacés hier?</t>
  </si>
  <si>
    <t>Au cours de la journée précédant votre participation à  cette enquête, combien de temps avez-vous consacré à  vos déplacements?</t>
  </si>
  <si>
    <t>Toujours au cours de la journée précédant votre participation à  cette enquête combien de déplacements avez-vous effectués?</t>
  </si>
  <si>
    <t>Le service de train de banlieue de la ligne montréal-deux-Montagnes est génial car il offre beaucoup de départ</t>
  </si>
  <si>
    <t>Square Victoria, 600 de la GauchetièreO., Mtl  Terrebonne, rue Maskinongé</t>
  </si>
  <si>
    <t>Très bon</t>
  </si>
  <si>
    <t>Manque d'espace et de ponctualité</t>
  </si>
  <si>
    <t>métro métro</t>
  </si>
  <si>
    <t>je les apprécie beaucoup</t>
  </si>
  <si>
    <t>Autobus, métro, autobus</t>
  </si>
  <si>
    <t xml:space="preserve">Satisfaite avec le système de transport actuel, l'augmentation de la fréquence des autobus est très apprécié. </t>
  </si>
  <si>
    <t>Bixi Métro  À pied À pied Métro Bus</t>
  </si>
  <si>
    <t>Éclaté et non intégré, mais permettant de rejoindre (dans un délai acceptable) tous mes points d'intérêts.</t>
  </si>
  <si>
    <t>Frère</t>
  </si>
  <si>
    <t>Étudiant temps plein</t>
  </si>
  <si>
    <t>Téléphone de maison (ligne terrestre)</t>
  </si>
  <si>
    <t>Téléphone cellulaire</t>
  </si>
  <si>
    <t>Régulièrement, presque tous les jours</t>
  </si>
  <si>
    <t>Accès au réseau STM (CAM, TRAM)</t>
  </si>
  <si>
    <t>C'est bien avec la voie réservée pour les autobus sur l'autoroute 25, mais ce sera mieux en 2012 avec le train.</t>
  </si>
  <si>
    <t>Collégial</t>
  </si>
  <si>
    <t>Études</t>
  </si>
  <si>
    <t>Autobus/Métro Autobus/Métro</t>
  </si>
  <si>
    <t xml:space="preserve">Je suis satisfaite des transports disponibles dans ma région maintenant. Par contre, j'habitais à  Terrebonne avant cet été et le transport était assez pénible: auto (traffic 30-45min et trouver un stationnement) et métro (30min). C'est une des raisons principales de mon déménagement. </t>
  </si>
  <si>
    <t>Mère</t>
  </si>
  <si>
    <t>Accès au réseau STL</t>
  </si>
  <si>
    <t>Accès au réseau RTL</t>
  </si>
  <si>
    <t>Voiture-Train-Marche-Métro-Marche Marche-Métro-Marche-Train-Voiture</t>
  </si>
  <si>
    <t>à‡a s'en vient. Les ajustements avec la ville doivent se faire rapidement, sinon le TEC (surtout le train) perdra des clients.</t>
  </si>
  <si>
    <t>1. Rivière-des-Prairies (10229, boul Perras/mon domicile) à  Terrebonne (854, Escuminac/domicile de mon copain) - Aller/retour (le matin et en soirée) 2. De Terrebonne (854, Escuminac/domicile de mon copain) au Winners (Mascouche/Montée Masson) - Aller/retour (au cours de la journée) 3.De Terrebone (854, Escuminac/domicile de mon copain) au Galeries Terrebonne (Terrebonne/Boul Moody) - Aller/retour (au cours de la journée)</t>
  </si>
  <si>
    <t>Nous devons réflichir sur une meilleure planification du transport collectif dans l'ouest de l'à®le: Une station de métro dans une assui grosse ville que Lachine est indispensable. de plus, les horaires de train devra être plus flexible.</t>
  </si>
  <si>
    <t>Auto pour tous les déplacements</t>
  </si>
  <si>
    <t>Aucun:Si oui, à  quel réseau donne-t-il accès? Sinon, veuillez indiquer "Aucun".</t>
  </si>
  <si>
    <t>Je considère être parfaitement bien desservi par le transport collectif.  Toutefois, utiliser l'autobus pour me rendre au travail me prendrait 1h15 au lieu de 30 minutes en voiture.</t>
  </si>
  <si>
    <t>Vélo Voiture Voiture Vélo A pied A pied</t>
  </si>
  <si>
    <t>Bixi, bus, métro, tram: super!</t>
  </si>
  <si>
    <t>TRES PEU UTILISÉ ET NON ÉTENDU ETANT DONNÉ LA GROSSEUR DE L'AGLOMÉRATION 60,000</t>
  </si>
  <si>
    <t>Trop cher,  pas assé fréquent, stationnement proche des métros déja saturé.</t>
  </si>
  <si>
    <t>Grand-père</t>
  </si>
  <si>
    <t>Grand-mère</t>
  </si>
  <si>
    <t>Ordinaire... Le temps de déplacement afin d'atteindre un endroit est long...</t>
  </si>
  <si>
    <t>auto et métro, métro et auto, et auto seulement</t>
  </si>
  <si>
    <t>mazda protégé 2001</t>
  </si>
  <si>
    <t>Coin Crémazie / Boul. St-Laurent</t>
  </si>
  <si>
    <t>Les stationnements incitatifs des métro est rempli beaucoup trop tà´t le matin pour me permettre de l'utiliser. Les horaires d'autobus sont aux heures se qui triplerait mon temps de voyagement pour aller travailler</t>
  </si>
  <si>
    <t>Bonne offre de service mais il y aurait des améliorations à  apporter (principalement en banlieue et réseau de nuit).</t>
  </si>
  <si>
    <t>Métro</t>
  </si>
  <si>
    <t>Sherbrooke, c'est très accessible!</t>
  </si>
  <si>
    <t>De 1001 à  1400m</t>
  </si>
  <si>
    <t xml:space="preserve">vélo train  marche marche train vélo  </t>
  </si>
  <si>
    <t>IGA - Terrebonne; SAQ Montréal; Cosco Lachenaie; Jean Coutu Lachenaie; domicile</t>
  </si>
  <si>
    <t>Polytechnique; 365 Belanger</t>
  </si>
  <si>
    <t>2485 boul. des entreprises (Terrebonne); HEC pavillon decelles (Montréal); 33 st-elzéar ouest ( laval)</t>
  </si>
  <si>
    <t>500 Place d'Armes (Montréal) ;   5241 des Érables (Plateau Mont-Royal)</t>
  </si>
  <si>
    <t>Arrêt d'autobus</t>
  </si>
  <si>
    <t>Propriétaire</t>
  </si>
  <si>
    <t>De 601m à  1000m</t>
  </si>
  <si>
    <t>1 - Garage Toyota (Kirkland) ; 2- Bureau (Beaconsfield); 3- Garage Toyota (Kirkland); 4- Maison (Arrond. Sud-ouest); 5- Cours (Arrond. Verdun); 6- Maison (Arrond. Sud-ouest)</t>
  </si>
  <si>
    <t>Adequat sur les heures de pointe, un peut trop achalandé (535).  Passage pas assez fréquent la fin la fin de semain (bus et metro).</t>
  </si>
  <si>
    <t>métro</t>
  </si>
  <si>
    <t xml:space="preserve">voiture pour tous les déplacements </t>
  </si>
  <si>
    <t xml:space="preserve">Les autobus passent relativement fréquemment surtout dans les heures de pointes ! </t>
  </si>
  <si>
    <t>dep #1 : métro dep #2 : métro</t>
  </si>
  <si>
    <t>Le transport est adéquat sur quelques lignes en particulier et converge surtout vers le centre-ville. Le transport hors des heures de pointes ou pour s'éloigner de l'axe Ste-Foy  -  Vieux-Québec est plus difficile.</t>
  </si>
  <si>
    <t>train est très bien bus-à améliorer (fréquence)</t>
  </si>
  <si>
    <t>Peu accessible, peu fréquent.</t>
  </si>
  <si>
    <t>Mazda protégé, 2000</t>
  </si>
  <si>
    <t>Service intéressant et relativement efficace, mais clairement sous financé pour constituer une réelle alternative à  l'automobile pour bien des gens.</t>
  </si>
  <si>
    <t>Les services sont de qualité et assez à  l'heure. Cependant les lignes de métro et d'autobus devraient rester ouvertes un peu plus tard. Il y a une bonne quantité de lignes accessibles</t>
  </si>
  <si>
    <t>bus, métro, marche marche, métro, bus</t>
  </si>
  <si>
    <t>Résidence jumelée</t>
  </si>
  <si>
    <t>Polytechnique; Domicile</t>
  </si>
  <si>
    <t>École Polytechnique; domicile</t>
  </si>
  <si>
    <t xml:space="preserve"> l'université de Montréal; Retour au domicile</t>
  </si>
  <si>
    <t>lionel-groulx; mcgill; university;saint-henri</t>
  </si>
  <si>
    <t>métro Guy Concordia ; à  appartement</t>
  </si>
  <si>
    <t>hyundai élantra 2008</t>
  </si>
  <si>
    <t>De 201m à  600m</t>
  </si>
  <si>
    <t xml:space="preserve">630 curé-labelle, laval  ; femme fitness sur curé-labelle; 1681 bvld st-charles, terrebonne ;  545 Masson , terrebonne  ; 1681 blvd st-charles, terrebonne </t>
  </si>
  <si>
    <t>dep #1 : 500 place d'Armes Montréal; dep #2 : 3336 Maréchal, Montréal</t>
  </si>
  <si>
    <t xml:space="preserve">Au sein de mon arrondissement (RDP), il y a seulement les lignes d'autobus. À l'heure de pointe, le service d'autobus passe régulièrement (métrobus). Cependant, le temps minimum pour se rendre au métro est de 30 minutes. Ce qui est long.  Prendre l'automobile pour se rendre à  une station de métro est beaucoup moins long. De plus, lorsque je prends mon auto, je suis dans le confort.  Donc, l'automibile pour le temps est gagnant.  Autre sujet, à  la place de continuer la ligne orange à  Laval, je trouve qu'allonger la ligne bleue vers l'est ou l'ouest aurait été une meilleure idée. Surtout que ce sont surtout les Montréalais qui paient la facture. </t>
  </si>
  <si>
    <t>École : Transport en commun Autre :voiture seulement"</t>
  </si>
  <si>
    <t>Offre encore insuffisante pour m'attirer vers un éventuel transport en commun un déplacement de 10 min en auto me prend 45 min en T.C</t>
  </si>
  <si>
    <t>urbain: bon, mais métro pas assez étendu. Bus OK. Banlieue: bus médiocre. train : bon mais heures difficiles</t>
  </si>
  <si>
    <t>Française</t>
  </si>
  <si>
    <t>Vancouver</t>
  </si>
  <si>
    <t>Cégep limoilou, (Qc.); Appartement, 1115 8e avenue; Cégep Limoilou, Qc. ; 1115 8e avenue. Cégep Limoilou, Qc.; Appartement, 1115, 8e avenue</t>
  </si>
  <si>
    <t>STL; domicile</t>
  </si>
  <si>
    <t>Physiothérapie 1575 Henri-Bourassa ; maison</t>
  </si>
  <si>
    <t>Clinique dentaire à  Lachenaie blvd. Grande-Allée; Dommicile; St-Denis/Jean-Talon à  Mtl</t>
  </si>
  <si>
    <t>CB</t>
  </si>
  <si>
    <t>Dictionnaire</t>
  </si>
  <si>
    <t>TypeLOG</t>
  </si>
  <si>
    <t>PropLOG</t>
  </si>
  <si>
    <t>TailleMEN</t>
  </si>
  <si>
    <t>LienMEN1</t>
  </si>
  <si>
    <t>LienMEN2</t>
  </si>
  <si>
    <t>LienMEN3</t>
  </si>
  <si>
    <t>LienMEN4</t>
  </si>
  <si>
    <t>LienMEN5</t>
  </si>
  <si>
    <t>LienMEN6</t>
  </si>
  <si>
    <t>Université de Montréal;  Wilderton/ Van Horne;  domicile</t>
  </si>
  <si>
    <t>Polytecnique; Domicile (J3G 6A5)</t>
  </si>
  <si>
    <t>245 Savage (Granby); 193 Denison (Granby) 245 Savage (Granby); Appartement (Montréal) sur la rue Rachel coin Frontenac; Appartement (Montréal) sur Edouard-Montpetit coin Vincent D'Indy</t>
  </si>
  <si>
    <t>Liste Dest</t>
  </si>
  <si>
    <t>Seq_mode</t>
  </si>
  <si>
    <t>km parc</t>
  </si>
  <si>
    <t>Opinion</t>
  </si>
  <si>
    <t>Code postal</t>
  </si>
  <si>
    <t>DESCRIPTION</t>
  </si>
  <si>
    <t>IDENTIFIANT BD</t>
  </si>
  <si>
    <t xml:space="preserve"> domicile</t>
  </si>
  <si>
    <t>Airbus Blagnac; Bonito Soccer Blagnac; Airbus Blagnac; 136 rue des Fontaines, Toulouse; Avenue grande Bretagne Toulouse; 136 rue des Fontaines Toulouse</t>
  </si>
  <si>
    <t>TRAVAIL; CLIENT;  domicile</t>
  </si>
  <si>
    <t>(1) Banque, 3333 Concorde, Laval; (2 )Station Service, Coin Vanier et Concorde, Laval; (3) APCHQ, 7333 Des Roseraies, Montréal, Anjou; (4) Client, Coin St-Hubert et Jarry, Montréal; (5) Chez nous 972 Alfred-Laliberté, Laval</t>
  </si>
  <si>
    <t>1) bureau au 8000 Décarie à  Montréal;  2) domicile</t>
  </si>
  <si>
    <t xml:space="preserve">Épicerie Métro Laval-ouest ; Résidence ; Aréna Lachine; Résidence  </t>
  </si>
  <si>
    <t xml:space="preserve"> l'école, mon travail ; domicile</t>
  </si>
  <si>
    <t xml:space="preserve">1. 800 Rene-levesque; 2.place ville-Marie; 3. Concordia; 4. 1280 st-Joseph est  ; 5. Coin breboeuf et gilford ; 6. 2065 edouard montpetit  </t>
  </si>
  <si>
    <t xml:space="preserve">6530 rue des cygnes laval; 6565 35av. mtl.  ; 2119 av. jeanne d'arc mtl </t>
  </si>
  <si>
    <t>St-Jérome(École Frenette);  St-Jérome(Rona); à  St-Jérome(École Frénette); à  Terrebonne</t>
  </si>
  <si>
    <t xml:space="preserve"> travail; -maison</t>
  </si>
  <si>
    <t>École Polytechnique de Montréal; domicile</t>
  </si>
  <si>
    <t xml:space="preserve"> 33 st-elzéar ouest ( laval)</t>
  </si>
  <si>
    <t>Cégep limoilou, (Qc.)</t>
  </si>
  <si>
    <t xml:space="preserve"> Appartement, 1115 8e avenue</t>
  </si>
  <si>
    <t xml:space="preserve"> Cégep Limoilou, Qc. </t>
  </si>
  <si>
    <t xml:space="preserve"> Appartement, 1115, 8e avenue</t>
  </si>
  <si>
    <t xml:space="preserve">500 Place d'Armes (Montréal) </t>
  </si>
  <si>
    <t xml:space="preserve">   5241 des Érables (Plateau Mont-Royal)</t>
  </si>
  <si>
    <t xml:space="preserve"> au magasin </t>
  </si>
  <si>
    <t xml:space="preserve"> maison</t>
  </si>
  <si>
    <t xml:space="preserve">1 - Garage Toyota (Kirkland) </t>
  </si>
  <si>
    <t xml:space="preserve"> 2- Bureau (Beaconsfield)</t>
  </si>
  <si>
    <t xml:space="preserve"> 3- Garage Toyota (Kirkland)</t>
  </si>
  <si>
    <t xml:space="preserve"> 4- Maison (Arrond. Sud-ouest)</t>
  </si>
  <si>
    <t xml:space="preserve"> 5- Cours (Arrond. Verdun)</t>
  </si>
  <si>
    <t>domicile(W 13th avenue); a UBC (vancouver); domicile</t>
  </si>
  <si>
    <t>CIMA+/740, rue Notre-Dame Ouest ; BNC/600 RUE DE LA GAUCHETIERE O; Futureshop/460 Sainte-Catherine St W ;  chez moi/1871 Rosemont</t>
  </si>
  <si>
    <t>aéroport Charles de gaulle; 80 jarry est (maison); ecole polytechnique de Montréal; épicerie coin  Jarry/Saint-Denis; h2p1t1 (maison)</t>
  </si>
  <si>
    <t>université McGill; maison</t>
  </si>
  <si>
    <t>  St-Jérome(Rona)</t>
  </si>
  <si>
    <t xml:space="preserve"> à  St-Jérome(École Frénette)</t>
  </si>
  <si>
    <t xml:space="preserve"> à  Terrebonne</t>
  </si>
  <si>
    <t xml:space="preserve"> travail</t>
  </si>
  <si>
    <t xml:space="preserve"> -maison</t>
  </si>
  <si>
    <t xml:space="preserve"> Vanier ( boul Pierre-Bertrand,Québec) pour se rendre à  l'entrepà´t du Hockey ; 1-De Ste-Foy (2398 Jean-Durand,Québec) à ; Place Ste-Foy ( Boul Laurier) ; Ste-Foy (2398 Jean-Durand, Québec) ;  rue Cartier (Moncalm, Québec) ; 1-De Ste-Foy (2398 Jean-Durand,Québec) à   </t>
  </si>
  <si>
    <t>travail ; déplacement pour affaires ; retour à  la maison ;arena; maison</t>
  </si>
  <si>
    <t>Lowblaws, avenue du Parc; Résidence; Autre logement (Angle St-Joseph et Chambord); Résidence</t>
  </si>
  <si>
    <t xml:space="preserve"> hopital CHUS; Sears; appartement</t>
  </si>
  <si>
    <t>Campus McGill…;Loisirs... ;Monkland/Girouard;...autres Retour</t>
  </si>
  <si>
    <t>HEC-Decelles; le retour</t>
  </si>
  <si>
    <t>H3T1J4 ; H7L5E5</t>
  </si>
  <si>
    <t>École ; maison ; commission scoalaire ville Saint-Laurent ; Place vertu; 77 rue Hazelwood -; Aeroport ; Maison; école; maison ; ecole ; maison</t>
  </si>
  <si>
    <t xml:space="preserve">métro Guy Concordia </t>
  </si>
  <si>
    <t xml:space="preserve"> à  appartement</t>
  </si>
  <si>
    <t xml:space="preserve"> a UBC (vancouver)</t>
  </si>
  <si>
    <t xml:space="preserve">CIMA+/740, rue Notre-Dame Ouest </t>
  </si>
  <si>
    <t xml:space="preserve"> BNC/600 RUE DE LA GAUCHETIERE O</t>
  </si>
  <si>
    <t xml:space="preserve"> Futureshop/460 Sainte-Catherine St W </t>
  </si>
  <si>
    <t xml:space="preserve">  chez moi/1871 Rosemont</t>
  </si>
  <si>
    <t xml:space="preserve"> ecole polytechnique de Montréal</t>
  </si>
  <si>
    <t xml:space="preserve"> épicerie coin  Jarry/Saint-Denis</t>
  </si>
  <si>
    <t>université McGill</t>
  </si>
  <si>
    <t>université de montréal</t>
  </si>
  <si>
    <t xml:space="preserve"> 5306 rue Brodeur NDG</t>
  </si>
  <si>
    <t xml:space="preserve"> cepsum Édouard montpetit</t>
  </si>
  <si>
    <t xml:space="preserve">630 curé-labelle, laval  </t>
  </si>
  <si>
    <t xml:space="preserve"> femme fitness sur curé-labelle</t>
  </si>
  <si>
    <t xml:space="preserve"> 1681 bvld st-charles, terrebonne </t>
  </si>
  <si>
    <t xml:space="preserve">  545 Masson , terrebonne  </t>
  </si>
  <si>
    <t>LienMEN7</t>
  </si>
  <si>
    <t>NbAUTO</t>
  </si>
  <si>
    <t>Sexe</t>
  </si>
  <si>
    <t>DateNaiss</t>
  </si>
  <si>
    <t>Nation</t>
  </si>
  <si>
    <t>Étudiant TPA</t>
  </si>
  <si>
    <t>Étudiant TPL</t>
  </si>
  <si>
    <t>Travail TPL</t>
  </si>
  <si>
    <t>Travail TPA</t>
  </si>
  <si>
    <t>Travail AUT</t>
  </si>
  <si>
    <t>Retraité</t>
  </si>
  <si>
    <t>Travail PAS</t>
  </si>
  <si>
    <t>Autres Statut</t>
  </si>
  <si>
    <t>NiveauScolaire</t>
  </si>
  <si>
    <t>Tel maison</t>
  </si>
  <si>
    <t>Tel CELL</t>
  </si>
  <si>
    <t>Tel les deux</t>
  </si>
  <si>
    <t>Tel Aucun</t>
  </si>
  <si>
    <t>Permis</t>
  </si>
  <si>
    <t>VoiturePoss</t>
  </si>
  <si>
    <t>Travail; au magasin ; maison</t>
  </si>
  <si>
    <t>DistanceTCplus proche</t>
  </si>
  <si>
    <t>Motif_étude</t>
  </si>
  <si>
    <t>Motif_travail</t>
  </si>
  <si>
    <t>Motif_loisir</t>
  </si>
  <si>
    <t>Motif_accomp</t>
  </si>
  <si>
    <t>Motif_Magasinage</t>
  </si>
  <si>
    <t>Motif_retourDom</t>
  </si>
  <si>
    <t>Motif_autres</t>
  </si>
  <si>
    <t>Motif_aucun</t>
  </si>
  <si>
    <t>Nbr Depl</t>
  </si>
  <si>
    <t>Temps Depl</t>
  </si>
  <si>
    <t xml:space="preserve"> au Galeries Terrebonne (Terrebonne/Boul Moody) </t>
  </si>
  <si>
    <t xml:space="preserve"> De Terrebone (854, Escuminac)</t>
  </si>
  <si>
    <t xml:space="preserve"> Rivière-des-Prairies (10229, boul Perras</t>
  </si>
  <si>
    <t>IGA - Terrebonne</t>
  </si>
  <si>
    <t xml:space="preserve"> SAQ Montréal</t>
  </si>
  <si>
    <t xml:space="preserve"> Cosco Lachenaie</t>
  </si>
  <si>
    <t xml:space="preserve"> Jean Coutu Lachenaie</t>
  </si>
  <si>
    <t>Université de Montréal</t>
  </si>
  <si>
    <t xml:space="preserve">  Wilderton/ Van Horne</t>
  </si>
  <si>
    <t xml:space="preserve">  domicile</t>
  </si>
  <si>
    <t>Polytecnique</t>
  </si>
  <si>
    <t xml:space="preserve"> Domicile (J3G 6A5)</t>
  </si>
  <si>
    <t xml:space="preserve"> 193 Denison (Granby) 245 Savage (Granby)</t>
  </si>
  <si>
    <t xml:space="preserve"> Appartement (Montréal) sur la rue Rachel coin Frontenac</t>
  </si>
  <si>
    <t xml:space="preserve"> Appartement (Montréal) sur Edouard-Montpetit coin Vincent D'Indy</t>
  </si>
  <si>
    <t>Polytechnique</t>
  </si>
  <si>
    <t>2485 boul. des entreprises (Terrebonne)</t>
  </si>
  <si>
    <t xml:space="preserve"> HEC pavillon decelles (Montréal)</t>
  </si>
  <si>
    <t>dep #1 : 500 place d'Armes Montréal</t>
  </si>
  <si>
    <t xml:space="preserve"> dep #2 : 3336 Maréchal, Montréal</t>
  </si>
  <si>
    <t xml:space="preserve"> Vanier ( boul Pierre-Bertrand,Québec) pour se rendre à  l'entrepà´t du Hockey </t>
  </si>
  <si>
    <t xml:space="preserve"> 1-De Ste-Foy (2398 Jean-Durand,Québec) à </t>
  </si>
  <si>
    <t xml:space="preserve"> Place Ste-Foy ( Boul Laurier) </t>
  </si>
  <si>
    <t xml:space="preserve"> Ste-Foy (2398 Jean-Durand, Québec) </t>
  </si>
  <si>
    <t xml:space="preserve">  rue Cartier (Moncalm, Québec) </t>
  </si>
  <si>
    <t xml:space="preserve"> 1-De Ste-Foy (2398 Jean-Durand,Québec) à   </t>
  </si>
  <si>
    <t xml:space="preserve">travail </t>
  </si>
  <si>
    <t xml:space="preserve"> déplacement pour affaires </t>
  </si>
  <si>
    <t>arena</t>
  </si>
  <si>
    <t>Lowblaws, avenue du Parc</t>
  </si>
  <si>
    <t xml:space="preserve"> Résidence</t>
  </si>
  <si>
    <t xml:space="preserve"> Autre logement (Angle St-Joseph et Chambord)</t>
  </si>
  <si>
    <t xml:space="preserve"> hopital CHUS</t>
  </si>
  <si>
    <t xml:space="preserve"> Sears</t>
  </si>
  <si>
    <t xml:space="preserve"> appartement</t>
  </si>
  <si>
    <t>Campus McGill…</t>
  </si>
  <si>
    <t xml:space="preserve"> Avenue grande Bretagne Toulouse</t>
  </si>
  <si>
    <t xml:space="preserve"> 136 rue des Fontaines Toulouse</t>
  </si>
  <si>
    <t>TRAVAIL</t>
  </si>
  <si>
    <t xml:space="preserve"> 6- Maison (Arrond. Sud-ouest)</t>
  </si>
  <si>
    <t>Airbus Blagnac</t>
  </si>
  <si>
    <t xml:space="preserve"> Bonito Soccer Blagnac</t>
  </si>
  <si>
    <t xml:space="preserve"> Airbus Blagnac</t>
  </si>
  <si>
    <t xml:space="preserve"> 136 rue des Fontaines, Toulouse</t>
  </si>
  <si>
    <t>université de montréal; 5306 rue Brodeur NDG; université Concordia 1395 rené lévesque; cepsum Édouard montpetit; maison</t>
  </si>
  <si>
    <t xml:space="preserve">Épicerie Métro Laval-ouest </t>
  </si>
  <si>
    <t xml:space="preserve"> Résidence </t>
  </si>
  <si>
    <t xml:space="preserve"> Aréna Lachine</t>
  </si>
  <si>
    <t xml:space="preserve"> Résidence  </t>
  </si>
  <si>
    <t>1. 800 Rene-levesque</t>
  </si>
  <si>
    <t xml:space="preserve"> 2.place ville-Marie</t>
  </si>
  <si>
    <t xml:space="preserve"> 3. Concordia</t>
  </si>
  <si>
    <t xml:space="preserve"> 4. 1280 st-Joseph est  </t>
  </si>
  <si>
    <t xml:space="preserve"> 5. Coin breboeuf et gilford </t>
  </si>
  <si>
    <t xml:space="preserve"> 6. 2065 edouard montpetit  </t>
  </si>
  <si>
    <t>6530 rue des cygnes laval</t>
  </si>
  <si>
    <t xml:space="preserve"> 6565 35av. mtl.  </t>
  </si>
  <si>
    <t xml:space="preserve"> 2119 av. jeanne d'arc mtl </t>
  </si>
  <si>
    <t>St-Jérome(École Frenette)</t>
  </si>
  <si>
    <t xml:space="preserve"> CLIENT</t>
  </si>
  <si>
    <t>(1) Banque, 3333 Concorde, Laval</t>
  </si>
  <si>
    <t xml:space="preserve"> (2 )Station Service, Coin Vanier et Concorde, Laval</t>
  </si>
  <si>
    <t xml:space="preserve"> (3) APCHQ, 7333 Des Roseraies, Montréal, Anjou</t>
  </si>
  <si>
    <t xml:space="preserve"> (4) Client, Coin St-Hubert et Jarry, Montréal</t>
  </si>
  <si>
    <t xml:space="preserve"> (5) Chez nous 972 Alfred-Laliberté, Laval</t>
  </si>
  <si>
    <t>1) bureau au 8000 Décarie à  Montréal</t>
  </si>
  <si>
    <t xml:space="preserve">  2) domicile</t>
  </si>
  <si>
    <t xml:space="preserve"> 1115 8e avenue. </t>
  </si>
  <si>
    <t>Cégep Limoilou, Qc.</t>
  </si>
  <si>
    <t>travail</t>
  </si>
  <si>
    <t>école</t>
  </si>
  <si>
    <t>domicile</t>
  </si>
  <si>
    <t>beauharnois</t>
  </si>
  <si>
    <t>Ste-Martine</t>
  </si>
  <si>
    <t xml:space="preserve">600 de la GauchetièreO.Mtl </t>
  </si>
  <si>
    <t xml:space="preserve"> Terrebonne, rue Maskinongé</t>
  </si>
  <si>
    <t>Dest1</t>
  </si>
  <si>
    <t>Dest2</t>
  </si>
  <si>
    <t>Dest3</t>
  </si>
  <si>
    <t>Dest4</t>
  </si>
  <si>
    <t>Dest5</t>
  </si>
  <si>
    <t>Dest6</t>
  </si>
  <si>
    <t>Dest7</t>
  </si>
  <si>
    <t>Dest8</t>
  </si>
  <si>
    <t>Dest9</t>
  </si>
  <si>
    <t>Dest10</t>
  </si>
  <si>
    <t>Dest11</t>
  </si>
  <si>
    <t>Calcul nbr depl</t>
  </si>
  <si>
    <t>si calcul = nbrdepl</t>
  </si>
  <si>
    <t>NA</t>
  </si>
  <si>
    <t>800 boulevard René-Lévesque Ouest</t>
  </si>
  <si>
    <t>aéroport Charles de gaulle (Paris)</t>
  </si>
  <si>
    <t xml:space="preserve"> 80 jarry est (maison), Montréal</t>
  </si>
  <si>
    <t>metro (RER - Paris) - Avion - bus et metro - metro - metro - bixi - marche</t>
  </si>
  <si>
    <t xml:space="preserve"> université Concordia </t>
  </si>
  <si>
    <t>1395 rené lévesque</t>
  </si>
  <si>
    <t>polytechnique</t>
  </si>
  <si>
    <t>residence</t>
  </si>
  <si>
    <t>Domicile</t>
  </si>
  <si>
    <t>homme</t>
  </si>
  <si>
    <t>femme</t>
  </si>
  <si>
    <t>École Polytechnique de Montréal</t>
  </si>
  <si>
    <t xml:space="preserve"> Domicile</t>
  </si>
  <si>
    <t>École Polytechnique</t>
  </si>
  <si>
    <t xml:space="preserve"> l'université de Montréal</t>
  </si>
  <si>
    <t xml:space="preserve"> Retour au domicile</t>
  </si>
  <si>
    <t xml:space="preserve"> mcgill</t>
  </si>
  <si>
    <t xml:space="preserve"> 1681 blvd st-charles, terrebonne </t>
  </si>
  <si>
    <t>ModèleVoiture</t>
  </si>
  <si>
    <t>AccesVoiture via paire</t>
  </si>
  <si>
    <t>Memb_Communauto</t>
  </si>
  <si>
    <t>Memb_Bixi</t>
  </si>
  <si>
    <t>Memb_CovoitureORG</t>
  </si>
  <si>
    <t>Memb_aucun</t>
  </si>
  <si>
    <t>FreqTC</t>
  </si>
  <si>
    <t>TitreTC?</t>
  </si>
  <si>
    <t>STM(CAM' TRAM)</t>
  </si>
  <si>
    <t>STL</t>
  </si>
  <si>
    <t>RTL</t>
  </si>
  <si>
    <t>RTC</t>
  </si>
  <si>
    <t>AutresTitre</t>
  </si>
  <si>
    <t>AucunTitre</t>
  </si>
  <si>
    <t>ZoneTRAM</t>
  </si>
  <si>
    <t>AccèsTCplusproche</t>
  </si>
  <si>
    <t>Monkland/Girouard</t>
  </si>
  <si>
    <t>HEC-Decelles</t>
  </si>
  <si>
    <t xml:space="preserve"> le retour</t>
  </si>
  <si>
    <t xml:space="preserve">H3T1J4 </t>
  </si>
  <si>
    <t xml:space="preserve"> H7L5E5</t>
  </si>
  <si>
    <t xml:space="preserve">École </t>
  </si>
  <si>
    <t xml:space="preserve"> maison </t>
  </si>
  <si>
    <t xml:space="preserve"> commission scoalaire ville Saint-Laurent </t>
  </si>
  <si>
    <t xml:space="preserve"> Place vertu</t>
  </si>
  <si>
    <t xml:space="preserve"> 77 rue Hazelwood -</t>
  </si>
  <si>
    <t xml:space="preserve"> Aeroport </t>
  </si>
  <si>
    <t xml:space="preserve"> Maison</t>
  </si>
  <si>
    <t xml:space="preserve"> école</t>
  </si>
  <si>
    <t xml:space="preserve"> ecole </t>
  </si>
  <si>
    <t xml:space="preserve">Physiothérapie 1575 Henri-Bourassa </t>
  </si>
  <si>
    <t>Clinique dentaire à  Lachenaie blvd. Grande-Allée</t>
  </si>
  <si>
    <t xml:space="preserve">Terrebonne (854, Escuminac/domicile de mon copain) </t>
  </si>
  <si>
    <t xml:space="preserve">  Winners (Mascouche/Montée Masson) </t>
  </si>
  <si>
    <t>De Terrebone (854, Escuminac)</t>
  </si>
  <si>
    <t>Vasarian</t>
  </si>
  <si>
    <t>claude</t>
  </si>
  <si>
    <t>Graph1</t>
  </si>
  <si>
    <t>Répondant</t>
  </si>
  <si>
    <t>=MOYENNE(BT1:BT54)</t>
  </si>
  <si>
    <t>Graph2</t>
  </si>
  <si>
    <t>=MOYENNE(CJ2:CJ54)</t>
  </si>
  <si>
    <r>
      <t xml:space="preserve">Répondant numéro </t>
    </r>
    <r>
      <rPr>
        <b/>
        <sz val="11"/>
        <color rgb="FFFF0000"/>
        <rFont val="Wingdings"/>
        <charset val="2"/>
      </rPr>
      <t>è</t>
    </r>
  </si>
  <si>
    <t>manque ligne</t>
  </si>
</sst>
</file>

<file path=xl/styles.xml><?xml version="1.0" encoding="utf-8"?>
<styleSheet xmlns="http://schemas.openxmlformats.org/spreadsheetml/2006/main">
  <numFmts count="5">
    <numFmt numFmtId="164" formatCode="_ * #,##0.00_)\ _$_ ;_ * \(#,##0.00\)\ _$_ ;_ * &quot;-&quot;??_)\ _$_ ;_ @_ "/>
    <numFmt numFmtId="165" formatCode="0.0000000000"/>
    <numFmt numFmtId="166" formatCode="0.000000000"/>
    <numFmt numFmtId="167" formatCode="0.00000000"/>
    <numFmt numFmtId="168" formatCode="_ * #,##0.000000_)\ _$_ ;_ * \(#,##0.000000\)\ _$_ ;_ * &quot;-&quot;??_)\ _$_ ;_ @_ "/>
  </numFmts>
  <fonts count="27">
    <font>
      <sz val="11"/>
      <color indexed="8"/>
      <name val="Calibri"/>
      <family val="2"/>
    </font>
    <font>
      <sz val="11"/>
      <color indexed="8"/>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16"/>
      <name val="Calibri"/>
      <family val="2"/>
    </font>
    <font>
      <sz val="11"/>
      <color indexed="60"/>
      <name val="Calibri"/>
      <family val="2"/>
    </font>
    <font>
      <sz val="11"/>
      <color indexed="62"/>
      <name val="Calibri"/>
      <family val="2"/>
    </font>
    <font>
      <b/>
      <sz val="11"/>
      <color indexed="63"/>
      <name val="Calibri"/>
      <family val="2"/>
    </font>
    <font>
      <b/>
      <sz val="11"/>
      <color indexed="53"/>
      <name val="Calibri"/>
      <family val="2"/>
    </font>
    <font>
      <sz val="11"/>
      <color indexed="53"/>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indexed="62"/>
      <name val="Calibri"/>
      <family val="2"/>
    </font>
    <font>
      <b/>
      <sz val="18"/>
      <color indexed="30"/>
      <name val="Calibri"/>
      <family val="2"/>
    </font>
    <font>
      <b/>
      <i/>
      <sz val="11"/>
      <color indexed="8"/>
      <name val="Calibri"/>
      <family val="2"/>
    </font>
    <font>
      <i/>
      <sz val="11"/>
      <color indexed="8"/>
      <name val="Calibri"/>
      <family val="2"/>
    </font>
    <font>
      <u/>
      <sz val="11"/>
      <color theme="10"/>
      <name val="Calibri"/>
      <family val="2"/>
    </font>
    <font>
      <strike/>
      <sz val="11"/>
      <color indexed="8"/>
      <name val="Calibri"/>
      <family val="2"/>
    </font>
    <font>
      <b/>
      <sz val="14"/>
      <color indexed="8"/>
      <name val="Calibri"/>
      <family val="2"/>
    </font>
    <font>
      <b/>
      <sz val="11"/>
      <color rgb="FFFF0000"/>
      <name val="Calibri"/>
      <family val="2"/>
    </font>
    <font>
      <b/>
      <sz val="11"/>
      <color rgb="FFFF0000"/>
      <name val="Wingdings"/>
      <charset val="2"/>
    </font>
  </fonts>
  <fills count="28">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8"/>
        <bgColor indexed="64"/>
      </patternFill>
    </fill>
    <fill>
      <patternFill patternType="solid">
        <fgColor indexed="62"/>
      </patternFill>
    </fill>
    <fill>
      <patternFill patternType="solid">
        <fgColor indexed="31"/>
      </patternFill>
    </fill>
    <fill>
      <patternFill patternType="solid">
        <fgColor indexed="44"/>
      </patternFill>
    </fill>
    <fill>
      <patternFill patternType="solid">
        <fgColor indexed="30"/>
      </patternFill>
    </fill>
    <fill>
      <patternFill patternType="solid">
        <fgColor indexed="25"/>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11"/>
      </patternFill>
    </fill>
    <fill>
      <patternFill patternType="solid">
        <fgColor indexed="36"/>
      </patternFill>
    </fill>
    <fill>
      <patternFill patternType="solid">
        <fgColor indexed="46"/>
      </patternFill>
    </fill>
    <fill>
      <patternFill patternType="solid">
        <fgColor indexed="49"/>
      </patternFill>
    </fill>
    <fill>
      <patternFill patternType="solid">
        <fgColor indexed="27"/>
      </patternFill>
    </fill>
    <fill>
      <patternFill patternType="solid">
        <fgColor indexed="52"/>
      </patternFill>
    </fill>
    <fill>
      <patternFill patternType="solid">
        <fgColor indexed="26"/>
      </patternFill>
    </fill>
    <fill>
      <patternFill patternType="solid">
        <fgColor indexed="51"/>
      </patternFill>
    </fill>
    <fill>
      <patternFill patternType="solid">
        <fgColor indexed="47"/>
      </patternFill>
    </fill>
    <fill>
      <patternFill patternType="solid">
        <fgColor indexed="43"/>
      </patternFill>
    </fill>
    <fill>
      <patternFill patternType="solid">
        <fgColor rgb="FFFFFF0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9" tint="0.59999389629810485"/>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4">
    <xf numFmtId="0" fontId="0" fillId="0" borderId="0"/>
    <xf numFmtId="0" fontId="17"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7" fillId="15"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6" borderId="0" applyNumberFormat="0" applyBorder="0" applyAlignment="0" applyProtection="0"/>
    <xf numFmtId="0" fontId="17" fillId="7" borderId="0" applyNumberFormat="0" applyBorder="0" applyAlignment="0" applyProtection="0"/>
    <xf numFmtId="0" fontId="17"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7" fillId="19" borderId="0" applyNumberFormat="0" applyBorder="0" applyAlignment="0" applyProtection="0"/>
    <xf numFmtId="0" fontId="7" fillId="10" borderId="0" applyNumberFormat="0" applyBorder="0" applyAlignment="0" applyProtection="0"/>
    <xf numFmtId="0" fontId="11" fillId="11" borderId="1" applyNumberFormat="0" applyAlignment="0" applyProtection="0"/>
    <xf numFmtId="0" fontId="13" fillId="12" borderId="2" applyNumberFormat="0" applyAlignment="0" applyProtection="0"/>
    <xf numFmtId="0" fontId="15" fillId="0" borderId="0" applyNumberFormat="0" applyFill="0" applyBorder="0" applyAlignment="0" applyProtection="0"/>
    <xf numFmtId="0" fontId="6" fillId="13" borderId="0" applyNumberFormat="0" applyBorder="0" applyAlignment="0" applyProtection="0"/>
    <xf numFmtId="0" fontId="3" fillId="0" borderId="3" applyNumberFormat="0" applyFill="0" applyAlignment="0" applyProtection="0"/>
    <xf numFmtId="0" fontId="4" fillId="0" borderId="4" applyNumberFormat="0" applyFill="0" applyAlignment="0" applyProtection="0"/>
    <xf numFmtId="0" fontId="5" fillId="0" borderId="5" applyNumberFormat="0" applyFill="0" applyAlignment="0" applyProtection="0"/>
    <xf numFmtId="0" fontId="5" fillId="0" borderId="0" applyNumberFormat="0" applyFill="0" applyBorder="0" applyAlignment="0" applyProtection="0"/>
    <xf numFmtId="0" fontId="9" fillId="22" borderId="1" applyNumberFormat="0" applyAlignment="0" applyProtection="0"/>
    <xf numFmtId="0" fontId="12" fillId="0" borderId="6" applyNumberFormat="0" applyFill="0" applyAlignment="0" applyProtection="0"/>
    <xf numFmtId="164" fontId="1" fillId="0" borderId="0" applyFont="0" applyFill="0" applyBorder="0" applyAlignment="0" applyProtection="0"/>
    <xf numFmtId="0" fontId="8" fillId="23" borderId="0" applyNumberFormat="0" applyBorder="0" applyAlignment="0" applyProtection="0"/>
    <xf numFmtId="0" fontId="1" fillId="20" borderId="7" applyNumberFormat="0" applyFont="0" applyAlignment="0" applyProtection="0"/>
    <xf numFmtId="0" fontId="10" fillId="11" borderId="8" applyNumberFormat="0" applyAlignment="0" applyProtection="0"/>
    <xf numFmtId="0" fontId="2" fillId="0" borderId="0" applyNumberFormat="0" applyFill="0" applyBorder="0" applyAlignment="0" applyProtection="0"/>
    <xf numFmtId="0" fontId="16" fillId="0" borderId="9" applyNumberFormat="0" applyFill="0" applyAlignment="0" applyProtection="0"/>
    <xf numFmtId="0" fontId="14" fillId="0" borderId="0" applyNumberFormat="0" applyFill="0" applyBorder="0" applyAlignment="0" applyProtection="0"/>
    <xf numFmtId="0" fontId="22" fillId="0" borderId="0" applyNumberFormat="0" applyFill="0" applyBorder="0" applyAlignment="0" applyProtection="0">
      <alignment vertical="top"/>
      <protection locked="0"/>
    </xf>
  </cellStyleXfs>
  <cellXfs count="35">
    <xf numFmtId="0" fontId="0" fillId="0" borderId="0" xfId="0"/>
    <xf numFmtId="0" fontId="0" fillId="0" borderId="0" xfId="0" applyNumberFormat="1"/>
    <xf numFmtId="22" fontId="0" fillId="0" borderId="0" xfId="0" applyNumberFormat="1"/>
    <xf numFmtId="2" fontId="0" fillId="0" borderId="0" xfId="0" applyNumberFormat="1"/>
    <xf numFmtId="165" fontId="0" fillId="0" borderId="0" xfId="0" applyNumberFormat="1"/>
    <xf numFmtId="166" fontId="0" fillId="0" borderId="0" xfId="0" applyNumberFormat="1"/>
    <xf numFmtId="167" fontId="0" fillId="0" borderId="0" xfId="0" applyNumberFormat="1"/>
    <xf numFmtId="168" fontId="0" fillId="0" borderId="0" xfId="36" applyNumberFormat="1" applyFont="1"/>
    <xf numFmtId="0" fontId="0" fillId="3" borderId="0" xfId="0" applyFill="1"/>
    <xf numFmtId="0" fontId="0" fillId="0" borderId="0" xfId="0" applyFill="1"/>
    <xf numFmtId="0" fontId="0" fillId="2" borderId="0" xfId="0" applyFill="1"/>
    <xf numFmtId="0" fontId="0" fillId="0" borderId="0" xfId="0" applyNumberFormat="1" applyFill="1"/>
    <xf numFmtId="0" fontId="16" fillId="0" borderId="0" xfId="0" applyFont="1"/>
    <xf numFmtId="0" fontId="18" fillId="4" borderId="0" xfId="0" applyFont="1" applyFill="1"/>
    <xf numFmtId="0" fontId="19" fillId="4" borderId="0" xfId="0" applyFont="1" applyFill="1"/>
    <xf numFmtId="0" fontId="20" fillId="0" borderId="0" xfId="0" applyFont="1"/>
    <xf numFmtId="0" fontId="21" fillId="0" borderId="0" xfId="0" applyNumberFormat="1" applyFont="1"/>
    <xf numFmtId="0" fontId="21" fillId="0" borderId="0" xfId="0" applyFont="1"/>
    <xf numFmtId="0" fontId="22" fillId="25" borderId="0" xfId="43" applyFill="1" applyAlignment="1" applyProtection="1">
      <alignment horizontal="center" vertical="center"/>
    </xf>
    <xf numFmtId="0" fontId="0" fillId="25" borderId="0" xfId="0" applyFill="1"/>
    <xf numFmtId="0" fontId="0" fillId="24" borderId="0" xfId="0" applyFill="1" applyAlignment="1">
      <alignment horizontal="center"/>
    </xf>
    <xf numFmtId="0" fontId="0" fillId="0" borderId="0" xfId="0" applyAlignment="1">
      <alignment horizontal="center"/>
    </xf>
    <xf numFmtId="0" fontId="0" fillId="25" borderId="0" xfId="0" applyNumberFormat="1" applyFill="1"/>
    <xf numFmtId="0" fontId="0" fillId="26" borderId="0" xfId="0" applyNumberFormat="1" applyFill="1"/>
    <xf numFmtId="0" fontId="23" fillId="0" borderId="0" xfId="0" applyFont="1"/>
    <xf numFmtId="0" fontId="23" fillId="0" borderId="0" xfId="0" quotePrefix="1" applyFont="1" applyAlignment="1">
      <alignment horizontal="left"/>
    </xf>
    <xf numFmtId="0" fontId="0" fillId="27" borderId="0" xfId="0" quotePrefix="1" applyFill="1" applyAlignment="1">
      <alignment horizontal="left"/>
    </xf>
    <xf numFmtId="0" fontId="0" fillId="27" borderId="0" xfId="0" applyFill="1"/>
    <xf numFmtId="0" fontId="23" fillId="26" borderId="0" xfId="0" applyFont="1" applyFill="1"/>
    <xf numFmtId="2" fontId="23" fillId="26" borderId="0" xfId="0" quotePrefix="1" applyNumberFormat="1" applyFont="1" applyFill="1" applyAlignment="1">
      <alignment horizontal="left"/>
    </xf>
    <xf numFmtId="0" fontId="24" fillId="24" borderId="0" xfId="0" applyFont="1" applyFill="1" applyAlignment="1">
      <alignment horizontal="center"/>
    </xf>
    <xf numFmtId="0" fontId="25" fillId="0" borderId="0" xfId="0" quotePrefix="1" applyFont="1" applyFill="1" applyAlignment="1">
      <alignment horizontal="right"/>
    </xf>
    <xf numFmtId="0" fontId="14" fillId="0" borderId="0" xfId="0" applyFont="1" applyAlignment="1">
      <alignment horizontal="center" vertical="center" wrapText="1"/>
    </xf>
    <xf numFmtId="0" fontId="0" fillId="0" borderId="0" xfId="0" applyAlignment="1">
      <alignment horizontal="center" vertical="center"/>
    </xf>
    <xf numFmtId="0" fontId="0" fillId="26" borderId="0" xfId="0" quotePrefix="1" applyFill="1" applyAlignment="1">
      <alignment horizontal="left"/>
    </xf>
  </cellXfs>
  <cellStyles count="44">
    <cellStyle name="Accent1" xfId="1"/>
    <cellStyle name="Accent1 - 20%" xfId="2"/>
    <cellStyle name="Accent1 - 40%" xfId="3"/>
    <cellStyle name="Accent1 - 60%" xfId="4"/>
    <cellStyle name="Accent2" xfId="5"/>
    <cellStyle name="Accent2 - 20%" xfId="6"/>
    <cellStyle name="Accent2 - 40%" xfId="7"/>
    <cellStyle name="Accent2 - 60%" xfId="8"/>
    <cellStyle name="Accent3" xfId="9"/>
    <cellStyle name="Accent3 - 20%" xfId="10"/>
    <cellStyle name="Accent3 - 40%" xfId="11"/>
    <cellStyle name="Accent3 - 60%" xfId="12"/>
    <cellStyle name="Accent4" xfId="13"/>
    <cellStyle name="Accent4 - 20%" xfId="14"/>
    <cellStyle name="Accent4 - 40%" xfId="15"/>
    <cellStyle name="Accent4 - 60%" xfId="16"/>
    <cellStyle name="Accent5" xfId="17"/>
    <cellStyle name="Accent5 - 20%" xfId="18"/>
    <cellStyle name="Accent5 - 40%" xfId="19"/>
    <cellStyle name="Accent5 - 60%" xfId="20"/>
    <cellStyle name="Accent6" xfId="21"/>
    <cellStyle name="Accent6 - 20%" xfId="22"/>
    <cellStyle name="Accent6 - 40%" xfId="23"/>
    <cellStyle name="Accent6 - 60%" xfId="24"/>
    <cellStyle name="Bad" xfId="25"/>
    <cellStyle name="Calculation" xfId="26"/>
    <cellStyle name="Check Cell" xfId="27"/>
    <cellStyle name="Explanatory Text" xfId="28"/>
    <cellStyle name="Good" xfId="29"/>
    <cellStyle name="Heading 1" xfId="30"/>
    <cellStyle name="Heading 2" xfId="31"/>
    <cellStyle name="Heading 3" xfId="32"/>
    <cellStyle name="Heading 4" xfId="33"/>
    <cellStyle name="Input" xfId="34"/>
    <cellStyle name="Lien hypertexte" xfId="43" builtinId="8"/>
    <cellStyle name="Linked Cell" xfId="35"/>
    <cellStyle name="Milliers" xfId="36" builtinId="3"/>
    <cellStyle name="Neutral" xfId="37"/>
    <cellStyle name="Normal" xfId="0" builtinId="0"/>
    <cellStyle name="Note" xfId="38"/>
    <cellStyle name="Output" xfId="39"/>
    <cellStyle name="Sheet Title" xfId="40"/>
    <cellStyle name="Total" xfId="41"/>
    <cellStyle name="Warning Text" xfId="42"/>
  </cellStyles>
  <dxfs count="0"/>
  <tableStyles count="0" defaultTableStyle="TableStyleMedium9"/>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925" b="1" i="0" u="none" strike="noStrike" baseline="0">
                <a:solidFill>
                  <a:srgbClr val="000000"/>
                </a:solidFill>
                <a:latin typeface="Verdana"/>
                <a:ea typeface="Verdana"/>
                <a:cs typeface="Verdana"/>
              </a:defRPr>
            </a:pPr>
            <a:r>
              <a:rPr lang="en-US"/>
              <a:t>Graphique 1 : Nombre de kilomètres parcourus pour le répondant</a:t>
            </a:r>
          </a:p>
        </c:rich>
      </c:tx>
      <c:layout>
        <c:manualLayout>
          <c:xMode val="edge"/>
          <c:yMode val="edge"/>
          <c:x val="0.16317034671365385"/>
          <c:y val="3.3333333333333305E-2"/>
        </c:manualLayout>
      </c:layout>
      <c:spPr>
        <a:noFill/>
        <a:ln w="25400">
          <a:noFill/>
        </a:ln>
      </c:spPr>
    </c:title>
    <c:plotArea>
      <c:layout>
        <c:manualLayout>
          <c:layoutTarget val="inner"/>
          <c:xMode val="edge"/>
          <c:yMode val="edge"/>
          <c:x val="0.12121229366459904"/>
          <c:y val="0.21481500905581707"/>
          <c:w val="0.71328772810321472"/>
          <c:h val="0.67407468358894362"/>
        </c:manualLayout>
      </c:layout>
      <c:barChart>
        <c:barDir val="col"/>
        <c:grouping val="clustered"/>
        <c:ser>
          <c:idx val="0"/>
          <c:order val="0"/>
          <c:tx>
            <c:strRef>
              <c:f>Personne!$A$26</c:f>
              <c:strCache>
                <c:ptCount val="1"/>
                <c:pt idx="0">
                  <c:v>Moyenne</c:v>
                </c:pt>
              </c:strCache>
            </c:strRef>
          </c:tx>
          <c:spPr>
            <a:solidFill>
              <a:srgbClr val="63AAFE"/>
            </a:solidFill>
            <a:ln w="25400">
              <a:noFill/>
            </a:ln>
            <a:effectLst>
              <a:outerShdw dist="35921" dir="2700000" algn="br">
                <a:srgbClr val="000000"/>
              </a:outerShdw>
            </a:effectLst>
          </c:spPr>
          <c:val>
            <c:numRef>
              <c:f>Personne!$B$26</c:f>
              <c:numCache>
                <c:formatCode>General</c:formatCode>
                <c:ptCount val="1"/>
                <c:pt idx="0">
                  <c:v>169.65306122448979</c:v>
                </c:pt>
              </c:numCache>
            </c:numRef>
          </c:val>
        </c:ser>
        <c:ser>
          <c:idx val="1"/>
          <c:order val="1"/>
          <c:tx>
            <c:strRef>
              <c:f>Personne!$A$27</c:f>
              <c:strCache>
                <c:ptCount val="1"/>
                <c:pt idx="0">
                  <c:v>Répondant</c:v>
                </c:pt>
              </c:strCache>
            </c:strRef>
          </c:tx>
          <c:spPr>
            <a:solidFill>
              <a:srgbClr val="DD2D32"/>
            </a:solidFill>
            <a:ln w="25400">
              <a:noFill/>
            </a:ln>
            <a:effectLst>
              <a:outerShdw dist="35921" dir="2700000" algn="br">
                <a:srgbClr val="000000"/>
              </a:outerShdw>
            </a:effectLst>
          </c:spPr>
          <c:val>
            <c:numRef>
              <c:f>Personne!$B$27</c:f>
              <c:numCache>
                <c:formatCode>General</c:formatCode>
                <c:ptCount val="1"/>
                <c:pt idx="0">
                  <c:v>45</c:v>
                </c:pt>
              </c:numCache>
            </c:numRef>
          </c:val>
        </c:ser>
        <c:axId val="93901952"/>
        <c:axId val="93903488"/>
      </c:barChart>
      <c:catAx>
        <c:axId val="93901952"/>
        <c:scaling>
          <c:orientation val="minMax"/>
        </c:scaling>
        <c:axPos val="b"/>
        <c:numFmt formatCode="General" sourceLinked="1"/>
        <c:tickLblPos val="nextTo"/>
        <c:spPr>
          <a:ln w="3175">
            <a:solidFill>
              <a:srgbClr val="000000"/>
            </a:solidFill>
            <a:prstDash val="solid"/>
          </a:ln>
        </c:spPr>
        <c:txPr>
          <a:bodyPr rot="0" vert="horz"/>
          <a:lstStyle/>
          <a:p>
            <a:pPr>
              <a:defRPr sz="800" b="0" i="0" u="none" strike="noStrike" baseline="0">
                <a:solidFill>
                  <a:srgbClr val="000000"/>
                </a:solidFill>
                <a:latin typeface="Verdana"/>
                <a:ea typeface="Verdana"/>
                <a:cs typeface="Verdana"/>
              </a:defRPr>
            </a:pPr>
            <a:endParaRPr lang="fr-FR"/>
          </a:p>
        </c:txPr>
        <c:crossAx val="93903488"/>
        <c:crosses val="autoZero"/>
        <c:auto val="1"/>
        <c:lblAlgn val="ctr"/>
        <c:lblOffset val="100"/>
        <c:tickLblSkip val="1"/>
        <c:tickMarkSkip val="1"/>
      </c:catAx>
      <c:valAx>
        <c:axId val="93903488"/>
        <c:scaling>
          <c:orientation val="minMax"/>
        </c:scaling>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Verdana"/>
                    <a:ea typeface="Verdana"/>
                    <a:cs typeface="Verdana"/>
                  </a:defRPr>
                </a:pPr>
                <a:r>
                  <a:rPr lang="en-US"/>
                  <a:t>Kilomètres parcourus</a:t>
                </a:r>
              </a:p>
            </c:rich>
          </c:tx>
          <c:layout>
            <c:manualLayout>
              <c:xMode val="edge"/>
              <c:yMode val="edge"/>
              <c:x val="3.0303030303030311E-2"/>
              <c:y val="0.36666695829688017"/>
            </c:manualLayout>
          </c:layout>
          <c:spPr>
            <a:noFill/>
            <a:ln w="25400">
              <a:noFill/>
            </a:ln>
          </c:spPr>
        </c:title>
        <c:numFmt formatCode="General" sourceLinked="1"/>
        <c:tickLblPos val="nextTo"/>
        <c:spPr>
          <a:ln w="3175">
            <a:solidFill>
              <a:srgbClr val="000000"/>
            </a:solidFill>
            <a:prstDash val="solid"/>
          </a:ln>
        </c:spPr>
        <c:txPr>
          <a:bodyPr rot="0" vert="horz"/>
          <a:lstStyle/>
          <a:p>
            <a:pPr>
              <a:defRPr sz="800" b="0" i="0" u="none" strike="noStrike" baseline="0">
                <a:solidFill>
                  <a:srgbClr val="000000"/>
                </a:solidFill>
                <a:latin typeface="Verdana"/>
                <a:ea typeface="Verdana"/>
                <a:cs typeface="Verdana"/>
              </a:defRPr>
            </a:pPr>
            <a:endParaRPr lang="fr-FR"/>
          </a:p>
        </c:txPr>
        <c:crossAx val="93901952"/>
        <c:crosses val="autoZero"/>
        <c:crossBetween val="between"/>
      </c:valAx>
      <c:spPr>
        <a:solidFill>
          <a:srgbClr val="CDCDCD"/>
        </a:solidFill>
        <a:ln w="12700">
          <a:solidFill>
            <a:srgbClr val="808080"/>
          </a:solidFill>
          <a:prstDash val="solid"/>
        </a:ln>
      </c:spPr>
    </c:plotArea>
    <c:legend>
      <c:legendPos val="r"/>
      <c:layout>
        <c:manualLayout>
          <c:xMode val="edge"/>
          <c:yMode val="edge"/>
          <c:x val="0.85314685314685335"/>
          <c:y val="0.56666666666666698"/>
          <c:w val="0.13286713286713317"/>
          <c:h val="9.2592592592592671E-2"/>
        </c:manualLayout>
      </c:layout>
      <c:spPr>
        <a:solidFill>
          <a:srgbClr val="FFFFFF"/>
        </a:solidFill>
        <a:ln w="25400">
          <a:noFill/>
        </a:ln>
      </c:spPr>
      <c:txPr>
        <a:bodyPr/>
        <a:lstStyle/>
        <a:p>
          <a:pPr>
            <a:defRPr sz="735" b="0" i="0" u="none" strike="noStrike" baseline="0">
              <a:solidFill>
                <a:srgbClr val="000000"/>
              </a:solidFill>
              <a:latin typeface="Verdana"/>
              <a:ea typeface="Verdana"/>
              <a:cs typeface="Verdana"/>
            </a:defRPr>
          </a:pPr>
          <a:endParaRPr lang="fr-FR"/>
        </a:p>
      </c:txPr>
    </c:legend>
    <c:plotVisOnly val="1"/>
    <c:dispBlanksAs val="gap"/>
  </c:chart>
  <c:spPr>
    <a:solidFill>
      <a:srgbClr val="FFFFFF"/>
    </a:solidFill>
    <a:ln w="3175">
      <a:solidFill>
        <a:srgbClr val="000000"/>
      </a:solidFill>
      <a:prstDash val="solid"/>
    </a:ln>
  </c:spPr>
  <c:txPr>
    <a:bodyPr/>
    <a:lstStyle/>
    <a:p>
      <a:pPr>
        <a:defRPr sz="800" b="0" i="0" u="none" strike="noStrike" baseline="0">
          <a:solidFill>
            <a:srgbClr val="000000"/>
          </a:solidFill>
          <a:latin typeface="Verdana"/>
          <a:ea typeface="Verdana"/>
          <a:cs typeface="Verdana"/>
        </a:defRPr>
      </a:pPr>
      <a:endParaRPr lang="fr-FR"/>
    </a:p>
  </c:txPr>
  <c:printSettings>
    <c:headerFooter/>
    <c:pageMargins b="1" l="0.75000000000000033" r="0.75000000000000033"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sz="975" b="1" i="0" u="none" strike="noStrike" baseline="0">
                <a:solidFill>
                  <a:srgbClr val="000000"/>
                </a:solidFill>
                <a:latin typeface="Verdana"/>
                <a:ea typeface="Verdana"/>
                <a:cs typeface="Verdana"/>
              </a:defRPr>
            </a:pPr>
            <a:r>
              <a:rPr lang="en-US"/>
              <a:t>Nombres de déplacements effectués</a:t>
            </a:r>
          </a:p>
        </c:rich>
      </c:tx>
      <c:layout>
        <c:manualLayout>
          <c:xMode val="edge"/>
          <c:yMode val="edge"/>
          <c:x val="0.27533039647577101"/>
          <c:y val="3.4129692832764506E-2"/>
        </c:manualLayout>
      </c:layout>
      <c:spPr>
        <a:noFill/>
        <a:ln w="25400">
          <a:noFill/>
        </a:ln>
      </c:spPr>
    </c:title>
    <c:plotArea>
      <c:layout>
        <c:manualLayout>
          <c:layoutTarget val="inner"/>
          <c:xMode val="edge"/>
          <c:yMode val="edge"/>
          <c:x val="8.5903106797839468E-2"/>
          <c:y val="0.16040975680480304"/>
          <c:w val="0.75550681106817763"/>
          <c:h val="0.73720228659228804"/>
        </c:manualLayout>
      </c:layout>
      <c:barChart>
        <c:barDir val="col"/>
        <c:grouping val="clustered"/>
        <c:ser>
          <c:idx val="0"/>
          <c:order val="0"/>
          <c:tx>
            <c:strRef>
              <c:f>Personne!$A$30</c:f>
              <c:strCache>
                <c:ptCount val="1"/>
                <c:pt idx="0">
                  <c:v>Moyenne</c:v>
                </c:pt>
              </c:strCache>
            </c:strRef>
          </c:tx>
          <c:spPr>
            <a:solidFill>
              <a:srgbClr val="63AAFE"/>
            </a:solidFill>
            <a:ln w="25400">
              <a:noFill/>
            </a:ln>
            <a:effectLst>
              <a:outerShdw dist="35921" dir="2700000" algn="br">
                <a:srgbClr val="000000"/>
              </a:outerShdw>
            </a:effectLst>
          </c:spPr>
          <c:val>
            <c:numRef>
              <c:f>Personne!$B$30</c:f>
              <c:numCache>
                <c:formatCode>General</c:formatCode>
                <c:ptCount val="1"/>
                <c:pt idx="0">
                  <c:v>3.4038461538461537</c:v>
                </c:pt>
              </c:numCache>
            </c:numRef>
          </c:val>
        </c:ser>
        <c:ser>
          <c:idx val="1"/>
          <c:order val="1"/>
          <c:tx>
            <c:strRef>
              <c:f>Personne!$A$31</c:f>
              <c:strCache>
                <c:ptCount val="1"/>
                <c:pt idx="0">
                  <c:v>Répondant</c:v>
                </c:pt>
              </c:strCache>
            </c:strRef>
          </c:tx>
          <c:spPr>
            <a:solidFill>
              <a:srgbClr val="DD2D32"/>
            </a:solidFill>
            <a:ln w="25400">
              <a:noFill/>
            </a:ln>
            <a:effectLst>
              <a:outerShdw dist="35921" dir="2700000" algn="br">
                <a:srgbClr val="000000"/>
              </a:outerShdw>
            </a:effectLst>
          </c:spPr>
          <c:val>
            <c:numRef>
              <c:f>Personne!$B$31</c:f>
              <c:numCache>
                <c:formatCode>General</c:formatCode>
                <c:ptCount val="1"/>
                <c:pt idx="0">
                  <c:v>3</c:v>
                </c:pt>
              </c:numCache>
            </c:numRef>
          </c:val>
        </c:ser>
        <c:axId val="93670784"/>
        <c:axId val="93697152"/>
      </c:barChart>
      <c:catAx>
        <c:axId val="93670784"/>
        <c:scaling>
          <c:orientation val="minMax"/>
        </c:scaling>
        <c:axPos val="b"/>
        <c:numFmt formatCode="General" sourceLinked="1"/>
        <c:tickLblPos val="nextTo"/>
        <c:spPr>
          <a:ln w="3175">
            <a:solidFill>
              <a:srgbClr val="000000"/>
            </a:solidFill>
            <a:prstDash val="solid"/>
          </a:ln>
        </c:spPr>
        <c:txPr>
          <a:bodyPr rot="0" vert="horz"/>
          <a:lstStyle/>
          <a:p>
            <a:pPr>
              <a:defRPr sz="825" b="0" i="0" u="none" strike="noStrike" baseline="0">
                <a:solidFill>
                  <a:srgbClr val="000000"/>
                </a:solidFill>
                <a:latin typeface="Verdana"/>
                <a:ea typeface="Verdana"/>
                <a:cs typeface="Verdana"/>
              </a:defRPr>
            </a:pPr>
            <a:endParaRPr lang="fr-FR"/>
          </a:p>
        </c:txPr>
        <c:crossAx val="93697152"/>
        <c:crosses val="autoZero"/>
        <c:auto val="1"/>
        <c:lblAlgn val="ctr"/>
        <c:lblOffset val="100"/>
        <c:tickLblSkip val="1"/>
        <c:tickMarkSkip val="1"/>
      </c:catAx>
      <c:valAx>
        <c:axId val="93697152"/>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825" b="0" i="0" u="none" strike="noStrike" baseline="0">
                <a:solidFill>
                  <a:srgbClr val="000000"/>
                </a:solidFill>
                <a:latin typeface="Verdana"/>
                <a:ea typeface="Verdana"/>
                <a:cs typeface="Verdana"/>
              </a:defRPr>
            </a:pPr>
            <a:endParaRPr lang="fr-FR"/>
          </a:p>
        </c:txPr>
        <c:crossAx val="93670784"/>
        <c:crosses val="autoZero"/>
        <c:crossBetween val="between"/>
      </c:valAx>
      <c:spPr>
        <a:solidFill>
          <a:srgbClr val="CDCDCD"/>
        </a:solidFill>
        <a:ln w="12700">
          <a:solidFill>
            <a:srgbClr val="808080"/>
          </a:solidFill>
          <a:prstDash val="solid"/>
        </a:ln>
      </c:spPr>
    </c:plotArea>
    <c:legend>
      <c:legendPos val="r"/>
      <c:layout>
        <c:manualLayout>
          <c:xMode val="edge"/>
          <c:yMode val="edge"/>
          <c:x val="0.85903101044087682"/>
          <c:y val="0.48805514498401015"/>
          <c:w val="0.12775330396475792"/>
          <c:h val="8.5324232081911242E-2"/>
        </c:manualLayout>
      </c:layout>
      <c:spPr>
        <a:solidFill>
          <a:srgbClr val="FFFFFF"/>
        </a:solidFill>
        <a:ln w="25400">
          <a:noFill/>
        </a:ln>
      </c:spPr>
      <c:txPr>
        <a:bodyPr/>
        <a:lstStyle/>
        <a:p>
          <a:pPr>
            <a:defRPr sz="755" b="0" i="0" u="none" strike="noStrike" baseline="0">
              <a:solidFill>
                <a:srgbClr val="000000"/>
              </a:solidFill>
              <a:latin typeface="Verdana"/>
              <a:ea typeface="Verdana"/>
              <a:cs typeface="Verdana"/>
            </a:defRPr>
          </a:pPr>
          <a:endParaRPr lang="fr-FR"/>
        </a:p>
      </c:txPr>
    </c:legend>
    <c:plotVisOnly val="1"/>
    <c:dispBlanksAs val="gap"/>
  </c:chart>
  <c:spPr>
    <a:solidFill>
      <a:srgbClr val="FFFFFF"/>
    </a:solidFill>
    <a:ln w="3175">
      <a:solidFill>
        <a:srgbClr val="000000"/>
      </a:solidFill>
      <a:prstDash val="solid"/>
    </a:ln>
  </c:spPr>
  <c:txPr>
    <a:bodyPr/>
    <a:lstStyle/>
    <a:p>
      <a:pPr>
        <a:defRPr sz="825" b="0" i="0" u="none" strike="noStrike" baseline="0">
          <a:solidFill>
            <a:srgbClr val="000000"/>
          </a:solidFill>
          <a:latin typeface="Verdana"/>
          <a:ea typeface="Verdana"/>
          <a:cs typeface="Verdana"/>
        </a:defRPr>
      </a:pPr>
      <a:endParaRPr lang="fr-FR"/>
    </a:p>
  </c:txPr>
  <c:printSettings>
    <c:headerFooter/>
    <c:pageMargins b="1" l="0.75000000000000033" r="0.75000000000000033"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hyperlink" Target="#Menu!A1"/></Relationships>
</file>

<file path=xl/drawings/_rels/drawing2.xml.rels><?xml version="1.0" encoding="UTF-8" standalone="yes"?>
<Relationships xmlns="http://schemas.openxmlformats.org/package/2006/relationships"><Relationship Id="rId8" Type="http://schemas.openxmlformats.org/officeDocument/2006/relationships/chart" Target="../charts/chart2.xml"/><Relationship Id="rId3" Type="http://schemas.openxmlformats.org/officeDocument/2006/relationships/hyperlink" Target="#Personne!A1"/><Relationship Id="rId7" Type="http://schemas.openxmlformats.org/officeDocument/2006/relationships/chart" Target="../charts/chart1.xml"/><Relationship Id="rId2" Type="http://schemas.openxmlformats.org/officeDocument/2006/relationships/hyperlink" Target="#FaitSaillant!A1"/><Relationship Id="rId1" Type="http://schemas.openxmlformats.org/officeDocument/2006/relationships/hyperlink" Target="#Menu!A1"/><Relationship Id="rId6" Type="http://schemas.openxmlformats.org/officeDocument/2006/relationships/image" Target="../media/image1.png"/><Relationship Id="rId5" Type="http://schemas.openxmlformats.org/officeDocument/2006/relationships/hyperlink" Target="#BaseDonn%C3%A9es!A1"/><Relationship Id="rId4" Type="http://schemas.openxmlformats.org/officeDocument/2006/relationships/hyperlink" Target="#Comparateur!A1"/></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419100</xdr:colOff>
      <xdr:row>4</xdr:row>
      <xdr:rowOff>44449</xdr:rowOff>
    </xdr:to>
    <xdr:sp macro="" textlink="">
      <xdr:nvSpPr>
        <xdr:cNvPr id="2" name="Flèche gauche 1">
          <a:hlinkClick xmlns:r="http://schemas.openxmlformats.org/officeDocument/2006/relationships" r:id="rId1"/>
        </xdr:cNvPr>
        <xdr:cNvSpPr/>
      </xdr:nvSpPr>
      <xdr:spPr>
        <a:xfrm>
          <a:off x="0" y="0"/>
          <a:ext cx="1181100" cy="78105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000"/>
            <a:t>Menu Principal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12700</xdr:colOff>
      <xdr:row>0</xdr:row>
      <xdr:rowOff>0</xdr:rowOff>
    </xdr:from>
    <xdr:to>
      <xdr:col>11</xdr:col>
      <xdr:colOff>76200</xdr:colOff>
      <xdr:row>4</xdr:row>
      <xdr:rowOff>76200</xdr:rowOff>
    </xdr:to>
    <xdr:sp macro="" textlink="">
      <xdr:nvSpPr>
        <xdr:cNvPr id="3" name="Rectangle à coins arrondis 2"/>
        <xdr:cNvSpPr/>
      </xdr:nvSpPr>
      <xdr:spPr>
        <a:xfrm>
          <a:off x="12700" y="0"/>
          <a:ext cx="8953500" cy="838200"/>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rtlCol="0" anchor="ctr"/>
        <a:lstStyle/>
        <a:p>
          <a:pPr algn="ctr"/>
          <a:endParaRPr lang="fr-CA" sz="1100"/>
        </a:p>
      </xdr:txBody>
    </xdr:sp>
    <xdr:clientData/>
  </xdr:twoCellAnchor>
  <xdr:twoCellAnchor>
    <xdr:from>
      <xdr:col>0</xdr:col>
      <xdr:colOff>22225</xdr:colOff>
      <xdr:row>0</xdr:row>
      <xdr:rowOff>0</xdr:rowOff>
    </xdr:from>
    <xdr:to>
      <xdr:col>1</xdr:col>
      <xdr:colOff>441325</xdr:colOff>
      <xdr:row>4</xdr:row>
      <xdr:rowOff>31648</xdr:rowOff>
    </xdr:to>
    <xdr:sp macro="" textlink="">
      <xdr:nvSpPr>
        <xdr:cNvPr id="4" name="Flèche gauche 3">
          <a:hlinkClick xmlns:r="http://schemas.openxmlformats.org/officeDocument/2006/relationships" r:id="rId1"/>
        </xdr:cNvPr>
        <xdr:cNvSpPr/>
      </xdr:nvSpPr>
      <xdr:spPr>
        <a:xfrm>
          <a:off x="22225" y="0"/>
          <a:ext cx="1181100" cy="78105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000"/>
            <a:t>Menu Principal</a:t>
          </a:r>
        </a:p>
      </xdr:txBody>
    </xdr:sp>
    <xdr:clientData/>
  </xdr:twoCellAnchor>
  <xdr:twoCellAnchor>
    <xdr:from>
      <xdr:col>2</xdr:col>
      <xdr:colOff>508000</xdr:colOff>
      <xdr:row>1</xdr:row>
      <xdr:rowOff>12700</xdr:rowOff>
    </xdr:from>
    <xdr:to>
      <xdr:col>4</xdr:col>
      <xdr:colOff>457200</xdr:colOff>
      <xdr:row>3</xdr:row>
      <xdr:rowOff>38100</xdr:rowOff>
    </xdr:to>
    <xdr:sp macro="" textlink="">
      <xdr:nvSpPr>
        <xdr:cNvPr id="5" name="Rectangle à coins arrondis 4">
          <a:hlinkClick xmlns:r="http://schemas.openxmlformats.org/officeDocument/2006/relationships" r:id="rId2"/>
        </xdr:cNvPr>
        <xdr:cNvSpPr/>
      </xdr:nvSpPr>
      <xdr:spPr>
        <a:xfrm>
          <a:off x="2032000" y="203200"/>
          <a:ext cx="1473200" cy="3937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100"/>
            <a:t>Faits Saillants</a:t>
          </a:r>
        </a:p>
      </xdr:txBody>
    </xdr:sp>
    <xdr:clientData/>
  </xdr:twoCellAnchor>
  <xdr:twoCellAnchor>
    <xdr:from>
      <xdr:col>4</xdr:col>
      <xdr:colOff>584200</xdr:colOff>
      <xdr:row>1</xdr:row>
      <xdr:rowOff>12700</xdr:rowOff>
    </xdr:from>
    <xdr:to>
      <xdr:col>6</xdr:col>
      <xdr:colOff>533400</xdr:colOff>
      <xdr:row>3</xdr:row>
      <xdr:rowOff>38100</xdr:rowOff>
    </xdr:to>
    <xdr:sp macro="" textlink="">
      <xdr:nvSpPr>
        <xdr:cNvPr id="6" name="Rectangle à coins arrondis 5">
          <a:hlinkClick xmlns:r="http://schemas.openxmlformats.org/officeDocument/2006/relationships" r:id="rId3"/>
        </xdr:cNvPr>
        <xdr:cNvSpPr/>
      </xdr:nvSpPr>
      <xdr:spPr>
        <a:xfrm>
          <a:off x="3632200" y="203200"/>
          <a:ext cx="1473200" cy="393700"/>
        </a:xfrm>
        <a:prstGeom prst="roundRect">
          <a:avLst/>
        </a:prstGeom>
        <a:scene3d>
          <a:camera prst="orthographicFront">
            <a:rot lat="0" lon="0" rev="0"/>
          </a:camera>
          <a:lightRig rig="threePt" dir="t">
            <a:rot lat="0" lon="0" rev="1200000"/>
          </a:lightRig>
        </a:scene3d>
        <a:sp3d>
          <a:bevelT w="63500" h="25400" prst="slope"/>
        </a:sp3d>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100"/>
            <a:t>Individus</a:t>
          </a:r>
        </a:p>
      </xdr:txBody>
    </xdr:sp>
    <xdr:clientData/>
  </xdr:twoCellAnchor>
  <xdr:twoCellAnchor>
    <xdr:from>
      <xdr:col>6</xdr:col>
      <xdr:colOff>660400</xdr:colOff>
      <xdr:row>1</xdr:row>
      <xdr:rowOff>12700</xdr:rowOff>
    </xdr:from>
    <xdr:to>
      <xdr:col>8</xdr:col>
      <xdr:colOff>609600</xdr:colOff>
      <xdr:row>3</xdr:row>
      <xdr:rowOff>38100</xdr:rowOff>
    </xdr:to>
    <xdr:sp macro="" textlink="">
      <xdr:nvSpPr>
        <xdr:cNvPr id="7" name="Rectangle à coins arrondis 6">
          <a:hlinkClick xmlns:r="http://schemas.openxmlformats.org/officeDocument/2006/relationships" r:id="rId4"/>
        </xdr:cNvPr>
        <xdr:cNvSpPr/>
      </xdr:nvSpPr>
      <xdr:spPr>
        <a:xfrm>
          <a:off x="5232400" y="203200"/>
          <a:ext cx="1473200" cy="3937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100"/>
            <a:t>Comparateur</a:t>
          </a:r>
        </a:p>
      </xdr:txBody>
    </xdr:sp>
    <xdr:clientData/>
  </xdr:twoCellAnchor>
  <xdr:twoCellAnchor>
    <xdr:from>
      <xdr:col>8</xdr:col>
      <xdr:colOff>736600</xdr:colOff>
      <xdr:row>1</xdr:row>
      <xdr:rowOff>12700</xdr:rowOff>
    </xdr:from>
    <xdr:to>
      <xdr:col>10</xdr:col>
      <xdr:colOff>685800</xdr:colOff>
      <xdr:row>3</xdr:row>
      <xdr:rowOff>38100</xdr:rowOff>
    </xdr:to>
    <xdr:sp macro="" textlink="">
      <xdr:nvSpPr>
        <xdr:cNvPr id="8" name="Rectangle à coins arrondis 7">
          <a:hlinkClick xmlns:r="http://schemas.openxmlformats.org/officeDocument/2006/relationships" r:id="rId5"/>
        </xdr:cNvPr>
        <xdr:cNvSpPr/>
      </xdr:nvSpPr>
      <xdr:spPr>
        <a:xfrm>
          <a:off x="6832600" y="203200"/>
          <a:ext cx="1473200" cy="3937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100"/>
            <a:t>Base de données</a:t>
          </a:r>
        </a:p>
      </xdr:txBody>
    </xdr:sp>
    <xdr:clientData/>
  </xdr:twoCellAnchor>
  <xdr:twoCellAnchor>
    <xdr:from>
      <xdr:col>1</xdr:col>
      <xdr:colOff>444500</xdr:colOff>
      <xdr:row>0</xdr:row>
      <xdr:rowOff>0</xdr:rowOff>
    </xdr:from>
    <xdr:to>
      <xdr:col>2</xdr:col>
      <xdr:colOff>469900</xdr:colOff>
      <xdr:row>4</xdr:row>
      <xdr:rowOff>38100</xdr:rowOff>
    </xdr:to>
    <xdr:pic>
      <xdr:nvPicPr>
        <xdr:cNvPr id="5127" name="Picture 1" descr="C:\Users\Félix\AppData\Local\Microsoft\Windows\Temporary Internet Files\Content.IE5\WTVTUWRU\MC900431629[1].png"/>
        <xdr:cNvPicPr>
          <a:picLocks noChangeAspect="1" noChangeArrowheads="1"/>
        </xdr:cNvPicPr>
      </xdr:nvPicPr>
      <xdr:blipFill>
        <a:blip xmlns:r="http://schemas.openxmlformats.org/officeDocument/2006/relationships" r:embed="rId6"/>
        <a:srcRect/>
        <a:stretch>
          <a:fillRect/>
        </a:stretch>
      </xdr:blipFill>
      <xdr:spPr bwMode="auto">
        <a:xfrm>
          <a:off x="1689100" y="0"/>
          <a:ext cx="850900" cy="800100"/>
        </a:xfrm>
        <a:prstGeom prst="rect">
          <a:avLst/>
        </a:prstGeom>
        <a:noFill/>
        <a:ln w="9525">
          <a:noFill/>
          <a:miter lim="800000"/>
          <a:headEnd/>
          <a:tailEnd/>
        </a:ln>
      </xdr:spPr>
    </xdr:pic>
    <xdr:clientData/>
  </xdr:twoCellAnchor>
  <xdr:twoCellAnchor>
    <xdr:from>
      <xdr:col>0</xdr:col>
      <xdr:colOff>177800</xdr:colOff>
      <xdr:row>6</xdr:row>
      <xdr:rowOff>63500</xdr:rowOff>
    </xdr:from>
    <xdr:to>
      <xdr:col>3</xdr:col>
      <xdr:colOff>25400</xdr:colOff>
      <xdr:row>8</xdr:row>
      <xdr:rowOff>127000</xdr:rowOff>
    </xdr:to>
    <xdr:sp macro="" textlink="">
      <xdr:nvSpPr>
        <xdr:cNvPr id="12" name="Rectangle 11"/>
        <xdr:cNvSpPr/>
      </xdr:nvSpPr>
      <xdr:spPr>
        <a:xfrm>
          <a:off x="774700" y="3822700"/>
          <a:ext cx="2120900" cy="355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rtl="0">
            <a:defRPr sz="1000"/>
          </a:pPr>
          <a:r>
            <a:rPr lang="en-US" sz="1100" b="0" i="0" strike="noStrike">
              <a:solidFill>
                <a:srgbClr val="FFFFFF"/>
              </a:solidFill>
              <a:latin typeface="Calibri"/>
              <a:ea typeface="Calibri"/>
              <a:cs typeface="Calibri"/>
            </a:rPr>
            <a:t>Propriétés du répondant</a:t>
          </a:r>
        </a:p>
      </xdr:txBody>
    </xdr:sp>
    <xdr:clientData/>
  </xdr:twoCellAnchor>
  <xdr:twoCellAnchor>
    <xdr:from>
      <xdr:col>7</xdr:col>
      <xdr:colOff>787400</xdr:colOff>
      <xdr:row>6</xdr:row>
      <xdr:rowOff>114300</xdr:rowOff>
    </xdr:from>
    <xdr:to>
      <xdr:col>10</xdr:col>
      <xdr:colOff>635000</xdr:colOff>
      <xdr:row>8</xdr:row>
      <xdr:rowOff>177800</xdr:rowOff>
    </xdr:to>
    <xdr:sp macro="" textlink="">
      <xdr:nvSpPr>
        <xdr:cNvPr id="2" name="Rectangle 11"/>
        <xdr:cNvSpPr/>
      </xdr:nvSpPr>
      <xdr:spPr>
        <a:xfrm>
          <a:off x="774700" y="3822700"/>
          <a:ext cx="2120900" cy="355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rtl="0">
            <a:defRPr sz="1000"/>
          </a:pPr>
          <a:r>
            <a:rPr lang="en-US" sz="1100" b="0" i="0" strike="noStrike">
              <a:solidFill>
                <a:srgbClr val="FFFFFF"/>
              </a:solidFill>
              <a:latin typeface="Calibri"/>
              <a:ea typeface="Calibri"/>
              <a:cs typeface="Calibri"/>
            </a:rPr>
            <a:t>Données sur les déplacements</a:t>
          </a:r>
        </a:p>
      </xdr:txBody>
    </xdr:sp>
    <xdr:clientData/>
  </xdr:twoCellAnchor>
  <xdr:twoCellAnchor>
    <xdr:from>
      <xdr:col>7</xdr:col>
      <xdr:colOff>158750</xdr:colOff>
      <xdr:row>10</xdr:row>
      <xdr:rowOff>152400</xdr:rowOff>
    </xdr:from>
    <xdr:to>
      <xdr:col>13</xdr:col>
      <xdr:colOff>590550</xdr:colOff>
      <xdr:row>28</xdr:row>
      <xdr:rowOff>152400</xdr:rowOff>
    </xdr:to>
    <xdr:graphicFrame macro="">
      <xdr:nvGraphicFramePr>
        <xdr:cNvPr id="5130"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148167</xdr:colOff>
      <xdr:row>29</xdr:row>
      <xdr:rowOff>110067</xdr:rowOff>
    </xdr:from>
    <xdr:to>
      <xdr:col>13</xdr:col>
      <xdr:colOff>613833</xdr:colOff>
      <xdr:row>49</xdr:row>
      <xdr:rowOff>21167</xdr:rowOff>
    </xdr:to>
    <xdr:graphicFrame macro="">
      <xdr:nvGraphicFramePr>
        <xdr:cNvPr id="5131"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105834</xdr:colOff>
      <xdr:row>22</xdr:row>
      <xdr:rowOff>169333</xdr:rowOff>
    </xdr:from>
    <xdr:to>
      <xdr:col>6</xdr:col>
      <xdr:colOff>338667</xdr:colOff>
      <xdr:row>30</xdr:row>
      <xdr:rowOff>137583</xdr:rowOff>
    </xdr:to>
    <xdr:sp macro="" textlink="">
      <xdr:nvSpPr>
        <xdr:cNvPr id="16" name="Rectangle 15"/>
        <xdr:cNvSpPr/>
      </xdr:nvSpPr>
      <xdr:spPr>
        <a:xfrm>
          <a:off x="2899834" y="4413250"/>
          <a:ext cx="2518833" cy="1492250"/>
        </a:xfrm>
        <a:prstGeom prst="wedgeRectCallout">
          <a:avLst>
            <a:gd name="adj1" fmla="val -57807"/>
            <a:gd name="adj2" fmla="val -36870"/>
          </a:avLst>
        </a:prstGeom>
        <a:solidFill>
          <a:srgbClr val="FFFF00"/>
        </a:solidFill>
      </xdr:spPr>
      <xdr:style>
        <a:lnRef idx="1">
          <a:schemeClr val="accent1"/>
        </a:lnRef>
        <a:fillRef idx="3">
          <a:schemeClr val="accent1"/>
        </a:fillRef>
        <a:effectRef idx="2">
          <a:schemeClr val="accent1"/>
        </a:effectRef>
        <a:fontRef idx="minor">
          <a:schemeClr val="lt1"/>
        </a:fontRef>
      </xdr:style>
      <xdr:txBody>
        <a:bodyPr vertOverflow="clip" rtlCol="0" anchor="t" anchorCtr="0"/>
        <a:lstStyle/>
        <a:p>
          <a:pPr algn="l"/>
          <a:r>
            <a:rPr lang="fr-FR" sz="1100">
              <a:solidFill>
                <a:sysClr val="windowText" lastClr="000000"/>
              </a:solidFill>
            </a:rPr>
            <a:t>La  BaseDonnées</a:t>
          </a:r>
          <a:r>
            <a:rPr lang="fr-FR" sz="1100" baseline="0">
              <a:solidFill>
                <a:sysClr val="windowText" lastClr="000000"/>
              </a:solidFill>
            </a:rPr>
            <a:t> est nommée "Base"</a:t>
          </a:r>
        </a:p>
        <a:p>
          <a:pPr algn="l"/>
          <a:endParaRPr lang="fr-FR" sz="1100">
            <a:solidFill>
              <a:sysClr val="windowText" lastClr="000000"/>
            </a:solidFill>
          </a:endParaRPr>
        </a:p>
        <a:p>
          <a:pPr algn="l"/>
          <a:r>
            <a:rPr lang="fr-FR" sz="1100">
              <a:solidFill>
                <a:sysClr val="windowText" lastClr="000000"/>
              </a:solidFill>
            </a:rPr>
            <a:t>Simple formule RECHERCHEV</a:t>
          </a:r>
        </a:p>
        <a:p>
          <a:pPr algn="l"/>
          <a:r>
            <a:rPr lang="fr-FR" sz="1100">
              <a:solidFill>
                <a:sysClr val="windowText" lastClr="000000"/>
              </a:solidFill>
            </a:rPr>
            <a:t>valable</a:t>
          </a:r>
          <a:r>
            <a:rPr lang="fr-FR" sz="1100" baseline="0">
              <a:solidFill>
                <a:sysClr val="windowText" lastClr="000000"/>
              </a:solidFill>
            </a:rPr>
            <a:t> pour tous les champs</a:t>
          </a:r>
        </a:p>
        <a:p>
          <a:pPr algn="l"/>
          <a:endParaRPr lang="fr-FR" sz="1100" baseline="0">
            <a:solidFill>
              <a:sysClr val="windowText" lastClr="000000"/>
            </a:solidFill>
          </a:endParaRPr>
        </a:p>
        <a:p>
          <a:pPr algn="l"/>
          <a:r>
            <a:rPr lang="fr-FR" sz="1100" baseline="0">
              <a:solidFill>
                <a:sysClr val="windowText" lastClr="000000"/>
              </a:solidFill>
            </a:rPr>
            <a:t>Attention: il manque des N° d'identifiant</a:t>
          </a:r>
        </a:p>
        <a:p>
          <a:pPr algn="l"/>
          <a:endParaRPr lang="fr-FR" sz="1100" baseline="0">
            <a:solidFill>
              <a:sysClr val="windowText" lastClr="000000"/>
            </a:solidFill>
          </a:endParaRPr>
        </a:p>
        <a:p>
          <a:pPr algn="l"/>
          <a:r>
            <a:rPr lang="fr-FR" sz="1100" i="1" baseline="0">
              <a:solidFill>
                <a:sysClr val="windowText" lastClr="000000"/>
              </a:solidFill>
            </a:rPr>
            <a:t>Claude</a:t>
          </a:r>
          <a:endParaRPr lang="fr-FR" sz="1100" i="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55</xdr:row>
      <xdr:rowOff>0</xdr:rowOff>
    </xdr:from>
    <xdr:to>
      <xdr:col>1</xdr:col>
      <xdr:colOff>419100</xdr:colOff>
      <xdr:row>59</xdr:row>
      <xdr:rowOff>19050</xdr:rowOff>
    </xdr:to>
    <xdr:sp macro="" textlink="">
      <xdr:nvSpPr>
        <xdr:cNvPr id="2" name="Flèche gauche 1">
          <a:hlinkClick xmlns:r="http://schemas.openxmlformats.org/officeDocument/2006/relationships" r:id="rId1"/>
        </xdr:cNvPr>
        <xdr:cNvSpPr/>
      </xdr:nvSpPr>
      <xdr:spPr>
        <a:xfrm>
          <a:off x="0" y="10287000"/>
          <a:ext cx="1181100" cy="78105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CA" sz="1000">
              <a:solidFill>
                <a:sysClr val="windowText" lastClr="000000"/>
              </a:solidFill>
            </a:rPr>
            <a:t>Menu Principal</a:t>
          </a:r>
        </a:p>
      </xdr:txBody>
    </xdr:sp>
    <xdr:clientData/>
  </xdr:twoCellAnchor>
  <xdr:twoCellAnchor>
    <xdr:from>
      <xdr:col>87</xdr:col>
      <xdr:colOff>933450</xdr:colOff>
      <xdr:row>4</xdr:row>
      <xdr:rowOff>152400</xdr:rowOff>
    </xdr:from>
    <xdr:to>
      <xdr:col>89</xdr:col>
      <xdr:colOff>104775</xdr:colOff>
      <xdr:row>8</xdr:row>
      <xdr:rowOff>85725</xdr:rowOff>
    </xdr:to>
    <xdr:sp macro="" textlink="">
      <xdr:nvSpPr>
        <xdr:cNvPr id="3" name="Rectangle 2"/>
        <xdr:cNvSpPr/>
      </xdr:nvSpPr>
      <xdr:spPr>
        <a:xfrm>
          <a:off x="72142350" y="914400"/>
          <a:ext cx="1447800" cy="695325"/>
        </a:xfrm>
        <a:prstGeom prst="wedgeRectCallout">
          <a:avLst>
            <a:gd name="adj1" fmla="val 53719"/>
            <a:gd name="adj2" fmla="val -82483"/>
          </a:avLst>
        </a:prstGeom>
        <a:solidFill>
          <a:srgbClr val="FFFF00"/>
        </a:solidFill>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l"/>
          <a:r>
            <a:rPr lang="fr-FR" sz="1100">
              <a:solidFill>
                <a:sysClr val="windowText" lastClr="000000"/>
              </a:solidFill>
            </a:rPr>
            <a:t>cette formule</a:t>
          </a:r>
        </a:p>
        <a:p>
          <a:pPr algn="l"/>
          <a:r>
            <a:rPr lang="fr-FR" sz="1100">
              <a:solidFill>
                <a:sysClr val="windowText" lastClr="000000"/>
              </a:solidFill>
            </a:rPr>
            <a:t>pourrait remplacer</a:t>
          </a:r>
        </a:p>
        <a:p>
          <a:pPr algn="l"/>
          <a:r>
            <a:rPr lang="fr-FR" sz="1100">
              <a:solidFill>
                <a:sysClr val="windowText" lastClr="000000"/>
              </a:solidFill>
            </a:rPr>
            <a:t>celle en  "CJ"</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forum.excel-pratique.com/membre11753.html" TargetMode="External"/></Relationships>
</file>

<file path=xl/worksheets/sheet1.xml><?xml version="1.0" encoding="utf-8"?>
<worksheet xmlns="http://schemas.openxmlformats.org/spreadsheetml/2006/main" xmlns:r="http://schemas.openxmlformats.org/officeDocument/2006/relationships">
  <sheetPr published="0" codeName="Feuil1" enableFormatConditionsCalculation="0"/>
  <dimension ref="A1"/>
  <sheetViews>
    <sheetView workbookViewId="0">
      <selection activeCell="C11" sqref="C11"/>
    </sheetView>
  </sheetViews>
  <sheetFormatPr baseColWidth="10" defaultRowHeight="15"/>
  <sheetData/>
  <pageMargins left="0.7" right="0.7" top="0.75" bottom="0.75" header="0.3" footer="0.3"/>
  <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sheetPr published="0" codeName="Feuil3" enableFormatConditionsCalculation="0"/>
  <dimension ref="A8:G39"/>
  <sheetViews>
    <sheetView tabSelected="1" zoomScale="90" zoomScaleNormal="90" zoomScalePageLayoutView="75" workbookViewId="0">
      <selection activeCell="G8" sqref="G8"/>
    </sheetView>
  </sheetViews>
  <sheetFormatPr baseColWidth="10" defaultRowHeight="15"/>
  <cols>
    <col min="1" max="1" width="19" bestFit="1" customWidth="1"/>
  </cols>
  <sheetData>
    <row r="8" spans="1:7" ht="18.75">
      <c r="F8" s="31" t="s">
        <v>682</v>
      </c>
      <c r="G8" s="30">
        <v>3</v>
      </c>
    </row>
    <row r="11" spans="1:7">
      <c r="A11" s="12" t="s">
        <v>196</v>
      </c>
      <c r="B11">
        <f>VLOOKUP($G$8,Base,29,0)</f>
        <v>0</v>
      </c>
    </row>
    <row r="12" spans="1:7">
      <c r="A12" s="12"/>
    </row>
    <row r="13" spans="1:7">
      <c r="A13" s="12" t="s">
        <v>502</v>
      </c>
      <c r="B13" t="str">
        <f>VLOOKUP($G$8,Base,25,0)</f>
        <v>femme</v>
      </c>
    </row>
    <row r="14" spans="1:7">
      <c r="A14" s="12"/>
    </row>
    <row r="15" spans="1:7">
      <c r="A15" s="12" t="s">
        <v>83</v>
      </c>
      <c r="B15" t="str">
        <f>VLOOKUP($G$8,Base,11,0)</f>
        <v>Maniwaki</v>
      </c>
      <c r="D15" s="32" t="s">
        <v>86</v>
      </c>
      <c r="E15" s="33"/>
      <c r="F15" s="33"/>
    </row>
    <row r="16" spans="1:7">
      <c r="A16" s="12"/>
      <c r="D16" s="33"/>
      <c r="E16" s="33"/>
      <c r="F16" s="33"/>
    </row>
    <row r="17" spans="1:6">
      <c r="A17" s="12" t="s">
        <v>84</v>
      </c>
      <c r="B17">
        <f>VLOOKUP($G$8,Base,26,0)</f>
        <v>1986</v>
      </c>
      <c r="D17" s="33"/>
      <c r="E17" s="33"/>
      <c r="F17" s="33"/>
    </row>
    <row r="18" spans="1:6">
      <c r="A18" s="12"/>
      <c r="D18" s="33"/>
      <c r="E18" s="33"/>
      <c r="F18" s="33"/>
    </row>
    <row r="19" spans="1:6">
      <c r="A19" s="12" t="s">
        <v>82</v>
      </c>
      <c r="B19" t="str">
        <f>VLOOKUP($G$8,Base,36,0)</f>
        <v>Universitaire, 1er cycle</v>
      </c>
      <c r="D19" s="33"/>
      <c r="E19" s="33"/>
      <c r="F19" s="33"/>
    </row>
    <row r="20" spans="1:6">
      <c r="A20" s="12"/>
      <c r="D20" s="33"/>
      <c r="E20" s="33"/>
      <c r="F20" s="33"/>
    </row>
    <row r="21" spans="1:6">
      <c r="A21" s="12" t="s">
        <v>81</v>
      </c>
      <c r="B21" t="str">
        <f>VLOOKUP($G$8,Base,14,0)</f>
        <v>Appartement</v>
      </c>
      <c r="D21" s="33"/>
      <c r="E21" s="33"/>
      <c r="F21" s="33"/>
    </row>
    <row r="22" spans="1:6">
      <c r="A22" s="12"/>
      <c r="D22" s="33"/>
      <c r="E22" s="33"/>
      <c r="F22" s="33"/>
    </row>
    <row r="23" spans="1:6">
      <c r="A23" s="12"/>
      <c r="D23" s="33"/>
      <c r="E23" s="33"/>
      <c r="F23" s="33"/>
    </row>
    <row r="24" spans="1:6">
      <c r="D24" s="33"/>
      <c r="E24" s="33"/>
      <c r="F24" s="33"/>
    </row>
    <row r="25" spans="1:6">
      <c r="A25" s="26" t="s">
        <v>677</v>
      </c>
      <c r="B25" s="27"/>
      <c r="D25" s="33"/>
      <c r="E25" s="33"/>
      <c r="F25" s="33"/>
    </row>
    <row r="26" spans="1:6">
      <c r="A26" s="27" t="s">
        <v>85</v>
      </c>
      <c r="B26" s="27">
        <f>AVERAGE(BaseDonnées!BT:BT)</f>
        <v>169.65306122448979</v>
      </c>
      <c r="D26" s="33"/>
      <c r="E26" s="33"/>
      <c r="F26" s="33"/>
    </row>
    <row r="27" spans="1:6">
      <c r="A27" s="27" t="s">
        <v>678</v>
      </c>
      <c r="B27" s="27">
        <f>VLOOKUP($G$8,Base,72,0)</f>
        <v>45</v>
      </c>
      <c r="D27" s="33"/>
      <c r="E27" s="33"/>
      <c r="F27" s="33"/>
    </row>
    <row r="28" spans="1:6">
      <c r="D28" s="33"/>
      <c r="E28" s="33"/>
      <c r="F28" s="33"/>
    </row>
    <row r="29" spans="1:6">
      <c r="A29" s="26" t="s">
        <v>680</v>
      </c>
      <c r="B29" s="27"/>
      <c r="D29" s="33"/>
      <c r="E29" s="33"/>
      <c r="F29" s="33"/>
    </row>
    <row r="30" spans="1:6">
      <c r="A30" s="27" t="s">
        <v>85</v>
      </c>
      <c r="B30" s="27">
        <f>AVERAGE(BaseDonnées!CJ:CJ)</f>
        <v>3.4038461538461537</v>
      </c>
      <c r="D30" s="33"/>
      <c r="E30" s="33"/>
      <c r="F30" s="33"/>
    </row>
    <row r="31" spans="1:6">
      <c r="A31" s="27" t="s">
        <v>678</v>
      </c>
      <c r="B31" s="27">
        <f>VLOOKUP($G$8,Base,88,0)</f>
        <v>3</v>
      </c>
      <c r="D31" s="33"/>
      <c r="E31" s="33"/>
      <c r="F31" s="33"/>
    </row>
    <row r="32" spans="1:6">
      <c r="D32" s="33"/>
      <c r="E32" s="33"/>
      <c r="F32" s="33"/>
    </row>
    <row r="33" spans="4:6">
      <c r="D33" s="33"/>
      <c r="E33" s="33"/>
      <c r="F33" s="33"/>
    </row>
    <row r="34" spans="4:6">
      <c r="D34" s="33"/>
      <c r="E34" s="33"/>
      <c r="F34" s="33"/>
    </row>
    <row r="35" spans="4:6">
      <c r="D35" s="33"/>
      <c r="E35" s="33"/>
      <c r="F35" s="33"/>
    </row>
    <row r="36" spans="4:6">
      <c r="D36" s="33"/>
      <c r="E36" s="33"/>
      <c r="F36" s="33"/>
    </row>
    <row r="37" spans="4:6">
      <c r="D37" s="33"/>
      <c r="E37" s="33"/>
      <c r="F37" s="33"/>
    </row>
    <row r="38" spans="4:6">
      <c r="D38" s="33"/>
      <c r="E38" s="33"/>
      <c r="F38" s="33"/>
    </row>
    <row r="39" spans="4:6">
      <c r="D39" s="33"/>
      <c r="E39" s="33"/>
      <c r="F39" s="33"/>
    </row>
  </sheetData>
  <mergeCells count="1">
    <mergeCell ref="D15:F39"/>
  </mergeCells>
  <pageMargins left="0.7" right="0.7" top="0.75" bottom="0.75" header="0.3" footer="0.3"/>
  <drawing r:id="rId1"/>
  <legacyDrawing r:id="rId2"/>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sheetPr published="0" codeName="Feuil6" enableFormatConditionsCalculation="0"/>
  <dimension ref="A1:CL58"/>
  <sheetViews>
    <sheetView zoomScaleNormal="75" zoomScalePageLayoutView="75" workbookViewId="0">
      <pane ySplit="1" topLeftCell="A2" activePane="bottomLeft" state="frozen"/>
      <selection pane="bottomLeft" activeCell="A2" sqref="A2"/>
    </sheetView>
  </sheetViews>
  <sheetFormatPr baseColWidth="10" defaultRowHeight="15"/>
  <cols>
    <col min="3" max="3" width="18.85546875" customWidth="1"/>
    <col min="27" max="27" width="23.42578125" customWidth="1"/>
    <col min="28" max="28" width="20" customWidth="1"/>
    <col min="29" max="29" width="20.140625" customWidth="1"/>
    <col min="36" max="36" width="23.42578125" customWidth="1"/>
    <col min="37" max="37" width="36.28515625" customWidth="1"/>
    <col min="38" max="38" width="19.85546875" customWidth="1"/>
    <col min="59" max="59" width="17" customWidth="1"/>
    <col min="70" max="70" width="12.42578125" customWidth="1"/>
    <col min="71" max="74" width="11.42578125" customWidth="1"/>
    <col min="75" max="75" width="16.42578125" customWidth="1"/>
    <col min="76" max="76" width="19.85546875" customWidth="1"/>
    <col min="77" max="87" width="8.85546875" customWidth="1"/>
    <col min="88" max="88" width="15" bestFit="1" customWidth="1"/>
    <col min="89" max="89" width="19.140625" bestFit="1" customWidth="1"/>
    <col min="90" max="90" width="11.42578125" style="21"/>
  </cols>
  <sheetData>
    <row r="1" spans="1:90">
      <c r="A1" s="22" t="s">
        <v>242</v>
      </c>
      <c r="B1" s="19" t="s">
        <v>243</v>
      </c>
      <c r="C1" s="19" t="s">
        <v>244</v>
      </c>
      <c r="D1" s="19" t="s">
        <v>245</v>
      </c>
      <c r="E1" s="19" t="s">
        <v>246</v>
      </c>
      <c r="F1" s="19" t="s">
        <v>247</v>
      </c>
      <c r="G1" s="19" t="s">
        <v>248</v>
      </c>
      <c r="H1" s="19" t="s">
        <v>249</v>
      </c>
      <c r="I1" s="19" t="s">
        <v>250</v>
      </c>
      <c r="J1" s="19" t="s">
        <v>251</v>
      </c>
      <c r="K1" s="19" t="s">
        <v>252</v>
      </c>
      <c r="L1" s="19" t="s">
        <v>253</v>
      </c>
      <c r="M1" s="19" t="s">
        <v>254</v>
      </c>
      <c r="N1" s="19" t="s">
        <v>421</v>
      </c>
      <c r="O1" s="19" t="s">
        <v>422</v>
      </c>
      <c r="P1" s="19" t="s">
        <v>423</v>
      </c>
      <c r="Q1" s="19" t="s">
        <v>424</v>
      </c>
      <c r="R1" s="19" t="s">
        <v>425</v>
      </c>
      <c r="S1" s="19" t="s">
        <v>426</v>
      </c>
      <c r="T1" s="19" t="s">
        <v>427</v>
      </c>
      <c r="U1" s="19" t="s">
        <v>428</v>
      </c>
      <c r="V1" s="19" t="s">
        <v>429</v>
      </c>
      <c r="W1" s="19" t="s">
        <v>500</v>
      </c>
      <c r="X1" s="19" t="s">
        <v>501</v>
      </c>
      <c r="Y1" s="19" t="s">
        <v>502</v>
      </c>
      <c r="Z1" s="19" t="s">
        <v>503</v>
      </c>
      <c r="AA1" s="19" t="s">
        <v>504</v>
      </c>
      <c r="AB1" s="19" t="s">
        <v>506</v>
      </c>
      <c r="AC1" s="19" t="s">
        <v>505</v>
      </c>
      <c r="AD1" s="19" t="s">
        <v>507</v>
      </c>
      <c r="AE1" s="19" t="s">
        <v>508</v>
      </c>
      <c r="AF1" s="19" t="s">
        <v>509</v>
      </c>
      <c r="AG1" s="19" t="s">
        <v>510</v>
      </c>
      <c r="AH1" s="19" t="s">
        <v>511</v>
      </c>
      <c r="AI1" s="19" t="s">
        <v>512</v>
      </c>
      <c r="AJ1" s="19" t="s">
        <v>513</v>
      </c>
      <c r="AK1" s="19" t="s">
        <v>514</v>
      </c>
      <c r="AL1" s="19" t="s">
        <v>515</v>
      </c>
      <c r="AM1" s="19" t="s">
        <v>516</v>
      </c>
      <c r="AN1" s="19" t="s">
        <v>517</v>
      </c>
      <c r="AO1" s="19" t="s">
        <v>518</v>
      </c>
      <c r="AP1" s="19" t="s">
        <v>519</v>
      </c>
      <c r="AQ1" s="19" t="s">
        <v>640</v>
      </c>
      <c r="AR1" s="19" t="s">
        <v>641</v>
      </c>
      <c r="AS1" s="19" t="s">
        <v>642</v>
      </c>
      <c r="AT1" s="19" t="s">
        <v>643</v>
      </c>
      <c r="AU1" s="19" t="s">
        <v>644</v>
      </c>
      <c r="AV1" s="19" t="s">
        <v>645</v>
      </c>
      <c r="AW1" s="19" t="s">
        <v>646</v>
      </c>
      <c r="AX1" s="19" t="s">
        <v>647</v>
      </c>
      <c r="AY1" s="19" t="s">
        <v>648</v>
      </c>
      <c r="AZ1" s="19" t="s">
        <v>649</v>
      </c>
      <c r="BA1" s="19" t="s">
        <v>650</v>
      </c>
      <c r="BB1" s="19" t="s">
        <v>651</v>
      </c>
      <c r="BC1" s="19" t="s">
        <v>652</v>
      </c>
      <c r="BD1" s="19" t="s">
        <v>653</v>
      </c>
      <c r="BE1" s="19" t="s">
        <v>654</v>
      </c>
      <c r="BF1" s="19" t="s">
        <v>655</v>
      </c>
      <c r="BG1" s="19" t="s">
        <v>521</v>
      </c>
      <c r="BH1" s="19" t="s">
        <v>522</v>
      </c>
      <c r="BI1" s="19" t="s">
        <v>523</v>
      </c>
      <c r="BJ1" s="19" t="s">
        <v>524</v>
      </c>
      <c r="BK1" s="19" t="s">
        <v>525</v>
      </c>
      <c r="BL1" s="19" t="s">
        <v>526</v>
      </c>
      <c r="BM1" s="19" t="s">
        <v>527</v>
      </c>
      <c r="BN1" s="19" t="s">
        <v>528</v>
      </c>
      <c r="BO1" s="19" t="s">
        <v>529</v>
      </c>
      <c r="BP1" s="19" t="s">
        <v>531</v>
      </c>
      <c r="BQ1" s="19" t="s">
        <v>530</v>
      </c>
      <c r="BR1" s="19" t="s">
        <v>433</v>
      </c>
      <c r="BS1" s="19" t="s">
        <v>434</v>
      </c>
      <c r="BT1" s="19" t="s">
        <v>435</v>
      </c>
      <c r="BU1" s="19" t="s">
        <v>436</v>
      </c>
      <c r="BV1" s="19" t="s">
        <v>437</v>
      </c>
      <c r="BW1" s="19" t="s">
        <v>290</v>
      </c>
      <c r="BX1" s="19" t="s">
        <v>291</v>
      </c>
      <c r="BY1" s="19" t="s">
        <v>608</v>
      </c>
      <c r="BZ1" s="19" t="s">
        <v>609</v>
      </c>
      <c r="CA1" s="19" t="s">
        <v>610</v>
      </c>
      <c r="CB1" s="19" t="s">
        <v>611</v>
      </c>
      <c r="CC1" s="19" t="s">
        <v>612</v>
      </c>
      <c r="CD1" s="19" t="s">
        <v>613</v>
      </c>
      <c r="CE1" s="19" t="s">
        <v>614</v>
      </c>
      <c r="CF1" s="19" t="s">
        <v>615</v>
      </c>
      <c r="CG1" s="19" t="s">
        <v>616</v>
      </c>
      <c r="CH1" s="19" t="s">
        <v>617</v>
      </c>
      <c r="CI1" s="19" t="s">
        <v>618</v>
      </c>
      <c r="CJ1" s="19" t="s">
        <v>619</v>
      </c>
      <c r="CK1" s="19" t="s">
        <v>620</v>
      </c>
      <c r="CL1" s="20" t="s">
        <v>676</v>
      </c>
    </row>
    <row r="2" spans="1:90">
      <c r="A2" s="1">
        <v>1</v>
      </c>
      <c r="B2">
        <v>63333</v>
      </c>
      <c r="C2" s="2">
        <v>40435.697013888886</v>
      </c>
      <c r="D2" t="s">
        <v>0</v>
      </c>
      <c r="G2" t="s">
        <v>95</v>
      </c>
      <c r="H2" s="1">
        <v>-73.4833</v>
      </c>
      <c r="I2" s="1">
        <v>45.45</v>
      </c>
      <c r="J2" t="s">
        <v>4</v>
      </c>
      <c r="K2" t="s">
        <v>211</v>
      </c>
      <c r="L2" t="s">
        <v>6</v>
      </c>
      <c r="N2" t="s">
        <v>198</v>
      </c>
      <c r="O2" t="s">
        <v>384</v>
      </c>
      <c r="P2">
        <v>2</v>
      </c>
      <c r="T2" t="s">
        <v>22</v>
      </c>
      <c r="X2">
        <v>1</v>
      </c>
      <c r="Y2" t="s">
        <v>631</v>
      </c>
      <c r="Z2">
        <v>1986</v>
      </c>
      <c r="AA2" t="s">
        <v>149</v>
      </c>
      <c r="AC2" t="s">
        <v>312</v>
      </c>
      <c r="AJ2" t="s">
        <v>8</v>
      </c>
      <c r="AK2" t="s">
        <v>344</v>
      </c>
      <c r="AO2" t="s">
        <v>10</v>
      </c>
      <c r="AP2" t="s">
        <v>27</v>
      </c>
      <c r="AR2" t="s">
        <v>10</v>
      </c>
      <c r="AV2" t="s">
        <v>12</v>
      </c>
      <c r="AW2" t="s">
        <v>346</v>
      </c>
      <c r="AX2" t="s">
        <v>10</v>
      </c>
      <c r="AY2" t="s">
        <v>347</v>
      </c>
      <c r="BF2" t="s">
        <v>171</v>
      </c>
      <c r="BG2" t="s">
        <v>13</v>
      </c>
      <c r="BK2" t="s">
        <v>65</v>
      </c>
      <c r="BM2" t="s">
        <v>165</v>
      </c>
      <c r="BP2">
        <v>30</v>
      </c>
      <c r="BQ2" s="8">
        <v>2</v>
      </c>
      <c r="BR2" t="s">
        <v>372</v>
      </c>
      <c r="BS2" t="s">
        <v>58</v>
      </c>
      <c r="BT2">
        <v>8</v>
      </c>
      <c r="BU2" t="s">
        <v>96</v>
      </c>
      <c r="BV2" t="s">
        <v>97</v>
      </c>
      <c r="BW2" s="5">
        <v>607945.26136688201</v>
      </c>
      <c r="BX2" s="5">
        <v>5044961.5193574596</v>
      </c>
      <c r="BY2" t="s">
        <v>372</v>
      </c>
      <c r="BZ2" t="s">
        <v>603</v>
      </c>
      <c r="CJ2" s="3">
        <f t="shared" ref="CJ2:CJ5" si="0">IF(ISBLANK(BY2),0,1)+IF(ISBLANK(BZ2),0,1)+IF(ISBLANK(CA2),0,1)+IF(ISBLANK(CB2),0,1)+IF(ISBLANK(CC2),0,1)+IF(ISBLANK(CD2),0,1)+IF(ISBLANK(CE2),0,1)+IF(ISBLANK(CF2),0,1)+IF(ISBLANK(CG2),0,1)+IF(ISBLANK(CH2),0,1)+IF(ISBLANK(CI2),0,1)</f>
        <v>2</v>
      </c>
      <c r="CK2" t="str">
        <f t="shared" ref="CK2:CK5" si="1">IF(CJ2=BQ2,"ok","ERREUR")</f>
        <v>ok</v>
      </c>
      <c r="CL2" s="21">
        <f t="shared" ref="CL2:CL5" si="2">COUNTA(BY2:CI2)</f>
        <v>2</v>
      </c>
    </row>
    <row r="3" spans="1:90">
      <c r="A3" s="1">
        <v>2</v>
      </c>
      <c r="B3">
        <v>63336</v>
      </c>
      <c r="C3" s="2">
        <v>40435.700289351851</v>
      </c>
      <c r="D3" t="s">
        <v>0</v>
      </c>
      <c r="G3" t="s">
        <v>139</v>
      </c>
      <c r="H3" s="1">
        <v>-73.583299999999994</v>
      </c>
      <c r="I3" s="1">
        <v>45.5</v>
      </c>
      <c r="J3" t="s">
        <v>4</v>
      </c>
      <c r="K3" t="s">
        <v>5</v>
      </c>
      <c r="L3" t="s">
        <v>6</v>
      </c>
      <c r="N3" t="s">
        <v>301</v>
      </c>
      <c r="O3" t="s">
        <v>384</v>
      </c>
      <c r="P3">
        <v>4</v>
      </c>
      <c r="T3" t="s">
        <v>302</v>
      </c>
      <c r="U3" t="s">
        <v>353</v>
      </c>
      <c r="V3" t="s">
        <v>155</v>
      </c>
      <c r="X3">
        <v>2</v>
      </c>
      <c r="Y3" t="s">
        <v>631</v>
      </c>
      <c r="Z3">
        <v>1987</v>
      </c>
      <c r="AA3" t="s">
        <v>149</v>
      </c>
      <c r="AB3" t="s">
        <v>343</v>
      </c>
      <c r="AJ3" t="s">
        <v>8</v>
      </c>
      <c r="AL3" t="s">
        <v>345</v>
      </c>
      <c r="AN3" s="8"/>
      <c r="AO3" t="s">
        <v>10</v>
      </c>
      <c r="AP3" t="s">
        <v>10</v>
      </c>
      <c r="AQ3" t="s">
        <v>140</v>
      </c>
      <c r="AR3" t="s">
        <v>25</v>
      </c>
      <c r="AV3" t="s">
        <v>12</v>
      </c>
      <c r="AW3" t="s">
        <v>346</v>
      </c>
      <c r="AX3" t="s">
        <v>10</v>
      </c>
      <c r="AY3" t="s">
        <v>347</v>
      </c>
      <c r="BF3" t="s">
        <v>321</v>
      </c>
      <c r="BG3" t="s">
        <v>35</v>
      </c>
      <c r="BH3" t="s">
        <v>350</v>
      </c>
      <c r="BM3" t="s">
        <v>165</v>
      </c>
      <c r="BP3">
        <v>180</v>
      </c>
      <c r="BQ3">
        <v>11</v>
      </c>
      <c r="BR3" t="s">
        <v>482</v>
      </c>
      <c r="BS3" t="s">
        <v>410</v>
      </c>
      <c r="BT3">
        <v>100</v>
      </c>
      <c r="BU3" t="s">
        <v>411</v>
      </c>
      <c r="BV3" t="s">
        <v>142</v>
      </c>
      <c r="BW3" s="4">
        <v>602891.57427424996</v>
      </c>
      <c r="BX3" s="4">
        <v>5039694.3921088502</v>
      </c>
      <c r="BY3" t="s">
        <v>661</v>
      </c>
      <c r="BZ3" t="s">
        <v>662</v>
      </c>
      <c r="CA3" t="s">
        <v>663</v>
      </c>
      <c r="CB3" t="s">
        <v>664</v>
      </c>
      <c r="CC3" t="s">
        <v>665</v>
      </c>
      <c r="CD3" t="s">
        <v>666</v>
      </c>
      <c r="CE3" t="s">
        <v>667</v>
      </c>
      <c r="CF3" t="s">
        <v>668</v>
      </c>
      <c r="CG3" t="s">
        <v>662</v>
      </c>
      <c r="CH3" t="s">
        <v>669</v>
      </c>
      <c r="CI3" t="s">
        <v>460</v>
      </c>
      <c r="CJ3" s="3">
        <f t="shared" si="0"/>
        <v>11</v>
      </c>
      <c r="CK3" t="str">
        <f t="shared" si="1"/>
        <v>ok</v>
      </c>
      <c r="CL3" s="21">
        <f t="shared" si="2"/>
        <v>11</v>
      </c>
    </row>
    <row r="4" spans="1:90">
      <c r="A4" s="1">
        <v>3</v>
      </c>
      <c r="B4">
        <v>63362</v>
      </c>
      <c r="C4" s="2">
        <v>40435.703634259262</v>
      </c>
      <c r="D4" t="s">
        <v>0</v>
      </c>
      <c r="G4" t="s">
        <v>90</v>
      </c>
      <c r="H4" s="1">
        <v>-75.966700000000003</v>
      </c>
      <c r="I4" s="1">
        <v>46.366700000000002</v>
      </c>
      <c r="J4" t="s">
        <v>4</v>
      </c>
      <c r="K4" t="s">
        <v>91</v>
      </c>
      <c r="L4" t="s">
        <v>6</v>
      </c>
      <c r="N4" t="s">
        <v>32</v>
      </c>
      <c r="O4" t="s">
        <v>51</v>
      </c>
      <c r="P4">
        <v>2</v>
      </c>
      <c r="T4" t="s">
        <v>22</v>
      </c>
      <c r="X4">
        <v>1</v>
      </c>
      <c r="Y4" t="s">
        <v>632</v>
      </c>
      <c r="Z4">
        <v>1986</v>
      </c>
      <c r="AA4" t="s">
        <v>149</v>
      </c>
      <c r="AD4" t="s">
        <v>180</v>
      </c>
      <c r="AJ4" t="s">
        <v>8</v>
      </c>
      <c r="AL4" t="s">
        <v>345</v>
      </c>
      <c r="AO4" t="s">
        <v>10</v>
      </c>
      <c r="AP4" t="s">
        <v>10</v>
      </c>
      <c r="AQ4" t="s">
        <v>371</v>
      </c>
      <c r="AR4" t="s">
        <v>25</v>
      </c>
      <c r="AV4" t="s">
        <v>12</v>
      </c>
      <c r="AW4" t="s">
        <v>319</v>
      </c>
      <c r="AX4" t="s">
        <v>27</v>
      </c>
      <c r="BD4" t="s">
        <v>12</v>
      </c>
      <c r="BF4" t="s">
        <v>383</v>
      </c>
      <c r="BG4" t="s">
        <v>13</v>
      </c>
      <c r="BJ4" t="s">
        <v>164</v>
      </c>
      <c r="BM4" t="s">
        <v>165</v>
      </c>
      <c r="BP4">
        <v>60</v>
      </c>
      <c r="BQ4">
        <v>3</v>
      </c>
      <c r="BR4" t="s">
        <v>448</v>
      </c>
      <c r="BS4" t="s">
        <v>92</v>
      </c>
      <c r="BT4">
        <v>45</v>
      </c>
      <c r="BU4" t="s">
        <v>93</v>
      </c>
      <c r="BV4" t="s">
        <v>94</v>
      </c>
      <c r="BW4" s="5">
        <v>613693.26540982595</v>
      </c>
      <c r="BX4" s="5">
        <v>5045079.8836161504</v>
      </c>
      <c r="BY4" t="s">
        <v>587</v>
      </c>
      <c r="BZ4" t="s">
        <v>588</v>
      </c>
      <c r="CA4" t="s">
        <v>589</v>
      </c>
      <c r="CJ4" s="3">
        <f t="shared" si="0"/>
        <v>3</v>
      </c>
      <c r="CK4" t="str">
        <f t="shared" si="1"/>
        <v>ok</v>
      </c>
      <c r="CL4" s="21">
        <f t="shared" si="2"/>
        <v>3</v>
      </c>
    </row>
    <row r="5" spans="1:90">
      <c r="A5" s="1">
        <v>4</v>
      </c>
      <c r="B5">
        <v>63629</v>
      </c>
      <c r="C5" s="2">
        <v>40435.720636574071</v>
      </c>
      <c r="D5" t="s">
        <v>0</v>
      </c>
      <c r="G5" t="s">
        <v>112</v>
      </c>
      <c r="H5" s="1">
        <v>-73.583299999999994</v>
      </c>
      <c r="I5" s="1">
        <v>45.5</v>
      </c>
      <c r="J5" t="s">
        <v>4</v>
      </c>
      <c r="K5" t="s">
        <v>5</v>
      </c>
      <c r="L5" t="s">
        <v>6</v>
      </c>
      <c r="N5" t="s">
        <v>301</v>
      </c>
      <c r="O5" t="s">
        <v>384</v>
      </c>
      <c r="P5">
        <v>3</v>
      </c>
      <c r="T5" t="s">
        <v>302</v>
      </c>
      <c r="U5" t="s">
        <v>353</v>
      </c>
      <c r="X5">
        <v>2</v>
      </c>
      <c r="Y5" t="s">
        <v>631</v>
      </c>
      <c r="Z5">
        <v>1987</v>
      </c>
      <c r="AA5" t="s">
        <v>149</v>
      </c>
      <c r="AB5" t="s">
        <v>343</v>
      </c>
      <c r="AJ5" t="s">
        <v>8</v>
      </c>
      <c r="AK5" t="s">
        <v>344</v>
      </c>
      <c r="AO5" t="s">
        <v>10</v>
      </c>
      <c r="AP5" t="s">
        <v>27</v>
      </c>
      <c r="AQ5" s="8"/>
      <c r="AR5" t="s">
        <v>10</v>
      </c>
      <c r="AV5" t="s">
        <v>12</v>
      </c>
      <c r="AW5" t="s">
        <v>346</v>
      </c>
      <c r="AX5" t="s">
        <v>10</v>
      </c>
      <c r="AY5" t="s">
        <v>347</v>
      </c>
      <c r="BE5">
        <v>4</v>
      </c>
      <c r="BF5" t="s">
        <v>383</v>
      </c>
      <c r="BG5" t="s">
        <v>13</v>
      </c>
      <c r="BH5" t="s">
        <v>350</v>
      </c>
      <c r="BM5" t="s">
        <v>165</v>
      </c>
      <c r="BP5">
        <v>150</v>
      </c>
      <c r="BQ5">
        <v>2</v>
      </c>
      <c r="BR5" t="s">
        <v>400</v>
      </c>
      <c r="BS5" t="s">
        <v>113</v>
      </c>
      <c r="BT5">
        <v>150</v>
      </c>
      <c r="BU5" t="s">
        <v>114</v>
      </c>
      <c r="BV5" t="s">
        <v>115</v>
      </c>
      <c r="BW5" s="5">
        <v>617290.81231005501</v>
      </c>
      <c r="BX5" s="5">
        <v>5029532.5443662899</v>
      </c>
      <c r="BY5" t="s">
        <v>547</v>
      </c>
      <c r="BZ5" t="s">
        <v>634</v>
      </c>
      <c r="CJ5" s="3">
        <f t="shared" si="0"/>
        <v>2</v>
      </c>
      <c r="CK5" t="str">
        <f t="shared" si="1"/>
        <v>ok</v>
      </c>
      <c r="CL5" s="21">
        <f t="shared" si="2"/>
        <v>2</v>
      </c>
    </row>
    <row r="6" spans="1:90">
      <c r="A6" s="1">
        <v>5</v>
      </c>
      <c r="B6">
        <v>63630</v>
      </c>
      <c r="C6" s="2">
        <v>40435.725462962961</v>
      </c>
      <c r="D6" t="s">
        <v>0</v>
      </c>
      <c r="G6" t="s">
        <v>110</v>
      </c>
      <c r="H6" s="1">
        <v>-73.583299999999994</v>
      </c>
      <c r="I6" s="1">
        <v>45.5</v>
      </c>
      <c r="J6" t="s">
        <v>4</v>
      </c>
      <c r="K6" t="s">
        <v>5</v>
      </c>
      <c r="L6" t="s">
        <v>6</v>
      </c>
      <c r="N6" t="s">
        <v>32</v>
      </c>
      <c r="O6" t="s">
        <v>51</v>
      </c>
      <c r="P6">
        <v>4</v>
      </c>
      <c r="T6" t="s">
        <v>148</v>
      </c>
      <c r="U6" t="s">
        <v>148</v>
      </c>
      <c r="V6" t="s">
        <v>148</v>
      </c>
      <c r="X6">
        <v>0</v>
      </c>
      <c r="Y6" t="s">
        <v>632</v>
      </c>
      <c r="Z6">
        <v>1988</v>
      </c>
      <c r="AA6" t="s">
        <v>149</v>
      </c>
      <c r="AB6" t="s">
        <v>343</v>
      </c>
      <c r="AJ6" t="s">
        <v>349</v>
      </c>
      <c r="AK6" t="s">
        <v>344</v>
      </c>
      <c r="AL6" t="s">
        <v>345</v>
      </c>
      <c r="AO6" t="s">
        <v>10</v>
      </c>
      <c r="AP6" t="s">
        <v>27</v>
      </c>
      <c r="AR6" t="s">
        <v>27</v>
      </c>
      <c r="AV6" t="s">
        <v>12</v>
      </c>
      <c r="AW6" t="s">
        <v>170</v>
      </c>
      <c r="AX6" t="s">
        <v>10</v>
      </c>
      <c r="AY6" t="s">
        <v>347</v>
      </c>
      <c r="BF6" t="s">
        <v>321</v>
      </c>
      <c r="BG6" t="s">
        <v>385</v>
      </c>
      <c r="BH6" t="s">
        <v>350</v>
      </c>
      <c r="BM6" t="s">
        <v>165</v>
      </c>
      <c r="BP6" s="8">
        <v>60</v>
      </c>
      <c r="BQ6">
        <v>2</v>
      </c>
      <c r="BR6" t="s">
        <v>451</v>
      </c>
      <c r="BS6" t="s">
        <v>375</v>
      </c>
      <c r="BV6" t="s">
        <v>111</v>
      </c>
      <c r="BW6" s="5">
        <v>608517.355268577</v>
      </c>
      <c r="BX6" s="5">
        <v>5043464.91679361</v>
      </c>
      <c r="BY6" t="s">
        <v>633</v>
      </c>
      <c r="BZ6" t="s">
        <v>440</v>
      </c>
      <c r="CJ6" s="3">
        <f t="shared" ref="CJ6:CJ18" si="3">IF(ISBLANK(BY6),0,1)+IF(ISBLANK(BZ6),0,1)+IF(ISBLANK(CA6),0,1)+IF(ISBLANK(CB6),0,1)+IF(ISBLANK(CC6),0,1)+IF(ISBLANK(CD6),0,1)+IF(ISBLANK(CE6),0,1)+IF(ISBLANK(CF6),0,1)+IF(ISBLANK(CG6),0,1)+IF(ISBLANK(CH6),0,1)+IF(ISBLANK(CI6),0,1)</f>
        <v>2</v>
      </c>
      <c r="CK6" t="str">
        <f>IF(CJ6=BQ6,"ok","ERREUR")</f>
        <v>ok</v>
      </c>
      <c r="CL6" s="21">
        <f>COUNTA(BY6:CI6)</f>
        <v>2</v>
      </c>
    </row>
    <row r="7" spans="1:90">
      <c r="A7" s="1">
        <v>6</v>
      </c>
      <c r="B7">
        <v>63647</v>
      </c>
      <c r="C7" s="2">
        <v>40435.729710648149</v>
      </c>
      <c r="D7" t="s">
        <v>0</v>
      </c>
      <c r="G7" t="s">
        <v>108</v>
      </c>
      <c r="H7" s="1">
        <v>-73.583299999999994</v>
      </c>
      <c r="I7" s="1">
        <v>45.5</v>
      </c>
      <c r="J7" t="s">
        <v>4</v>
      </c>
      <c r="K7" t="s">
        <v>5</v>
      </c>
      <c r="L7" t="s">
        <v>6</v>
      </c>
      <c r="N7" t="s">
        <v>32</v>
      </c>
      <c r="O7" t="s">
        <v>51</v>
      </c>
      <c r="P7">
        <v>4</v>
      </c>
      <c r="T7" t="s">
        <v>148</v>
      </c>
      <c r="U7" t="s">
        <v>148</v>
      </c>
      <c r="V7" t="s">
        <v>148</v>
      </c>
      <c r="X7">
        <v>1</v>
      </c>
      <c r="Y7" t="s">
        <v>631</v>
      </c>
      <c r="Z7">
        <v>1986</v>
      </c>
      <c r="AA7" t="s">
        <v>413</v>
      </c>
      <c r="AB7" t="s">
        <v>343</v>
      </c>
      <c r="AJ7" t="s">
        <v>156</v>
      </c>
      <c r="AL7" t="s">
        <v>345</v>
      </c>
      <c r="AO7" t="s">
        <v>10</v>
      </c>
      <c r="AP7" t="s">
        <v>27</v>
      </c>
      <c r="AR7" t="s">
        <v>10</v>
      </c>
      <c r="AT7" t="s">
        <v>192</v>
      </c>
      <c r="AW7" t="s">
        <v>170</v>
      </c>
      <c r="AX7" t="s">
        <v>10</v>
      </c>
      <c r="AY7" t="s">
        <v>347</v>
      </c>
      <c r="BF7" t="s">
        <v>383</v>
      </c>
      <c r="BG7" t="s">
        <v>13</v>
      </c>
      <c r="BH7" t="s">
        <v>350</v>
      </c>
      <c r="BJ7" t="s">
        <v>164</v>
      </c>
      <c r="BM7" t="s">
        <v>165</v>
      </c>
      <c r="BP7">
        <v>80</v>
      </c>
      <c r="BQ7">
        <v>4</v>
      </c>
      <c r="BT7">
        <v>18</v>
      </c>
      <c r="BU7" t="s">
        <v>374</v>
      </c>
      <c r="BV7" t="s">
        <v>109</v>
      </c>
      <c r="BW7" s="5">
        <v>611403.531249461</v>
      </c>
      <c r="BX7" s="5">
        <v>5041748.1137080602</v>
      </c>
      <c r="BY7" t="s">
        <v>621</v>
      </c>
      <c r="BZ7" t="s">
        <v>621</v>
      </c>
      <c r="CA7" t="s">
        <v>621</v>
      </c>
      <c r="CB7" t="s">
        <v>621</v>
      </c>
      <c r="CJ7" s="3">
        <f t="shared" si="3"/>
        <v>4</v>
      </c>
      <c r="CK7" t="str">
        <f t="shared" ref="CK7:CK34" si="4">IF(CJ7=BQ7,"ok","ERREUR")</f>
        <v>ok</v>
      </c>
      <c r="CL7" s="21">
        <f t="shared" ref="CL7:CL54" si="5">COUNTA(BY7:CI7)</f>
        <v>4</v>
      </c>
    </row>
    <row r="8" spans="1:90">
      <c r="A8" s="1">
        <v>7</v>
      </c>
      <c r="B8">
        <v>63648</v>
      </c>
      <c r="C8" s="2">
        <v>40435.724340277775</v>
      </c>
      <c r="D8" t="s">
        <v>0</v>
      </c>
      <c r="G8" t="s">
        <v>103</v>
      </c>
      <c r="H8" s="1">
        <v>-79.486699999999999</v>
      </c>
      <c r="I8" s="1">
        <v>43.686700000000002</v>
      </c>
      <c r="J8" t="s">
        <v>4</v>
      </c>
      <c r="K8" t="s">
        <v>104</v>
      </c>
      <c r="L8" t="s">
        <v>191</v>
      </c>
      <c r="N8" t="s">
        <v>198</v>
      </c>
      <c r="O8" t="s">
        <v>384</v>
      </c>
      <c r="P8">
        <v>1</v>
      </c>
      <c r="X8">
        <v>1</v>
      </c>
      <c r="Y8" t="s">
        <v>632</v>
      </c>
      <c r="Z8">
        <v>1986</v>
      </c>
      <c r="AA8" t="s">
        <v>149</v>
      </c>
      <c r="AD8" t="s">
        <v>180</v>
      </c>
      <c r="AJ8" t="s">
        <v>349</v>
      </c>
      <c r="AM8" t="s">
        <v>9</v>
      </c>
      <c r="AO8" t="s">
        <v>10</v>
      </c>
      <c r="AP8" t="s">
        <v>10</v>
      </c>
      <c r="AQ8" t="s">
        <v>105</v>
      </c>
      <c r="AR8" t="s">
        <v>25</v>
      </c>
      <c r="AV8" t="s">
        <v>12</v>
      </c>
      <c r="AW8" t="s">
        <v>26</v>
      </c>
      <c r="AX8" t="s">
        <v>27</v>
      </c>
      <c r="BD8" t="s">
        <v>12</v>
      </c>
      <c r="BF8" t="s">
        <v>383</v>
      </c>
      <c r="BG8" t="s">
        <v>406</v>
      </c>
      <c r="BI8" t="s">
        <v>14</v>
      </c>
      <c r="BM8" t="s">
        <v>165</v>
      </c>
      <c r="BP8">
        <v>50</v>
      </c>
      <c r="BQ8">
        <v>2</v>
      </c>
      <c r="BR8" t="s">
        <v>450</v>
      </c>
      <c r="BS8" t="s">
        <v>106</v>
      </c>
      <c r="BT8">
        <v>40</v>
      </c>
      <c r="BU8" t="s">
        <v>373</v>
      </c>
      <c r="BV8" t="s">
        <v>107</v>
      </c>
      <c r="BW8" s="5">
        <v>594858.44215997995</v>
      </c>
      <c r="BX8" s="5">
        <v>5048876.0171199497</v>
      </c>
      <c r="BY8" t="s">
        <v>473</v>
      </c>
      <c r="BZ8" t="s">
        <v>474</v>
      </c>
      <c r="CJ8" s="3">
        <f t="shared" si="3"/>
        <v>2</v>
      </c>
      <c r="CK8" t="str">
        <f t="shared" si="4"/>
        <v>ok</v>
      </c>
      <c r="CL8" s="21">
        <f t="shared" si="5"/>
        <v>2</v>
      </c>
    </row>
    <row r="9" spans="1:90">
      <c r="A9" s="1">
        <v>8</v>
      </c>
      <c r="B9">
        <v>63655</v>
      </c>
      <c r="C9" s="2">
        <v>40435.729421296295</v>
      </c>
      <c r="D9" t="s">
        <v>0</v>
      </c>
      <c r="G9" t="s">
        <v>98</v>
      </c>
      <c r="H9" s="1">
        <v>-73.633300000000006</v>
      </c>
      <c r="I9" s="1">
        <v>45.683300000000003</v>
      </c>
      <c r="J9" t="s">
        <v>4</v>
      </c>
      <c r="K9" t="s">
        <v>21</v>
      </c>
      <c r="L9" t="s">
        <v>6</v>
      </c>
      <c r="N9" t="s">
        <v>301</v>
      </c>
      <c r="O9" t="s">
        <v>384</v>
      </c>
      <c r="P9" s="8">
        <v>2</v>
      </c>
      <c r="T9" t="s">
        <v>22</v>
      </c>
      <c r="X9">
        <v>2</v>
      </c>
      <c r="Y9" s="8" t="s">
        <v>631</v>
      </c>
      <c r="Z9">
        <v>1984</v>
      </c>
      <c r="AA9" t="s">
        <v>149</v>
      </c>
      <c r="AD9" t="s">
        <v>180</v>
      </c>
      <c r="AJ9" t="s">
        <v>349</v>
      </c>
      <c r="AM9" t="s">
        <v>9</v>
      </c>
      <c r="AO9" t="s">
        <v>10</v>
      </c>
      <c r="AP9" t="s">
        <v>10</v>
      </c>
      <c r="AQ9" t="s">
        <v>99</v>
      </c>
      <c r="AR9" t="s">
        <v>10</v>
      </c>
      <c r="AV9" t="s">
        <v>12</v>
      </c>
      <c r="AW9" t="s">
        <v>26</v>
      </c>
      <c r="AX9" t="s">
        <v>27</v>
      </c>
      <c r="BD9" t="s">
        <v>12</v>
      </c>
      <c r="BF9" t="s">
        <v>383</v>
      </c>
      <c r="BG9" t="s">
        <v>385</v>
      </c>
      <c r="BI9" t="s">
        <v>14</v>
      </c>
      <c r="BM9" t="s">
        <v>165</v>
      </c>
      <c r="BP9">
        <v>120</v>
      </c>
      <c r="BQ9">
        <v>4</v>
      </c>
      <c r="BR9" t="s">
        <v>449</v>
      </c>
      <c r="BS9" t="s">
        <v>100</v>
      </c>
      <c r="BT9">
        <v>200</v>
      </c>
      <c r="BU9" t="s">
        <v>101</v>
      </c>
      <c r="BV9" t="s">
        <v>102</v>
      </c>
      <c r="BW9" s="5">
        <v>597377.95044137398</v>
      </c>
      <c r="BX9" s="5">
        <v>5070826.9049374303</v>
      </c>
      <c r="BY9" t="s">
        <v>590</v>
      </c>
      <c r="BZ9" t="s">
        <v>470</v>
      </c>
      <c r="CA9" t="s">
        <v>471</v>
      </c>
      <c r="CB9" t="s">
        <v>472</v>
      </c>
      <c r="CJ9" s="3">
        <f t="shared" si="3"/>
        <v>4</v>
      </c>
      <c r="CK9" t="str">
        <f t="shared" si="4"/>
        <v>ok</v>
      </c>
      <c r="CL9" s="21">
        <f t="shared" si="5"/>
        <v>4</v>
      </c>
    </row>
    <row r="10" spans="1:90">
      <c r="A10" s="1">
        <v>9</v>
      </c>
      <c r="B10">
        <v>63885</v>
      </c>
      <c r="C10" s="2">
        <v>40435.741400462961</v>
      </c>
      <c r="D10" t="s">
        <v>0</v>
      </c>
      <c r="G10" t="s">
        <v>60</v>
      </c>
      <c r="H10" s="1">
        <v>-73.7333</v>
      </c>
      <c r="I10" s="1">
        <v>45.6</v>
      </c>
      <c r="J10" t="s">
        <v>4</v>
      </c>
      <c r="K10" t="s">
        <v>178</v>
      </c>
      <c r="L10" t="s">
        <v>6</v>
      </c>
      <c r="N10" t="s">
        <v>301</v>
      </c>
      <c r="O10" t="s">
        <v>7</v>
      </c>
      <c r="P10">
        <v>3</v>
      </c>
      <c r="T10" t="s">
        <v>302</v>
      </c>
      <c r="U10" t="s">
        <v>7</v>
      </c>
      <c r="X10">
        <v>3</v>
      </c>
      <c r="Y10" t="s">
        <v>632</v>
      </c>
      <c r="Z10">
        <v>1987</v>
      </c>
      <c r="AA10" t="s">
        <v>149</v>
      </c>
      <c r="AB10" t="s">
        <v>343</v>
      </c>
      <c r="AJ10" t="s">
        <v>8</v>
      </c>
      <c r="AM10" t="s">
        <v>9</v>
      </c>
      <c r="AO10" t="s">
        <v>10</v>
      </c>
      <c r="AP10" t="s">
        <v>10</v>
      </c>
      <c r="AQ10" t="s">
        <v>61</v>
      </c>
      <c r="AR10" t="s">
        <v>25</v>
      </c>
      <c r="AV10" t="s">
        <v>12</v>
      </c>
      <c r="AW10" t="s">
        <v>346</v>
      </c>
      <c r="AX10" t="s">
        <v>10</v>
      </c>
      <c r="AY10" t="s">
        <v>347</v>
      </c>
      <c r="BF10" t="s">
        <v>383</v>
      </c>
      <c r="BG10" t="s">
        <v>406</v>
      </c>
      <c r="BH10" t="s">
        <v>350</v>
      </c>
      <c r="BM10" t="s">
        <v>165</v>
      </c>
      <c r="BP10">
        <v>180</v>
      </c>
      <c r="BQ10">
        <v>3</v>
      </c>
      <c r="BR10" t="s">
        <v>446</v>
      </c>
      <c r="BS10" t="s">
        <v>370</v>
      </c>
      <c r="BT10">
        <v>70</v>
      </c>
      <c r="BU10" t="s">
        <v>62</v>
      </c>
      <c r="BV10" t="s">
        <v>63</v>
      </c>
      <c r="BW10" s="3">
        <v>600468.52115952002</v>
      </c>
      <c r="BX10" s="3">
        <v>5050248.4482482905</v>
      </c>
      <c r="BY10" t="s">
        <v>602</v>
      </c>
      <c r="BZ10" t="s">
        <v>601</v>
      </c>
      <c r="CA10" t="s">
        <v>440</v>
      </c>
      <c r="CJ10" s="3">
        <f t="shared" si="3"/>
        <v>3</v>
      </c>
      <c r="CK10" t="str">
        <f t="shared" si="4"/>
        <v>ok</v>
      </c>
      <c r="CL10" s="21">
        <f t="shared" si="5"/>
        <v>3</v>
      </c>
    </row>
    <row r="11" spans="1:90">
      <c r="A11" s="1">
        <v>10</v>
      </c>
      <c r="B11">
        <v>63893</v>
      </c>
      <c r="C11" s="2">
        <v>40435.743993055556</v>
      </c>
      <c r="D11" t="s">
        <v>0</v>
      </c>
      <c r="G11" t="s">
        <v>56</v>
      </c>
      <c r="H11" s="1">
        <v>-73.583299999999994</v>
      </c>
      <c r="I11" s="1">
        <v>45.5</v>
      </c>
      <c r="J11" t="s">
        <v>4</v>
      </c>
      <c r="K11" t="s">
        <v>5</v>
      </c>
      <c r="L11" t="s">
        <v>6</v>
      </c>
      <c r="N11" t="s">
        <v>301</v>
      </c>
      <c r="O11" t="s">
        <v>7</v>
      </c>
      <c r="P11">
        <v>6</v>
      </c>
      <c r="Q11" t="s">
        <v>367</v>
      </c>
      <c r="T11" t="s">
        <v>302</v>
      </c>
      <c r="U11" t="s">
        <v>353</v>
      </c>
      <c r="V11" t="s">
        <v>342</v>
      </c>
      <c r="W11" t="s">
        <v>368</v>
      </c>
      <c r="X11">
        <v>6</v>
      </c>
      <c r="Y11" t="s">
        <v>632</v>
      </c>
      <c r="Z11">
        <v>1985</v>
      </c>
      <c r="AA11" t="s">
        <v>149</v>
      </c>
      <c r="AH11" t="s">
        <v>161</v>
      </c>
      <c r="AJ11" t="s">
        <v>8</v>
      </c>
      <c r="AM11" t="s">
        <v>9</v>
      </c>
      <c r="AO11" t="s">
        <v>10</v>
      </c>
      <c r="AP11" t="s">
        <v>10</v>
      </c>
      <c r="AQ11" t="s">
        <v>57</v>
      </c>
      <c r="AR11" t="s">
        <v>25</v>
      </c>
      <c r="AV11" t="s">
        <v>12</v>
      </c>
      <c r="AW11" t="s">
        <v>26</v>
      </c>
      <c r="AX11" t="s">
        <v>27</v>
      </c>
      <c r="BD11" t="s">
        <v>12</v>
      </c>
      <c r="BF11" t="s">
        <v>383</v>
      </c>
      <c r="BG11" t="s">
        <v>406</v>
      </c>
      <c r="BI11" t="s">
        <v>14</v>
      </c>
      <c r="BJ11" t="s">
        <v>164</v>
      </c>
      <c r="BM11" t="s">
        <v>165</v>
      </c>
      <c r="BP11">
        <v>90</v>
      </c>
      <c r="BQ11">
        <v>4</v>
      </c>
      <c r="BR11" t="s">
        <v>445</v>
      </c>
      <c r="BS11" t="s">
        <v>58</v>
      </c>
      <c r="BT11">
        <v>70</v>
      </c>
      <c r="BU11" t="s">
        <v>369</v>
      </c>
      <c r="BV11" t="s">
        <v>59</v>
      </c>
      <c r="BW11" s="3">
        <v>589181.386582723</v>
      </c>
      <c r="BX11" s="3">
        <v>5045698.0257159397</v>
      </c>
      <c r="BY11" t="s">
        <v>577</v>
      </c>
      <c r="BZ11" t="s">
        <v>578</v>
      </c>
      <c r="CA11" t="s">
        <v>579</v>
      </c>
      <c r="CB11" t="s">
        <v>580</v>
      </c>
      <c r="CJ11" s="3">
        <f t="shared" si="3"/>
        <v>4</v>
      </c>
      <c r="CK11" t="str">
        <f t="shared" si="4"/>
        <v>ok</v>
      </c>
      <c r="CL11" s="21">
        <f t="shared" si="5"/>
        <v>4</v>
      </c>
    </row>
    <row r="12" spans="1:90">
      <c r="A12" s="1">
        <v>11</v>
      </c>
      <c r="B12">
        <v>63905</v>
      </c>
      <c r="C12" s="2">
        <v>40435.749490740738</v>
      </c>
      <c r="D12" t="s">
        <v>0</v>
      </c>
      <c r="G12" t="s">
        <v>52</v>
      </c>
      <c r="H12" s="1">
        <v>-73.583299999999994</v>
      </c>
      <c r="I12" s="1">
        <v>45.5</v>
      </c>
      <c r="J12" t="s">
        <v>4</v>
      </c>
      <c r="K12" t="s">
        <v>5</v>
      </c>
      <c r="L12" t="s">
        <v>6</v>
      </c>
      <c r="N12" t="s">
        <v>301</v>
      </c>
      <c r="O12" t="s">
        <v>384</v>
      </c>
      <c r="P12">
        <v>5</v>
      </c>
      <c r="T12" t="s">
        <v>22</v>
      </c>
      <c r="U12" t="s">
        <v>7</v>
      </c>
      <c r="V12" t="s">
        <v>7</v>
      </c>
      <c r="W12" t="s">
        <v>7</v>
      </c>
      <c r="X12">
        <v>3</v>
      </c>
      <c r="Y12" t="s">
        <v>631</v>
      </c>
      <c r="Z12">
        <v>1958</v>
      </c>
      <c r="AA12" t="s">
        <v>149</v>
      </c>
      <c r="AD12" t="s">
        <v>180</v>
      </c>
      <c r="AJ12" t="s">
        <v>349</v>
      </c>
      <c r="AM12" t="s">
        <v>9</v>
      </c>
      <c r="AO12" t="s">
        <v>10</v>
      </c>
      <c r="AP12" t="s">
        <v>10</v>
      </c>
      <c r="AQ12" t="s">
        <v>53</v>
      </c>
      <c r="AR12" t="s">
        <v>25</v>
      </c>
      <c r="AV12" t="s">
        <v>12</v>
      </c>
      <c r="AW12" t="s">
        <v>26</v>
      </c>
      <c r="AX12" t="s">
        <v>27</v>
      </c>
      <c r="BD12" t="s">
        <v>12</v>
      </c>
      <c r="BF12" t="s">
        <v>383</v>
      </c>
      <c r="BG12" t="s">
        <v>406</v>
      </c>
      <c r="BI12" t="s">
        <v>14</v>
      </c>
      <c r="BM12" t="s">
        <v>165</v>
      </c>
      <c r="BP12">
        <v>60</v>
      </c>
      <c r="BQ12">
        <v>2</v>
      </c>
      <c r="BR12" t="s">
        <v>444</v>
      </c>
      <c r="BS12" t="s">
        <v>200</v>
      </c>
      <c r="BT12">
        <v>46</v>
      </c>
      <c r="BU12" t="s">
        <v>54</v>
      </c>
      <c r="BV12" t="s">
        <v>55</v>
      </c>
      <c r="BW12" s="3">
        <v>589249.44305909204</v>
      </c>
      <c r="BX12" s="3">
        <v>5045622.2110900898</v>
      </c>
      <c r="BY12" t="s">
        <v>597</v>
      </c>
      <c r="BZ12" t="s">
        <v>598</v>
      </c>
      <c r="CJ12" s="3">
        <f t="shared" si="3"/>
        <v>2</v>
      </c>
      <c r="CK12" t="str">
        <f t="shared" si="4"/>
        <v>ok</v>
      </c>
      <c r="CL12" s="21">
        <f t="shared" si="5"/>
        <v>2</v>
      </c>
    </row>
    <row r="13" spans="1:90">
      <c r="A13" s="1">
        <v>12</v>
      </c>
      <c r="B13">
        <v>63913</v>
      </c>
      <c r="C13" s="2">
        <v>40435.757986111108</v>
      </c>
      <c r="D13" t="s">
        <v>0</v>
      </c>
      <c r="G13" t="s">
        <v>31</v>
      </c>
      <c r="H13" s="1">
        <v>-73.583299999999994</v>
      </c>
      <c r="I13" s="1">
        <v>45.5</v>
      </c>
      <c r="J13" t="s">
        <v>4</v>
      </c>
      <c r="K13" t="s">
        <v>5</v>
      </c>
      <c r="L13" t="s">
        <v>6</v>
      </c>
      <c r="N13" t="s">
        <v>32</v>
      </c>
      <c r="O13" t="s">
        <v>51</v>
      </c>
      <c r="P13">
        <v>2</v>
      </c>
      <c r="T13" t="s">
        <v>148</v>
      </c>
      <c r="X13">
        <v>1</v>
      </c>
      <c r="Y13" t="s">
        <v>632</v>
      </c>
      <c r="Z13">
        <v>1986</v>
      </c>
      <c r="AA13" t="s">
        <v>149</v>
      </c>
      <c r="AB13" t="s">
        <v>343</v>
      </c>
      <c r="AJ13" t="s">
        <v>8</v>
      </c>
      <c r="AL13" t="s">
        <v>345</v>
      </c>
      <c r="AO13" t="s">
        <v>10</v>
      </c>
      <c r="AP13" t="s">
        <v>27</v>
      </c>
      <c r="AR13" t="s">
        <v>27</v>
      </c>
      <c r="AT13" t="s">
        <v>192</v>
      </c>
      <c r="AW13" t="s">
        <v>170</v>
      </c>
      <c r="AX13" t="s">
        <v>10</v>
      </c>
      <c r="AY13" t="s">
        <v>347</v>
      </c>
      <c r="BF13" t="s">
        <v>383</v>
      </c>
      <c r="BG13" t="s">
        <v>13</v>
      </c>
      <c r="BH13" t="s">
        <v>350</v>
      </c>
      <c r="BL13" t="s">
        <v>28</v>
      </c>
      <c r="BM13" t="s">
        <v>165</v>
      </c>
      <c r="BP13">
        <v>600</v>
      </c>
      <c r="BQ13">
        <v>5</v>
      </c>
      <c r="BR13" t="s">
        <v>468</v>
      </c>
      <c r="BS13" t="s">
        <v>625</v>
      </c>
      <c r="BT13">
        <v>6000</v>
      </c>
      <c r="BU13" t="s">
        <v>269</v>
      </c>
      <c r="BV13" t="s">
        <v>270</v>
      </c>
      <c r="BW13" s="5">
        <v>606892.43938687898</v>
      </c>
      <c r="BX13" s="5">
        <v>5043821.1651564902</v>
      </c>
      <c r="BY13" t="s">
        <v>623</v>
      </c>
      <c r="BZ13" t="s">
        <v>624</v>
      </c>
      <c r="CA13" t="s">
        <v>490</v>
      </c>
      <c r="CB13" t="s">
        <v>491</v>
      </c>
      <c r="CC13" t="s">
        <v>624</v>
      </c>
      <c r="CJ13" s="3">
        <f t="shared" si="3"/>
        <v>5</v>
      </c>
      <c r="CK13" t="str">
        <f t="shared" si="4"/>
        <v>ok</v>
      </c>
      <c r="CL13" s="21">
        <f t="shared" si="5"/>
        <v>5</v>
      </c>
    </row>
    <row r="14" spans="1:90">
      <c r="A14" s="11">
        <v>13</v>
      </c>
      <c r="B14">
        <v>64056</v>
      </c>
      <c r="C14" s="2">
        <v>40435.775555555556</v>
      </c>
      <c r="D14" t="s">
        <v>0</v>
      </c>
      <c r="G14" t="s">
        <v>217</v>
      </c>
      <c r="H14" s="1">
        <v>-73.7333</v>
      </c>
      <c r="I14" s="1">
        <v>45.6</v>
      </c>
      <c r="J14" t="s">
        <v>4</v>
      </c>
      <c r="K14" t="s">
        <v>178</v>
      </c>
      <c r="L14" t="s">
        <v>6</v>
      </c>
      <c r="N14" t="s">
        <v>32</v>
      </c>
      <c r="O14" t="s">
        <v>51</v>
      </c>
      <c r="P14" s="8">
        <v>3</v>
      </c>
      <c r="T14" t="s">
        <v>22</v>
      </c>
      <c r="U14" t="s">
        <v>7</v>
      </c>
      <c r="X14">
        <v>2</v>
      </c>
      <c r="Y14" t="s">
        <v>631</v>
      </c>
      <c r="Z14">
        <v>1980</v>
      </c>
      <c r="AA14" t="s">
        <v>149</v>
      </c>
      <c r="AF14" t="s">
        <v>212</v>
      </c>
      <c r="AJ14" t="s">
        <v>7</v>
      </c>
      <c r="AM14" t="s">
        <v>9</v>
      </c>
      <c r="AO14" t="s">
        <v>10</v>
      </c>
      <c r="AP14" t="s">
        <v>10</v>
      </c>
      <c r="AQ14" t="s">
        <v>218</v>
      </c>
      <c r="AR14" t="s">
        <v>10</v>
      </c>
      <c r="AV14" t="s">
        <v>12</v>
      </c>
      <c r="AW14" t="s">
        <v>26</v>
      </c>
      <c r="AX14" t="s">
        <v>27</v>
      </c>
      <c r="BD14" t="s">
        <v>12</v>
      </c>
      <c r="BF14" t="s">
        <v>383</v>
      </c>
      <c r="BG14" t="s">
        <v>13</v>
      </c>
      <c r="BI14" t="s">
        <v>14</v>
      </c>
      <c r="BM14" t="s">
        <v>165</v>
      </c>
      <c r="BP14">
        <v>90</v>
      </c>
      <c r="BQ14">
        <v>5</v>
      </c>
      <c r="BR14" t="s">
        <v>443</v>
      </c>
      <c r="BS14" t="s">
        <v>219</v>
      </c>
      <c r="BT14">
        <v>38</v>
      </c>
      <c r="BU14" t="s">
        <v>366</v>
      </c>
      <c r="BV14" t="s">
        <v>220</v>
      </c>
      <c r="BW14" s="3">
        <v>604871.360858356</v>
      </c>
      <c r="BX14" s="3">
        <v>5051228.2215091502</v>
      </c>
      <c r="BY14" t="s">
        <v>592</v>
      </c>
      <c r="BZ14" t="s">
        <v>593</v>
      </c>
      <c r="CA14" t="s">
        <v>594</v>
      </c>
      <c r="CB14" t="s">
        <v>595</v>
      </c>
      <c r="CC14" t="s">
        <v>596</v>
      </c>
      <c r="CJ14" s="3">
        <f t="shared" si="3"/>
        <v>5</v>
      </c>
      <c r="CK14" t="str">
        <f t="shared" si="4"/>
        <v>ok</v>
      </c>
      <c r="CL14" s="21">
        <f t="shared" si="5"/>
        <v>5</v>
      </c>
    </row>
    <row r="15" spans="1:90">
      <c r="A15" s="1">
        <v>14</v>
      </c>
      <c r="B15">
        <v>64075</v>
      </c>
      <c r="C15" s="2">
        <v>40435.805115740739</v>
      </c>
      <c r="D15" t="s">
        <v>0</v>
      </c>
      <c r="G15" t="s">
        <v>31</v>
      </c>
      <c r="H15" t="s">
        <v>2</v>
      </c>
      <c r="I15" t="s">
        <v>3</v>
      </c>
      <c r="J15" t="s">
        <v>4</v>
      </c>
      <c r="K15" t="s">
        <v>5</v>
      </c>
      <c r="L15" t="s">
        <v>6</v>
      </c>
      <c r="N15" t="s">
        <v>32</v>
      </c>
      <c r="O15" t="s">
        <v>51</v>
      </c>
      <c r="P15">
        <v>2</v>
      </c>
      <c r="T15" t="s">
        <v>148</v>
      </c>
      <c r="X15">
        <v>0</v>
      </c>
      <c r="Y15" t="s">
        <v>632</v>
      </c>
      <c r="Z15">
        <v>1988</v>
      </c>
      <c r="AA15" t="s">
        <v>149</v>
      </c>
      <c r="AB15" t="s">
        <v>343</v>
      </c>
      <c r="AJ15" t="s">
        <v>349</v>
      </c>
      <c r="AL15" t="s">
        <v>345</v>
      </c>
      <c r="AO15" t="s">
        <v>10</v>
      </c>
      <c r="AP15" t="s">
        <v>27</v>
      </c>
      <c r="AR15" t="s">
        <v>10</v>
      </c>
      <c r="AV15" t="s">
        <v>12</v>
      </c>
      <c r="AW15" t="s">
        <v>346</v>
      </c>
      <c r="AX15" t="s">
        <v>10</v>
      </c>
      <c r="AY15" t="s">
        <v>347</v>
      </c>
      <c r="BF15" t="s">
        <v>383</v>
      </c>
      <c r="BG15" t="s">
        <v>13</v>
      </c>
      <c r="BH15" t="s">
        <v>350</v>
      </c>
      <c r="BM15" t="s">
        <v>165</v>
      </c>
      <c r="BP15">
        <v>50</v>
      </c>
      <c r="BQ15" s="8">
        <v>3</v>
      </c>
      <c r="BR15" t="s">
        <v>430</v>
      </c>
      <c r="BS15" t="s">
        <v>351</v>
      </c>
      <c r="BT15">
        <v>10</v>
      </c>
      <c r="BU15" t="s">
        <v>352</v>
      </c>
      <c r="BV15" t="s">
        <v>150</v>
      </c>
      <c r="BW15" s="3">
        <v>606710.78861728101</v>
      </c>
      <c r="BX15" s="3">
        <v>5043858.0756609803</v>
      </c>
      <c r="BY15" t="s">
        <v>539</v>
      </c>
      <c r="BZ15" s="5" t="s">
        <v>540</v>
      </c>
      <c r="CA15" s="6" t="s">
        <v>541</v>
      </c>
      <c r="CJ15" s="3">
        <f t="shared" si="3"/>
        <v>3</v>
      </c>
      <c r="CK15" t="str">
        <f t="shared" si="4"/>
        <v>ok</v>
      </c>
      <c r="CL15" s="21">
        <f t="shared" si="5"/>
        <v>3</v>
      </c>
    </row>
    <row r="16" spans="1:90">
      <c r="A16" s="1">
        <v>15</v>
      </c>
      <c r="B16">
        <v>64089</v>
      </c>
      <c r="C16" s="2">
        <v>40435.801666666666</v>
      </c>
      <c r="D16" t="s">
        <v>0</v>
      </c>
      <c r="G16" t="s">
        <v>281</v>
      </c>
      <c r="H16" s="1">
        <v>-73.583299999999994</v>
      </c>
      <c r="I16" s="1">
        <v>45.5</v>
      </c>
      <c r="J16" t="s">
        <v>4</v>
      </c>
      <c r="K16" t="s">
        <v>5</v>
      </c>
      <c r="L16" t="s">
        <v>6</v>
      </c>
      <c r="N16" t="s">
        <v>32</v>
      </c>
      <c r="O16" t="s">
        <v>51</v>
      </c>
      <c r="P16">
        <v>2</v>
      </c>
      <c r="T16" t="s">
        <v>22</v>
      </c>
      <c r="X16">
        <v>0</v>
      </c>
      <c r="Y16" t="s">
        <v>632</v>
      </c>
      <c r="Z16">
        <v>1980</v>
      </c>
      <c r="AA16" t="s">
        <v>149</v>
      </c>
      <c r="AD16" t="s">
        <v>180</v>
      </c>
      <c r="AJ16" t="s">
        <v>162</v>
      </c>
      <c r="AK16" t="s">
        <v>344</v>
      </c>
      <c r="AO16" t="s">
        <v>10</v>
      </c>
      <c r="AP16" t="s">
        <v>27</v>
      </c>
      <c r="AR16" t="s">
        <v>27</v>
      </c>
      <c r="AV16" t="s">
        <v>12</v>
      </c>
      <c r="AW16" t="s">
        <v>170</v>
      </c>
      <c r="AX16" t="s">
        <v>10</v>
      </c>
      <c r="AY16" t="s">
        <v>347</v>
      </c>
      <c r="AZ16" t="s">
        <v>354</v>
      </c>
      <c r="BA16" t="s">
        <v>355</v>
      </c>
      <c r="BE16">
        <v>7</v>
      </c>
      <c r="BF16" t="s">
        <v>321</v>
      </c>
      <c r="BG16" t="s">
        <v>13</v>
      </c>
      <c r="BI16" t="s">
        <v>14</v>
      </c>
      <c r="BM16" t="s">
        <v>165</v>
      </c>
      <c r="BP16">
        <v>60</v>
      </c>
      <c r="BQ16">
        <v>2</v>
      </c>
      <c r="BR16" t="s">
        <v>408</v>
      </c>
      <c r="BS16" t="s">
        <v>391</v>
      </c>
      <c r="BT16">
        <v>14</v>
      </c>
      <c r="BU16" t="s">
        <v>282</v>
      </c>
      <c r="BV16" t="s">
        <v>283</v>
      </c>
      <c r="BW16" s="5">
        <v>607719.78157703904</v>
      </c>
      <c r="BX16" s="5">
        <v>5039163.66274752</v>
      </c>
      <c r="BY16" t="s">
        <v>550</v>
      </c>
      <c r="BZ16" t="s">
        <v>551</v>
      </c>
      <c r="CJ16" s="3">
        <f t="shared" si="3"/>
        <v>2</v>
      </c>
      <c r="CK16" t="str">
        <f t="shared" si="4"/>
        <v>ok</v>
      </c>
      <c r="CL16" s="21">
        <f t="shared" si="5"/>
        <v>2</v>
      </c>
    </row>
    <row r="17" spans="1:90">
      <c r="A17" s="23">
        <v>16</v>
      </c>
      <c r="B17" s="34" t="s">
        <v>683</v>
      </c>
      <c r="C17" s="2"/>
      <c r="H17" s="1"/>
      <c r="I17" s="1"/>
      <c r="BW17" s="5"/>
      <c r="BX17" s="5"/>
      <c r="CJ17" s="3"/>
    </row>
    <row r="18" spans="1:90">
      <c r="A18" s="1">
        <v>17</v>
      </c>
      <c r="B18">
        <v>64105</v>
      </c>
      <c r="C18" s="2">
        <v>40435.811851851853</v>
      </c>
      <c r="D18" t="s">
        <v>0</v>
      </c>
      <c r="G18" t="s">
        <v>278</v>
      </c>
      <c r="H18" s="1">
        <v>-73.583299999999994</v>
      </c>
      <c r="I18" s="1">
        <v>45.5</v>
      </c>
      <c r="J18" t="s">
        <v>4</v>
      </c>
      <c r="K18" t="s">
        <v>5</v>
      </c>
      <c r="L18" t="s">
        <v>6</v>
      </c>
      <c r="N18" t="s">
        <v>32</v>
      </c>
      <c r="O18" t="s">
        <v>51</v>
      </c>
      <c r="P18">
        <v>2</v>
      </c>
      <c r="T18" t="s">
        <v>155</v>
      </c>
      <c r="X18">
        <v>2</v>
      </c>
      <c r="Y18" t="s">
        <v>632</v>
      </c>
      <c r="Z18">
        <v>1984</v>
      </c>
      <c r="AA18" t="s">
        <v>149</v>
      </c>
      <c r="AD18" t="s">
        <v>180</v>
      </c>
      <c r="AJ18" t="s">
        <v>349</v>
      </c>
      <c r="AM18" t="s">
        <v>9</v>
      </c>
      <c r="AO18" t="s">
        <v>10</v>
      </c>
      <c r="AP18" t="s">
        <v>10</v>
      </c>
      <c r="AQ18" t="s">
        <v>279</v>
      </c>
      <c r="AR18" t="s">
        <v>25</v>
      </c>
      <c r="AV18" t="s">
        <v>12</v>
      </c>
      <c r="AW18" t="s">
        <v>26</v>
      </c>
      <c r="AX18" t="s">
        <v>27</v>
      </c>
      <c r="BD18" t="s">
        <v>12</v>
      </c>
      <c r="BF18" t="s">
        <v>383</v>
      </c>
      <c r="BG18" t="s">
        <v>406</v>
      </c>
      <c r="BI18" t="s">
        <v>14</v>
      </c>
      <c r="BJ18" t="s">
        <v>164</v>
      </c>
      <c r="BM18" t="s">
        <v>165</v>
      </c>
      <c r="BP18">
        <v>90</v>
      </c>
      <c r="BQ18">
        <v>5</v>
      </c>
      <c r="BR18" t="s">
        <v>407</v>
      </c>
      <c r="BS18" t="s">
        <v>389</v>
      </c>
      <c r="BT18">
        <v>50</v>
      </c>
      <c r="BU18" t="s">
        <v>390</v>
      </c>
      <c r="BV18" t="s">
        <v>280</v>
      </c>
      <c r="BW18" s="5">
        <v>607875.27274871897</v>
      </c>
      <c r="BX18" s="5">
        <v>5061217.58531514</v>
      </c>
      <c r="BY18" t="s">
        <v>496</v>
      </c>
      <c r="BZ18" t="s">
        <v>497</v>
      </c>
      <c r="CA18" t="s">
        <v>498</v>
      </c>
      <c r="CB18" t="s">
        <v>499</v>
      </c>
      <c r="CC18" t="s">
        <v>639</v>
      </c>
      <c r="CJ18" s="3">
        <f t="shared" si="3"/>
        <v>5</v>
      </c>
      <c r="CK18" t="str">
        <f t="shared" si="4"/>
        <v>ok</v>
      </c>
      <c r="CL18" s="21">
        <f t="shared" si="5"/>
        <v>5</v>
      </c>
    </row>
    <row r="19" spans="1:90">
      <c r="A19" s="1">
        <v>18</v>
      </c>
      <c r="B19">
        <v>64142</v>
      </c>
      <c r="C19" s="2">
        <v>40435.829062500001</v>
      </c>
      <c r="D19" t="s">
        <v>0</v>
      </c>
      <c r="G19" t="s">
        <v>274</v>
      </c>
      <c r="H19" s="1">
        <v>-73.583299999999994</v>
      </c>
      <c r="I19" s="1">
        <v>45.5</v>
      </c>
      <c r="J19" t="s">
        <v>4</v>
      </c>
      <c r="K19" t="s">
        <v>5</v>
      </c>
      <c r="L19" t="s">
        <v>6</v>
      </c>
      <c r="N19" t="s">
        <v>32</v>
      </c>
      <c r="O19" t="s">
        <v>51</v>
      </c>
      <c r="P19">
        <v>2</v>
      </c>
      <c r="T19" t="s">
        <v>148</v>
      </c>
      <c r="X19">
        <v>1</v>
      </c>
      <c r="Y19" t="s">
        <v>631</v>
      </c>
      <c r="Z19">
        <v>1987</v>
      </c>
      <c r="AA19" t="s">
        <v>149</v>
      </c>
      <c r="AB19" t="s">
        <v>343</v>
      </c>
      <c r="AJ19" t="s">
        <v>8</v>
      </c>
      <c r="AL19" t="s">
        <v>345</v>
      </c>
      <c r="AO19" t="s">
        <v>10</v>
      </c>
      <c r="AP19" t="s">
        <v>10</v>
      </c>
      <c r="AQ19" t="s">
        <v>275</v>
      </c>
      <c r="AR19" t="s">
        <v>25</v>
      </c>
      <c r="AV19" t="s">
        <v>12</v>
      </c>
      <c r="AW19" t="s">
        <v>346</v>
      </c>
      <c r="AX19" t="s">
        <v>10</v>
      </c>
      <c r="AY19" t="s">
        <v>347</v>
      </c>
      <c r="BF19" t="s">
        <v>321</v>
      </c>
      <c r="BG19" t="s">
        <v>13</v>
      </c>
      <c r="BH19" t="s">
        <v>350</v>
      </c>
      <c r="BJ19" t="s">
        <v>164</v>
      </c>
      <c r="BM19" t="s">
        <v>165</v>
      </c>
      <c r="BP19">
        <v>60</v>
      </c>
      <c r="BQ19">
        <v>6</v>
      </c>
      <c r="BR19" t="s">
        <v>576</v>
      </c>
      <c r="BS19" t="s">
        <v>388</v>
      </c>
      <c r="BT19">
        <v>60</v>
      </c>
      <c r="BU19" t="s">
        <v>276</v>
      </c>
      <c r="BV19" t="s">
        <v>277</v>
      </c>
      <c r="BW19" s="5">
        <v>607930.94079691696</v>
      </c>
      <c r="BX19" s="5">
        <v>5037027.4982889602</v>
      </c>
      <c r="BY19" t="s">
        <v>493</v>
      </c>
      <c r="BZ19" t="s">
        <v>494</v>
      </c>
      <c r="CA19" t="s">
        <v>626</v>
      </c>
      <c r="CB19" t="s">
        <v>627</v>
      </c>
      <c r="CC19" t="s">
        <v>495</v>
      </c>
      <c r="CD19" t="s">
        <v>460</v>
      </c>
      <c r="CJ19" s="3">
        <f>IF(ISBLANK(BY19),0,1)+IF(ISBLANK(BZ19),0,1)+IF(ISBLANK(CA19),0,1)+IF(ISBLANK(CC19),0,1)+IF(ISBLANK(CD19),0,1)+IF(ISBLANK(#REF!),0,1)+IF(ISBLANK(CE19),0,1)+IF(ISBLANK(CF19),0,1)+IF(ISBLANK(CG19),0,1)+IF(ISBLANK(CH19),0,1)+IF(ISBLANK(CI19),0,1)</f>
        <v>6</v>
      </c>
      <c r="CK19" t="str">
        <f t="shared" si="4"/>
        <v>ok</v>
      </c>
      <c r="CL19" s="21">
        <f t="shared" si="5"/>
        <v>6</v>
      </c>
    </row>
    <row r="20" spans="1:90">
      <c r="A20" s="1">
        <v>19</v>
      </c>
      <c r="B20">
        <v>64143</v>
      </c>
      <c r="C20" s="2">
        <v>40435.832662037035</v>
      </c>
      <c r="D20" t="s">
        <v>0</v>
      </c>
      <c r="G20" t="s">
        <v>235</v>
      </c>
      <c r="H20" s="1">
        <v>-73.583299999999994</v>
      </c>
      <c r="I20" s="1">
        <v>45.5</v>
      </c>
      <c r="J20" t="s">
        <v>4</v>
      </c>
      <c r="K20" t="s">
        <v>5</v>
      </c>
      <c r="L20" t="s">
        <v>6</v>
      </c>
      <c r="N20" t="s">
        <v>32</v>
      </c>
      <c r="O20" t="s">
        <v>51</v>
      </c>
      <c r="P20">
        <v>3</v>
      </c>
      <c r="T20" t="s">
        <v>148</v>
      </c>
      <c r="U20" t="s">
        <v>148</v>
      </c>
      <c r="X20">
        <v>3</v>
      </c>
      <c r="Y20" t="s">
        <v>631</v>
      </c>
      <c r="Z20">
        <v>1988</v>
      </c>
      <c r="AA20" t="s">
        <v>149</v>
      </c>
      <c r="AB20" t="s">
        <v>343</v>
      </c>
      <c r="AJ20" t="s">
        <v>8</v>
      </c>
      <c r="AM20" t="s">
        <v>9</v>
      </c>
      <c r="AO20" t="s">
        <v>10</v>
      </c>
      <c r="AP20" t="s">
        <v>10</v>
      </c>
      <c r="AQ20" t="s">
        <v>271</v>
      </c>
      <c r="AR20" t="s">
        <v>10</v>
      </c>
      <c r="AV20" t="s">
        <v>12</v>
      </c>
      <c r="AW20" t="s">
        <v>170</v>
      </c>
      <c r="AX20" t="s">
        <v>10</v>
      </c>
      <c r="AY20" t="s">
        <v>347</v>
      </c>
      <c r="BF20" t="s">
        <v>383</v>
      </c>
      <c r="BG20" t="s">
        <v>13</v>
      </c>
      <c r="BH20" t="s">
        <v>350</v>
      </c>
      <c r="BM20" t="s">
        <v>165</v>
      </c>
      <c r="BP20">
        <v>60</v>
      </c>
      <c r="BQ20">
        <v>2</v>
      </c>
      <c r="BR20" t="s">
        <v>469</v>
      </c>
      <c r="BS20" t="s">
        <v>272</v>
      </c>
      <c r="BT20">
        <v>10</v>
      </c>
      <c r="BU20" t="s">
        <v>387</v>
      </c>
      <c r="BV20" t="s">
        <v>273</v>
      </c>
      <c r="BW20" s="5">
        <v>608249.577435354</v>
      </c>
      <c r="BX20" s="5">
        <v>5040142.1637032302</v>
      </c>
      <c r="BY20" t="s">
        <v>492</v>
      </c>
      <c r="BZ20" t="s">
        <v>460</v>
      </c>
      <c r="CJ20" s="3">
        <f>IF(ISBLANK(BY20),0,1)+IF(ISBLANK(BZ20),0,1)+IF(ISBLANK(CA20),0,1)+IF(ISBLANK(CB20),0,1)+IF(ISBLANK(CC20),0,1)+IF(ISBLANK(CD20),0,1)+IF(ISBLANK(CE20),0,1)+IF(ISBLANK(CF20),0,1)+IF(ISBLANK(CG20),0,1)+IF(ISBLANK(CH20),0,1)+IF(ISBLANK(CI20),0,1)</f>
        <v>2</v>
      </c>
      <c r="CK20" t="str">
        <f t="shared" si="4"/>
        <v>ok</v>
      </c>
      <c r="CL20" s="21">
        <f t="shared" si="5"/>
        <v>2</v>
      </c>
    </row>
    <row r="21" spans="1:90">
      <c r="A21" s="1">
        <v>20</v>
      </c>
      <c r="B21">
        <v>64177</v>
      </c>
      <c r="C21" s="2">
        <v>40435.86146990741</v>
      </c>
      <c r="D21" t="s">
        <v>0</v>
      </c>
      <c r="G21" t="s">
        <v>266</v>
      </c>
      <c r="H21" s="1">
        <v>-73.583299999999994</v>
      </c>
      <c r="I21" s="1">
        <v>45.5</v>
      </c>
      <c r="J21" t="s">
        <v>4</v>
      </c>
      <c r="K21" t="s">
        <v>5</v>
      </c>
      <c r="L21" t="s">
        <v>6</v>
      </c>
      <c r="N21" t="s">
        <v>32</v>
      </c>
      <c r="O21" t="s">
        <v>51</v>
      </c>
      <c r="P21">
        <v>1</v>
      </c>
      <c r="X21">
        <v>0</v>
      </c>
      <c r="Y21" t="s">
        <v>631</v>
      </c>
      <c r="Z21">
        <v>1986</v>
      </c>
      <c r="AA21" t="s">
        <v>149</v>
      </c>
      <c r="AD21" t="s">
        <v>180</v>
      </c>
      <c r="AJ21" t="s">
        <v>8</v>
      </c>
      <c r="AM21" t="s">
        <v>9</v>
      </c>
      <c r="AO21" t="s">
        <v>27</v>
      </c>
      <c r="AP21" t="s">
        <v>27</v>
      </c>
      <c r="AR21" t="s">
        <v>27</v>
      </c>
      <c r="AT21" t="s">
        <v>192</v>
      </c>
      <c r="AW21" t="s">
        <v>170</v>
      </c>
      <c r="AX21" t="s">
        <v>10</v>
      </c>
      <c r="AY21" t="s">
        <v>347</v>
      </c>
      <c r="BF21" t="s">
        <v>267</v>
      </c>
      <c r="BG21" t="s">
        <v>13</v>
      </c>
      <c r="BH21" t="s">
        <v>350</v>
      </c>
      <c r="BL21" t="s">
        <v>28</v>
      </c>
      <c r="BM21" t="s">
        <v>165</v>
      </c>
      <c r="BP21">
        <v>60</v>
      </c>
      <c r="BQ21">
        <v>4</v>
      </c>
      <c r="BR21" t="s">
        <v>467</v>
      </c>
      <c r="BS21" t="s">
        <v>340</v>
      </c>
      <c r="BT21">
        <v>10</v>
      </c>
      <c r="BU21" t="s">
        <v>341</v>
      </c>
      <c r="BV21" t="s">
        <v>268</v>
      </c>
      <c r="BW21" s="5">
        <v>610015.07877850102</v>
      </c>
      <c r="BX21" s="5">
        <v>5044065.5807187799</v>
      </c>
      <c r="BY21" t="s">
        <v>486</v>
      </c>
      <c r="BZ21" t="s">
        <v>487</v>
      </c>
      <c r="CA21" t="s">
        <v>488</v>
      </c>
      <c r="CB21" t="s">
        <v>489</v>
      </c>
      <c r="CJ21" s="3">
        <f>IF(ISBLANK(BY21),0,1)+IF(ISBLANK(BZ21),0,1)+IF(ISBLANK(CA21),0,1)+IF(ISBLANK(CB21),0,1)+IF(ISBLANK(CC21),0,1)+IF(ISBLANK(CD21),0,1)+IF(ISBLANK(CE21),0,1)+IF(ISBLANK(CF21),0,1)+IF(ISBLANK(CG21),0,1)+IF(ISBLANK(CH21),0,1)+IF(ISBLANK(CI21),0,1)</f>
        <v>4</v>
      </c>
      <c r="CK21" t="str">
        <f t="shared" si="4"/>
        <v>ok</v>
      </c>
      <c r="CL21" s="21">
        <f t="shared" si="5"/>
        <v>4</v>
      </c>
    </row>
    <row r="22" spans="1:90">
      <c r="A22" s="1">
        <v>21</v>
      </c>
      <c r="B22">
        <v>64184</v>
      </c>
      <c r="C22" s="2">
        <v>40435.858275462961</v>
      </c>
      <c r="D22" t="s">
        <v>0</v>
      </c>
      <c r="G22" t="s">
        <v>240</v>
      </c>
      <c r="H22" s="8">
        <v>-123.16841100000001</v>
      </c>
      <c r="I22" s="8">
        <v>49.260466999999998</v>
      </c>
      <c r="J22" t="s">
        <v>4</v>
      </c>
      <c r="K22" t="s">
        <v>414</v>
      </c>
      <c r="L22" t="s">
        <v>419</v>
      </c>
      <c r="N22" t="s">
        <v>32</v>
      </c>
      <c r="O22" t="s">
        <v>51</v>
      </c>
      <c r="P22">
        <v>4</v>
      </c>
      <c r="T22" t="s">
        <v>148</v>
      </c>
      <c r="U22" t="s">
        <v>148</v>
      </c>
      <c r="V22" t="s">
        <v>7</v>
      </c>
      <c r="X22">
        <v>0</v>
      </c>
      <c r="Y22" t="s">
        <v>632</v>
      </c>
      <c r="Z22">
        <v>1988</v>
      </c>
      <c r="AA22" t="s">
        <v>179</v>
      </c>
      <c r="AB22" t="s">
        <v>343</v>
      </c>
      <c r="AJ22" t="s">
        <v>8</v>
      </c>
      <c r="AL22" t="s">
        <v>345</v>
      </c>
      <c r="AO22" t="s">
        <v>10</v>
      </c>
      <c r="AP22" t="s">
        <v>27</v>
      </c>
      <c r="AR22" t="s">
        <v>25</v>
      </c>
      <c r="AV22" t="s">
        <v>12</v>
      </c>
      <c r="AW22" t="s">
        <v>170</v>
      </c>
      <c r="AX22" t="s">
        <v>10</v>
      </c>
      <c r="AY22" s="9"/>
      <c r="BC22" t="s">
        <v>158</v>
      </c>
      <c r="BF22" t="s">
        <v>383</v>
      </c>
      <c r="BG22" t="s">
        <v>406</v>
      </c>
      <c r="BH22" t="s">
        <v>350</v>
      </c>
      <c r="BI22" t="s">
        <v>14</v>
      </c>
      <c r="BJ22" t="s">
        <v>164</v>
      </c>
      <c r="BK22" t="s">
        <v>65</v>
      </c>
      <c r="BL22" t="s">
        <v>28</v>
      </c>
      <c r="BM22" t="s">
        <v>165</v>
      </c>
      <c r="BP22">
        <v>45</v>
      </c>
      <c r="BQ22">
        <v>2</v>
      </c>
      <c r="BR22" s="9" t="s">
        <v>466</v>
      </c>
      <c r="BS22" t="s">
        <v>241</v>
      </c>
      <c r="BT22">
        <v>18</v>
      </c>
      <c r="BU22" t="s">
        <v>264</v>
      </c>
      <c r="BV22" t="s">
        <v>265</v>
      </c>
      <c r="BW22" s="5">
        <v>-2944148.5408065198</v>
      </c>
      <c r="BX22" s="5">
        <v>6675674.2900125403</v>
      </c>
      <c r="BY22" t="s">
        <v>485</v>
      </c>
      <c r="BZ22" t="s">
        <v>440</v>
      </c>
      <c r="CJ22" s="3">
        <f>IF(ISBLANK(BY22),0,1)+IF(ISBLANK(BZ22),0,1)+IF(ISBLANK(CA22),0,1)+IF(ISBLANK(CB22),0,1)+IF(ISBLANK(CC22),0,1)+IF(ISBLANK(CD22),0,1)+IF(ISBLANK(CE22),0,1)+IF(ISBLANK(CF22),0,1)+IF(ISBLANK(CG22),0,1)+IF(ISBLANK(CH22),0,1)+IF(ISBLANK(CI22),0,1)</f>
        <v>2</v>
      </c>
      <c r="CK22" t="str">
        <f t="shared" si="4"/>
        <v>ok</v>
      </c>
      <c r="CL22" s="21">
        <f t="shared" si="5"/>
        <v>2</v>
      </c>
    </row>
    <row r="23" spans="1:90">
      <c r="A23" s="1">
        <v>22</v>
      </c>
      <c r="B23">
        <v>64193</v>
      </c>
      <c r="C23" s="2">
        <v>40435.85833333333</v>
      </c>
      <c r="D23" t="s">
        <v>0</v>
      </c>
      <c r="G23" t="s">
        <v>237</v>
      </c>
      <c r="H23" s="1">
        <v>-73.7333</v>
      </c>
      <c r="I23" s="1">
        <v>45.6</v>
      </c>
      <c r="J23" t="s">
        <v>4</v>
      </c>
      <c r="K23" t="s">
        <v>178</v>
      </c>
      <c r="L23" t="s">
        <v>6</v>
      </c>
      <c r="N23" t="s">
        <v>301</v>
      </c>
      <c r="O23" t="s">
        <v>7</v>
      </c>
      <c r="P23" s="8">
        <v>5</v>
      </c>
      <c r="T23" t="s">
        <v>302</v>
      </c>
      <c r="U23" t="s">
        <v>353</v>
      </c>
      <c r="V23" t="s">
        <v>342</v>
      </c>
      <c r="W23" t="s">
        <v>342</v>
      </c>
      <c r="X23">
        <v>3</v>
      </c>
      <c r="Y23" t="s">
        <v>631</v>
      </c>
      <c r="Z23">
        <v>1986</v>
      </c>
      <c r="AA23" t="s">
        <v>149</v>
      </c>
      <c r="AC23" t="s">
        <v>312</v>
      </c>
      <c r="AD23" t="s">
        <v>180</v>
      </c>
      <c r="AJ23" t="s">
        <v>8</v>
      </c>
      <c r="AM23" t="s">
        <v>9</v>
      </c>
      <c r="AO23" t="s">
        <v>10</v>
      </c>
      <c r="AP23" t="s">
        <v>10</v>
      </c>
      <c r="AQ23" t="s">
        <v>238</v>
      </c>
      <c r="AR23" t="s">
        <v>25</v>
      </c>
      <c r="AV23" t="s">
        <v>12</v>
      </c>
      <c r="AW23" t="s">
        <v>26</v>
      </c>
      <c r="AX23" t="s">
        <v>27</v>
      </c>
      <c r="BD23" t="s">
        <v>12</v>
      </c>
      <c r="BF23" t="s">
        <v>383</v>
      </c>
      <c r="BG23" t="s">
        <v>385</v>
      </c>
      <c r="BI23" t="s">
        <v>14</v>
      </c>
      <c r="BJ23" t="s">
        <v>164</v>
      </c>
      <c r="BL23" t="s">
        <v>28</v>
      </c>
      <c r="BM23" t="s">
        <v>165</v>
      </c>
      <c r="BP23">
        <v>75</v>
      </c>
      <c r="BQ23">
        <v>4</v>
      </c>
      <c r="BS23" t="s">
        <v>58</v>
      </c>
      <c r="BT23">
        <v>50</v>
      </c>
      <c r="BV23" t="s">
        <v>239</v>
      </c>
      <c r="BW23" s="5">
        <v>602422.08745656104</v>
      </c>
      <c r="BX23" s="5">
        <v>5048507.9803651003</v>
      </c>
      <c r="BY23">
        <v>0</v>
      </c>
      <c r="CJ23" s="3">
        <f>IF(ISBLANK(BY23),0,1)+IF(ISBLANK(BZ23),0,1)+IF(ISBLANK(CA23),0,1)+IF(ISBLANK(CB23),0,1)+IF(ISBLANK(CC23),0,1)+IF(ISBLANK(CD23),0,1)+IF(ISBLANK(CE23),0,1)+IF(ISBLANK(CF23),0,1)+IF(ISBLANK(CG23),0,1)+IF(ISBLANK(CH23),0,1)+IF(ISBLANK(CI23),0,1)</f>
        <v>1</v>
      </c>
      <c r="CK23" t="str">
        <f t="shared" si="4"/>
        <v>ERREUR</v>
      </c>
      <c r="CL23" s="21">
        <f t="shared" si="5"/>
        <v>1</v>
      </c>
    </row>
    <row r="24" spans="1:90">
      <c r="A24" s="1">
        <v>23</v>
      </c>
      <c r="B24">
        <v>64196</v>
      </c>
      <c r="C24" s="2">
        <v>40435.862187500003</v>
      </c>
      <c r="D24" t="s">
        <v>0</v>
      </c>
      <c r="G24" t="s">
        <v>235</v>
      </c>
      <c r="H24" s="1">
        <v>-73.583299999999994</v>
      </c>
      <c r="I24" s="1">
        <v>45.5</v>
      </c>
      <c r="J24" t="s">
        <v>4</v>
      </c>
      <c r="K24" t="s">
        <v>5</v>
      </c>
      <c r="L24" t="s">
        <v>6</v>
      </c>
      <c r="N24" t="s">
        <v>32</v>
      </c>
      <c r="O24" t="s">
        <v>51</v>
      </c>
      <c r="P24">
        <v>2</v>
      </c>
      <c r="T24" t="s">
        <v>148</v>
      </c>
      <c r="X24">
        <v>0</v>
      </c>
      <c r="Y24" t="s">
        <v>632</v>
      </c>
      <c r="Z24">
        <v>1988</v>
      </c>
      <c r="AA24" t="s">
        <v>149</v>
      </c>
      <c r="AB24" t="s">
        <v>343</v>
      </c>
      <c r="AE24" t="s">
        <v>23</v>
      </c>
      <c r="AJ24" t="s">
        <v>8</v>
      </c>
      <c r="AM24" t="s">
        <v>9</v>
      </c>
      <c r="AO24" t="s">
        <v>10</v>
      </c>
      <c r="AP24" t="s">
        <v>27</v>
      </c>
      <c r="AR24" t="s">
        <v>27</v>
      </c>
      <c r="AV24" t="s">
        <v>12</v>
      </c>
      <c r="AW24" t="s">
        <v>346</v>
      </c>
      <c r="AX24" t="s">
        <v>10</v>
      </c>
      <c r="AY24" t="s">
        <v>347</v>
      </c>
      <c r="BF24" t="s">
        <v>383</v>
      </c>
      <c r="BG24" t="s">
        <v>13</v>
      </c>
      <c r="BH24" t="s">
        <v>350</v>
      </c>
      <c r="BM24" t="s">
        <v>165</v>
      </c>
      <c r="BN24" t="s">
        <v>158</v>
      </c>
      <c r="BP24">
        <v>75</v>
      </c>
      <c r="BQ24">
        <v>3</v>
      </c>
      <c r="BR24" t="s">
        <v>404</v>
      </c>
      <c r="BS24" t="s">
        <v>338</v>
      </c>
      <c r="BT24">
        <v>25</v>
      </c>
      <c r="BU24" t="s">
        <v>339</v>
      </c>
      <c r="BV24" t="s">
        <v>236</v>
      </c>
      <c r="BW24" s="5">
        <v>607821.85658340005</v>
      </c>
      <c r="BX24" s="5">
        <v>5039663.4976586401</v>
      </c>
      <c r="BY24" t="s">
        <v>622</v>
      </c>
      <c r="BZ24" t="s">
        <v>483</v>
      </c>
      <c r="CA24" t="s">
        <v>484</v>
      </c>
      <c r="CJ24" s="3">
        <f>IF(ISBLANK(#REF!),0,1)+IF(ISBLANK(BY24),0,1)+IF(ISBLANK(CA24),0,1)+IF(ISBLANK(CB24),0,1)+IF(ISBLANK(CC24),0,1)+IF(ISBLANK(CD24),0,1)+IF(ISBLANK(CE24),0,1)+IF(ISBLANK(CF24),0,1)+IF(ISBLANK(CG24),0,1)+IF(ISBLANK(CH24),0,1)+IF(ISBLANK(CI24),0,1)</f>
        <v>3</v>
      </c>
      <c r="CK24" t="str">
        <f t="shared" si="4"/>
        <v>ok</v>
      </c>
      <c r="CL24" s="21">
        <f t="shared" si="5"/>
        <v>3</v>
      </c>
    </row>
    <row r="25" spans="1:90">
      <c r="A25" s="1">
        <v>25</v>
      </c>
      <c r="B25">
        <v>64200</v>
      </c>
      <c r="C25" s="2">
        <v>40435.863900462966</v>
      </c>
      <c r="D25" t="s">
        <v>0</v>
      </c>
      <c r="G25" t="s">
        <v>233</v>
      </c>
      <c r="H25" s="1">
        <v>-73.583299999999994</v>
      </c>
      <c r="I25" s="1">
        <v>45.5</v>
      </c>
      <c r="J25" t="s">
        <v>4</v>
      </c>
      <c r="K25" t="s">
        <v>5</v>
      </c>
      <c r="L25" t="s">
        <v>6</v>
      </c>
      <c r="N25" t="s">
        <v>32</v>
      </c>
      <c r="O25" t="s">
        <v>51</v>
      </c>
      <c r="P25">
        <v>2</v>
      </c>
      <c r="T25" t="s">
        <v>148</v>
      </c>
      <c r="X25">
        <v>0</v>
      </c>
      <c r="Y25" t="s">
        <v>632</v>
      </c>
      <c r="Z25">
        <v>1986</v>
      </c>
      <c r="AA25" t="s">
        <v>149</v>
      </c>
      <c r="AD25" t="s">
        <v>180</v>
      </c>
      <c r="AJ25" t="s">
        <v>8</v>
      </c>
      <c r="AL25" t="s">
        <v>345</v>
      </c>
      <c r="AO25" t="s">
        <v>10</v>
      </c>
      <c r="AP25" t="s">
        <v>27</v>
      </c>
      <c r="AR25" t="s">
        <v>27</v>
      </c>
      <c r="AV25" t="s">
        <v>12</v>
      </c>
      <c r="AW25" t="s">
        <v>170</v>
      </c>
      <c r="AX25" t="s">
        <v>10</v>
      </c>
      <c r="AY25" t="s">
        <v>347</v>
      </c>
      <c r="BF25" t="s">
        <v>321</v>
      </c>
      <c r="BG25" t="s">
        <v>406</v>
      </c>
      <c r="BI25" t="s">
        <v>14</v>
      </c>
      <c r="BM25" t="s">
        <v>165</v>
      </c>
      <c r="BP25">
        <v>45</v>
      </c>
      <c r="BQ25">
        <v>2</v>
      </c>
      <c r="BR25" t="s">
        <v>403</v>
      </c>
      <c r="BS25" t="s">
        <v>336</v>
      </c>
      <c r="BT25">
        <v>10</v>
      </c>
      <c r="BU25" t="s">
        <v>337</v>
      </c>
      <c r="BV25" t="s">
        <v>234</v>
      </c>
      <c r="BW25" s="5">
        <v>610115.91620031395</v>
      </c>
      <c r="BX25" s="5">
        <v>5036978.5299110701</v>
      </c>
      <c r="BY25" t="s">
        <v>638</v>
      </c>
      <c r="BZ25" t="s">
        <v>603</v>
      </c>
      <c r="CJ25" s="3">
        <f>IF(ISBLANK(#REF!),0,1)+IF(ISBLANK(BY25),0,1)+IF(ISBLANK(CA25),0,1)+IF(ISBLANK(CB25),0,1)+IF(ISBLANK(CC25),0,1)+IF(ISBLANK(CD25),0,1)+IF(ISBLANK(CE25),0,1)+IF(ISBLANK(CF25),0,1)+IF(ISBLANK(CG25),0,1)+IF(ISBLANK(CH25),0,1)+IF(ISBLANK(CI25),0,1)</f>
        <v>2</v>
      </c>
      <c r="CK25" t="str">
        <f t="shared" si="4"/>
        <v>ok</v>
      </c>
      <c r="CL25" s="21">
        <f t="shared" si="5"/>
        <v>2</v>
      </c>
    </row>
    <row r="26" spans="1:90">
      <c r="A26" s="1">
        <v>26</v>
      </c>
      <c r="B26">
        <v>64209</v>
      </c>
      <c r="C26" s="2">
        <v>40435.868391203701</v>
      </c>
      <c r="D26" t="s">
        <v>0</v>
      </c>
      <c r="G26" t="s">
        <v>230</v>
      </c>
      <c r="H26" s="1">
        <v>-73.583299999999994</v>
      </c>
      <c r="I26" s="1">
        <v>45.5</v>
      </c>
      <c r="J26" t="s">
        <v>4</v>
      </c>
      <c r="K26" t="s">
        <v>5</v>
      </c>
      <c r="L26" t="s">
        <v>6</v>
      </c>
      <c r="N26" t="s">
        <v>32</v>
      </c>
      <c r="O26" t="s">
        <v>51</v>
      </c>
      <c r="P26">
        <v>2</v>
      </c>
      <c r="T26" t="s">
        <v>22</v>
      </c>
      <c r="X26">
        <v>2</v>
      </c>
      <c r="Y26" t="s">
        <v>632</v>
      </c>
      <c r="Z26">
        <v>1984</v>
      </c>
      <c r="AA26" t="s">
        <v>149</v>
      </c>
      <c r="AB26" t="s">
        <v>343</v>
      </c>
      <c r="AJ26" t="s">
        <v>156</v>
      </c>
      <c r="AL26" t="s">
        <v>345</v>
      </c>
      <c r="AO26" t="s">
        <v>10</v>
      </c>
      <c r="AP26" t="s">
        <v>10</v>
      </c>
      <c r="AQ26" t="s">
        <v>231</v>
      </c>
      <c r="AR26" t="s">
        <v>25</v>
      </c>
      <c r="AT26" t="s">
        <v>192</v>
      </c>
      <c r="AW26" t="s">
        <v>346</v>
      </c>
      <c r="AX26" t="s">
        <v>10</v>
      </c>
      <c r="AY26" t="s">
        <v>347</v>
      </c>
      <c r="BF26" t="s">
        <v>383</v>
      </c>
      <c r="BG26" t="s">
        <v>13</v>
      </c>
      <c r="BH26" t="s">
        <v>350</v>
      </c>
      <c r="BM26" t="s">
        <v>165</v>
      </c>
      <c r="BP26">
        <v>20</v>
      </c>
      <c r="BQ26">
        <v>2</v>
      </c>
      <c r="BR26" t="s">
        <v>402</v>
      </c>
      <c r="BS26" t="s">
        <v>58</v>
      </c>
      <c r="BT26">
        <v>10</v>
      </c>
      <c r="BU26" t="s">
        <v>335</v>
      </c>
      <c r="BV26" t="s">
        <v>232</v>
      </c>
      <c r="BW26" s="5">
        <v>609511.72400474898</v>
      </c>
      <c r="BX26" s="5">
        <v>5041801.6915304102</v>
      </c>
      <c r="BY26" t="s">
        <v>636</v>
      </c>
      <c r="BZ26" t="s">
        <v>637</v>
      </c>
      <c r="CJ26" s="3">
        <f t="shared" ref="CJ26:CJ40" si="6">IF(ISBLANK(BY26),0,1)+IF(ISBLANK(BZ26),0,1)+IF(ISBLANK(CA26),0,1)+IF(ISBLANK(CB26),0,1)+IF(ISBLANK(CC26),0,1)+IF(ISBLANK(CD26),0,1)+IF(ISBLANK(CE26),0,1)+IF(ISBLANK(CF26),0,1)+IF(ISBLANK(CG26),0,1)+IF(ISBLANK(CH26),0,1)+IF(ISBLANK(CI26),0,1)</f>
        <v>2</v>
      </c>
      <c r="CK26" t="str">
        <f t="shared" si="4"/>
        <v>ok</v>
      </c>
      <c r="CL26" s="21">
        <f t="shared" si="5"/>
        <v>2</v>
      </c>
    </row>
    <row r="27" spans="1:90">
      <c r="A27" s="1">
        <v>27</v>
      </c>
      <c r="B27">
        <v>64214</v>
      </c>
      <c r="C27" s="2">
        <v>40435.870081018518</v>
      </c>
      <c r="D27" t="s">
        <v>0</v>
      </c>
      <c r="G27" t="s">
        <v>79</v>
      </c>
      <c r="H27" s="1">
        <v>-71.25</v>
      </c>
      <c r="I27" s="1">
        <v>46.8</v>
      </c>
      <c r="J27" t="s">
        <v>4</v>
      </c>
      <c r="K27" t="s">
        <v>154</v>
      </c>
      <c r="L27" t="s">
        <v>6</v>
      </c>
      <c r="N27" t="s">
        <v>301</v>
      </c>
      <c r="O27" t="s">
        <v>384</v>
      </c>
      <c r="P27">
        <v>3</v>
      </c>
      <c r="T27" t="s">
        <v>22</v>
      </c>
      <c r="U27" t="s">
        <v>7</v>
      </c>
      <c r="X27">
        <v>1</v>
      </c>
      <c r="Y27" t="s">
        <v>631</v>
      </c>
      <c r="Z27">
        <v>1951</v>
      </c>
      <c r="AA27" t="s">
        <v>149</v>
      </c>
      <c r="AD27" t="s">
        <v>180</v>
      </c>
      <c r="AJ27" t="s">
        <v>8</v>
      </c>
      <c r="AK27" t="s">
        <v>344</v>
      </c>
      <c r="AL27" t="s">
        <v>345</v>
      </c>
      <c r="AO27" t="s">
        <v>10</v>
      </c>
      <c r="AP27" t="s">
        <v>10</v>
      </c>
      <c r="AQ27" t="s">
        <v>80</v>
      </c>
      <c r="AR27" t="s">
        <v>25</v>
      </c>
      <c r="AV27" t="s">
        <v>12</v>
      </c>
      <c r="AW27" t="s">
        <v>346</v>
      </c>
      <c r="AX27" t="s">
        <v>10</v>
      </c>
      <c r="AY27" t="s">
        <v>347</v>
      </c>
      <c r="AZ27" t="s">
        <v>354</v>
      </c>
      <c r="BC27" t="s">
        <v>158</v>
      </c>
      <c r="BE27">
        <v>5</v>
      </c>
      <c r="BF27" t="s">
        <v>383</v>
      </c>
      <c r="BG27" t="s">
        <v>377</v>
      </c>
      <c r="BI27" t="s">
        <v>14</v>
      </c>
      <c r="BM27" t="s">
        <v>165</v>
      </c>
      <c r="BP27">
        <v>120</v>
      </c>
      <c r="BQ27">
        <v>2</v>
      </c>
      <c r="BR27" t="s">
        <v>333</v>
      </c>
      <c r="BS27" t="s">
        <v>228</v>
      </c>
      <c r="BT27">
        <v>70</v>
      </c>
      <c r="BU27" t="s">
        <v>334</v>
      </c>
      <c r="BV27" t="s">
        <v>229</v>
      </c>
      <c r="BW27" s="5">
        <v>604760.49169700302</v>
      </c>
      <c r="BX27" s="5">
        <v>5062010.4928893298</v>
      </c>
      <c r="BY27" t="s">
        <v>606</v>
      </c>
      <c r="BZ27" t="s">
        <v>607</v>
      </c>
      <c r="CJ27" s="3">
        <f t="shared" si="6"/>
        <v>2</v>
      </c>
      <c r="CK27" t="str">
        <f t="shared" si="4"/>
        <v>ok</v>
      </c>
      <c r="CL27" s="21">
        <f t="shared" si="5"/>
        <v>2</v>
      </c>
    </row>
    <row r="28" spans="1:90">
      <c r="A28" s="1">
        <v>28</v>
      </c>
      <c r="B28">
        <v>64216</v>
      </c>
      <c r="C28" s="2">
        <v>40435.872997685183</v>
      </c>
      <c r="D28" t="s">
        <v>0</v>
      </c>
      <c r="G28" t="s">
        <v>74</v>
      </c>
      <c r="H28" s="1">
        <v>-73.900000000000006</v>
      </c>
      <c r="I28" s="1">
        <v>45.566699999999997</v>
      </c>
      <c r="J28" t="s">
        <v>4</v>
      </c>
      <c r="K28" t="s">
        <v>75</v>
      </c>
      <c r="L28" t="s">
        <v>6</v>
      </c>
      <c r="N28" t="s">
        <v>301</v>
      </c>
      <c r="O28" t="s">
        <v>384</v>
      </c>
      <c r="P28">
        <v>4</v>
      </c>
      <c r="T28" t="s">
        <v>22</v>
      </c>
      <c r="U28" t="s">
        <v>7</v>
      </c>
      <c r="V28" t="s">
        <v>7</v>
      </c>
      <c r="X28">
        <v>2</v>
      </c>
      <c r="Y28" t="s">
        <v>632</v>
      </c>
      <c r="Z28">
        <v>1977</v>
      </c>
      <c r="AA28" t="s">
        <v>149</v>
      </c>
      <c r="AB28" t="s">
        <v>343</v>
      </c>
      <c r="AJ28" t="s">
        <v>7</v>
      </c>
      <c r="AM28" t="s">
        <v>9</v>
      </c>
      <c r="AO28" t="s">
        <v>10</v>
      </c>
      <c r="AP28" t="s">
        <v>10</v>
      </c>
      <c r="AQ28" t="s">
        <v>76</v>
      </c>
      <c r="AR28" t="s">
        <v>25</v>
      </c>
      <c r="AV28" t="s">
        <v>12</v>
      </c>
      <c r="AW28" t="s">
        <v>346</v>
      </c>
      <c r="AX28" t="s">
        <v>10</v>
      </c>
      <c r="AY28" t="s">
        <v>347</v>
      </c>
      <c r="BE28">
        <v>5</v>
      </c>
      <c r="BF28" t="s">
        <v>77</v>
      </c>
      <c r="BG28" t="s">
        <v>377</v>
      </c>
      <c r="BH28" t="s">
        <v>350</v>
      </c>
      <c r="BM28" t="s">
        <v>165</v>
      </c>
      <c r="BP28">
        <v>120</v>
      </c>
      <c r="BQ28">
        <v>2</v>
      </c>
      <c r="BR28" t="s">
        <v>401</v>
      </c>
      <c r="BS28" t="s">
        <v>378</v>
      </c>
      <c r="BU28" t="s">
        <v>332</v>
      </c>
      <c r="BV28" t="s">
        <v>78</v>
      </c>
      <c r="BW28" s="5">
        <v>586466.17043205095</v>
      </c>
      <c r="BX28" s="5">
        <v>5044848.5557803903</v>
      </c>
      <c r="BY28" t="s">
        <v>635</v>
      </c>
      <c r="BZ28" t="s">
        <v>440</v>
      </c>
      <c r="CJ28" s="3">
        <f t="shared" si="6"/>
        <v>2</v>
      </c>
      <c r="CK28" t="str">
        <f t="shared" si="4"/>
        <v>ok</v>
      </c>
      <c r="CL28" s="21">
        <f t="shared" si="5"/>
        <v>2</v>
      </c>
    </row>
    <row r="29" spans="1:90">
      <c r="A29" s="1">
        <v>29</v>
      </c>
      <c r="B29">
        <v>64249</v>
      </c>
      <c r="C29" s="2">
        <v>40435.890115740738</v>
      </c>
      <c r="D29" t="s">
        <v>0</v>
      </c>
      <c r="G29" t="s">
        <v>69</v>
      </c>
      <c r="H29" s="1">
        <v>-73.4833</v>
      </c>
      <c r="I29" s="1">
        <v>45.45</v>
      </c>
      <c r="J29" t="s">
        <v>4</v>
      </c>
      <c r="K29" t="s">
        <v>211</v>
      </c>
      <c r="L29" t="s">
        <v>6</v>
      </c>
      <c r="N29" t="s">
        <v>32</v>
      </c>
      <c r="O29" t="s">
        <v>51</v>
      </c>
      <c r="P29">
        <v>3</v>
      </c>
      <c r="T29" t="s">
        <v>148</v>
      </c>
      <c r="U29" t="s">
        <v>148</v>
      </c>
      <c r="X29">
        <v>3</v>
      </c>
      <c r="Y29" t="s">
        <v>632</v>
      </c>
      <c r="Z29">
        <v>1986</v>
      </c>
      <c r="AA29" t="s">
        <v>149</v>
      </c>
      <c r="AE29" t="s">
        <v>23</v>
      </c>
      <c r="AJ29" t="s">
        <v>8</v>
      </c>
      <c r="AM29" t="s">
        <v>9</v>
      </c>
      <c r="AO29" t="s">
        <v>10</v>
      </c>
      <c r="AP29" t="s">
        <v>10</v>
      </c>
      <c r="AQ29" t="s">
        <v>70</v>
      </c>
      <c r="AR29" t="s">
        <v>25</v>
      </c>
      <c r="AV29" t="s">
        <v>12</v>
      </c>
      <c r="AW29" t="s">
        <v>26</v>
      </c>
      <c r="AX29" t="s">
        <v>27</v>
      </c>
      <c r="BD29" t="s">
        <v>12</v>
      </c>
      <c r="BF29" t="s">
        <v>383</v>
      </c>
      <c r="BG29" t="s">
        <v>13</v>
      </c>
      <c r="BJ29" t="s">
        <v>164</v>
      </c>
      <c r="BM29" t="s">
        <v>165</v>
      </c>
      <c r="BP29">
        <v>150</v>
      </c>
      <c r="BQ29">
        <v>3</v>
      </c>
      <c r="BR29" t="s">
        <v>71</v>
      </c>
      <c r="BS29" t="s">
        <v>72</v>
      </c>
      <c r="BT29">
        <v>250</v>
      </c>
      <c r="BU29" t="s">
        <v>376</v>
      </c>
      <c r="BV29" t="s">
        <v>73</v>
      </c>
      <c r="BW29" s="5">
        <v>742785.38074200402</v>
      </c>
      <c r="BX29" s="5">
        <v>5031038.1267196601</v>
      </c>
      <c r="BY29" t="s">
        <v>605</v>
      </c>
      <c r="BZ29" t="s">
        <v>604</v>
      </c>
      <c r="CA29" t="s">
        <v>45</v>
      </c>
      <c r="CJ29" s="3">
        <f t="shared" si="6"/>
        <v>3</v>
      </c>
      <c r="CK29" t="str">
        <f t="shared" si="4"/>
        <v>ok</v>
      </c>
      <c r="CL29" s="21">
        <f t="shared" si="5"/>
        <v>3</v>
      </c>
    </row>
    <row r="30" spans="1:90">
      <c r="A30" s="1">
        <v>30</v>
      </c>
      <c r="B30">
        <v>64278</v>
      </c>
      <c r="C30" s="2">
        <v>40435.902777777781</v>
      </c>
      <c r="D30" t="s">
        <v>0</v>
      </c>
      <c r="G30" t="s">
        <v>18</v>
      </c>
      <c r="H30" t="s">
        <v>19</v>
      </c>
      <c r="I30" t="s">
        <v>20</v>
      </c>
      <c r="J30" t="s">
        <v>4</v>
      </c>
      <c r="K30" t="s">
        <v>21</v>
      </c>
      <c r="L30" t="s">
        <v>6</v>
      </c>
      <c r="N30" t="s">
        <v>301</v>
      </c>
      <c r="O30" t="s">
        <v>384</v>
      </c>
      <c r="P30">
        <v>2</v>
      </c>
      <c r="T30" t="s">
        <v>22</v>
      </c>
      <c r="X30">
        <v>2</v>
      </c>
      <c r="Y30" t="s">
        <v>632</v>
      </c>
      <c r="Z30">
        <v>1951</v>
      </c>
      <c r="AA30" t="s">
        <v>149</v>
      </c>
      <c r="AE30" t="s">
        <v>23</v>
      </c>
      <c r="AJ30" t="s">
        <v>7</v>
      </c>
      <c r="AM30" t="s">
        <v>9</v>
      </c>
      <c r="AO30" t="s">
        <v>10</v>
      </c>
      <c r="AP30" t="s">
        <v>10</v>
      </c>
      <c r="AQ30" t="s">
        <v>24</v>
      </c>
      <c r="AR30" s="8" t="s">
        <v>25</v>
      </c>
      <c r="AV30" t="s">
        <v>12</v>
      </c>
      <c r="AW30" t="s">
        <v>26</v>
      </c>
      <c r="AX30" t="s">
        <v>27</v>
      </c>
      <c r="BF30" t="s">
        <v>383</v>
      </c>
      <c r="BG30" t="s">
        <v>385</v>
      </c>
      <c r="BL30" t="s">
        <v>28</v>
      </c>
      <c r="BM30" t="s">
        <v>165</v>
      </c>
      <c r="BP30">
        <v>120</v>
      </c>
      <c r="BQ30" s="8">
        <v>5</v>
      </c>
      <c r="BR30" t="s">
        <v>379</v>
      </c>
      <c r="BS30" t="s">
        <v>29</v>
      </c>
      <c r="BT30">
        <v>30</v>
      </c>
      <c r="BU30" t="s">
        <v>348</v>
      </c>
      <c r="BV30" t="s">
        <v>30</v>
      </c>
      <c r="BW30" s="3">
        <v>606801.18354660703</v>
      </c>
      <c r="BX30" s="3">
        <v>5062071.8121894002</v>
      </c>
      <c r="BY30" t="s">
        <v>535</v>
      </c>
      <c r="BZ30" s="6" t="s">
        <v>536</v>
      </c>
      <c r="CA30" s="7" t="s">
        <v>537</v>
      </c>
      <c r="CB30" t="s">
        <v>538</v>
      </c>
      <c r="CC30" t="s">
        <v>440</v>
      </c>
      <c r="CJ30" s="3">
        <f t="shared" si="6"/>
        <v>5</v>
      </c>
      <c r="CK30" t="str">
        <f t="shared" si="4"/>
        <v>ok</v>
      </c>
      <c r="CL30" s="21">
        <f t="shared" si="5"/>
        <v>5</v>
      </c>
    </row>
    <row r="31" spans="1:90">
      <c r="A31" s="1">
        <v>31</v>
      </c>
      <c r="B31">
        <v>64321</v>
      </c>
      <c r="C31" s="2">
        <v>40435.919050925928</v>
      </c>
      <c r="D31" t="s">
        <v>0</v>
      </c>
      <c r="G31" t="s">
        <v>151</v>
      </c>
      <c r="H31" t="s">
        <v>152</v>
      </c>
      <c r="I31" t="s">
        <v>153</v>
      </c>
      <c r="J31" t="s">
        <v>4</v>
      </c>
      <c r="K31" t="s">
        <v>154</v>
      </c>
      <c r="L31" t="s">
        <v>6</v>
      </c>
      <c r="N31" t="s">
        <v>301</v>
      </c>
      <c r="O31" t="s">
        <v>7</v>
      </c>
      <c r="P31">
        <v>3</v>
      </c>
      <c r="T31" t="s">
        <v>353</v>
      </c>
      <c r="U31" t="s">
        <v>155</v>
      </c>
      <c r="X31">
        <v>3</v>
      </c>
      <c r="Y31" t="s">
        <v>631</v>
      </c>
      <c r="Z31">
        <v>1986</v>
      </c>
      <c r="AA31" t="s">
        <v>149</v>
      </c>
      <c r="AB31" t="s">
        <v>343</v>
      </c>
      <c r="AJ31" t="s">
        <v>156</v>
      </c>
      <c r="AL31" t="s">
        <v>345</v>
      </c>
      <c r="AO31" t="s">
        <v>10</v>
      </c>
      <c r="AP31" t="s">
        <v>10</v>
      </c>
      <c r="AQ31" t="s">
        <v>157</v>
      </c>
      <c r="AR31" t="s">
        <v>25</v>
      </c>
      <c r="AV31" t="s">
        <v>12</v>
      </c>
      <c r="AW31" t="s">
        <v>346</v>
      </c>
      <c r="AX31" t="s">
        <v>10</v>
      </c>
      <c r="AY31" t="s">
        <v>347</v>
      </c>
      <c r="AZ31" t="s">
        <v>354</v>
      </c>
      <c r="BA31" t="s">
        <v>355</v>
      </c>
      <c r="BC31" t="s">
        <v>158</v>
      </c>
      <c r="BE31">
        <v>6</v>
      </c>
      <c r="BF31" t="s">
        <v>383</v>
      </c>
      <c r="BG31" t="s">
        <v>13</v>
      </c>
      <c r="BH31" t="s">
        <v>350</v>
      </c>
      <c r="BM31" t="s">
        <v>165</v>
      </c>
      <c r="BP31">
        <v>180</v>
      </c>
      <c r="BQ31">
        <v>2</v>
      </c>
      <c r="BR31" t="s">
        <v>431</v>
      </c>
      <c r="BS31" t="s">
        <v>356</v>
      </c>
      <c r="BT31">
        <v>120</v>
      </c>
      <c r="BU31" t="s">
        <v>357</v>
      </c>
      <c r="BV31" t="s">
        <v>159</v>
      </c>
      <c r="BW31" s="3">
        <v>640144.08944857505</v>
      </c>
      <c r="BX31" s="3">
        <v>5049489.6742916396</v>
      </c>
      <c r="BY31" t="s">
        <v>542</v>
      </c>
      <c r="BZ31" t="s">
        <v>543</v>
      </c>
      <c r="CJ31" s="3">
        <f t="shared" si="6"/>
        <v>2</v>
      </c>
      <c r="CK31" t="str">
        <f t="shared" si="4"/>
        <v>ok</v>
      </c>
      <c r="CL31" s="21">
        <f t="shared" si="5"/>
        <v>2</v>
      </c>
    </row>
    <row r="32" spans="1:90">
      <c r="A32" s="1">
        <v>34</v>
      </c>
      <c r="B32">
        <v>64551</v>
      </c>
      <c r="C32" s="2">
        <v>40435.985381944447</v>
      </c>
      <c r="D32" t="s">
        <v>0</v>
      </c>
      <c r="G32" t="s">
        <v>160</v>
      </c>
      <c r="H32" t="s">
        <v>2</v>
      </c>
      <c r="I32" t="s">
        <v>3</v>
      </c>
      <c r="J32" t="s">
        <v>4</v>
      </c>
      <c r="K32" t="s">
        <v>5</v>
      </c>
      <c r="L32" t="s">
        <v>6</v>
      </c>
      <c r="N32" t="s">
        <v>32</v>
      </c>
      <c r="O32" t="s">
        <v>51</v>
      </c>
      <c r="P32">
        <v>1</v>
      </c>
      <c r="X32">
        <v>1</v>
      </c>
      <c r="Y32" t="s">
        <v>632</v>
      </c>
      <c r="Z32">
        <v>1987</v>
      </c>
      <c r="AA32" t="s">
        <v>149</v>
      </c>
      <c r="AH32" t="s">
        <v>161</v>
      </c>
      <c r="AJ32" t="s">
        <v>162</v>
      </c>
      <c r="AL32" t="s">
        <v>345</v>
      </c>
      <c r="AO32" t="s">
        <v>10</v>
      </c>
      <c r="AP32" t="s">
        <v>10</v>
      </c>
      <c r="AQ32" t="s">
        <v>163</v>
      </c>
      <c r="AR32" t="s">
        <v>25</v>
      </c>
      <c r="AV32" t="s">
        <v>12</v>
      </c>
      <c r="AW32" t="s">
        <v>346</v>
      </c>
      <c r="AX32" t="s">
        <v>10</v>
      </c>
      <c r="AY32" t="s">
        <v>347</v>
      </c>
      <c r="BF32" t="s">
        <v>383</v>
      </c>
      <c r="BG32" t="s">
        <v>13</v>
      </c>
      <c r="BJ32" t="s">
        <v>164</v>
      </c>
      <c r="BL32" t="s">
        <v>28</v>
      </c>
      <c r="BM32" t="s">
        <v>165</v>
      </c>
      <c r="BP32">
        <v>90</v>
      </c>
      <c r="BQ32">
        <v>3</v>
      </c>
      <c r="BR32" t="s">
        <v>432</v>
      </c>
      <c r="BS32" t="s">
        <v>166</v>
      </c>
      <c r="BT32">
        <v>110</v>
      </c>
      <c r="BU32" t="s">
        <v>311</v>
      </c>
      <c r="BV32" t="s">
        <v>167</v>
      </c>
      <c r="BW32" s="3">
        <v>608353.72664415604</v>
      </c>
      <c r="BX32" s="3">
        <v>5040518.3582429802</v>
      </c>
      <c r="BY32" t="s">
        <v>544</v>
      </c>
      <c r="BZ32" t="s">
        <v>545</v>
      </c>
      <c r="CA32" t="s">
        <v>546</v>
      </c>
      <c r="CJ32" s="3">
        <f t="shared" si="6"/>
        <v>3</v>
      </c>
      <c r="CK32" t="str">
        <f t="shared" si="4"/>
        <v>ok</v>
      </c>
      <c r="CL32" s="21">
        <f t="shared" si="5"/>
        <v>3</v>
      </c>
    </row>
    <row r="33" spans="1:90">
      <c r="A33" s="1">
        <v>35</v>
      </c>
      <c r="B33">
        <v>64628</v>
      </c>
      <c r="C33" s="2">
        <v>40436.031851851854</v>
      </c>
      <c r="D33" t="s">
        <v>0</v>
      </c>
      <c r="G33" t="s">
        <v>1</v>
      </c>
      <c r="H33" t="s">
        <v>2</v>
      </c>
      <c r="I33" t="s">
        <v>3</v>
      </c>
      <c r="J33" t="s">
        <v>4</v>
      </c>
      <c r="K33" t="s">
        <v>5</v>
      </c>
      <c r="L33" t="s">
        <v>6</v>
      </c>
      <c r="N33" t="s">
        <v>301</v>
      </c>
      <c r="O33" t="s">
        <v>7</v>
      </c>
      <c r="P33">
        <v>3</v>
      </c>
      <c r="T33" t="s">
        <v>302</v>
      </c>
      <c r="U33" t="s">
        <v>342</v>
      </c>
      <c r="X33">
        <v>3</v>
      </c>
      <c r="Y33" t="s">
        <v>631</v>
      </c>
      <c r="Z33">
        <v>1987</v>
      </c>
      <c r="AA33" t="s">
        <v>149</v>
      </c>
      <c r="AB33" t="s">
        <v>343</v>
      </c>
      <c r="AJ33" t="s">
        <v>8</v>
      </c>
      <c r="AM33" t="s">
        <v>9</v>
      </c>
      <c r="AO33" t="s">
        <v>10</v>
      </c>
      <c r="AP33" t="s">
        <v>10</v>
      </c>
      <c r="AQ33" t="s">
        <v>11</v>
      </c>
      <c r="AR33" t="s">
        <v>25</v>
      </c>
      <c r="AV33" t="s">
        <v>12</v>
      </c>
      <c r="AW33" t="s">
        <v>346</v>
      </c>
      <c r="AX33" t="s">
        <v>10</v>
      </c>
      <c r="AY33" t="s">
        <v>347</v>
      </c>
      <c r="BF33" t="s">
        <v>383</v>
      </c>
      <c r="BG33" t="s">
        <v>13</v>
      </c>
      <c r="BI33" t="s">
        <v>14</v>
      </c>
      <c r="BM33" t="s">
        <v>165</v>
      </c>
      <c r="BP33">
        <v>100</v>
      </c>
      <c r="BQ33" s="8">
        <v>2</v>
      </c>
      <c r="BR33" t="s">
        <v>416</v>
      </c>
      <c r="BS33" t="s">
        <v>15</v>
      </c>
      <c r="BT33">
        <v>30</v>
      </c>
      <c r="BU33" t="s">
        <v>16</v>
      </c>
      <c r="BV33" t="s">
        <v>17</v>
      </c>
      <c r="BW33" s="3">
        <v>612409.33569710504</v>
      </c>
      <c r="BX33" s="3">
        <v>5047537.7648544703</v>
      </c>
      <c r="BY33" t="s">
        <v>649</v>
      </c>
      <c r="BZ33" t="s">
        <v>440</v>
      </c>
      <c r="CJ33" s="3">
        <f t="shared" si="6"/>
        <v>2</v>
      </c>
      <c r="CK33" t="str">
        <f t="shared" si="4"/>
        <v>ok</v>
      </c>
      <c r="CL33" s="21">
        <f t="shared" si="5"/>
        <v>2</v>
      </c>
    </row>
    <row r="34" spans="1:90">
      <c r="A34" s="1">
        <v>36</v>
      </c>
      <c r="B34">
        <v>64659</v>
      </c>
      <c r="C34" s="2">
        <v>40436.070335648146</v>
      </c>
      <c r="D34" t="s">
        <v>0</v>
      </c>
      <c r="G34" t="s">
        <v>204</v>
      </c>
      <c r="H34" s="1">
        <v>1.4333</v>
      </c>
      <c r="I34" s="1">
        <v>43.6</v>
      </c>
      <c r="J34" t="s">
        <v>205</v>
      </c>
      <c r="K34" t="s">
        <v>206</v>
      </c>
      <c r="L34" t="s">
        <v>207</v>
      </c>
      <c r="N34" t="s">
        <v>32</v>
      </c>
      <c r="O34" t="s">
        <v>51</v>
      </c>
      <c r="P34">
        <v>2</v>
      </c>
      <c r="T34" t="s">
        <v>148</v>
      </c>
      <c r="X34">
        <v>1</v>
      </c>
      <c r="Y34" t="s">
        <v>631</v>
      </c>
      <c r="Z34">
        <v>1987</v>
      </c>
      <c r="AA34" t="s">
        <v>413</v>
      </c>
      <c r="AB34" t="s">
        <v>343</v>
      </c>
      <c r="AJ34" t="s">
        <v>8</v>
      </c>
      <c r="AL34" t="s">
        <v>345</v>
      </c>
      <c r="AO34" t="s">
        <v>10</v>
      </c>
      <c r="AP34" t="s">
        <v>27</v>
      </c>
      <c r="AR34" t="s">
        <v>10</v>
      </c>
      <c r="AV34" t="s">
        <v>12</v>
      </c>
      <c r="AW34" t="s">
        <v>208</v>
      </c>
      <c r="AX34" t="s">
        <v>27</v>
      </c>
      <c r="BD34" t="s">
        <v>12</v>
      </c>
      <c r="BF34" t="s">
        <v>383</v>
      </c>
      <c r="BG34" t="s">
        <v>13</v>
      </c>
      <c r="BI34" t="s">
        <v>14</v>
      </c>
      <c r="BL34" t="s">
        <v>28</v>
      </c>
      <c r="BM34" t="s">
        <v>165</v>
      </c>
      <c r="BP34" s="8">
        <v>60</v>
      </c>
      <c r="BQ34">
        <v>6</v>
      </c>
      <c r="BR34" t="s">
        <v>441</v>
      </c>
      <c r="BS34" t="s">
        <v>363</v>
      </c>
      <c r="BT34">
        <v>23</v>
      </c>
      <c r="BU34" t="s">
        <v>364</v>
      </c>
      <c r="BV34" t="s">
        <v>209</v>
      </c>
      <c r="BW34" s="3">
        <v>6760110.6310479296</v>
      </c>
      <c r="BX34" s="3">
        <v>8573481.0743356999</v>
      </c>
      <c r="BY34" t="s">
        <v>572</v>
      </c>
      <c r="BZ34" t="s">
        <v>573</v>
      </c>
      <c r="CA34" t="s">
        <v>574</v>
      </c>
      <c r="CB34" t="s">
        <v>575</v>
      </c>
      <c r="CC34" t="s">
        <v>568</v>
      </c>
      <c r="CD34" t="s">
        <v>569</v>
      </c>
      <c r="CJ34" s="3">
        <f t="shared" si="6"/>
        <v>6</v>
      </c>
      <c r="CK34" t="str">
        <f t="shared" si="4"/>
        <v>ok</v>
      </c>
      <c r="CL34" s="21">
        <f t="shared" si="5"/>
        <v>6</v>
      </c>
    </row>
    <row r="35" spans="1:90">
      <c r="A35" s="1">
        <v>37</v>
      </c>
      <c r="B35">
        <v>65178</v>
      </c>
      <c r="C35" s="2">
        <v>40436.282430555555</v>
      </c>
      <c r="D35" t="s">
        <v>0</v>
      </c>
      <c r="G35" t="s">
        <v>119</v>
      </c>
      <c r="H35" s="1">
        <v>-71.25</v>
      </c>
      <c r="I35" s="1">
        <v>46.8</v>
      </c>
      <c r="J35" t="s">
        <v>4</v>
      </c>
      <c r="K35" t="s">
        <v>154</v>
      </c>
      <c r="L35" t="s">
        <v>6</v>
      </c>
      <c r="N35" t="s">
        <v>32</v>
      </c>
      <c r="O35" t="s">
        <v>51</v>
      </c>
      <c r="P35">
        <v>3</v>
      </c>
      <c r="T35" t="s">
        <v>22</v>
      </c>
      <c r="U35" t="s">
        <v>148</v>
      </c>
      <c r="X35">
        <v>2</v>
      </c>
      <c r="Y35" t="s">
        <v>631</v>
      </c>
      <c r="Z35">
        <v>1985</v>
      </c>
      <c r="AA35" t="s">
        <v>149</v>
      </c>
      <c r="AB35" t="s">
        <v>343</v>
      </c>
      <c r="AJ35" t="s">
        <v>8</v>
      </c>
      <c r="AK35" t="s">
        <v>344</v>
      </c>
      <c r="AO35" t="s">
        <v>10</v>
      </c>
      <c r="AQ35" t="s">
        <v>120</v>
      </c>
      <c r="AR35" t="s">
        <v>27</v>
      </c>
      <c r="AV35" t="s">
        <v>12</v>
      </c>
      <c r="AW35" t="s">
        <v>26</v>
      </c>
      <c r="AX35" t="s">
        <v>27</v>
      </c>
      <c r="BD35" t="s">
        <v>12</v>
      </c>
      <c r="BF35" t="s">
        <v>383</v>
      </c>
      <c r="BG35" t="s">
        <v>13</v>
      </c>
      <c r="BJ35" t="s">
        <v>164</v>
      </c>
      <c r="BL35" t="s">
        <v>28</v>
      </c>
      <c r="BM35" t="s">
        <v>165</v>
      </c>
      <c r="BN35" t="s">
        <v>158</v>
      </c>
      <c r="BP35" s="8">
        <v>60</v>
      </c>
      <c r="BQ35">
        <v>6</v>
      </c>
      <c r="BR35" t="s">
        <v>475</v>
      </c>
      <c r="BS35" t="s">
        <v>121</v>
      </c>
      <c r="BT35">
        <v>50</v>
      </c>
      <c r="BU35" t="s">
        <v>392</v>
      </c>
      <c r="BV35" t="s">
        <v>33</v>
      </c>
      <c r="BW35" s="5">
        <v>783525.43303301604</v>
      </c>
      <c r="BX35" s="5">
        <v>5188500.5190520203</v>
      </c>
      <c r="BY35" t="s">
        <v>552</v>
      </c>
      <c r="BZ35" t="s">
        <v>553</v>
      </c>
      <c r="CA35" t="s">
        <v>554</v>
      </c>
      <c r="CB35" t="s">
        <v>555</v>
      </c>
      <c r="CC35" t="s">
        <v>556</v>
      </c>
      <c r="CD35" t="s">
        <v>557</v>
      </c>
      <c r="CJ35" s="3">
        <f t="shared" si="6"/>
        <v>6</v>
      </c>
      <c r="CK35" t="str">
        <f t="shared" ref="CK35:CK54" si="7">IF(CJ35=BQ35,"ok","ERREUR")</f>
        <v>ok</v>
      </c>
      <c r="CL35" s="21">
        <f t="shared" si="5"/>
        <v>6</v>
      </c>
    </row>
    <row r="36" spans="1:90">
      <c r="A36" s="1">
        <v>38</v>
      </c>
      <c r="B36">
        <v>65456</v>
      </c>
      <c r="C36" s="2">
        <v>40436.296643518515</v>
      </c>
      <c r="D36" t="s">
        <v>0</v>
      </c>
      <c r="G36" t="s">
        <v>210</v>
      </c>
      <c r="H36" s="1">
        <v>-73.4833</v>
      </c>
      <c r="I36" s="1">
        <v>45.45</v>
      </c>
      <c r="J36" t="s">
        <v>4</v>
      </c>
      <c r="K36" t="s">
        <v>211</v>
      </c>
      <c r="L36" t="s">
        <v>6</v>
      </c>
      <c r="N36" t="s">
        <v>301</v>
      </c>
      <c r="O36" t="s">
        <v>384</v>
      </c>
      <c r="P36">
        <v>2</v>
      </c>
      <c r="T36" t="s">
        <v>22</v>
      </c>
      <c r="X36">
        <v>2</v>
      </c>
      <c r="Y36" t="s">
        <v>631</v>
      </c>
      <c r="Z36">
        <v>1956</v>
      </c>
      <c r="AA36" t="s">
        <v>149</v>
      </c>
      <c r="AF36" t="s">
        <v>212</v>
      </c>
      <c r="AJ36" t="s">
        <v>8</v>
      </c>
      <c r="AM36" t="s">
        <v>9</v>
      </c>
      <c r="AO36" t="s">
        <v>10</v>
      </c>
      <c r="AP36" t="s">
        <v>10</v>
      </c>
      <c r="AQ36" t="s">
        <v>213</v>
      </c>
      <c r="AR36" t="s">
        <v>25</v>
      </c>
      <c r="AV36" t="s">
        <v>12</v>
      </c>
      <c r="AW36" t="s">
        <v>26</v>
      </c>
      <c r="AX36" t="s">
        <v>27</v>
      </c>
      <c r="BD36" t="s">
        <v>12</v>
      </c>
      <c r="BF36" t="s">
        <v>214</v>
      </c>
      <c r="BI36" t="s">
        <v>14</v>
      </c>
      <c r="BM36" t="s">
        <v>165</v>
      </c>
      <c r="BP36">
        <v>25</v>
      </c>
      <c r="BQ36">
        <v>3</v>
      </c>
      <c r="BR36" t="s">
        <v>442</v>
      </c>
      <c r="BS36" t="s">
        <v>215</v>
      </c>
      <c r="BT36">
        <v>40</v>
      </c>
      <c r="BU36" t="s">
        <v>365</v>
      </c>
      <c r="BV36" t="s">
        <v>216</v>
      </c>
      <c r="BW36" s="3">
        <v>678855.95907697396</v>
      </c>
      <c r="BX36" s="3">
        <v>5031470.0621634899</v>
      </c>
      <c r="BY36" t="s">
        <v>570</v>
      </c>
      <c r="BZ36" t="s">
        <v>591</v>
      </c>
      <c r="CA36" t="s">
        <v>541</v>
      </c>
      <c r="CJ36" s="3">
        <f t="shared" si="6"/>
        <v>3</v>
      </c>
      <c r="CK36" t="str">
        <f t="shared" si="7"/>
        <v>ok</v>
      </c>
      <c r="CL36" s="21">
        <f t="shared" si="5"/>
        <v>3</v>
      </c>
    </row>
    <row r="37" spans="1:90">
      <c r="A37" s="1">
        <v>39</v>
      </c>
      <c r="B37">
        <v>65684</v>
      </c>
      <c r="C37" s="2">
        <v>40436.350729166668</v>
      </c>
      <c r="D37" t="s">
        <v>0</v>
      </c>
      <c r="G37" t="s">
        <v>195</v>
      </c>
      <c r="H37" t="s">
        <v>2</v>
      </c>
      <c r="I37" t="s">
        <v>3</v>
      </c>
      <c r="J37" t="s">
        <v>4</v>
      </c>
      <c r="K37" t="s">
        <v>5</v>
      </c>
      <c r="L37" t="s">
        <v>6</v>
      </c>
      <c r="N37" t="s">
        <v>198</v>
      </c>
      <c r="O37" t="s">
        <v>384</v>
      </c>
      <c r="P37">
        <v>2</v>
      </c>
      <c r="T37" t="s">
        <v>22</v>
      </c>
      <c r="X37">
        <v>2</v>
      </c>
      <c r="Y37" t="s">
        <v>631</v>
      </c>
      <c r="Z37">
        <v>1984</v>
      </c>
      <c r="AA37" t="s">
        <v>149</v>
      </c>
      <c r="AD37" t="s">
        <v>180</v>
      </c>
      <c r="AJ37" t="s">
        <v>156</v>
      </c>
      <c r="AL37" t="s">
        <v>345</v>
      </c>
      <c r="AO37" t="s">
        <v>10</v>
      </c>
      <c r="AP37" t="s">
        <v>10</v>
      </c>
      <c r="AQ37" t="s">
        <v>199</v>
      </c>
      <c r="AR37" t="s">
        <v>25</v>
      </c>
      <c r="AV37" t="s">
        <v>12</v>
      </c>
      <c r="AW37" t="s">
        <v>26</v>
      </c>
      <c r="AX37" t="s">
        <v>27</v>
      </c>
      <c r="BD37" t="s">
        <v>12</v>
      </c>
      <c r="BF37" t="s">
        <v>321</v>
      </c>
      <c r="BG37" t="s">
        <v>406</v>
      </c>
      <c r="BI37" t="s">
        <v>14</v>
      </c>
      <c r="BJ37" t="s">
        <v>164</v>
      </c>
      <c r="BL37" t="s">
        <v>28</v>
      </c>
      <c r="BM37" t="s">
        <v>165</v>
      </c>
      <c r="BP37">
        <v>90</v>
      </c>
      <c r="BQ37">
        <v>3</v>
      </c>
      <c r="BR37" t="s">
        <v>520</v>
      </c>
      <c r="BS37" t="s">
        <v>200</v>
      </c>
      <c r="BT37">
        <v>60</v>
      </c>
      <c r="BU37" t="s">
        <v>359</v>
      </c>
      <c r="BV37" t="s">
        <v>201</v>
      </c>
      <c r="BW37" s="3">
        <v>610030.52007311</v>
      </c>
      <c r="BX37" s="3">
        <v>5036301.4725886602</v>
      </c>
      <c r="BY37" t="s">
        <v>14</v>
      </c>
      <c r="BZ37" t="s">
        <v>459</v>
      </c>
      <c r="CA37" t="s">
        <v>460</v>
      </c>
      <c r="CJ37" s="3">
        <f t="shared" si="6"/>
        <v>3</v>
      </c>
      <c r="CK37" t="str">
        <f t="shared" si="7"/>
        <v>ok</v>
      </c>
      <c r="CL37" s="21">
        <f t="shared" si="5"/>
        <v>3</v>
      </c>
    </row>
    <row r="38" spans="1:90">
      <c r="A38" s="1">
        <v>40</v>
      </c>
      <c r="B38">
        <v>65685</v>
      </c>
      <c r="C38" s="2">
        <v>40436.350081018521</v>
      </c>
      <c r="D38" t="s">
        <v>0</v>
      </c>
      <c r="G38" t="s">
        <v>187</v>
      </c>
      <c r="H38" t="s">
        <v>188</v>
      </c>
      <c r="I38" t="s">
        <v>189</v>
      </c>
      <c r="J38" t="s">
        <v>4</v>
      </c>
      <c r="K38" t="s">
        <v>190</v>
      </c>
      <c r="L38" t="s">
        <v>191</v>
      </c>
      <c r="N38" t="s">
        <v>32</v>
      </c>
      <c r="O38" t="s">
        <v>51</v>
      </c>
      <c r="P38">
        <v>2</v>
      </c>
      <c r="T38" t="s">
        <v>22</v>
      </c>
      <c r="X38">
        <v>0</v>
      </c>
      <c r="Y38" t="s">
        <v>631</v>
      </c>
      <c r="Z38">
        <v>1982</v>
      </c>
      <c r="AA38" t="s">
        <v>179</v>
      </c>
      <c r="AD38" t="s">
        <v>180</v>
      </c>
      <c r="AJ38" t="s">
        <v>156</v>
      </c>
      <c r="AK38" t="s">
        <v>344</v>
      </c>
      <c r="AO38" t="s">
        <v>10</v>
      </c>
      <c r="AP38" t="s">
        <v>27</v>
      </c>
      <c r="AR38" t="s">
        <v>27</v>
      </c>
      <c r="AT38" t="s">
        <v>192</v>
      </c>
      <c r="AW38" t="s">
        <v>319</v>
      </c>
      <c r="AX38" t="s">
        <v>10</v>
      </c>
      <c r="AY38" t="s">
        <v>347</v>
      </c>
      <c r="BF38" t="s">
        <v>171</v>
      </c>
      <c r="BG38" t="s">
        <v>13</v>
      </c>
      <c r="BI38" t="s">
        <v>14</v>
      </c>
      <c r="BM38" t="s">
        <v>165</v>
      </c>
      <c r="BP38">
        <v>50</v>
      </c>
      <c r="BQ38">
        <v>2</v>
      </c>
      <c r="BR38" t="s">
        <v>382</v>
      </c>
      <c r="BS38" t="s">
        <v>320</v>
      </c>
      <c r="BT38">
        <v>10</v>
      </c>
      <c r="BU38" t="s">
        <v>193</v>
      </c>
      <c r="BV38" t="s">
        <v>194</v>
      </c>
      <c r="BW38" s="3">
        <v>611007.63326008304</v>
      </c>
      <c r="BX38" s="3">
        <v>5043845.9311208604</v>
      </c>
      <c r="BY38" t="s">
        <v>457</v>
      </c>
      <c r="BZ38" t="s">
        <v>458</v>
      </c>
      <c r="CJ38" s="3">
        <f t="shared" si="6"/>
        <v>2</v>
      </c>
      <c r="CK38" t="str">
        <f t="shared" si="7"/>
        <v>ok</v>
      </c>
      <c r="CL38" s="21">
        <f t="shared" si="5"/>
        <v>2</v>
      </c>
    </row>
    <row r="39" spans="1:90">
      <c r="A39" s="1">
        <v>41</v>
      </c>
      <c r="B39">
        <v>65693</v>
      </c>
      <c r="C39" s="2">
        <v>40436.353506944448</v>
      </c>
      <c r="D39" t="s">
        <v>0</v>
      </c>
      <c r="G39" t="s">
        <v>183</v>
      </c>
      <c r="H39" t="s">
        <v>152</v>
      </c>
      <c r="I39" t="s">
        <v>153</v>
      </c>
      <c r="J39" t="s">
        <v>4</v>
      </c>
      <c r="K39" t="s">
        <v>154</v>
      </c>
      <c r="L39" t="s">
        <v>6</v>
      </c>
      <c r="N39" t="s">
        <v>32</v>
      </c>
      <c r="O39" t="s">
        <v>51</v>
      </c>
      <c r="P39">
        <v>2</v>
      </c>
      <c r="T39" t="s">
        <v>148</v>
      </c>
      <c r="X39">
        <v>1</v>
      </c>
      <c r="Y39" t="s">
        <v>631</v>
      </c>
      <c r="Z39">
        <v>1991</v>
      </c>
      <c r="AA39" t="s">
        <v>149</v>
      </c>
      <c r="AB39" t="s">
        <v>343</v>
      </c>
      <c r="AJ39" t="s">
        <v>184</v>
      </c>
      <c r="AK39" t="s">
        <v>344</v>
      </c>
      <c r="AO39" t="s">
        <v>27</v>
      </c>
      <c r="AP39" t="s">
        <v>27</v>
      </c>
      <c r="AR39" t="s">
        <v>10</v>
      </c>
      <c r="AV39" t="s">
        <v>12</v>
      </c>
      <c r="AW39" t="s">
        <v>26</v>
      </c>
      <c r="AX39" t="s">
        <v>27</v>
      </c>
      <c r="BD39" t="s">
        <v>12</v>
      </c>
      <c r="BF39" t="s">
        <v>383</v>
      </c>
      <c r="BG39" t="s">
        <v>13</v>
      </c>
      <c r="BH39" t="s">
        <v>350</v>
      </c>
      <c r="BJ39" t="s">
        <v>164</v>
      </c>
      <c r="BM39" t="s">
        <v>165</v>
      </c>
      <c r="BP39">
        <v>10</v>
      </c>
      <c r="BQ39">
        <v>6</v>
      </c>
      <c r="BR39" t="s">
        <v>415</v>
      </c>
      <c r="BS39" t="s">
        <v>185</v>
      </c>
      <c r="BT39">
        <v>1</v>
      </c>
      <c r="BU39" t="s">
        <v>318</v>
      </c>
      <c r="BV39" t="s">
        <v>186</v>
      </c>
      <c r="BW39" s="3">
        <v>787584.33086781902</v>
      </c>
      <c r="BX39" s="3">
        <v>5193315.8067912003</v>
      </c>
      <c r="BY39" t="s">
        <v>453</v>
      </c>
      <c r="BZ39" t="s">
        <v>454</v>
      </c>
      <c r="CA39" t="s">
        <v>455</v>
      </c>
      <c r="CB39" t="s">
        <v>599</v>
      </c>
      <c r="CC39" t="s">
        <v>600</v>
      </c>
      <c r="CD39" t="s">
        <v>456</v>
      </c>
      <c r="CJ39" s="3">
        <f t="shared" si="6"/>
        <v>6</v>
      </c>
      <c r="CK39" t="str">
        <f t="shared" si="7"/>
        <v>ok</v>
      </c>
      <c r="CL39" s="21">
        <f t="shared" si="5"/>
        <v>6</v>
      </c>
    </row>
    <row r="40" spans="1:90">
      <c r="A40" s="1">
        <v>42</v>
      </c>
      <c r="B40">
        <v>65828</v>
      </c>
      <c r="C40" s="2">
        <v>40436.358136574076</v>
      </c>
      <c r="D40" t="s">
        <v>0</v>
      </c>
      <c r="G40" t="s">
        <v>38</v>
      </c>
      <c r="H40" s="1">
        <v>-73.283299999999997</v>
      </c>
      <c r="I40" s="1">
        <v>45.883299999999998</v>
      </c>
      <c r="J40" t="s">
        <v>4</v>
      </c>
      <c r="K40" t="s">
        <v>39</v>
      </c>
      <c r="L40" t="s">
        <v>6</v>
      </c>
      <c r="N40" t="s">
        <v>301</v>
      </c>
      <c r="O40" t="s">
        <v>384</v>
      </c>
      <c r="P40">
        <v>3</v>
      </c>
      <c r="T40" t="s">
        <v>22</v>
      </c>
      <c r="U40" t="s">
        <v>7</v>
      </c>
      <c r="X40">
        <v>1</v>
      </c>
      <c r="Y40" t="s">
        <v>632</v>
      </c>
      <c r="Z40">
        <v>1985</v>
      </c>
      <c r="AA40" t="s">
        <v>149</v>
      </c>
      <c r="AH40" t="s">
        <v>161</v>
      </c>
      <c r="AJ40" t="s">
        <v>8</v>
      </c>
      <c r="AL40" t="s">
        <v>345</v>
      </c>
      <c r="AO40" t="s">
        <v>27</v>
      </c>
      <c r="AP40" t="s">
        <v>27</v>
      </c>
      <c r="AR40" t="s">
        <v>10</v>
      </c>
      <c r="AV40" t="s">
        <v>12</v>
      </c>
      <c r="AW40" t="s">
        <v>26</v>
      </c>
      <c r="AX40" t="s">
        <v>27</v>
      </c>
      <c r="BD40" t="s">
        <v>12</v>
      </c>
      <c r="BF40" t="s">
        <v>383</v>
      </c>
      <c r="BG40" t="s">
        <v>13</v>
      </c>
      <c r="BJ40" t="s">
        <v>164</v>
      </c>
      <c r="BM40" t="s">
        <v>165</v>
      </c>
      <c r="BP40">
        <v>30</v>
      </c>
      <c r="BQ40">
        <v>1</v>
      </c>
      <c r="BS40" t="s">
        <v>40</v>
      </c>
      <c r="BT40">
        <v>2</v>
      </c>
      <c r="BU40" t="s">
        <v>394</v>
      </c>
      <c r="BV40" t="s">
        <v>41</v>
      </c>
      <c r="BW40" s="4">
        <v>623111.18997496006</v>
      </c>
      <c r="BX40" s="4">
        <v>5070774.6007776698</v>
      </c>
      <c r="BY40">
        <v>0</v>
      </c>
      <c r="CJ40" s="3">
        <f t="shared" si="6"/>
        <v>1</v>
      </c>
      <c r="CK40" t="str">
        <f t="shared" si="7"/>
        <v>ok</v>
      </c>
      <c r="CL40" s="21">
        <f t="shared" si="5"/>
        <v>1</v>
      </c>
    </row>
    <row r="41" spans="1:90">
      <c r="A41" s="1">
        <v>43</v>
      </c>
      <c r="B41">
        <v>65866</v>
      </c>
      <c r="C41" s="2">
        <v>40436.373101851852</v>
      </c>
      <c r="D41" t="s">
        <v>0</v>
      </c>
      <c r="G41" t="s">
        <v>42</v>
      </c>
      <c r="H41" s="1">
        <v>-73.583299999999994</v>
      </c>
      <c r="I41" s="1">
        <v>45.5</v>
      </c>
      <c r="J41" t="s">
        <v>4</v>
      </c>
      <c r="K41" t="s">
        <v>5</v>
      </c>
      <c r="L41" t="s">
        <v>6</v>
      </c>
      <c r="N41" t="s">
        <v>32</v>
      </c>
      <c r="O41" t="s">
        <v>51</v>
      </c>
      <c r="P41">
        <v>3</v>
      </c>
      <c r="T41" t="s">
        <v>148</v>
      </c>
      <c r="U41" t="s">
        <v>148</v>
      </c>
      <c r="X41">
        <v>3</v>
      </c>
      <c r="Y41" t="s">
        <v>631</v>
      </c>
      <c r="Z41">
        <v>1987</v>
      </c>
      <c r="AA41" t="s">
        <v>149</v>
      </c>
      <c r="AB41" t="s">
        <v>343</v>
      </c>
      <c r="AJ41" t="s">
        <v>156</v>
      </c>
      <c r="AM41" t="s">
        <v>9</v>
      </c>
      <c r="AO41" t="s">
        <v>10</v>
      </c>
      <c r="AP41" t="s">
        <v>10</v>
      </c>
      <c r="AQ41" t="s">
        <v>395</v>
      </c>
      <c r="AR41" t="s">
        <v>25</v>
      </c>
      <c r="AV41" t="s">
        <v>12</v>
      </c>
      <c r="AW41" t="s">
        <v>346</v>
      </c>
      <c r="AX41" t="s">
        <v>10</v>
      </c>
      <c r="AY41" t="s">
        <v>347</v>
      </c>
      <c r="BF41" t="s">
        <v>383</v>
      </c>
      <c r="BG41" t="s">
        <v>13</v>
      </c>
      <c r="BH41" t="s">
        <v>350</v>
      </c>
      <c r="BK41" t="s">
        <v>65</v>
      </c>
      <c r="BL41" t="s">
        <v>28</v>
      </c>
      <c r="BM41" t="s">
        <v>165</v>
      </c>
      <c r="BP41">
        <v>90</v>
      </c>
      <c r="BQ41">
        <v>6</v>
      </c>
      <c r="BR41" t="s">
        <v>477</v>
      </c>
      <c r="BS41" t="s">
        <v>43</v>
      </c>
      <c r="BT41">
        <v>20</v>
      </c>
      <c r="BU41" t="s">
        <v>396</v>
      </c>
      <c r="BV41" t="s">
        <v>167</v>
      </c>
      <c r="BW41" s="4">
        <v>608298.10964725004</v>
      </c>
      <c r="BX41" s="4">
        <v>5040440.4958876902</v>
      </c>
      <c r="BY41" t="s">
        <v>628</v>
      </c>
      <c r="BZ41" t="s">
        <v>629</v>
      </c>
      <c r="CA41" t="s">
        <v>561</v>
      </c>
      <c r="CB41" t="s">
        <v>562</v>
      </c>
      <c r="CC41" t="s">
        <v>563</v>
      </c>
      <c r="CD41" t="s">
        <v>562</v>
      </c>
      <c r="CJ41" s="3">
        <f>IF(ISBLANK(CA41),0,1)+IF(ISBLANK(CB41),0,1)+IF(ISBLANK(CC41),0,1)+IF(ISBLANK(CD41),0,1)+IF(ISBLANK(#REF!),0,1)+IF(ISBLANK(#REF!),0,1)+IF(ISBLANK(CE41),0,1)+IF(ISBLANK(CF41),0,1)+IF(ISBLANK(CG41),0,1)+IF(ISBLANK(CH41),0,1)+IF(ISBLANK(CI41),0,1)</f>
        <v>6</v>
      </c>
      <c r="CK41" t="str">
        <f t="shared" si="7"/>
        <v>ok</v>
      </c>
      <c r="CL41" s="21">
        <f t="shared" si="5"/>
        <v>6</v>
      </c>
    </row>
    <row r="42" spans="1:90">
      <c r="A42" s="1">
        <v>44</v>
      </c>
      <c r="B42">
        <v>66012</v>
      </c>
      <c r="C42" s="2">
        <v>40436.426504629628</v>
      </c>
      <c r="D42" t="s">
        <v>0</v>
      </c>
      <c r="G42" t="s">
        <v>195</v>
      </c>
      <c r="H42" s="1">
        <v>-73.583299999999994</v>
      </c>
      <c r="I42" s="1">
        <v>45.5</v>
      </c>
      <c r="J42" t="s">
        <v>4</v>
      </c>
      <c r="K42" t="s">
        <v>5</v>
      </c>
      <c r="L42" t="s">
        <v>6</v>
      </c>
      <c r="N42" t="s">
        <v>301</v>
      </c>
      <c r="O42" t="s">
        <v>384</v>
      </c>
      <c r="P42">
        <v>4</v>
      </c>
      <c r="T42" t="s">
        <v>22</v>
      </c>
      <c r="U42" t="s">
        <v>7</v>
      </c>
      <c r="V42" t="s">
        <v>7</v>
      </c>
      <c r="X42">
        <v>3</v>
      </c>
      <c r="Y42" t="s">
        <v>631</v>
      </c>
      <c r="Z42">
        <v>1963</v>
      </c>
      <c r="AA42" t="s">
        <v>149</v>
      </c>
      <c r="AD42" t="s">
        <v>180</v>
      </c>
      <c r="AJ42" t="s">
        <v>156</v>
      </c>
      <c r="AM42" t="s">
        <v>9</v>
      </c>
      <c r="AO42" t="s">
        <v>10</v>
      </c>
      <c r="AP42" t="s">
        <v>10</v>
      </c>
      <c r="AQ42" t="s">
        <v>34</v>
      </c>
      <c r="AR42" t="s">
        <v>25</v>
      </c>
      <c r="AV42" t="s">
        <v>12</v>
      </c>
      <c r="AW42" t="s">
        <v>26</v>
      </c>
      <c r="AX42" t="s">
        <v>27</v>
      </c>
      <c r="BF42" t="s">
        <v>77</v>
      </c>
      <c r="BG42" t="s">
        <v>35</v>
      </c>
      <c r="BI42" t="s">
        <v>14</v>
      </c>
      <c r="BJ42" t="s">
        <v>164</v>
      </c>
      <c r="BM42" t="s">
        <v>165</v>
      </c>
      <c r="BP42">
        <v>60</v>
      </c>
      <c r="BQ42">
        <v>6</v>
      </c>
      <c r="BR42" t="s">
        <v>476</v>
      </c>
      <c r="BS42" t="s">
        <v>36</v>
      </c>
      <c r="BT42">
        <v>45</v>
      </c>
      <c r="BU42" t="s">
        <v>393</v>
      </c>
      <c r="BV42" t="s">
        <v>37</v>
      </c>
      <c r="BW42" s="5">
        <v>590571.617039787</v>
      </c>
      <c r="BX42" s="5">
        <v>5040593.8740526401</v>
      </c>
      <c r="BY42" t="s">
        <v>558</v>
      </c>
      <c r="BZ42" t="s">
        <v>559</v>
      </c>
      <c r="CA42" t="s">
        <v>559</v>
      </c>
      <c r="CB42" t="s">
        <v>603</v>
      </c>
      <c r="CC42" t="s">
        <v>560</v>
      </c>
      <c r="CD42" t="s">
        <v>603</v>
      </c>
      <c r="CJ42" s="3">
        <f>IF(ISBLANK(BY42),0,1)+IF(ISBLANK(BZ42),0,1)+IF(ISBLANK(CB42),0,1)+IF(ISBLANK(CC42),0,1)+IF(ISBLANK(CD42),0,1)+IF(ISBLANK(#REF!),0,1)+IF(ISBLANK(CE42),0,1)+IF(ISBLANK(CF42),0,1)+IF(ISBLANK(CG42),0,1)+IF(ISBLANK(CH42),0,1)+IF(ISBLANK(CI42),0,1)</f>
        <v>6</v>
      </c>
      <c r="CK42" t="str">
        <f t="shared" si="7"/>
        <v>ok</v>
      </c>
      <c r="CL42" s="21">
        <f t="shared" si="5"/>
        <v>6</v>
      </c>
    </row>
    <row r="43" spans="1:90">
      <c r="A43" s="1">
        <v>45</v>
      </c>
      <c r="B43">
        <v>66070</v>
      </c>
      <c r="C43" s="2">
        <v>40436.452928240738</v>
      </c>
      <c r="D43" t="s">
        <v>0</v>
      </c>
      <c r="G43" t="s">
        <v>175</v>
      </c>
      <c r="H43" t="s">
        <v>176</v>
      </c>
      <c r="I43" t="s">
        <v>177</v>
      </c>
      <c r="J43" t="s">
        <v>4</v>
      </c>
      <c r="K43" t="s">
        <v>178</v>
      </c>
      <c r="L43" t="s">
        <v>6</v>
      </c>
      <c r="N43" t="s">
        <v>32</v>
      </c>
      <c r="O43" t="s">
        <v>51</v>
      </c>
      <c r="P43">
        <v>2</v>
      </c>
      <c r="T43" t="s">
        <v>148</v>
      </c>
      <c r="X43">
        <v>2</v>
      </c>
      <c r="Y43" t="s">
        <v>632</v>
      </c>
      <c r="Z43">
        <v>1985</v>
      </c>
      <c r="AA43" t="s">
        <v>149</v>
      </c>
      <c r="AC43" t="s">
        <v>312</v>
      </c>
      <c r="AD43" t="s">
        <v>180</v>
      </c>
      <c r="AJ43" t="s">
        <v>8</v>
      </c>
      <c r="AM43" t="s">
        <v>9</v>
      </c>
      <c r="AO43" t="s">
        <v>10</v>
      </c>
      <c r="AP43" t="s">
        <v>10</v>
      </c>
      <c r="AQ43" t="s">
        <v>405</v>
      </c>
      <c r="AR43" t="s">
        <v>25</v>
      </c>
      <c r="AV43" t="s">
        <v>12</v>
      </c>
      <c r="AW43" t="s">
        <v>26</v>
      </c>
      <c r="AX43" t="s">
        <v>27</v>
      </c>
      <c r="BD43" t="s">
        <v>12</v>
      </c>
      <c r="BF43" t="s">
        <v>383</v>
      </c>
      <c r="BG43" t="s">
        <v>406</v>
      </c>
      <c r="BI43" t="s">
        <v>14</v>
      </c>
      <c r="BM43" t="s">
        <v>165</v>
      </c>
      <c r="BN43" t="s">
        <v>158</v>
      </c>
      <c r="BP43">
        <v>80</v>
      </c>
      <c r="BQ43">
        <v>3</v>
      </c>
      <c r="BR43" t="s">
        <v>381</v>
      </c>
      <c r="BS43" t="s">
        <v>181</v>
      </c>
      <c r="BT43">
        <v>85</v>
      </c>
      <c r="BU43" t="s">
        <v>317</v>
      </c>
      <c r="BV43" t="s">
        <v>182</v>
      </c>
      <c r="BW43" s="3">
        <v>599025.01228494698</v>
      </c>
      <c r="BX43" s="3">
        <v>5050712.49009059</v>
      </c>
      <c r="BY43" t="s">
        <v>548</v>
      </c>
      <c r="BZ43" t="s">
        <v>549</v>
      </c>
      <c r="CA43" t="s">
        <v>452</v>
      </c>
      <c r="CJ43" s="3">
        <f>IF(ISBLANK(BY43),0,1)+IF(ISBLANK(BZ43),0,1)+IF(ISBLANK(CA43),0,1)+IF(ISBLANK(CB43),0,1)+IF(ISBLANK(CC43),0,1)+IF(ISBLANK(CD43),0,1)+IF(ISBLANK(CE43),0,1)+IF(ISBLANK(CF43),0,1)+IF(ISBLANK(CG43),0,1)+IF(ISBLANK(CH43),0,1)+IF(ISBLANK(CI43),0,1)</f>
        <v>3</v>
      </c>
      <c r="CK43" t="str">
        <f t="shared" si="7"/>
        <v>ok</v>
      </c>
      <c r="CL43" s="21">
        <f t="shared" si="5"/>
        <v>3</v>
      </c>
    </row>
    <row r="44" spans="1:90">
      <c r="A44" s="1">
        <v>46</v>
      </c>
      <c r="B44">
        <v>66146</v>
      </c>
      <c r="C44" s="2">
        <v>40436.478472222225</v>
      </c>
      <c r="D44" t="s">
        <v>0</v>
      </c>
      <c r="G44" t="s">
        <v>44</v>
      </c>
      <c r="H44" s="1">
        <v>-71.900000000000006</v>
      </c>
      <c r="I44" s="1">
        <v>45.4</v>
      </c>
      <c r="J44" t="s">
        <v>4</v>
      </c>
      <c r="K44" t="s">
        <v>45</v>
      </c>
      <c r="L44" t="s">
        <v>6</v>
      </c>
      <c r="M44" t="s">
        <v>46</v>
      </c>
      <c r="N44" t="s">
        <v>32</v>
      </c>
      <c r="O44" t="s">
        <v>51</v>
      </c>
      <c r="P44">
        <v>2</v>
      </c>
      <c r="T44" t="s">
        <v>22</v>
      </c>
      <c r="X44">
        <v>2</v>
      </c>
      <c r="Y44" t="s">
        <v>631</v>
      </c>
      <c r="Z44">
        <v>1987</v>
      </c>
      <c r="AA44" t="s">
        <v>149</v>
      </c>
      <c r="AB44" t="s">
        <v>343</v>
      </c>
      <c r="AJ44" t="s">
        <v>349</v>
      </c>
      <c r="AK44" t="s">
        <v>344</v>
      </c>
      <c r="AO44" t="s">
        <v>10</v>
      </c>
      <c r="AP44" t="s">
        <v>27</v>
      </c>
      <c r="AQ44" s="8"/>
      <c r="AR44" t="s">
        <v>10</v>
      </c>
      <c r="AV44" t="s">
        <v>12</v>
      </c>
      <c r="AW44" t="s">
        <v>26</v>
      </c>
      <c r="AX44" t="s">
        <v>10</v>
      </c>
      <c r="BC44" t="s">
        <v>158</v>
      </c>
      <c r="BF44" t="s">
        <v>383</v>
      </c>
      <c r="BG44" t="s">
        <v>406</v>
      </c>
      <c r="BH44" t="s">
        <v>350</v>
      </c>
      <c r="BL44" t="s">
        <v>28</v>
      </c>
      <c r="BM44" t="s">
        <v>165</v>
      </c>
      <c r="BP44">
        <v>40</v>
      </c>
      <c r="BQ44">
        <v>3</v>
      </c>
      <c r="BR44" t="s">
        <v>478</v>
      </c>
      <c r="BS44" t="s">
        <v>181</v>
      </c>
      <c r="BT44">
        <v>40</v>
      </c>
      <c r="BU44" t="s">
        <v>47</v>
      </c>
      <c r="BV44" t="s">
        <v>48</v>
      </c>
      <c r="BW44" s="4">
        <v>739895.06676664005</v>
      </c>
      <c r="BX44" s="4">
        <v>5032375.6060892204</v>
      </c>
      <c r="BY44" t="s">
        <v>564</v>
      </c>
      <c r="BZ44" t="s">
        <v>565</v>
      </c>
      <c r="CA44" t="s">
        <v>566</v>
      </c>
      <c r="CJ44" s="3">
        <f>IF(ISBLANK(BY44),0,1)+IF(ISBLANK(BZ44),0,1)+IF(ISBLANK(CA44),0,1)+IF(ISBLANK(CB44),0,1)+IF(ISBLANK(CC44),0,1)+IF(ISBLANK(CD44),0,1)+IF(ISBLANK(CE44),0,1)+IF(ISBLANK(CF44),0,1)+IF(ISBLANK(CG44),0,1)+IF(ISBLANK(CH44),0,1)+IF(ISBLANK(CI44),0,1)</f>
        <v>3</v>
      </c>
      <c r="CK44" t="str">
        <f t="shared" si="7"/>
        <v>ok</v>
      </c>
      <c r="CL44" s="21">
        <f t="shared" si="5"/>
        <v>3</v>
      </c>
    </row>
    <row r="45" spans="1:90">
      <c r="A45" s="1">
        <v>47</v>
      </c>
      <c r="B45">
        <v>66158</v>
      </c>
      <c r="C45" s="2">
        <v>40436.487754629627</v>
      </c>
      <c r="D45" t="s">
        <v>0</v>
      </c>
      <c r="G45" t="s">
        <v>49</v>
      </c>
      <c r="H45" s="1">
        <v>-73.583299999999994</v>
      </c>
      <c r="I45" s="1">
        <v>45.5</v>
      </c>
      <c r="J45" t="s">
        <v>4</v>
      </c>
      <c r="K45" t="s">
        <v>5</v>
      </c>
      <c r="L45" t="s">
        <v>6</v>
      </c>
      <c r="M45" t="s">
        <v>50</v>
      </c>
      <c r="N45" t="s">
        <v>32</v>
      </c>
      <c r="O45" t="s">
        <v>51</v>
      </c>
      <c r="P45">
        <v>2</v>
      </c>
      <c r="T45" t="s">
        <v>22</v>
      </c>
      <c r="X45">
        <v>0</v>
      </c>
      <c r="Y45" t="s">
        <v>631</v>
      </c>
      <c r="Z45">
        <v>1982</v>
      </c>
      <c r="AA45" t="s">
        <v>149</v>
      </c>
      <c r="AC45" t="s">
        <v>312</v>
      </c>
      <c r="AE45" t="s">
        <v>23</v>
      </c>
      <c r="AJ45" t="s">
        <v>8</v>
      </c>
      <c r="AK45" t="s">
        <v>344</v>
      </c>
      <c r="AO45" t="s">
        <v>10</v>
      </c>
      <c r="AP45" t="s">
        <v>27</v>
      </c>
      <c r="AR45" t="s">
        <v>27</v>
      </c>
      <c r="AS45" t="s">
        <v>123</v>
      </c>
      <c r="AW45" t="s">
        <v>319</v>
      </c>
      <c r="AX45" t="s">
        <v>10</v>
      </c>
      <c r="AY45" t="s">
        <v>347</v>
      </c>
      <c r="BF45" t="s">
        <v>171</v>
      </c>
      <c r="BG45" t="s">
        <v>13</v>
      </c>
      <c r="BJ45" t="s">
        <v>164</v>
      </c>
      <c r="BM45" t="s">
        <v>165</v>
      </c>
      <c r="BN45" t="s">
        <v>158</v>
      </c>
      <c r="BP45">
        <v>90</v>
      </c>
      <c r="BQ45">
        <v>3</v>
      </c>
      <c r="BR45" t="s">
        <v>479</v>
      </c>
      <c r="BS45" t="s">
        <v>124</v>
      </c>
      <c r="BT45">
        <v>10</v>
      </c>
      <c r="BU45" t="s">
        <v>125</v>
      </c>
      <c r="BV45" t="s">
        <v>126</v>
      </c>
      <c r="BW45" s="4">
        <v>611353.11790365004</v>
      </c>
      <c r="BX45" s="4">
        <v>5040433.7510971501</v>
      </c>
      <c r="BY45" t="s">
        <v>567</v>
      </c>
      <c r="BZ45" t="s">
        <v>656</v>
      </c>
      <c r="CA45" t="s">
        <v>630</v>
      </c>
      <c r="CJ45" s="3">
        <f>IF(ISBLANK(BY45),0,1)+IF(ISBLANK(#REF!),0,1)+IF(ISBLANK(BZ45),0,1)+IF(ISBLANK(CB45),0,1)+IF(ISBLANK(CC45),0,1)+IF(ISBLANK(CD45),0,1)+IF(ISBLANK(CE45),0,1)+IF(ISBLANK(CF45),0,1)+IF(ISBLANK(CG45),0,1)+IF(ISBLANK(CH45),0,1)+IF(ISBLANK(CI45),0,1)</f>
        <v>3</v>
      </c>
      <c r="CK45" t="str">
        <f t="shared" si="7"/>
        <v>ok</v>
      </c>
      <c r="CL45" s="21">
        <f t="shared" si="5"/>
        <v>3</v>
      </c>
    </row>
    <row r="46" spans="1:90">
      <c r="A46" s="1">
        <v>48</v>
      </c>
      <c r="B46">
        <v>66373</v>
      </c>
      <c r="C46" s="2">
        <v>40436.529502314814</v>
      </c>
      <c r="D46" t="s">
        <v>0</v>
      </c>
      <c r="G46" t="s">
        <v>195</v>
      </c>
      <c r="H46" t="s">
        <v>2</v>
      </c>
      <c r="I46" t="s">
        <v>3</v>
      </c>
      <c r="J46" t="s">
        <v>4</v>
      </c>
      <c r="K46" t="s">
        <v>5</v>
      </c>
      <c r="L46" t="s">
        <v>6</v>
      </c>
      <c r="N46" t="s">
        <v>198</v>
      </c>
      <c r="O46" t="s">
        <v>384</v>
      </c>
      <c r="P46">
        <v>5</v>
      </c>
      <c r="T46" t="s">
        <v>22</v>
      </c>
      <c r="U46" t="s">
        <v>7</v>
      </c>
      <c r="V46" t="s">
        <v>7</v>
      </c>
      <c r="W46" t="s">
        <v>7</v>
      </c>
      <c r="X46">
        <v>2</v>
      </c>
      <c r="Y46" t="s">
        <v>632</v>
      </c>
      <c r="Z46">
        <v>1958</v>
      </c>
      <c r="AA46" t="s">
        <v>179</v>
      </c>
      <c r="AD46" t="s">
        <v>180</v>
      </c>
      <c r="AJ46" t="s">
        <v>156</v>
      </c>
      <c r="AM46" t="s">
        <v>9</v>
      </c>
      <c r="AO46" t="s">
        <v>10</v>
      </c>
      <c r="AP46" t="s">
        <v>10</v>
      </c>
      <c r="AQ46" t="s">
        <v>202</v>
      </c>
      <c r="AV46" t="s">
        <v>12</v>
      </c>
      <c r="AW46" t="s">
        <v>26</v>
      </c>
      <c r="AX46" t="s">
        <v>27</v>
      </c>
      <c r="BF46" t="s">
        <v>383</v>
      </c>
      <c r="BG46" t="s">
        <v>385</v>
      </c>
      <c r="BI46" t="s">
        <v>14</v>
      </c>
      <c r="BM46" t="s">
        <v>165</v>
      </c>
      <c r="BP46">
        <v>90</v>
      </c>
      <c r="BQ46">
        <v>6</v>
      </c>
      <c r="BR46" t="s">
        <v>386</v>
      </c>
      <c r="BS46" t="s">
        <v>360</v>
      </c>
      <c r="BT46">
        <v>70</v>
      </c>
      <c r="BU46" t="s">
        <v>362</v>
      </c>
      <c r="BV46" t="s">
        <v>203</v>
      </c>
      <c r="BW46" s="3">
        <v>610496.50153403601</v>
      </c>
      <c r="BX46" s="3">
        <v>5036707.61120384</v>
      </c>
      <c r="BY46" t="s">
        <v>461</v>
      </c>
      <c r="BZ46" t="s">
        <v>462</v>
      </c>
      <c r="CA46" t="s">
        <v>463</v>
      </c>
      <c r="CB46" t="s">
        <v>464</v>
      </c>
      <c r="CC46" t="s">
        <v>465</v>
      </c>
      <c r="CD46" t="s">
        <v>571</v>
      </c>
      <c r="CJ46" s="3">
        <f t="shared" ref="CJ46:CJ54" si="8">IF(ISBLANK(BY46),0,1)+IF(ISBLANK(BZ46),0,1)+IF(ISBLANK(CA46),0,1)+IF(ISBLANK(CB46),0,1)+IF(ISBLANK(CC46),0,1)+IF(ISBLANK(CD46),0,1)+IF(ISBLANK(CE46),0,1)+IF(ISBLANK(CF46),0,1)+IF(ISBLANK(CG46),0,1)+IF(ISBLANK(CH46),0,1)+IF(ISBLANK(CI46),0,1)</f>
        <v>6</v>
      </c>
      <c r="CK46" t="str">
        <f t="shared" si="7"/>
        <v>ok</v>
      </c>
      <c r="CL46" s="21">
        <f t="shared" si="5"/>
        <v>6</v>
      </c>
    </row>
    <row r="47" spans="1:90">
      <c r="A47" s="1">
        <v>49</v>
      </c>
      <c r="B47">
        <v>66413</v>
      </c>
      <c r="C47" s="2">
        <v>40436.539421296293</v>
      </c>
      <c r="D47" t="s">
        <v>0</v>
      </c>
      <c r="G47" t="s">
        <v>42</v>
      </c>
      <c r="H47" s="1">
        <v>-73.583299999999994</v>
      </c>
      <c r="I47" s="1">
        <v>45.5</v>
      </c>
      <c r="J47" t="s">
        <v>4</v>
      </c>
      <c r="K47" t="s">
        <v>5</v>
      </c>
      <c r="L47" t="s">
        <v>6</v>
      </c>
      <c r="N47" t="s">
        <v>32</v>
      </c>
      <c r="O47" t="s">
        <v>51</v>
      </c>
      <c r="P47">
        <v>3</v>
      </c>
      <c r="T47" t="s">
        <v>148</v>
      </c>
      <c r="U47" t="s">
        <v>148</v>
      </c>
      <c r="X47">
        <v>3</v>
      </c>
      <c r="Y47" t="s">
        <v>631</v>
      </c>
      <c r="Z47">
        <v>1988</v>
      </c>
      <c r="AA47" t="s">
        <v>149</v>
      </c>
      <c r="AB47" t="s">
        <v>343</v>
      </c>
      <c r="AJ47" t="s">
        <v>156</v>
      </c>
      <c r="AM47" t="s">
        <v>9</v>
      </c>
      <c r="AO47" t="s">
        <v>10</v>
      </c>
      <c r="AP47" t="s">
        <v>10</v>
      </c>
      <c r="AQ47" t="s">
        <v>127</v>
      </c>
      <c r="AR47" t="s">
        <v>25</v>
      </c>
      <c r="AV47" t="s">
        <v>12</v>
      </c>
      <c r="AW47" t="s">
        <v>319</v>
      </c>
      <c r="AX47" t="s">
        <v>27</v>
      </c>
      <c r="BD47" t="s">
        <v>12</v>
      </c>
      <c r="BF47" t="s">
        <v>383</v>
      </c>
      <c r="BG47" t="s">
        <v>13</v>
      </c>
      <c r="BH47" t="s">
        <v>350</v>
      </c>
      <c r="BM47" t="s">
        <v>165</v>
      </c>
      <c r="BP47">
        <v>35</v>
      </c>
      <c r="BQ47">
        <v>2</v>
      </c>
      <c r="BR47" t="s">
        <v>480</v>
      </c>
      <c r="BS47" t="s">
        <v>128</v>
      </c>
      <c r="BT47">
        <v>2</v>
      </c>
      <c r="BU47" t="s">
        <v>397</v>
      </c>
      <c r="BV47" t="s">
        <v>129</v>
      </c>
      <c r="BW47" s="4">
        <v>608261.93208796997</v>
      </c>
      <c r="BX47" s="4">
        <v>5040399.7535223402</v>
      </c>
      <c r="BY47" t="s">
        <v>657</v>
      </c>
      <c r="BZ47" t="s">
        <v>658</v>
      </c>
      <c r="CJ47" s="3">
        <f t="shared" si="8"/>
        <v>2</v>
      </c>
      <c r="CK47" t="str">
        <f t="shared" si="7"/>
        <v>ok</v>
      </c>
      <c r="CL47" s="21">
        <f t="shared" si="5"/>
        <v>2</v>
      </c>
    </row>
    <row r="48" spans="1:90">
      <c r="A48" s="1">
        <v>50</v>
      </c>
      <c r="B48">
        <v>66840</v>
      </c>
      <c r="C48" s="2">
        <v>40438.459004629629</v>
      </c>
      <c r="D48" t="s">
        <v>0</v>
      </c>
      <c r="G48" t="s">
        <v>146</v>
      </c>
      <c r="H48" s="1">
        <v>-73.583299999999994</v>
      </c>
      <c r="I48" s="1">
        <v>45.5</v>
      </c>
      <c r="J48" t="s">
        <v>4</v>
      </c>
      <c r="K48" t="s">
        <v>5</v>
      </c>
      <c r="L48" t="s">
        <v>6</v>
      </c>
      <c r="N48" t="s">
        <v>32</v>
      </c>
      <c r="O48" t="s">
        <v>51</v>
      </c>
      <c r="P48">
        <v>2</v>
      </c>
      <c r="T48" t="s">
        <v>148</v>
      </c>
      <c r="X48">
        <v>2</v>
      </c>
      <c r="Y48" t="s">
        <v>631</v>
      </c>
      <c r="Z48">
        <v>1984</v>
      </c>
      <c r="AA48" t="s">
        <v>149</v>
      </c>
      <c r="AF48" t="s">
        <v>212</v>
      </c>
      <c r="AJ48" t="s">
        <v>8</v>
      </c>
      <c r="AM48" t="s">
        <v>9</v>
      </c>
      <c r="AO48" t="s">
        <v>10</v>
      </c>
      <c r="AP48" t="s">
        <v>10</v>
      </c>
      <c r="AQ48" t="s">
        <v>147</v>
      </c>
      <c r="AR48" t="s">
        <v>10</v>
      </c>
      <c r="AV48" t="s">
        <v>12</v>
      </c>
      <c r="AW48" t="s">
        <v>319</v>
      </c>
      <c r="AX48" t="s">
        <v>10</v>
      </c>
      <c r="AY48" t="s">
        <v>347</v>
      </c>
      <c r="BF48" t="s">
        <v>321</v>
      </c>
      <c r="BG48" t="s">
        <v>13</v>
      </c>
      <c r="BI48" t="s">
        <v>14</v>
      </c>
      <c r="BM48" t="s">
        <v>165</v>
      </c>
      <c r="BP48">
        <v>60</v>
      </c>
      <c r="BQ48">
        <v>2</v>
      </c>
      <c r="BR48" t="s">
        <v>418</v>
      </c>
      <c r="BS48" t="s">
        <v>289</v>
      </c>
      <c r="BT48">
        <v>50</v>
      </c>
      <c r="BU48" t="s">
        <v>412</v>
      </c>
      <c r="BY48" t="s">
        <v>671</v>
      </c>
      <c r="BZ48" t="s">
        <v>630</v>
      </c>
      <c r="CJ48" s="3">
        <f t="shared" si="8"/>
        <v>2</v>
      </c>
      <c r="CK48" t="str">
        <f t="shared" si="7"/>
        <v>ok</v>
      </c>
      <c r="CL48" s="21">
        <f t="shared" si="5"/>
        <v>2</v>
      </c>
    </row>
    <row r="49" spans="1:90">
      <c r="A49" s="1">
        <v>51</v>
      </c>
      <c r="B49">
        <v>66950</v>
      </c>
      <c r="C49" s="2">
        <v>40436.73400462963</v>
      </c>
      <c r="D49" t="s">
        <v>0</v>
      </c>
      <c r="G49" t="s">
        <v>64</v>
      </c>
      <c r="H49" s="1">
        <v>-73.583299999999994</v>
      </c>
      <c r="I49" s="1">
        <v>45.5</v>
      </c>
      <c r="J49" t="s">
        <v>4</v>
      </c>
      <c r="K49" t="s">
        <v>5</v>
      </c>
      <c r="L49" t="s">
        <v>6</v>
      </c>
      <c r="N49" t="s">
        <v>32</v>
      </c>
      <c r="O49" t="s">
        <v>51</v>
      </c>
      <c r="P49">
        <v>2</v>
      </c>
      <c r="T49" t="s">
        <v>148</v>
      </c>
      <c r="X49">
        <v>0</v>
      </c>
      <c r="Y49" t="s">
        <v>632</v>
      </c>
      <c r="Z49">
        <v>1988</v>
      </c>
      <c r="AA49" t="s">
        <v>149</v>
      </c>
      <c r="AB49" t="s">
        <v>343</v>
      </c>
      <c r="AE49" t="s">
        <v>23</v>
      </c>
      <c r="AJ49" t="s">
        <v>8</v>
      </c>
      <c r="AL49" t="s">
        <v>345</v>
      </c>
      <c r="AO49" t="s">
        <v>10</v>
      </c>
      <c r="AP49" t="s">
        <v>27</v>
      </c>
      <c r="AR49" t="s">
        <v>27</v>
      </c>
      <c r="AV49" t="s">
        <v>12</v>
      </c>
      <c r="AW49" t="s">
        <v>170</v>
      </c>
      <c r="AX49" t="s">
        <v>10</v>
      </c>
      <c r="AY49" t="s">
        <v>347</v>
      </c>
      <c r="BF49" t="s">
        <v>383</v>
      </c>
      <c r="BG49" t="s">
        <v>13</v>
      </c>
      <c r="BH49" t="s">
        <v>350</v>
      </c>
      <c r="BJ49" t="s">
        <v>164</v>
      </c>
      <c r="BK49" t="s">
        <v>65</v>
      </c>
      <c r="BM49" t="s">
        <v>165</v>
      </c>
      <c r="BP49">
        <v>60</v>
      </c>
      <c r="BQ49">
        <v>6</v>
      </c>
      <c r="BR49" t="s">
        <v>447</v>
      </c>
      <c r="BS49" t="s">
        <v>87</v>
      </c>
      <c r="BT49">
        <v>20</v>
      </c>
      <c r="BU49" t="s">
        <v>88</v>
      </c>
      <c r="BV49" t="s">
        <v>89</v>
      </c>
      <c r="BW49" s="3">
        <v>610709.32233247196</v>
      </c>
      <c r="BX49" s="3">
        <v>5043088.9574177396</v>
      </c>
      <c r="BY49" t="s">
        <v>581</v>
      </c>
      <c r="BZ49" t="s">
        <v>582</v>
      </c>
      <c r="CA49" t="s">
        <v>583</v>
      </c>
      <c r="CB49" t="s">
        <v>584</v>
      </c>
      <c r="CC49" t="s">
        <v>585</v>
      </c>
      <c r="CD49" t="s">
        <v>586</v>
      </c>
      <c r="CJ49" s="3">
        <f t="shared" si="8"/>
        <v>6</v>
      </c>
      <c r="CK49" t="str">
        <f t="shared" si="7"/>
        <v>ok</v>
      </c>
      <c r="CL49" s="21">
        <f t="shared" si="5"/>
        <v>6</v>
      </c>
    </row>
    <row r="50" spans="1:90">
      <c r="A50" s="1">
        <v>52</v>
      </c>
      <c r="B50">
        <v>67099</v>
      </c>
      <c r="C50" s="2">
        <v>40438.459039351852</v>
      </c>
      <c r="D50" t="s">
        <v>0</v>
      </c>
      <c r="G50" t="s">
        <v>143</v>
      </c>
      <c r="H50" s="1">
        <v>-73.583299999999994</v>
      </c>
      <c r="I50" s="1">
        <v>45.5</v>
      </c>
      <c r="J50" t="s">
        <v>4</v>
      </c>
      <c r="K50" t="s">
        <v>5</v>
      </c>
      <c r="L50" t="s">
        <v>6</v>
      </c>
      <c r="N50" t="s">
        <v>32</v>
      </c>
      <c r="O50" t="s">
        <v>51</v>
      </c>
      <c r="P50">
        <v>3</v>
      </c>
      <c r="T50" t="s">
        <v>353</v>
      </c>
      <c r="U50" t="s">
        <v>155</v>
      </c>
      <c r="X50">
        <v>2</v>
      </c>
      <c r="Y50" t="s">
        <v>632</v>
      </c>
      <c r="Z50">
        <v>1986</v>
      </c>
      <c r="AA50" t="s">
        <v>149</v>
      </c>
      <c r="AD50" t="s">
        <v>180</v>
      </c>
      <c r="AJ50" t="s">
        <v>8</v>
      </c>
      <c r="AL50" t="s">
        <v>345</v>
      </c>
      <c r="AO50" t="s">
        <v>10</v>
      </c>
      <c r="AP50" t="s">
        <v>10</v>
      </c>
      <c r="AQ50" t="s">
        <v>144</v>
      </c>
      <c r="AR50" t="s">
        <v>10</v>
      </c>
      <c r="AV50" t="s">
        <v>12</v>
      </c>
      <c r="AW50" t="s">
        <v>26</v>
      </c>
      <c r="AX50" t="s">
        <v>27</v>
      </c>
      <c r="BF50" t="s">
        <v>383</v>
      </c>
      <c r="BG50" t="s">
        <v>13</v>
      </c>
      <c r="BM50" t="s">
        <v>165</v>
      </c>
      <c r="BN50" t="s">
        <v>158</v>
      </c>
      <c r="BP50">
        <v>30</v>
      </c>
      <c r="BQ50" s="8">
        <v>2</v>
      </c>
      <c r="BR50" t="s">
        <v>417</v>
      </c>
      <c r="BS50" t="s">
        <v>200</v>
      </c>
      <c r="BT50">
        <v>20</v>
      </c>
      <c r="BU50" t="s">
        <v>145</v>
      </c>
      <c r="BY50" t="s">
        <v>670</v>
      </c>
      <c r="BZ50" t="s">
        <v>460</v>
      </c>
      <c r="CJ50" s="3">
        <f t="shared" si="8"/>
        <v>2</v>
      </c>
      <c r="CK50" t="str">
        <f t="shared" si="7"/>
        <v>ok</v>
      </c>
      <c r="CL50" s="21">
        <f t="shared" si="5"/>
        <v>2</v>
      </c>
    </row>
    <row r="51" spans="1:90">
      <c r="A51" s="1">
        <v>53</v>
      </c>
      <c r="B51">
        <v>70725</v>
      </c>
      <c r="C51" s="2">
        <v>40437.596203703702</v>
      </c>
      <c r="D51" t="s">
        <v>0</v>
      </c>
      <c r="G51" t="s">
        <v>130</v>
      </c>
      <c r="H51" s="1">
        <v>-73.583299999999994</v>
      </c>
      <c r="I51" s="1">
        <v>45.5</v>
      </c>
      <c r="J51" t="s">
        <v>4</v>
      </c>
      <c r="K51" t="s">
        <v>5</v>
      </c>
      <c r="L51" t="s">
        <v>6</v>
      </c>
      <c r="N51" t="s">
        <v>301</v>
      </c>
      <c r="O51" t="s">
        <v>7</v>
      </c>
      <c r="P51">
        <v>4</v>
      </c>
      <c r="T51" t="s">
        <v>302</v>
      </c>
      <c r="U51" t="s">
        <v>353</v>
      </c>
      <c r="V51" t="s">
        <v>155</v>
      </c>
      <c r="X51">
        <v>3</v>
      </c>
      <c r="Y51" t="s">
        <v>631</v>
      </c>
      <c r="Z51">
        <v>1987</v>
      </c>
      <c r="AA51" t="s">
        <v>149</v>
      </c>
      <c r="AB51" t="s">
        <v>343</v>
      </c>
      <c r="AH51" t="s">
        <v>161</v>
      </c>
      <c r="AJ51" t="s">
        <v>8</v>
      </c>
      <c r="AL51" t="s">
        <v>345</v>
      </c>
      <c r="AO51" t="s">
        <v>10</v>
      </c>
      <c r="AP51" t="s">
        <v>10</v>
      </c>
      <c r="AQ51" t="s">
        <v>131</v>
      </c>
      <c r="AR51" s="8" t="s">
        <v>25</v>
      </c>
      <c r="AV51" t="s">
        <v>12</v>
      </c>
      <c r="AW51" t="s">
        <v>346</v>
      </c>
      <c r="AX51" t="s">
        <v>10</v>
      </c>
      <c r="AY51" t="s">
        <v>347</v>
      </c>
      <c r="BA51" t="s">
        <v>355</v>
      </c>
      <c r="BE51">
        <v>3</v>
      </c>
      <c r="BF51" t="s">
        <v>383</v>
      </c>
      <c r="BG51" t="s">
        <v>13</v>
      </c>
      <c r="BV51" t="s">
        <v>132</v>
      </c>
      <c r="BW51" s="4">
        <v>621509.61797119002</v>
      </c>
      <c r="BX51" s="4">
        <v>5043095.3273902703</v>
      </c>
      <c r="BY51">
        <v>0</v>
      </c>
      <c r="CJ51" s="3">
        <f t="shared" si="8"/>
        <v>1</v>
      </c>
      <c r="CK51" t="str">
        <f t="shared" si="7"/>
        <v>ERREUR</v>
      </c>
      <c r="CL51" s="21">
        <f t="shared" si="5"/>
        <v>1</v>
      </c>
    </row>
    <row r="52" spans="1:90">
      <c r="A52" s="1">
        <v>55</v>
      </c>
      <c r="B52">
        <v>71669</v>
      </c>
      <c r="C52" s="2">
        <v>40437.868541666663</v>
      </c>
      <c r="D52" t="s">
        <v>0</v>
      </c>
      <c r="G52" t="s">
        <v>168</v>
      </c>
      <c r="H52" t="s">
        <v>2</v>
      </c>
      <c r="I52" t="s">
        <v>3</v>
      </c>
      <c r="J52" t="s">
        <v>4</v>
      </c>
      <c r="K52" t="s">
        <v>5</v>
      </c>
      <c r="L52" t="s">
        <v>6</v>
      </c>
      <c r="N52" t="s">
        <v>32</v>
      </c>
      <c r="O52" t="s">
        <v>51</v>
      </c>
      <c r="P52">
        <v>2</v>
      </c>
      <c r="T52" t="s">
        <v>22</v>
      </c>
      <c r="X52">
        <v>0</v>
      </c>
      <c r="Y52" t="s">
        <v>631</v>
      </c>
      <c r="Z52">
        <v>1975</v>
      </c>
      <c r="AA52" t="s">
        <v>169</v>
      </c>
      <c r="AB52" t="s">
        <v>343</v>
      </c>
      <c r="AJ52" t="s">
        <v>8</v>
      </c>
      <c r="AK52" t="s">
        <v>344</v>
      </c>
      <c r="AO52" t="s">
        <v>27</v>
      </c>
      <c r="AP52" t="s">
        <v>27</v>
      </c>
      <c r="AR52" t="s">
        <v>27</v>
      </c>
      <c r="AV52" t="s">
        <v>12</v>
      </c>
      <c r="AW52" t="s">
        <v>170</v>
      </c>
      <c r="AX52" t="s">
        <v>10</v>
      </c>
      <c r="AY52" t="s">
        <v>347</v>
      </c>
      <c r="BF52" t="s">
        <v>171</v>
      </c>
      <c r="BG52" t="s">
        <v>13</v>
      </c>
      <c r="BH52" t="s">
        <v>350</v>
      </c>
      <c r="BM52" t="s">
        <v>165</v>
      </c>
      <c r="BP52">
        <v>30</v>
      </c>
      <c r="BQ52">
        <v>2</v>
      </c>
      <c r="BR52" t="s">
        <v>380</v>
      </c>
      <c r="BS52" t="s">
        <v>172</v>
      </c>
      <c r="BT52">
        <v>6</v>
      </c>
      <c r="BU52" t="s">
        <v>173</v>
      </c>
      <c r="BV52" t="s">
        <v>174</v>
      </c>
      <c r="BW52" s="3">
        <v>608416.97313576599</v>
      </c>
      <c r="BX52" s="3">
        <v>5043646.8780824402</v>
      </c>
      <c r="BY52" t="s">
        <v>547</v>
      </c>
      <c r="BZ52" t="s">
        <v>603</v>
      </c>
      <c r="CJ52" s="3">
        <f t="shared" si="8"/>
        <v>2</v>
      </c>
      <c r="CK52" t="str">
        <f t="shared" si="7"/>
        <v>ok</v>
      </c>
      <c r="CL52" s="21">
        <f t="shared" si="5"/>
        <v>2</v>
      </c>
    </row>
    <row r="53" spans="1:90">
      <c r="A53" s="1">
        <v>56</v>
      </c>
      <c r="B53">
        <v>71750</v>
      </c>
      <c r="C53" s="2">
        <v>40437.913090277776</v>
      </c>
      <c r="D53" t="s">
        <v>0</v>
      </c>
      <c r="G53" t="s">
        <v>137</v>
      </c>
      <c r="H53" s="1">
        <v>-73.583299999999994</v>
      </c>
      <c r="I53" s="1">
        <v>45.5</v>
      </c>
      <c r="J53" t="s">
        <v>4</v>
      </c>
      <c r="K53" t="s">
        <v>5</v>
      </c>
      <c r="L53" t="s">
        <v>6</v>
      </c>
      <c r="N53" t="s">
        <v>399</v>
      </c>
      <c r="O53" t="s">
        <v>7</v>
      </c>
      <c r="P53" s="8">
        <v>3</v>
      </c>
      <c r="T53" t="s">
        <v>353</v>
      </c>
      <c r="U53" t="s">
        <v>302</v>
      </c>
      <c r="X53">
        <v>3</v>
      </c>
      <c r="Y53" t="s">
        <v>632</v>
      </c>
      <c r="Z53">
        <v>1986</v>
      </c>
      <c r="AA53" t="s">
        <v>149</v>
      </c>
      <c r="AC53" t="s">
        <v>312</v>
      </c>
      <c r="AF53" t="s">
        <v>212</v>
      </c>
      <c r="AJ53" t="s">
        <v>8</v>
      </c>
      <c r="AK53" t="s">
        <v>344</v>
      </c>
      <c r="AO53" t="s">
        <v>10</v>
      </c>
      <c r="AP53" t="s">
        <v>10</v>
      </c>
      <c r="AQ53" t="s">
        <v>138</v>
      </c>
      <c r="AR53" t="s">
        <v>25</v>
      </c>
      <c r="AV53" t="s">
        <v>12</v>
      </c>
      <c r="AW53" t="s">
        <v>26</v>
      </c>
      <c r="AX53" t="s">
        <v>27</v>
      </c>
      <c r="BD53" t="s">
        <v>12</v>
      </c>
      <c r="BF53" t="s">
        <v>383</v>
      </c>
      <c r="BG53" t="s">
        <v>13</v>
      </c>
      <c r="BK53" t="s">
        <v>65</v>
      </c>
      <c r="BL53" t="s">
        <v>28</v>
      </c>
      <c r="BM53" t="s">
        <v>165</v>
      </c>
      <c r="BP53">
        <v>160</v>
      </c>
      <c r="BQ53">
        <v>6</v>
      </c>
      <c r="BR53" s="10" t="s">
        <v>358</v>
      </c>
      <c r="BS53" t="s">
        <v>200</v>
      </c>
      <c r="BT53">
        <v>67</v>
      </c>
      <c r="BU53" t="s">
        <v>409</v>
      </c>
      <c r="BV53" t="s">
        <v>141</v>
      </c>
      <c r="BW53" s="4">
        <v>612713.75296386995</v>
      </c>
      <c r="BX53" s="4">
        <v>5057947.6847148295</v>
      </c>
      <c r="BY53" t="s">
        <v>672</v>
      </c>
      <c r="BZ53" t="s">
        <v>673</v>
      </c>
      <c r="CA53" t="s">
        <v>674</v>
      </c>
      <c r="CB53" t="s">
        <v>532</v>
      </c>
      <c r="CC53" t="s">
        <v>533</v>
      </c>
      <c r="CD53" t="s">
        <v>534</v>
      </c>
      <c r="CJ53" s="3">
        <f t="shared" si="8"/>
        <v>6</v>
      </c>
      <c r="CK53" t="str">
        <f t="shared" si="7"/>
        <v>ok</v>
      </c>
      <c r="CL53" s="21">
        <f t="shared" si="5"/>
        <v>6</v>
      </c>
    </row>
    <row r="54" spans="1:90">
      <c r="A54" s="1">
        <v>57</v>
      </c>
      <c r="B54">
        <v>71949</v>
      </c>
      <c r="C54" s="2">
        <v>40437.966562499998</v>
      </c>
      <c r="D54" t="s">
        <v>0</v>
      </c>
      <c r="G54" t="s">
        <v>133</v>
      </c>
      <c r="H54" s="1">
        <v>-73.4833</v>
      </c>
      <c r="I54" s="1">
        <v>45.716700000000003</v>
      </c>
      <c r="J54" t="s">
        <v>4</v>
      </c>
      <c r="K54" t="s">
        <v>134</v>
      </c>
      <c r="L54" t="s">
        <v>6</v>
      </c>
      <c r="N54" t="s">
        <v>301</v>
      </c>
      <c r="O54" t="s">
        <v>51</v>
      </c>
      <c r="P54">
        <v>4</v>
      </c>
      <c r="T54" t="s">
        <v>302</v>
      </c>
      <c r="U54" t="s">
        <v>353</v>
      </c>
      <c r="V54" t="s">
        <v>155</v>
      </c>
      <c r="X54">
        <v>2</v>
      </c>
      <c r="Y54" t="s">
        <v>631</v>
      </c>
      <c r="Z54">
        <v>1989</v>
      </c>
      <c r="AA54" t="s">
        <v>149</v>
      </c>
      <c r="AB54" t="s">
        <v>343</v>
      </c>
      <c r="AJ54" t="s">
        <v>8</v>
      </c>
      <c r="AK54" t="s">
        <v>344</v>
      </c>
      <c r="AO54" t="s">
        <v>27</v>
      </c>
      <c r="AP54" t="s">
        <v>27</v>
      </c>
      <c r="AR54" t="s">
        <v>10</v>
      </c>
      <c r="AV54" t="s">
        <v>12</v>
      </c>
      <c r="AW54" t="s">
        <v>346</v>
      </c>
      <c r="AX54" t="s">
        <v>10</v>
      </c>
      <c r="AY54" t="s">
        <v>347</v>
      </c>
      <c r="AZ54" t="s">
        <v>354</v>
      </c>
      <c r="BA54" t="s">
        <v>355</v>
      </c>
      <c r="BE54">
        <v>3</v>
      </c>
      <c r="BF54" t="s">
        <v>383</v>
      </c>
      <c r="BG54" t="s">
        <v>13</v>
      </c>
      <c r="BH54" t="s">
        <v>350</v>
      </c>
      <c r="BM54" t="s">
        <v>165</v>
      </c>
      <c r="BP54">
        <v>130</v>
      </c>
      <c r="BQ54">
        <v>2</v>
      </c>
      <c r="BR54" t="s">
        <v>481</v>
      </c>
      <c r="BS54" t="s">
        <v>398</v>
      </c>
      <c r="BT54">
        <v>30</v>
      </c>
      <c r="BU54" t="s">
        <v>135</v>
      </c>
      <c r="BV54" t="s">
        <v>136</v>
      </c>
      <c r="BW54" s="4">
        <v>595712.05298475001</v>
      </c>
      <c r="BX54" s="4">
        <v>5049766.6789029799</v>
      </c>
      <c r="BY54" t="s">
        <v>659</v>
      </c>
      <c r="BZ54" t="s">
        <v>660</v>
      </c>
      <c r="CJ54" s="3">
        <f t="shared" si="8"/>
        <v>2</v>
      </c>
      <c r="CK54" t="str">
        <f t="shared" si="7"/>
        <v>ok</v>
      </c>
      <c r="CL54" s="21">
        <f t="shared" si="5"/>
        <v>2</v>
      </c>
    </row>
    <row r="56" spans="1:90">
      <c r="BT56" s="24" t="s">
        <v>85</v>
      </c>
    </row>
    <row r="57" spans="1:90">
      <c r="BT57" s="25" t="s">
        <v>679</v>
      </c>
      <c r="CJ57" s="28" t="s">
        <v>85</v>
      </c>
    </row>
    <row r="58" spans="1:90">
      <c r="CJ58" s="29" t="s">
        <v>681</v>
      </c>
    </row>
  </sheetData>
  <pageMargins left="0.7" right="0.7" top="0.75" bottom="0.75" header="0.3" footer="0.3"/>
  <drawing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sheetPr published="0" codeName="Feuil7" enableFormatConditionsCalculation="0"/>
  <dimension ref="A1:C79"/>
  <sheetViews>
    <sheetView workbookViewId="0"/>
  </sheetViews>
  <sheetFormatPr baseColWidth="10" defaultRowHeight="15"/>
  <cols>
    <col min="1" max="1" width="21.28515625" bestFit="1" customWidth="1"/>
    <col min="2" max="2" width="95.42578125" customWidth="1"/>
  </cols>
  <sheetData>
    <row r="1" spans="1:3" s="13" customFormat="1" ht="26.25" customHeight="1">
      <c r="A1" s="14" t="s">
        <v>420</v>
      </c>
      <c r="C1" s="18" t="s">
        <v>675</v>
      </c>
    </row>
    <row r="3" spans="1:3">
      <c r="A3" s="12" t="s">
        <v>439</v>
      </c>
      <c r="B3" s="15" t="s">
        <v>438</v>
      </c>
    </row>
    <row r="4" spans="1:3">
      <c r="A4" s="1" t="s">
        <v>242</v>
      </c>
      <c r="B4" s="16" t="s">
        <v>242</v>
      </c>
    </row>
    <row r="5" spans="1:3">
      <c r="A5" t="s">
        <v>243</v>
      </c>
      <c r="B5" s="17" t="s">
        <v>243</v>
      </c>
    </row>
    <row r="6" spans="1:3">
      <c r="A6" t="s">
        <v>244</v>
      </c>
      <c r="B6" s="17" t="s">
        <v>244</v>
      </c>
    </row>
    <row r="7" spans="1:3">
      <c r="A7" t="s">
        <v>245</v>
      </c>
      <c r="B7" s="17" t="s">
        <v>245</v>
      </c>
    </row>
    <row r="8" spans="1:3">
      <c r="A8" t="s">
        <v>246</v>
      </c>
      <c r="B8" s="17" t="s">
        <v>246</v>
      </c>
    </row>
    <row r="9" spans="1:3">
      <c r="A9" t="s">
        <v>247</v>
      </c>
      <c r="B9" s="17" t="s">
        <v>247</v>
      </c>
    </row>
    <row r="10" spans="1:3">
      <c r="A10" t="s">
        <v>248</v>
      </c>
      <c r="B10" s="17" t="s">
        <v>248</v>
      </c>
    </row>
    <row r="11" spans="1:3">
      <c r="A11" t="s">
        <v>249</v>
      </c>
      <c r="B11" s="17" t="s">
        <v>249</v>
      </c>
    </row>
    <row r="12" spans="1:3">
      <c r="A12" t="s">
        <v>250</v>
      </c>
      <c r="B12" s="17" t="s">
        <v>250</v>
      </c>
    </row>
    <row r="13" spans="1:3">
      <c r="A13" t="s">
        <v>251</v>
      </c>
      <c r="B13" s="17" t="s">
        <v>251</v>
      </c>
    </row>
    <row r="14" spans="1:3">
      <c r="A14" t="s">
        <v>252</v>
      </c>
      <c r="B14" s="17" t="s">
        <v>252</v>
      </c>
    </row>
    <row r="15" spans="1:3">
      <c r="A15" t="s">
        <v>253</v>
      </c>
      <c r="B15" s="17" t="s">
        <v>253</v>
      </c>
    </row>
    <row r="16" spans="1:3">
      <c r="A16" t="s">
        <v>254</v>
      </c>
      <c r="B16" s="17" t="s">
        <v>254</v>
      </c>
    </row>
    <row r="17" spans="1:2">
      <c r="A17" t="s">
        <v>421</v>
      </c>
      <c r="B17" s="17" t="s">
        <v>255</v>
      </c>
    </row>
    <row r="18" spans="1:2">
      <c r="A18" t="s">
        <v>422</v>
      </c>
      <c r="B18" s="17" t="s">
        <v>292</v>
      </c>
    </row>
    <row r="19" spans="1:2">
      <c r="A19" t="s">
        <v>423</v>
      </c>
      <c r="B19" s="17" t="s">
        <v>293</v>
      </c>
    </row>
    <row r="20" spans="1:2">
      <c r="A20" t="s">
        <v>424</v>
      </c>
      <c r="B20" s="17" t="s">
        <v>294</v>
      </c>
    </row>
    <row r="21" spans="1:2">
      <c r="A21" t="s">
        <v>425</v>
      </c>
      <c r="B21" s="17" t="s">
        <v>295</v>
      </c>
    </row>
    <row r="22" spans="1:2">
      <c r="A22" t="s">
        <v>426</v>
      </c>
      <c r="B22" s="17" t="s">
        <v>296</v>
      </c>
    </row>
    <row r="23" spans="1:2">
      <c r="A23" t="s">
        <v>427</v>
      </c>
      <c r="B23" s="17" t="s">
        <v>197</v>
      </c>
    </row>
    <row r="24" spans="1:2">
      <c r="A24" t="s">
        <v>428</v>
      </c>
      <c r="B24" s="17" t="s">
        <v>303</v>
      </c>
    </row>
    <row r="25" spans="1:2">
      <c r="A25" t="s">
        <v>429</v>
      </c>
      <c r="B25" s="17" t="s">
        <v>304</v>
      </c>
    </row>
    <row r="26" spans="1:2">
      <c r="A26" t="s">
        <v>500</v>
      </c>
      <c r="B26" s="17" t="s">
        <v>305</v>
      </c>
    </row>
    <row r="27" spans="1:2">
      <c r="A27" t="s">
        <v>501</v>
      </c>
      <c r="B27" s="17" t="s">
        <v>306</v>
      </c>
    </row>
    <row r="28" spans="1:2">
      <c r="A28" t="s">
        <v>502</v>
      </c>
      <c r="B28" s="17" t="s">
        <v>307</v>
      </c>
    </row>
    <row r="29" spans="1:2">
      <c r="A29" t="s">
        <v>503</v>
      </c>
      <c r="B29" s="17" t="s">
        <v>308</v>
      </c>
    </row>
    <row r="30" spans="1:2">
      <c r="A30" t="s">
        <v>504</v>
      </c>
      <c r="B30" s="17" t="s">
        <v>309</v>
      </c>
    </row>
    <row r="31" spans="1:2">
      <c r="A31" t="s">
        <v>506</v>
      </c>
      <c r="B31" s="17" t="s">
        <v>66</v>
      </c>
    </row>
    <row r="32" spans="1:2">
      <c r="A32" t="s">
        <v>505</v>
      </c>
      <c r="B32" s="17" t="s">
        <v>67</v>
      </c>
    </row>
    <row r="33" spans="1:2">
      <c r="A33" t="s">
        <v>507</v>
      </c>
      <c r="B33" s="17" t="s">
        <v>256</v>
      </c>
    </row>
    <row r="34" spans="1:2">
      <c r="A34" t="s">
        <v>508</v>
      </c>
      <c r="B34" s="17" t="s">
        <v>257</v>
      </c>
    </row>
    <row r="35" spans="1:2">
      <c r="A35" t="s">
        <v>509</v>
      </c>
      <c r="B35" s="17" t="s">
        <v>258</v>
      </c>
    </row>
    <row r="36" spans="1:2">
      <c r="A36" t="s">
        <v>510</v>
      </c>
      <c r="B36" s="17" t="s">
        <v>68</v>
      </c>
    </row>
    <row r="37" spans="1:2">
      <c r="A37" t="s">
        <v>511</v>
      </c>
      <c r="B37" s="17" t="s">
        <v>116</v>
      </c>
    </row>
    <row r="38" spans="1:2">
      <c r="A38" t="s">
        <v>512</v>
      </c>
      <c r="B38" s="17" t="s">
        <v>117</v>
      </c>
    </row>
    <row r="39" spans="1:2">
      <c r="A39" t="s">
        <v>513</v>
      </c>
      <c r="B39" s="17" t="s">
        <v>310</v>
      </c>
    </row>
    <row r="40" spans="1:2">
      <c r="A40" t="s">
        <v>514</v>
      </c>
      <c r="B40" s="17" t="s">
        <v>221</v>
      </c>
    </row>
    <row r="41" spans="1:2">
      <c r="A41" t="s">
        <v>515</v>
      </c>
      <c r="B41" s="17" t="s">
        <v>222</v>
      </c>
    </row>
    <row r="42" spans="1:2">
      <c r="A42" t="s">
        <v>516</v>
      </c>
      <c r="B42" s="17" t="s">
        <v>223</v>
      </c>
    </row>
    <row r="43" spans="1:2">
      <c r="A43" t="s">
        <v>517</v>
      </c>
      <c r="B43" s="17" t="s">
        <v>224</v>
      </c>
    </row>
    <row r="44" spans="1:2">
      <c r="A44" t="s">
        <v>518</v>
      </c>
      <c r="B44" s="17" t="s">
        <v>225</v>
      </c>
    </row>
    <row r="45" spans="1:2">
      <c r="A45" t="s">
        <v>519</v>
      </c>
      <c r="B45" s="17" t="s">
        <v>226</v>
      </c>
    </row>
    <row r="46" spans="1:2">
      <c r="A46" t="s">
        <v>640</v>
      </c>
      <c r="B46" s="17" t="s">
        <v>227</v>
      </c>
    </row>
    <row r="47" spans="1:2">
      <c r="A47" t="s">
        <v>641</v>
      </c>
      <c r="B47" s="17" t="s">
        <v>313</v>
      </c>
    </row>
    <row r="48" spans="1:2">
      <c r="A48" t="s">
        <v>642</v>
      </c>
      <c r="B48" s="17" t="s">
        <v>314</v>
      </c>
    </row>
    <row r="49" spans="1:2">
      <c r="A49" t="s">
        <v>643</v>
      </c>
      <c r="B49" s="17" t="s">
        <v>315</v>
      </c>
    </row>
    <row r="50" spans="1:2">
      <c r="A50" t="s">
        <v>644</v>
      </c>
      <c r="B50" s="17" t="s">
        <v>316</v>
      </c>
    </row>
    <row r="51" spans="1:2">
      <c r="A51" t="s">
        <v>645</v>
      </c>
      <c r="B51" s="17" t="s">
        <v>259</v>
      </c>
    </row>
    <row r="52" spans="1:2">
      <c r="A52" t="s">
        <v>646</v>
      </c>
      <c r="B52" s="17" t="s">
        <v>260</v>
      </c>
    </row>
    <row r="53" spans="1:2">
      <c r="A53" t="s">
        <v>647</v>
      </c>
      <c r="B53" s="17" t="s">
        <v>261</v>
      </c>
    </row>
    <row r="54" spans="1:2">
      <c r="A54" t="s">
        <v>648</v>
      </c>
      <c r="B54" s="17" t="s">
        <v>262</v>
      </c>
    </row>
    <row r="55" spans="1:2">
      <c r="A55" t="s">
        <v>649</v>
      </c>
      <c r="B55" s="17" t="s">
        <v>263</v>
      </c>
    </row>
    <row r="56" spans="1:2">
      <c r="A56" t="s">
        <v>650</v>
      </c>
      <c r="B56" s="17" t="s">
        <v>322</v>
      </c>
    </row>
    <row r="57" spans="1:2">
      <c r="A57" t="s">
        <v>651</v>
      </c>
      <c r="B57" s="17" t="s">
        <v>323</v>
      </c>
    </row>
    <row r="58" spans="1:2">
      <c r="A58" t="s">
        <v>652</v>
      </c>
      <c r="B58" s="17" t="s">
        <v>324</v>
      </c>
    </row>
    <row r="59" spans="1:2">
      <c r="A59" t="s">
        <v>653</v>
      </c>
      <c r="B59" s="17" t="s">
        <v>361</v>
      </c>
    </row>
    <row r="60" spans="1:2">
      <c r="A60" t="s">
        <v>654</v>
      </c>
      <c r="B60" s="17" t="s">
        <v>122</v>
      </c>
    </row>
    <row r="61" spans="1:2">
      <c r="A61" t="s">
        <v>655</v>
      </c>
      <c r="B61" s="17" t="s">
        <v>325</v>
      </c>
    </row>
    <row r="62" spans="1:2">
      <c r="A62" t="s">
        <v>521</v>
      </c>
      <c r="B62" s="17" t="s">
        <v>326</v>
      </c>
    </row>
    <row r="63" spans="1:2">
      <c r="A63" t="s">
        <v>522</v>
      </c>
      <c r="B63" s="17" t="s">
        <v>327</v>
      </c>
    </row>
    <row r="64" spans="1:2">
      <c r="A64" t="s">
        <v>523</v>
      </c>
      <c r="B64" s="17" t="s">
        <v>328</v>
      </c>
    </row>
    <row r="65" spans="1:2">
      <c r="A65" t="s">
        <v>524</v>
      </c>
      <c r="B65" s="17" t="s">
        <v>329</v>
      </c>
    </row>
    <row r="66" spans="1:2">
      <c r="A66" t="s">
        <v>525</v>
      </c>
      <c r="B66" s="17" t="s">
        <v>284</v>
      </c>
    </row>
    <row r="67" spans="1:2">
      <c r="A67" t="s">
        <v>526</v>
      </c>
      <c r="B67" s="17" t="s">
        <v>285</v>
      </c>
    </row>
    <row r="68" spans="1:2">
      <c r="A68" t="s">
        <v>527</v>
      </c>
      <c r="B68" s="17" t="s">
        <v>286</v>
      </c>
    </row>
    <row r="69" spans="1:2">
      <c r="A69" t="s">
        <v>528</v>
      </c>
      <c r="B69" s="17" t="s">
        <v>287</v>
      </c>
    </row>
    <row r="70" spans="1:2">
      <c r="A70" t="s">
        <v>529</v>
      </c>
      <c r="B70" s="17" t="s">
        <v>288</v>
      </c>
    </row>
    <row r="71" spans="1:2">
      <c r="A71" t="s">
        <v>531</v>
      </c>
      <c r="B71" s="17" t="s">
        <v>330</v>
      </c>
    </row>
    <row r="72" spans="1:2">
      <c r="A72" t="s">
        <v>530</v>
      </c>
      <c r="B72" s="17" t="s">
        <v>331</v>
      </c>
    </row>
    <row r="73" spans="1:2">
      <c r="A73" t="s">
        <v>433</v>
      </c>
      <c r="B73" s="17" t="s">
        <v>297</v>
      </c>
    </row>
    <row r="74" spans="1:2">
      <c r="A74" t="s">
        <v>434</v>
      </c>
      <c r="B74" s="17" t="s">
        <v>298</v>
      </c>
    </row>
    <row r="75" spans="1:2">
      <c r="A75" t="s">
        <v>435</v>
      </c>
      <c r="B75" s="17" t="s">
        <v>299</v>
      </c>
    </row>
    <row r="76" spans="1:2">
      <c r="A76" t="s">
        <v>436</v>
      </c>
      <c r="B76" s="17" t="s">
        <v>300</v>
      </c>
    </row>
    <row r="77" spans="1:2">
      <c r="A77" t="s">
        <v>437</v>
      </c>
      <c r="B77" s="17" t="s">
        <v>118</v>
      </c>
    </row>
    <row r="78" spans="1:2">
      <c r="A78" t="s">
        <v>290</v>
      </c>
      <c r="B78" s="17" t="s">
        <v>290</v>
      </c>
    </row>
    <row r="79" spans="1:2">
      <c r="A79" t="s">
        <v>291</v>
      </c>
      <c r="B79" s="17" t="s">
        <v>291</v>
      </c>
    </row>
  </sheetData>
  <hyperlinks>
    <hyperlink ref="C1" r:id="rId1" display="http://forum.excel-pratique.com/membre11753.html"/>
  </hyperlinks>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Répondants</vt:lpstr>
      <vt:lpstr>Personne</vt:lpstr>
      <vt:lpstr>BaseDonnées</vt:lpstr>
      <vt:lpstr>Dictionnaire</vt:lpstr>
      <vt:lpstr>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jean-sebastien marcotte</dc:creator>
  <cp:lastModifiedBy>claude</cp:lastModifiedBy>
  <dcterms:created xsi:type="dcterms:W3CDTF">2010-09-17T14:57:43Z</dcterms:created>
  <dcterms:modified xsi:type="dcterms:W3CDTF">2010-09-25T06:29:59Z</dcterms:modified>
</cp:coreProperties>
</file>