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75" firstSheet="9" activeTab="35"/>
  </bookViews>
  <sheets>
    <sheet name="Synthèse Site" sheetId="4" r:id="rId1"/>
    <sheet name="02" sheetId="2" r:id="rId2"/>
    <sheet name="03" sheetId="3" r:id="rId3"/>
    <sheet name="04" sheetId="5" r:id="rId4"/>
    <sheet name="05" sheetId="6" r:id="rId5"/>
    <sheet name="06" sheetId="7" r:id="rId6"/>
    <sheet name="07" sheetId="8" r:id="rId7"/>
    <sheet name="08" sheetId="9" r:id="rId8"/>
    <sheet name="09" sheetId="10" r:id="rId9"/>
    <sheet name="10" sheetId="11" r:id="rId10"/>
    <sheet name="11" sheetId="12" r:id="rId11"/>
    <sheet name="12" sheetId="13" r:id="rId12"/>
    <sheet name="13" sheetId="14" r:id="rId13"/>
    <sheet name="14" sheetId="15" r:id="rId14"/>
    <sheet name="15" sheetId="16" r:id="rId15"/>
    <sheet name="16" sheetId="17" r:id="rId16"/>
    <sheet name="17" sheetId="18" r:id="rId17"/>
    <sheet name="18" sheetId="19" r:id="rId18"/>
    <sheet name="19" sheetId="20" r:id="rId19"/>
    <sheet name="20" sheetId="21" r:id="rId20"/>
    <sheet name="21" sheetId="22" r:id="rId21"/>
    <sheet name="22" sheetId="23" r:id="rId22"/>
    <sheet name="23" sheetId="24" r:id="rId23"/>
    <sheet name="24" sheetId="25" r:id="rId24"/>
    <sheet name="0." sheetId="32" r:id="rId25"/>
    <sheet name="1." sheetId="26" r:id="rId26"/>
    <sheet name="2." sheetId="27" r:id="rId27"/>
    <sheet name="3.1" sheetId="28" r:id="rId28"/>
    <sheet name="3.2" sheetId="30" r:id="rId29"/>
    <sheet name="4.1" sheetId="29" r:id="rId30"/>
    <sheet name="4.2" sheetId="31" r:id="rId31"/>
    <sheet name="4.3" sheetId="33" r:id="rId32"/>
    <sheet name="4.4" sheetId="34" r:id="rId33"/>
    <sheet name="5.1" sheetId="35" r:id="rId34"/>
    <sheet name="5.2" sheetId="36" r:id="rId35"/>
    <sheet name="01" sheetId="1" r:id="rId36"/>
  </sheets>
  <externalReferences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</externalReferences>
  <calcPr calcId="145621"/>
</workbook>
</file>

<file path=xl/calcChain.xml><?xml version="1.0" encoding="utf-8"?>
<calcChain xmlns="http://schemas.openxmlformats.org/spreadsheetml/2006/main">
  <c r="E34" i="1" l="1"/>
  <c r="FH1" i="35" l="1" a="1"/>
  <c r="FL9" i="35" s="1"/>
  <c r="FH1" i="35"/>
  <c r="FI1" i="35"/>
  <c r="FJ1" i="35"/>
  <c r="FK1" i="35"/>
  <c r="FL1" i="35"/>
  <c r="FM1" i="35"/>
  <c r="FO1" i="35"/>
  <c r="FP1" i="35"/>
  <c r="FQ1" i="35"/>
  <c r="FR1" i="35"/>
  <c r="FS1" i="35"/>
  <c r="FT1" i="35"/>
  <c r="FU1" i="35"/>
  <c r="FW1" i="35"/>
  <c r="FX1" i="35"/>
  <c r="FY1" i="35"/>
  <c r="FZ1" i="35"/>
  <c r="GA1" i="35"/>
  <c r="FH2" i="35"/>
  <c r="FI2" i="35"/>
  <c r="FK2" i="35"/>
  <c r="FL2" i="35"/>
  <c r="FM2" i="35"/>
  <c r="FN2" i="35"/>
  <c r="FO2" i="35"/>
  <c r="FP2" i="35"/>
  <c r="FQ2" i="35"/>
  <c r="FS2" i="35"/>
  <c r="FT2" i="35"/>
  <c r="FU2" i="35"/>
  <c r="FV2" i="35"/>
  <c r="FW2" i="35"/>
  <c r="FX2" i="35"/>
  <c r="FY2" i="35"/>
  <c r="GA2" i="35"/>
  <c r="FH3" i="35"/>
  <c r="FI3" i="35"/>
  <c r="FJ3" i="35"/>
  <c r="FK3" i="35"/>
  <c r="FL3" i="35"/>
  <c r="FM3" i="35"/>
  <c r="FO3" i="35"/>
  <c r="FP3" i="35"/>
  <c r="FQ3" i="35"/>
  <c r="FR3" i="35"/>
  <c r="FS3" i="35"/>
  <c r="FT3" i="35"/>
  <c r="FU3" i="35"/>
  <c r="FW3" i="35"/>
  <c r="FX3" i="35"/>
  <c r="FY3" i="35"/>
  <c r="FZ3" i="35"/>
  <c r="GA3" i="35"/>
  <c r="FH4" i="35"/>
  <c r="FI4" i="35"/>
  <c r="FK4" i="35"/>
  <c r="FL4" i="35"/>
  <c r="FM4" i="35"/>
  <c r="FN4" i="35"/>
  <c r="FO4" i="35"/>
  <c r="FP4" i="35"/>
  <c r="FQ4" i="35"/>
  <c r="FS4" i="35"/>
  <c r="FT4" i="35"/>
  <c r="FU4" i="35"/>
  <c r="FV4" i="35"/>
  <c r="FW4" i="35"/>
  <c r="FX4" i="35"/>
  <c r="FY4" i="35"/>
  <c r="GA4" i="35"/>
  <c r="FH5" i="35"/>
  <c r="FI5" i="35"/>
  <c r="FJ5" i="35"/>
  <c r="FK5" i="35"/>
  <c r="FL5" i="35"/>
  <c r="FM5" i="35"/>
  <c r="FO5" i="35"/>
  <c r="FP5" i="35"/>
  <c r="FQ5" i="35"/>
  <c r="FR5" i="35"/>
  <c r="FS5" i="35"/>
  <c r="FT5" i="35"/>
  <c r="FU5" i="35"/>
  <c r="FW5" i="35"/>
  <c r="FX5" i="35"/>
  <c r="FY5" i="35"/>
  <c r="FZ5" i="35"/>
  <c r="GA5" i="35"/>
  <c r="FH6" i="35"/>
  <c r="FI6" i="35"/>
  <c r="FK6" i="35"/>
  <c r="FL6" i="35"/>
  <c r="FM6" i="35"/>
  <c r="FN6" i="35"/>
  <c r="FO6" i="35"/>
  <c r="FP6" i="35"/>
  <c r="FQ6" i="35"/>
  <c r="FS6" i="35"/>
  <c r="FT6" i="35"/>
  <c r="FU6" i="35"/>
  <c r="FV6" i="35"/>
  <c r="FW6" i="35"/>
  <c r="FX6" i="35"/>
  <c r="FY6" i="35"/>
  <c r="GA6" i="35"/>
  <c r="FH7" i="35"/>
  <c r="FI7" i="35"/>
  <c r="FJ7" i="35"/>
  <c r="FK7" i="35"/>
  <c r="FL7" i="35"/>
  <c r="FM7" i="35"/>
  <c r="FO7" i="35"/>
  <c r="FP7" i="35"/>
  <c r="FQ7" i="35"/>
  <c r="FR7" i="35"/>
  <c r="FS7" i="35"/>
  <c r="FT7" i="35"/>
  <c r="FU7" i="35"/>
  <c r="FW7" i="35"/>
  <c r="FX7" i="35"/>
  <c r="FY7" i="35"/>
  <c r="FZ7" i="35"/>
  <c r="GA7" i="35"/>
  <c r="FH8" i="35"/>
  <c r="FI8" i="35"/>
  <c r="FK8" i="35"/>
  <c r="FL8" i="35"/>
  <c r="FM8" i="35"/>
  <c r="FN8" i="35"/>
  <c r="FO8" i="35"/>
  <c r="FP8" i="35"/>
  <c r="FQ8" i="35"/>
  <c r="FS8" i="35"/>
  <c r="FT8" i="35"/>
  <c r="FU8" i="35"/>
  <c r="FV8" i="35"/>
  <c r="FW8" i="35"/>
  <c r="FX8" i="35"/>
  <c r="FY8" i="35"/>
  <c r="GA8" i="35"/>
  <c r="FH9" i="35"/>
  <c r="FI9" i="35"/>
  <c r="FJ9" i="35"/>
  <c r="FK9" i="35"/>
  <c r="FM9" i="35"/>
  <c r="FO9" i="35"/>
  <c r="FP9" i="35"/>
  <c r="FQ9" i="35"/>
  <c r="FR9" i="35"/>
  <c r="FS9" i="35"/>
  <c r="FT9" i="35"/>
  <c r="FW9" i="35"/>
  <c r="FX9" i="35"/>
  <c r="FY9" i="35"/>
  <c r="FZ9" i="35"/>
  <c r="GA9" i="35"/>
  <c r="FH10" i="35"/>
  <c r="FI10" i="35"/>
  <c r="FL10" i="35"/>
  <c r="FM10" i="35"/>
  <c r="FN10" i="35"/>
  <c r="FO10" i="35"/>
  <c r="FP10" i="35"/>
  <c r="FQ10" i="35"/>
  <c r="FS10" i="35"/>
  <c r="FU10" i="35"/>
  <c r="FV10" i="35"/>
  <c r="FW10" i="35"/>
  <c r="FX10" i="35"/>
  <c r="FY10" i="35"/>
  <c r="GA10" i="35"/>
  <c r="FH11" i="35"/>
  <c r="FJ11" i="35"/>
  <c r="FK11" i="35"/>
  <c r="FL11" i="35"/>
  <c r="FM11" i="35"/>
  <c r="FO11" i="35"/>
  <c r="FP11" i="35"/>
  <c r="FQ11" i="35"/>
  <c r="FS11" i="35"/>
  <c r="FT11" i="35"/>
  <c r="FU11" i="35"/>
  <c r="FW11" i="35"/>
  <c r="FX11" i="35"/>
  <c r="FY11" i="35"/>
  <c r="FZ11" i="35"/>
  <c r="FH12" i="35"/>
  <c r="FI12" i="35"/>
  <c r="FK12" i="35"/>
  <c r="FL12" i="35"/>
  <c r="FM12" i="35"/>
  <c r="FN12" i="35"/>
  <c r="FO12" i="35"/>
  <c r="FQ12" i="35"/>
  <c r="FS12" i="35"/>
  <c r="FT12" i="35"/>
  <c r="FU12" i="35"/>
  <c r="FV12" i="35"/>
  <c r="FW12" i="35"/>
  <c r="FX12" i="35"/>
  <c r="GA12" i="35"/>
  <c r="FH13" i="35"/>
  <c r="FI13" i="35"/>
  <c r="FJ13" i="35"/>
  <c r="FK13" i="35"/>
  <c r="FL13" i="35"/>
  <c r="FM13" i="35"/>
  <c r="FP13" i="35"/>
  <c r="FQ13" i="35"/>
  <c r="FR13" i="35"/>
  <c r="FS13" i="35"/>
  <c r="FT13" i="35"/>
  <c r="FU13" i="35"/>
  <c r="FW13" i="35"/>
  <c r="FY13" i="35"/>
  <c r="FZ13" i="35"/>
  <c r="GA13" i="35"/>
  <c r="FH14" i="35"/>
  <c r="FI14" i="35"/>
  <c r="FK14" i="35"/>
  <c r="FL14" i="35"/>
  <c r="FN14" i="35"/>
  <c r="FO14" i="35"/>
  <c r="FP14" i="35"/>
  <c r="FQ14" i="35"/>
  <c r="FS14" i="35"/>
  <c r="FT14" i="35"/>
  <c r="FU14" i="35"/>
  <c r="FW14" i="35"/>
  <c r="FX14" i="35"/>
  <c r="FY14" i="35"/>
  <c r="GA14" i="35"/>
  <c r="FH15" i="35"/>
  <c r="FI15" i="35"/>
  <c r="FJ15" i="35"/>
  <c r="FL15" i="35"/>
  <c r="FM15" i="35"/>
  <c r="FO15" i="35"/>
  <c r="FP15" i="35"/>
  <c r="FQ15" i="35"/>
  <c r="FR15" i="35"/>
  <c r="FS15" i="35"/>
  <c r="FU15" i="35"/>
  <c r="FW15" i="35"/>
  <c r="FX15" i="35"/>
  <c r="FY15" i="35"/>
  <c r="FZ15" i="35"/>
  <c r="GA15" i="35"/>
  <c r="FH16" i="35"/>
  <c r="FK16" i="35"/>
  <c r="FL16" i="35"/>
  <c r="FM16" i="35"/>
  <c r="FN16" i="35"/>
  <c r="FO16" i="35"/>
  <c r="FP16" i="35"/>
  <c r="FQ16" i="35"/>
  <c r="FU16" i="35"/>
  <c r="FV16" i="35"/>
  <c r="FW16" i="35"/>
  <c r="FX16" i="35"/>
  <c r="FY16" i="35"/>
  <c r="FZ16" i="35"/>
  <c r="FI17" i="35"/>
  <c r="FK17" i="35"/>
  <c r="FL17" i="35"/>
  <c r="FM17" i="35"/>
  <c r="FN17" i="35"/>
  <c r="FO17" i="35"/>
  <c r="FR17" i="35"/>
  <c r="FS17" i="35"/>
  <c r="FU17" i="35"/>
  <c r="FV17" i="35"/>
  <c r="FW17" i="35"/>
  <c r="FY17" i="35"/>
  <c r="GA17" i="35"/>
  <c r="FH18" i="35"/>
  <c r="FI18" i="35"/>
  <c r="FK18" i="35"/>
  <c r="FM18" i="35"/>
  <c r="FN18" i="35"/>
  <c r="FP18" i="35"/>
  <c r="FQ18" i="35"/>
  <c r="FR18" i="35"/>
  <c r="FS18" i="35"/>
  <c r="FV18" i="35"/>
  <c r="FW18" i="35"/>
  <c r="FY18" i="35"/>
  <c r="FZ18" i="35"/>
  <c r="GA18" i="35"/>
  <c r="FI19" i="35"/>
  <c r="FJ19" i="35"/>
  <c r="FL19" i="35"/>
  <c r="FN19" i="35"/>
  <c r="FO19" i="35"/>
  <c r="FQ19" i="35"/>
  <c r="FR19" i="35"/>
  <c r="FS19" i="35"/>
  <c r="FT19" i="35"/>
  <c r="FW19" i="35"/>
  <c r="FY19" i="35"/>
  <c r="FZ19" i="35"/>
  <c r="GA19" i="35"/>
  <c r="FH20" i="35"/>
  <c r="FI20" i="35"/>
  <c r="FJ20" i="35"/>
  <c r="FN20" i="35"/>
  <c r="FO20" i="35"/>
  <c r="FP20" i="35"/>
  <c r="FQ20" i="35"/>
  <c r="FR20" i="35"/>
  <c r="FS20" i="35"/>
  <c r="FV20" i="35"/>
  <c r="FX20" i="35"/>
  <c r="FY20" i="35"/>
  <c r="FZ20" i="35"/>
  <c r="GA20" i="35"/>
  <c r="FI21" i="35"/>
  <c r="FK21" i="35"/>
  <c r="FL21" i="35"/>
  <c r="FN21" i="35"/>
  <c r="FO21" i="35"/>
  <c r="FQ21" i="35"/>
  <c r="FR21" i="35"/>
  <c r="FT21" i="35"/>
  <c r="FU21" i="35"/>
  <c r="FV21" i="35"/>
  <c r="FY21" i="35"/>
  <c r="FZ21" i="35"/>
  <c r="GA21" i="35"/>
  <c r="FI22" i="35"/>
  <c r="FJ22" i="35"/>
  <c r="FK22" i="35"/>
  <c r="FM22" i="35"/>
  <c r="FO22" i="35"/>
  <c r="FP22" i="35"/>
  <c r="FR22" i="35"/>
  <c r="FS22" i="35"/>
  <c r="FU22" i="35"/>
  <c r="FV22" i="35"/>
  <c r="FW22" i="35"/>
  <c r="FY22" i="35"/>
  <c r="GA22" i="35"/>
  <c r="FI23" i="35"/>
  <c r="FJ23" i="35"/>
  <c r="FK23" i="35"/>
  <c r="FL23" i="35"/>
  <c r="FM23" i="35"/>
  <c r="FQ23" i="35"/>
  <c r="FR23" i="35"/>
  <c r="FS23" i="35"/>
  <c r="FT23" i="35"/>
  <c r="FU23" i="35"/>
  <c r="FV23" i="35"/>
  <c r="FW23" i="35"/>
  <c r="GA23" i="35"/>
  <c r="FH24" i="35"/>
  <c r="FI24" i="35"/>
  <c r="FJ24" i="35"/>
  <c r="FK24" i="35"/>
  <c r="FM24" i="35"/>
  <c r="FO24" i="35"/>
  <c r="FQ24" i="35"/>
  <c r="FR24" i="35"/>
  <c r="FS24" i="35"/>
  <c r="FU24" i="35"/>
  <c r="FV24" i="35"/>
  <c r="FX24" i="35"/>
  <c r="FY24" i="35"/>
  <c r="GA24" i="35"/>
  <c r="FI25" i="35"/>
  <c r="FJ25" i="35"/>
  <c r="FK25" i="35"/>
  <c r="FM25" i="35"/>
  <c r="FN25" i="35"/>
  <c r="FO25" i="35"/>
  <c r="FR25" i="35"/>
  <c r="FS25" i="35"/>
  <c r="FT25" i="35"/>
  <c r="FV25" i="35"/>
  <c r="FY25" i="35"/>
  <c r="FZ25" i="35"/>
  <c r="GA25" i="35"/>
  <c r="FI26" i="35"/>
  <c r="FJ26" i="35"/>
  <c r="FN26" i="35"/>
  <c r="FO26" i="35"/>
  <c r="FP26" i="35"/>
  <c r="FQ26" i="35"/>
  <c r="FR26" i="35"/>
  <c r="FU26" i="35"/>
  <c r="FX26" i="35"/>
  <c r="FY26" i="35"/>
  <c r="FZ26" i="35"/>
  <c r="GA26" i="35"/>
  <c r="FI27" i="35"/>
  <c r="FJ27" i="35"/>
  <c r="FN27" i="35"/>
  <c r="FO27" i="35"/>
  <c r="FQ27" i="35"/>
  <c r="FR27" i="35"/>
  <c r="FS27" i="35"/>
  <c r="FU27" i="35"/>
  <c r="FV27" i="35"/>
  <c r="FZ27" i="35"/>
  <c r="GA27" i="35"/>
  <c r="EV1" i="35" a="1"/>
  <c r="EV1" i="35"/>
  <c r="EW3" i="35"/>
  <c r="EX3" i="35"/>
  <c r="FB4" i="35"/>
  <c r="EW5" i="35"/>
  <c r="FD6" i="35"/>
  <c r="FF6" i="35"/>
  <c r="FD8" i="35"/>
  <c r="FE8" i="35"/>
  <c r="EX10" i="35"/>
  <c r="EY10" i="35"/>
  <c r="FF11" i="35"/>
  <c r="EV12" i="35"/>
  <c r="EX13" i="35"/>
  <c r="FE13" i="35"/>
  <c r="FG14" i="35"/>
  <c r="EX15" i="35"/>
  <c r="FC16" i="35"/>
  <c r="FE16" i="35"/>
  <c r="FE17" i="35"/>
  <c r="FG17" i="35"/>
  <c r="EZ19" i="35"/>
  <c r="FA19" i="35"/>
  <c r="FC20" i="35"/>
  <c r="FG20" i="35"/>
  <c r="EW22" i="35"/>
  <c r="EX22" i="35"/>
  <c r="FF23" i="35"/>
  <c r="EX25" i="35"/>
  <c r="FF26" i="35"/>
  <c r="EL1" i="35" a="1"/>
  <c r="EL1" i="35"/>
  <c r="EM1" i="35"/>
  <c r="EN1" i="35"/>
  <c r="EO1" i="35"/>
  <c r="EP1" i="35"/>
  <c r="ER1" i="35"/>
  <c r="ES1" i="35"/>
  <c r="ET1" i="35"/>
  <c r="EU1" i="35"/>
  <c r="EL2" i="35"/>
  <c r="EM2" i="35"/>
  <c r="EN2" i="35"/>
  <c r="EP2" i="35"/>
  <c r="EQ2" i="35"/>
  <c r="ER2" i="35"/>
  <c r="ES2" i="35"/>
  <c r="ET2" i="35"/>
  <c r="EU2" i="35"/>
  <c r="EL3" i="35"/>
  <c r="EN3" i="35"/>
  <c r="EO3" i="35"/>
  <c r="EP3" i="35"/>
  <c r="EQ3" i="35"/>
  <c r="ER3" i="35"/>
  <c r="ES3" i="35"/>
  <c r="ET3" i="35"/>
  <c r="EL4" i="35"/>
  <c r="EM4" i="35"/>
  <c r="EN4" i="35"/>
  <c r="EO4" i="35"/>
  <c r="EP4" i="35"/>
  <c r="EQ4" i="35"/>
  <c r="ER4" i="35"/>
  <c r="ET4" i="35"/>
  <c r="EU4" i="35"/>
  <c r="EL5" i="35"/>
  <c r="EM5" i="35"/>
  <c r="EN5" i="35"/>
  <c r="EO5" i="35"/>
  <c r="EP5" i="35"/>
  <c r="ER5" i="35"/>
  <c r="ES5" i="35"/>
  <c r="ET5" i="35"/>
  <c r="EU5" i="35"/>
  <c r="EL6" i="35"/>
  <c r="EM6" i="35"/>
  <c r="EN6" i="35"/>
  <c r="EP6" i="35"/>
  <c r="EQ6" i="35"/>
  <c r="ER6" i="35"/>
  <c r="ES6" i="35"/>
  <c r="ET6" i="35"/>
  <c r="EU6" i="35"/>
  <c r="EL7" i="35"/>
  <c r="EN7" i="35"/>
  <c r="EO7" i="35"/>
  <c r="EP7" i="35"/>
  <c r="EQ7" i="35"/>
  <c r="ER7" i="35"/>
  <c r="ES7" i="35"/>
  <c r="ET7" i="35"/>
  <c r="EL8" i="35"/>
  <c r="EM8" i="35"/>
  <c r="EN8" i="35"/>
  <c r="EO8" i="35"/>
  <c r="EP8" i="35"/>
  <c r="EQ8" i="35"/>
  <c r="ER8" i="35"/>
  <c r="ET8" i="35"/>
  <c r="EU8" i="35"/>
  <c r="EL9" i="35"/>
  <c r="EM9" i="35"/>
  <c r="EN9" i="35"/>
  <c r="EO9" i="35"/>
  <c r="EP9" i="35"/>
  <c r="EQ9" i="35"/>
  <c r="ER9" i="35"/>
  <c r="ES9" i="35"/>
  <c r="ET9" i="35"/>
  <c r="EU9" i="35"/>
  <c r="EL10" i="35"/>
  <c r="EM10" i="35"/>
  <c r="EN10" i="35"/>
  <c r="EO10" i="35"/>
  <c r="EP10" i="35"/>
  <c r="EQ10" i="35"/>
  <c r="ER10" i="35"/>
  <c r="ES10" i="35"/>
  <c r="ET10" i="35"/>
  <c r="EU10" i="35"/>
  <c r="EL11" i="35"/>
  <c r="EM11" i="35"/>
  <c r="EN11" i="35"/>
  <c r="EO11" i="35"/>
  <c r="EP11" i="35"/>
  <c r="EQ11" i="35"/>
  <c r="ER11" i="35"/>
  <c r="ES11" i="35"/>
  <c r="ET11" i="35"/>
  <c r="EU11" i="35"/>
  <c r="EL12" i="35"/>
  <c r="EM12" i="35"/>
  <c r="EN12" i="35"/>
  <c r="EO12" i="35"/>
  <c r="EP12" i="35"/>
  <c r="EQ12" i="35"/>
  <c r="ER12" i="35"/>
  <c r="ES12" i="35"/>
  <c r="ET12" i="35"/>
  <c r="EU12" i="35"/>
  <c r="EL13" i="35"/>
  <c r="EM13" i="35"/>
  <c r="EN13" i="35"/>
  <c r="EO13" i="35"/>
  <c r="EP13" i="35"/>
  <c r="EQ13" i="35"/>
  <c r="ER13" i="35"/>
  <c r="ES13" i="35"/>
  <c r="ET13" i="35"/>
  <c r="EU13" i="35"/>
  <c r="EL14" i="35"/>
  <c r="EM14" i="35"/>
  <c r="EN14" i="35"/>
  <c r="EO14" i="35"/>
  <c r="EP14" i="35"/>
  <c r="EQ14" i="35"/>
  <c r="ER14" i="35"/>
  <c r="ES14" i="35"/>
  <c r="ET14" i="35"/>
  <c r="EU14" i="35"/>
  <c r="EL15" i="35"/>
  <c r="EM15" i="35"/>
  <c r="EN15" i="35"/>
  <c r="EO15" i="35"/>
  <c r="EP15" i="35"/>
  <c r="EQ15" i="35"/>
  <c r="ER15" i="35"/>
  <c r="ES15" i="35"/>
  <c r="ET15" i="35"/>
  <c r="EU15" i="35"/>
  <c r="EL16" i="35"/>
  <c r="EM16" i="35"/>
  <c r="EN16" i="35"/>
  <c r="EO16" i="35"/>
  <c r="EP16" i="35"/>
  <c r="EQ16" i="35"/>
  <c r="ER16" i="35"/>
  <c r="ES16" i="35"/>
  <c r="ET16" i="35"/>
  <c r="EU16" i="35"/>
  <c r="EL17" i="35"/>
  <c r="EM17" i="35"/>
  <c r="EN17" i="35"/>
  <c r="EO17" i="35"/>
  <c r="EP17" i="35"/>
  <c r="EQ17" i="35"/>
  <c r="ER17" i="35"/>
  <c r="ES17" i="35"/>
  <c r="ET17" i="35"/>
  <c r="EU17" i="35"/>
  <c r="EL18" i="35"/>
  <c r="EM18" i="35"/>
  <c r="EN18" i="35"/>
  <c r="EO18" i="35"/>
  <c r="EP18" i="35"/>
  <c r="EQ18" i="35"/>
  <c r="ER18" i="35"/>
  <c r="ES18" i="35"/>
  <c r="ET18" i="35"/>
  <c r="EU18" i="35"/>
  <c r="EL19" i="35"/>
  <c r="EM19" i="35"/>
  <c r="EN19" i="35"/>
  <c r="EO19" i="35"/>
  <c r="EP19" i="35"/>
  <c r="EQ19" i="35"/>
  <c r="ER19" i="35"/>
  <c r="ES19" i="35"/>
  <c r="ET19" i="35"/>
  <c r="EU19" i="35"/>
  <c r="EL20" i="35"/>
  <c r="EM20" i="35"/>
  <c r="EN20" i="35"/>
  <c r="EO20" i="35"/>
  <c r="EP20" i="35"/>
  <c r="EQ20" i="35"/>
  <c r="ER20" i="35"/>
  <c r="ES20" i="35"/>
  <c r="ET20" i="35"/>
  <c r="EU20" i="35"/>
  <c r="EL21" i="35"/>
  <c r="EM21" i="35"/>
  <c r="EN21" i="35"/>
  <c r="EO21" i="35"/>
  <c r="EP21" i="35"/>
  <c r="EQ21" i="35"/>
  <c r="ER21" i="35"/>
  <c r="ES21" i="35"/>
  <c r="ET21" i="35"/>
  <c r="EU21" i="35"/>
  <c r="EL22" i="35"/>
  <c r="EM22" i="35"/>
  <c r="EN22" i="35"/>
  <c r="EO22" i="35"/>
  <c r="EP22" i="35"/>
  <c r="EQ22" i="35"/>
  <c r="ER22" i="35"/>
  <c r="ES22" i="35"/>
  <c r="ET22" i="35"/>
  <c r="EU22" i="35"/>
  <c r="EL23" i="35"/>
  <c r="EM23" i="35"/>
  <c r="EN23" i="35"/>
  <c r="EO23" i="35"/>
  <c r="EP23" i="35"/>
  <c r="EQ23" i="35"/>
  <c r="ER23" i="35"/>
  <c r="ES23" i="35"/>
  <c r="ET23" i="35"/>
  <c r="EU23" i="35"/>
  <c r="EL24" i="35"/>
  <c r="EM24" i="35"/>
  <c r="EN24" i="35"/>
  <c r="EO24" i="35"/>
  <c r="EP24" i="35"/>
  <c r="EQ24" i="35"/>
  <c r="ER24" i="35"/>
  <c r="ES24" i="35"/>
  <c r="ET24" i="35"/>
  <c r="EU24" i="35"/>
  <c r="EL25" i="35"/>
  <c r="EM25" i="35"/>
  <c r="EN25" i="35"/>
  <c r="EO25" i="35"/>
  <c r="EP25" i="35"/>
  <c r="EQ25" i="35"/>
  <c r="ER25" i="35"/>
  <c r="ES25" i="35"/>
  <c r="ET25" i="35"/>
  <c r="EU25" i="35"/>
  <c r="EL26" i="35"/>
  <c r="EM26" i="35"/>
  <c r="EN26" i="35"/>
  <c r="EO26" i="35"/>
  <c r="EP26" i="35"/>
  <c r="EQ26" i="35"/>
  <c r="ER26" i="35"/>
  <c r="ES26" i="35"/>
  <c r="ET26" i="35"/>
  <c r="EU26" i="35"/>
  <c r="EL27" i="35"/>
  <c r="EM27" i="35"/>
  <c r="EN27" i="35"/>
  <c r="EO27" i="35"/>
  <c r="EP27" i="35"/>
  <c r="EQ27" i="35"/>
  <c r="ER27" i="35"/>
  <c r="ES27" i="35"/>
  <c r="ET27" i="35"/>
  <c r="EU27" i="35"/>
  <c r="DP1" i="35" a="1"/>
  <c r="DP1" i="35" s="1"/>
  <c r="DT1" i="35"/>
  <c r="DX1" i="35"/>
  <c r="EB1" i="35"/>
  <c r="EJ1" i="35"/>
  <c r="EK1" i="35"/>
  <c r="DV2" i="35"/>
  <c r="ED2" i="35"/>
  <c r="EE2" i="35"/>
  <c r="EH2" i="35"/>
  <c r="DT3" i="35"/>
  <c r="DU3" i="35"/>
  <c r="EC3" i="35"/>
  <c r="EK3" i="35"/>
  <c r="DP4" i="35"/>
  <c r="EB4" i="35"/>
  <c r="EG4" i="35"/>
  <c r="DY5" i="35"/>
  <c r="DZ5" i="35"/>
  <c r="DU6" i="35"/>
  <c r="DV6" i="35"/>
  <c r="EI6" i="35"/>
  <c r="EK6" i="35"/>
  <c r="EE7" i="35"/>
  <c r="EG7" i="35"/>
  <c r="DX8" i="35"/>
  <c r="EC8" i="35"/>
  <c r="DU9" i="35"/>
  <c r="DQ10" i="35"/>
  <c r="EF10" i="35"/>
  <c r="EF11" i="35"/>
  <c r="EH12" i="35"/>
  <c r="ED13" i="35"/>
  <c r="EF14" i="35"/>
  <c r="EE15" i="35"/>
  <c r="EG16" i="35"/>
  <c r="EJ17" i="35"/>
  <c r="EE18" i="35"/>
  <c r="EH19" i="35"/>
  <c r="EG20" i="35"/>
  <c r="EI21" i="35"/>
  <c r="EK22" i="35"/>
  <c r="EH23" i="35"/>
  <c r="EJ24" i="35"/>
  <c r="EH25" i="35"/>
  <c r="EF26" i="35"/>
  <c r="EG26" i="35"/>
  <c r="EA27" i="35"/>
  <c r="EG27" i="35"/>
  <c r="DI1" i="35" a="1"/>
  <c r="DN2" i="35" s="1"/>
  <c r="DO1" i="35"/>
  <c r="DI2" i="35"/>
  <c r="DO2" i="35"/>
  <c r="DO3" i="35"/>
  <c r="DI4" i="35"/>
  <c r="DL4" i="35"/>
  <c r="DL5" i="35"/>
  <c r="DM5" i="35"/>
  <c r="DL6" i="35"/>
  <c r="DL7" i="35"/>
  <c r="DM7" i="35"/>
  <c r="DL8" i="35"/>
  <c r="DI9" i="35"/>
  <c r="DM9" i="35"/>
  <c r="DI10" i="35"/>
  <c r="DI11" i="35"/>
  <c r="DJ11" i="35"/>
  <c r="DO11" i="35"/>
  <c r="DL12" i="35"/>
  <c r="DO12" i="35"/>
  <c r="DK13" i="35"/>
  <c r="DJ14" i="35"/>
  <c r="DK14" i="35"/>
  <c r="DN14" i="35"/>
  <c r="DM15" i="35"/>
  <c r="DN15" i="35"/>
  <c r="DL16" i="35"/>
  <c r="DI17" i="35"/>
  <c r="DL17" i="35"/>
  <c r="DO17" i="35"/>
  <c r="DN18" i="35"/>
  <c r="DO18" i="35"/>
  <c r="DK19" i="35"/>
  <c r="DJ20" i="35"/>
  <c r="DK20" i="35"/>
  <c r="DI21" i="35"/>
  <c r="DM21" i="35"/>
  <c r="DI22" i="35"/>
  <c r="DL22" i="35"/>
  <c r="DK23" i="35"/>
  <c r="DL23" i="35"/>
  <c r="DO23" i="35"/>
  <c r="DN24" i="35"/>
  <c r="DO24" i="35"/>
  <c r="DM25" i="35"/>
  <c r="DJ26" i="35"/>
  <c r="DM26" i="35"/>
  <c r="DI27" i="35"/>
  <c r="DO27" i="35"/>
  <c r="DE1" i="35"/>
  <c r="DC2" i="35"/>
  <c r="DD2" i="35"/>
  <c r="CY4" i="35"/>
  <c r="DG4" i="35"/>
  <c r="DE5" i="35"/>
  <c r="DC6" i="35"/>
  <c r="DA7" i="35"/>
  <c r="CY1" i="35" a="1"/>
  <c r="CO1" i="35" a="1"/>
  <c r="CW17" i="35" s="1"/>
  <c r="CO1" i="35"/>
  <c r="CP1" i="35"/>
  <c r="CQ1" i="35"/>
  <c r="CR1" i="35"/>
  <c r="CS1" i="35"/>
  <c r="CT1" i="35"/>
  <c r="CU1" i="35"/>
  <c r="CV1" i="35"/>
  <c r="CW1" i="35"/>
  <c r="CX1" i="35"/>
  <c r="CO2" i="35"/>
  <c r="CP2" i="35"/>
  <c r="CQ2" i="35"/>
  <c r="CR2" i="35"/>
  <c r="CS2" i="35"/>
  <c r="CT2" i="35"/>
  <c r="CU2" i="35"/>
  <c r="CV2" i="35"/>
  <c r="CW2" i="35"/>
  <c r="CX2" i="35"/>
  <c r="CO3" i="35"/>
  <c r="CP3" i="35"/>
  <c r="CQ3" i="35"/>
  <c r="CR3" i="35"/>
  <c r="CS3" i="35"/>
  <c r="CT3" i="35"/>
  <c r="CU3" i="35"/>
  <c r="CV3" i="35"/>
  <c r="CW3" i="35"/>
  <c r="CX3" i="35"/>
  <c r="CO4" i="35"/>
  <c r="CP4" i="35"/>
  <c r="CQ4" i="35"/>
  <c r="CR4" i="35"/>
  <c r="CS4" i="35"/>
  <c r="CT4" i="35"/>
  <c r="CU4" i="35"/>
  <c r="CV4" i="35"/>
  <c r="CW4" i="35"/>
  <c r="CX4" i="35"/>
  <c r="CO5" i="35"/>
  <c r="CP5" i="35"/>
  <c r="CQ5" i="35"/>
  <c r="CR5" i="35"/>
  <c r="CS5" i="35"/>
  <c r="CT5" i="35"/>
  <c r="CU5" i="35"/>
  <c r="CV5" i="35"/>
  <c r="CW5" i="35"/>
  <c r="CX5" i="35"/>
  <c r="CO6" i="35"/>
  <c r="CP6" i="35"/>
  <c r="CQ6" i="35"/>
  <c r="CR6" i="35"/>
  <c r="CS6" i="35"/>
  <c r="CT6" i="35"/>
  <c r="CU6" i="35"/>
  <c r="CV6" i="35"/>
  <c r="CW6" i="35"/>
  <c r="CX6" i="35"/>
  <c r="CO7" i="35"/>
  <c r="CP7" i="35"/>
  <c r="CQ7" i="35"/>
  <c r="CR7" i="35"/>
  <c r="CS7" i="35"/>
  <c r="CT7" i="35"/>
  <c r="CU7" i="35"/>
  <c r="CV7" i="35"/>
  <c r="CW7" i="35"/>
  <c r="CX7" i="35"/>
  <c r="CO8" i="35"/>
  <c r="CP8" i="35"/>
  <c r="CQ8" i="35"/>
  <c r="CR8" i="35"/>
  <c r="CS8" i="35"/>
  <c r="CT8" i="35"/>
  <c r="CU8" i="35"/>
  <c r="CV8" i="35"/>
  <c r="CW8" i="35"/>
  <c r="CX8" i="35"/>
  <c r="CO9" i="35"/>
  <c r="CP9" i="35"/>
  <c r="CQ9" i="35"/>
  <c r="CR9" i="35"/>
  <c r="CS9" i="35"/>
  <c r="CT9" i="35"/>
  <c r="CU9" i="35"/>
  <c r="CV9" i="35"/>
  <c r="CW9" i="35"/>
  <c r="CX9" i="35"/>
  <c r="CO10" i="35"/>
  <c r="CP10" i="35"/>
  <c r="CQ10" i="35"/>
  <c r="CR10" i="35"/>
  <c r="CS10" i="35"/>
  <c r="CT10" i="35"/>
  <c r="CU10" i="35"/>
  <c r="CV10" i="35"/>
  <c r="CW10" i="35"/>
  <c r="CX10" i="35"/>
  <c r="CO11" i="35"/>
  <c r="CP11" i="35"/>
  <c r="CQ11" i="35"/>
  <c r="CR11" i="35"/>
  <c r="CS11" i="35"/>
  <c r="CT11" i="35"/>
  <c r="CU11" i="35"/>
  <c r="CV11" i="35"/>
  <c r="CW11" i="35"/>
  <c r="CX11" i="35"/>
  <c r="CO12" i="35"/>
  <c r="CP12" i="35"/>
  <c r="CQ12" i="35"/>
  <c r="CR12" i="35"/>
  <c r="CS12" i="35"/>
  <c r="CT12" i="35"/>
  <c r="CU12" i="35"/>
  <c r="CV12" i="35"/>
  <c r="CW12" i="35"/>
  <c r="CX12" i="35"/>
  <c r="CO13" i="35"/>
  <c r="CP13" i="35"/>
  <c r="CQ13" i="35"/>
  <c r="CR13" i="35"/>
  <c r="CS13" i="35"/>
  <c r="CT13" i="35"/>
  <c r="CU13" i="35"/>
  <c r="CV13" i="35"/>
  <c r="CW13" i="35"/>
  <c r="CX13" i="35"/>
  <c r="CO14" i="35"/>
  <c r="CP14" i="35"/>
  <c r="CQ14" i="35"/>
  <c r="CR14" i="35"/>
  <c r="CS14" i="35"/>
  <c r="CT14" i="35"/>
  <c r="CU14" i="35"/>
  <c r="CV14" i="35"/>
  <c r="CW14" i="35"/>
  <c r="CX14" i="35"/>
  <c r="CO15" i="35"/>
  <c r="CP15" i="35"/>
  <c r="CQ15" i="35"/>
  <c r="CR15" i="35"/>
  <c r="CS15" i="35"/>
  <c r="CT15" i="35"/>
  <c r="CU15" i="35"/>
  <c r="CV15" i="35"/>
  <c r="CW15" i="35"/>
  <c r="CX15" i="35"/>
  <c r="CO16" i="35"/>
  <c r="CP16" i="35"/>
  <c r="CQ16" i="35"/>
  <c r="CR16" i="35"/>
  <c r="CS16" i="35"/>
  <c r="CT16" i="35"/>
  <c r="CU16" i="35"/>
  <c r="CV16" i="35"/>
  <c r="CW16" i="35"/>
  <c r="CX16" i="35"/>
  <c r="CO17" i="35"/>
  <c r="CP17" i="35"/>
  <c r="CQ17" i="35"/>
  <c r="CR17" i="35"/>
  <c r="CS17" i="35"/>
  <c r="CT17" i="35"/>
  <c r="CU17" i="35"/>
  <c r="CV17" i="35"/>
  <c r="CX17" i="35"/>
  <c r="CO18" i="35"/>
  <c r="CP18" i="35"/>
  <c r="CQ18" i="35"/>
  <c r="CR18" i="35"/>
  <c r="CS18" i="35"/>
  <c r="CT18" i="35"/>
  <c r="CV18" i="35"/>
  <c r="CX18" i="35"/>
  <c r="CO19" i="35"/>
  <c r="CP19" i="35"/>
  <c r="CQ19" i="35"/>
  <c r="CR19" i="35"/>
  <c r="CT19" i="35"/>
  <c r="CU19" i="35"/>
  <c r="CW19" i="35"/>
  <c r="CX19" i="35"/>
  <c r="CO20" i="35"/>
  <c r="CP20" i="35"/>
  <c r="CR20" i="35"/>
  <c r="CS20" i="35"/>
  <c r="CT20" i="35"/>
  <c r="CV20" i="35"/>
  <c r="CW20" i="35"/>
  <c r="CX20" i="35"/>
  <c r="CP21" i="35"/>
  <c r="CQ21" i="35"/>
  <c r="CR21" i="35"/>
  <c r="CS21" i="35"/>
  <c r="CU21" i="35"/>
  <c r="CV21" i="35"/>
  <c r="CX21" i="35"/>
  <c r="CO22" i="35"/>
  <c r="CP22" i="35"/>
  <c r="CQ22" i="35"/>
  <c r="CR22" i="35"/>
  <c r="CT22" i="35"/>
  <c r="CV22" i="35"/>
  <c r="CW22" i="35"/>
  <c r="CX22" i="35"/>
  <c r="CO23" i="35"/>
  <c r="CP23" i="35"/>
  <c r="CQ23" i="35"/>
  <c r="CT23" i="35"/>
  <c r="CU23" i="35"/>
  <c r="CV23" i="35"/>
  <c r="CW23" i="35"/>
  <c r="CX23" i="35"/>
  <c r="CO24" i="35"/>
  <c r="CP24" i="35"/>
  <c r="CS24" i="35"/>
  <c r="CT24" i="35"/>
  <c r="CU24" i="35"/>
  <c r="CV24" i="35"/>
  <c r="CW24" i="35"/>
  <c r="CX24" i="35"/>
  <c r="CP25" i="35"/>
  <c r="CR25" i="35"/>
  <c r="CS25" i="35"/>
  <c r="CT25" i="35"/>
  <c r="CU25" i="35"/>
  <c r="CV25" i="35"/>
  <c r="CX25" i="35"/>
  <c r="CO26" i="35"/>
  <c r="CQ26" i="35"/>
  <c r="CR26" i="35"/>
  <c r="CS26" i="35"/>
  <c r="CT26" i="35"/>
  <c r="CV26" i="35"/>
  <c r="CW26" i="35"/>
  <c r="CX26" i="35"/>
  <c r="CP27" i="35"/>
  <c r="CQ27" i="35"/>
  <c r="CR27" i="35"/>
  <c r="CT27" i="35"/>
  <c r="CU27" i="35"/>
  <c r="CV27" i="35"/>
  <c r="CW27" i="35"/>
  <c r="CJ1" i="35" a="1"/>
  <c r="CL15" i="35" s="1"/>
  <c r="CK1" i="35"/>
  <c r="CL2" i="35"/>
  <c r="CN2" i="35"/>
  <c r="CJ4" i="35"/>
  <c r="CL4" i="35"/>
  <c r="CM5" i="35"/>
  <c r="CJ6" i="35"/>
  <c r="CK7" i="35"/>
  <c r="CM7" i="35"/>
  <c r="CN8" i="35"/>
  <c r="CK9" i="35"/>
  <c r="CL10" i="35"/>
  <c r="CN10" i="35"/>
  <c r="CJ12" i="35"/>
  <c r="CL12" i="35"/>
  <c r="CM13" i="35"/>
  <c r="CK14" i="35"/>
  <c r="CN15" i="35"/>
  <c r="CK16" i="35"/>
  <c r="CN17" i="35"/>
  <c r="CK18" i="35"/>
  <c r="CN19" i="35"/>
  <c r="CM20" i="35"/>
  <c r="CK22" i="35"/>
  <c r="CM22" i="35"/>
  <c r="CK24" i="35"/>
  <c r="CM24" i="35"/>
  <c r="CK26" i="35"/>
  <c r="CJ27" i="35"/>
  <c r="BU1" i="35" a="1"/>
  <c r="CA23" i="35" s="1"/>
  <c r="BU1" i="35"/>
  <c r="BW1" i="35"/>
  <c r="CC1" i="35"/>
  <c r="CE1" i="35"/>
  <c r="BV2" i="35"/>
  <c r="BX2" i="35"/>
  <c r="CD2" i="35"/>
  <c r="CF2" i="35"/>
  <c r="BW3" i="35"/>
  <c r="BY3" i="35"/>
  <c r="CE3" i="35"/>
  <c r="CG3" i="35"/>
  <c r="BX4" i="35"/>
  <c r="BZ4" i="35"/>
  <c r="CF4" i="35"/>
  <c r="CH4" i="35"/>
  <c r="BY5" i="35"/>
  <c r="CA5" i="35"/>
  <c r="CG5" i="35"/>
  <c r="CI5" i="35"/>
  <c r="BZ6" i="35"/>
  <c r="CB6" i="35"/>
  <c r="CH6" i="35"/>
  <c r="BU7" i="35"/>
  <c r="CA7" i="35"/>
  <c r="CC7" i="35"/>
  <c r="CI7" i="35"/>
  <c r="BV8" i="35"/>
  <c r="CA8" i="35"/>
  <c r="CB8" i="35"/>
  <c r="CD8" i="35"/>
  <c r="CI8" i="35"/>
  <c r="BU9" i="35"/>
  <c r="BW9" i="35"/>
  <c r="CB9" i="35"/>
  <c r="CC9" i="35"/>
  <c r="CE9" i="35"/>
  <c r="BU10" i="35"/>
  <c r="BV10" i="35"/>
  <c r="BX10" i="35"/>
  <c r="CC10" i="35"/>
  <c r="CD10" i="35"/>
  <c r="CF10" i="35"/>
  <c r="BV11" i="35"/>
  <c r="BW11" i="35"/>
  <c r="BY11" i="35"/>
  <c r="CD11" i="35"/>
  <c r="CE11" i="35"/>
  <c r="CG11" i="35"/>
  <c r="BW12" i="35"/>
  <c r="BX12" i="35"/>
  <c r="BZ12" i="35"/>
  <c r="CE12" i="35"/>
  <c r="CF12" i="35"/>
  <c r="CH12" i="35"/>
  <c r="BX13" i="35"/>
  <c r="BY13" i="35"/>
  <c r="CA13" i="35"/>
  <c r="CF13" i="35"/>
  <c r="CG13" i="35"/>
  <c r="CI13" i="35"/>
  <c r="BY14" i="35"/>
  <c r="BZ14" i="35"/>
  <c r="CB14" i="35"/>
  <c r="CG14" i="35"/>
  <c r="CH14" i="35"/>
  <c r="BU15" i="35"/>
  <c r="BZ15" i="35"/>
  <c r="CA15" i="35"/>
  <c r="CC15" i="35"/>
  <c r="CH15" i="35"/>
  <c r="CI15" i="35"/>
  <c r="BV16" i="35"/>
  <c r="CA16" i="35"/>
  <c r="CB16" i="35"/>
  <c r="CD16" i="35"/>
  <c r="CI16" i="35"/>
  <c r="BU17" i="35"/>
  <c r="BW17" i="35"/>
  <c r="CB17" i="35"/>
  <c r="CC17" i="35"/>
  <c r="CE17" i="35"/>
  <c r="BU18" i="35"/>
  <c r="BV18" i="35"/>
  <c r="BX18" i="35"/>
  <c r="CC18" i="35"/>
  <c r="CD18" i="35"/>
  <c r="CF18" i="35"/>
  <c r="BV19" i="35"/>
  <c r="BW19" i="35"/>
  <c r="BY19" i="35"/>
  <c r="CD19" i="35"/>
  <c r="CE19" i="35"/>
  <c r="CG19" i="35"/>
  <c r="BW20" i="35"/>
  <c r="BX20" i="35"/>
  <c r="BZ20" i="35"/>
  <c r="CE20" i="35"/>
  <c r="CF20" i="35"/>
  <c r="CH20" i="35"/>
  <c r="BX21" i="35"/>
  <c r="BY21" i="35"/>
  <c r="CA21" i="35"/>
  <c r="CF21" i="35"/>
  <c r="CG21" i="35"/>
  <c r="CI21" i="35"/>
  <c r="BY22" i="35"/>
  <c r="BZ22" i="35"/>
  <c r="CB22" i="35"/>
  <c r="CG22" i="35"/>
  <c r="CH22" i="35"/>
  <c r="BU23" i="35"/>
  <c r="BZ23" i="35"/>
  <c r="CB23" i="35"/>
  <c r="CD23" i="35"/>
  <c r="CI23" i="35"/>
  <c r="BU24" i="35"/>
  <c r="BW24" i="35"/>
  <c r="CC24" i="35"/>
  <c r="CD24" i="35"/>
  <c r="CF24" i="35"/>
  <c r="BW25" i="35"/>
  <c r="BX25" i="35"/>
  <c r="BZ25" i="35"/>
  <c r="CF25" i="35"/>
  <c r="CG25" i="35"/>
  <c r="CI25" i="35"/>
  <c r="BZ26" i="35"/>
  <c r="CA26" i="35"/>
  <c r="CC26" i="35"/>
  <c r="CI26" i="35"/>
  <c r="BU27" i="35"/>
  <c r="BX27" i="35"/>
  <c r="CC27" i="35"/>
  <c r="CD27" i="35"/>
  <c r="CG27" i="35"/>
  <c r="BF1" i="35" a="1"/>
  <c r="BF1" i="35" s="1"/>
  <c r="BG1" i="35"/>
  <c r="BP1" i="35"/>
  <c r="BF2" i="35"/>
  <c r="BO2" i="35"/>
  <c r="BQ2" i="35"/>
  <c r="BL3" i="35"/>
  <c r="BH4" i="35"/>
  <c r="BG5" i="35"/>
  <c r="BS13" i="35"/>
  <c r="BR14" i="35"/>
  <c r="BN15" i="35"/>
  <c r="BK16" i="35"/>
  <c r="BJ17" i="35"/>
  <c r="BF18" i="35"/>
  <c r="BQ18" i="35"/>
  <c r="BP19" i="35"/>
  <c r="BR19" i="35"/>
  <c r="BM20" i="35"/>
  <c r="BO20" i="35"/>
  <c r="BI21" i="35"/>
  <c r="BO21" i="35"/>
  <c r="BJ22" i="35"/>
  <c r="BM22" i="35"/>
  <c r="BH23" i="35"/>
  <c r="BJ23" i="35"/>
  <c r="BG24" i="35"/>
  <c r="BK24" i="35"/>
  <c r="BG25" i="35"/>
  <c r="BJ25" i="35"/>
  <c r="BT25" i="35"/>
  <c r="BH26" i="35"/>
  <c r="BR26" i="35"/>
  <c r="BI27" i="35"/>
  <c r="BS27" i="35"/>
  <c r="AG1" i="35" a="1"/>
  <c r="M1" i="35" a="1"/>
  <c r="U9" i="35" s="1"/>
  <c r="M1" i="35"/>
  <c r="N1" i="35"/>
  <c r="O1" i="35"/>
  <c r="P1" i="35"/>
  <c r="Q1" i="35"/>
  <c r="R1" i="35"/>
  <c r="S1" i="35"/>
  <c r="T1" i="35"/>
  <c r="U1" i="35"/>
  <c r="V1" i="35"/>
  <c r="W1" i="35"/>
  <c r="X1" i="35"/>
  <c r="Y1" i="35"/>
  <c r="Z1" i="35"/>
  <c r="AA1" i="35"/>
  <c r="AB1" i="35"/>
  <c r="AC1" i="35"/>
  <c r="AD1" i="35"/>
  <c r="AE1" i="35"/>
  <c r="AF1" i="35"/>
  <c r="M2" i="35"/>
  <c r="N2" i="35"/>
  <c r="O2" i="35"/>
  <c r="P2" i="35"/>
  <c r="Q2" i="35"/>
  <c r="R2" i="35"/>
  <c r="S2" i="35"/>
  <c r="T2" i="35"/>
  <c r="U2" i="35"/>
  <c r="V2" i="35"/>
  <c r="W2" i="35"/>
  <c r="X2" i="35"/>
  <c r="Y2" i="35"/>
  <c r="Z2" i="35"/>
  <c r="AA2" i="35"/>
  <c r="AB2" i="35"/>
  <c r="AC2" i="35"/>
  <c r="AD2" i="35"/>
  <c r="AE2" i="35"/>
  <c r="AF2" i="35"/>
  <c r="M3" i="35"/>
  <c r="N3" i="35"/>
  <c r="O3" i="35"/>
  <c r="P3" i="35"/>
  <c r="Q3" i="35"/>
  <c r="R3" i="35"/>
  <c r="S3" i="35"/>
  <c r="T3" i="35"/>
  <c r="U3" i="35"/>
  <c r="V3" i="35"/>
  <c r="W3" i="35"/>
  <c r="X3" i="35"/>
  <c r="Y3" i="35"/>
  <c r="Z3" i="35"/>
  <c r="AA3" i="35"/>
  <c r="AB3" i="35"/>
  <c r="AD3" i="35"/>
  <c r="AE3" i="35"/>
  <c r="AF3" i="35"/>
  <c r="M4" i="35"/>
  <c r="N4" i="35"/>
  <c r="O4" i="35"/>
  <c r="P4" i="35"/>
  <c r="R4" i="35"/>
  <c r="S4" i="35"/>
  <c r="T4" i="35"/>
  <c r="U4" i="35"/>
  <c r="V4" i="35"/>
  <c r="W4" i="35"/>
  <c r="X4" i="35"/>
  <c r="Z4" i="35"/>
  <c r="AA4" i="35"/>
  <c r="AB4" i="35"/>
  <c r="AC4" i="35"/>
  <c r="AD4" i="35"/>
  <c r="AE4" i="35"/>
  <c r="AF4" i="35"/>
  <c r="N5" i="35"/>
  <c r="O5" i="35"/>
  <c r="P5" i="35"/>
  <c r="Q5" i="35"/>
  <c r="R5" i="35"/>
  <c r="S5" i="35"/>
  <c r="T5" i="35"/>
  <c r="V5" i="35"/>
  <c r="W5" i="35"/>
  <c r="X5" i="35"/>
  <c r="Y5" i="35"/>
  <c r="Z5" i="35"/>
  <c r="AA5" i="35"/>
  <c r="AB5" i="35"/>
  <c r="AD5" i="35"/>
  <c r="AE5" i="35"/>
  <c r="AF5" i="35"/>
  <c r="M6" i="35"/>
  <c r="N6" i="35"/>
  <c r="O6" i="35"/>
  <c r="P6" i="35"/>
  <c r="R6" i="35"/>
  <c r="S6" i="35"/>
  <c r="T6" i="35"/>
  <c r="U6" i="35"/>
  <c r="V6" i="35"/>
  <c r="W6" i="35"/>
  <c r="X6" i="35"/>
  <c r="Z6" i="35"/>
  <c r="AA6" i="35"/>
  <c r="AB6" i="35"/>
  <c r="AC6" i="35"/>
  <c r="AD6" i="35"/>
  <c r="AE6" i="35"/>
  <c r="AF6" i="35"/>
  <c r="N7" i="35"/>
  <c r="O7" i="35"/>
  <c r="P7" i="35"/>
  <c r="Q7" i="35"/>
  <c r="R7" i="35"/>
  <c r="S7" i="35"/>
  <c r="T7" i="35"/>
  <c r="V7" i="35"/>
  <c r="W7" i="35"/>
  <c r="X7" i="35"/>
  <c r="Y7" i="35"/>
  <c r="Z7" i="35"/>
  <c r="AA7" i="35"/>
  <c r="AB7" i="35"/>
  <c r="AD7" i="35"/>
  <c r="AE7" i="35"/>
  <c r="AF7" i="35"/>
  <c r="M8" i="35"/>
  <c r="N8" i="35"/>
  <c r="O8" i="35"/>
  <c r="P8" i="35"/>
  <c r="R8" i="35"/>
  <c r="S8" i="35"/>
  <c r="T8" i="35"/>
  <c r="U8" i="35"/>
  <c r="V8" i="35"/>
  <c r="W8" i="35"/>
  <c r="X8" i="35"/>
  <c r="AA8" i="35"/>
  <c r="AB8" i="35"/>
  <c r="AC8" i="35"/>
  <c r="AD8" i="35"/>
  <c r="AE8" i="35"/>
  <c r="AF8" i="35"/>
  <c r="N9" i="35"/>
  <c r="P9" i="35"/>
  <c r="Q9" i="35"/>
  <c r="R9" i="35"/>
  <c r="S9" i="35"/>
  <c r="T9" i="35"/>
  <c r="W9" i="35"/>
  <c r="X9" i="35"/>
  <c r="Z9" i="35"/>
  <c r="AA9" i="35"/>
  <c r="AB9" i="35"/>
  <c r="AC9" i="35"/>
  <c r="AE9" i="35"/>
  <c r="AF9" i="35"/>
  <c r="M10" i="35"/>
  <c r="O10" i="35"/>
  <c r="P10" i="35"/>
  <c r="R10" i="35"/>
  <c r="T10" i="35"/>
  <c r="U10" i="35"/>
  <c r="V10" i="35"/>
  <c r="W10" i="35"/>
  <c r="Z10" i="35"/>
  <c r="AA10" i="35"/>
  <c r="AC10" i="35"/>
  <c r="AD10" i="35"/>
  <c r="AE10" i="35"/>
  <c r="AF10" i="35"/>
  <c r="N11" i="35"/>
  <c r="P11" i="35"/>
  <c r="R11" i="35"/>
  <c r="S11" i="35"/>
  <c r="T11" i="35"/>
  <c r="V11" i="35"/>
  <c r="W11" i="35"/>
  <c r="X11" i="35"/>
  <c r="AA11" i="35"/>
  <c r="AB11" i="35"/>
  <c r="AD11" i="35"/>
  <c r="AE11" i="35"/>
  <c r="AF11" i="35"/>
  <c r="M12" i="35"/>
  <c r="N12" i="35"/>
  <c r="R12" i="35"/>
  <c r="S12" i="35"/>
  <c r="T12" i="35"/>
  <c r="U12" i="35"/>
  <c r="V12" i="35"/>
  <c r="W12" i="35"/>
  <c r="Z12" i="35"/>
  <c r="AB12" i="35"/>
  <c r="AC12" i="35"/>
  <c r="AD12" i="35"/>
  <c r="AE12" i="35"/>
  <c r="AF12" i="35"/>
  <c r="O13" i="35"/>
  <c r="P13" i="35"/>
  <c r="R13" i="35"/>
  <c r="S13" i="35"/>
  <c r="T13" i="35"/>
  <c r="V13" i="35"/>
  <c r="X13" i="35"/>
  <c r="Y13" i="35"/>
  <c r="Z13" i="35"/>
  <c r="AB13" i="35"/>
  <c r="AD13" i="35"/>
  <c r="AE13" i="35"/>
  <c r="M14" i="35"/>
  <c r="N14" i="35"/>
  <c r="O14" i="35"/>
  <c r="P14" i="35"/>
  <c r="S14" i="35"/>
  <c r="T14" i="35"/>
  <c r="V14" i="35"/>
  <c r="W14" i="35"/>
  <c r="X14" i="35"/>
  <c r="Z14" i="35"/>
  <c r="AA14" i="35"/>
  <c r="AC14" i="35"/>
  <c r="AE14" i="35"/>
  <c r="AF14" i="35"/>
  <c r="N15" i="35"/>
  <c r="O15" i="35"/>
  <c r="P15" i="35"/>
  <c r="Q15" i="35"/>
  <c r="T15" i="35"/>
  <c r="V15" i="35"/>
  <c r="W15" i="35"/>
  <c r="X15" i="35"/>
  <c r="Y15" i="35"/>
  <c r="Z15" i="35"/>
  <c r="AA15" i="35"/>
  <c r="AE15" i="35"/>
  <c r="AF15" i="35"/>
  <c r="M16" i="35"/>
  <c r="N16" i="35"/>
  <c r="O16" i="35"/>
  <c r="P16" i="35"/>
  <c r="S16" i="35"/>
  <c r="U16" i="35"/>
  <c r="V16" i="35"/>
  <c r="W16" i="35"/>
  <c r="X16" i="35"/>
  <c r="Z16" i="35"/>
  <c r="AB16" i="35"/>
  <c r="AC16" i="35"/>
  <c r="AE16" i="35"/>
  <c r="AF16" i="35"/>
  <c r="N17" i="35"/>
  <c r="O17" i="35"/>
  <c r="Q17" i="35"/>
  <c r="R17" i="35"/>
  <c r="S17" i="35"/>
  <c r="V17" i="35"/>
  <c r="W17" i="35"/>
  <c r="X17" i="35"/>
  <c r="Z17" i="35"/>
  <c r="AA17" i="35"/>
  <c r="AB17" i="35"/>
  <c r="AD17" i="35"/>
  <c r="AF17" i="35"/>
  <c r="M18" i="35"/>
  <c r="O18" i="35"/>
  <c r="P18" i="35"/>
  <c r="R18" i="35"/>
  <c r="S18" i="35"/>
  <c r="T18" i="35"/>
  <c r="V18" i="35"/>
  <c r="X18" i="35"/>
  <c r="Z18" i="35"/>
  <c r="AA18" i="35"/>
  <c r="AB18" i="35"/>
  <c r="AC18" i="35"/>
  <c r="AD18" i="35"/>
  <c r="N19" i="35"/>
  <c r="O19" i="35"/>
  <c r="P19" i="35"/>
  <c r="Q19" i="35"/>
  <c r="R19" i="35"/>
  <c r="S19" i="35"/>
  <c r="T19" i="35"/>
  <c r="X19" i="35"/>
  <c r="Y19" i="35"/>
  <c r="Z19" i="35"/>
  <c r="AA19" i="35"/>
  <c r="AB19" i="35"/>
  <c r="AD19" i="35"/>
  <c r="AF19" i="35"/>
  <c r="N20" i="35"/>
  <c r="O20" i="35"/>
  <c r="P20" i="35"/>
  <c r="R20" i="35"/>
  <c r="S20" i="35"/>
  <c r="U20" i="35"/>
  <c r="V20" i="35"/>
  <c r="X20" i="35"/>
  <c r="Z20" i="35"/>
  <c r="AA20" i="35"/>
  <c r="AB20" i="35"/>
  <c r="AD20" i="35"/>
  <c r="AE20" i="35"/>
  <c r="AF20" i="35"/>
  <c r="O21" i="35"/>
  <c r="P21" i="35"/>
  <c r="Q21" i="35"/>
  <c r="S21" i="35"/>
  <c r="T21" i="35"/>
  <c r="V21" i="35"/>
  <c r="W21" i="35"/>
  <c r="Y21" i="35"/>
  <c r="Z21" i="35"/>
  <c r="AB21" i="35"/>
  <c r="AD21" i="35"/>
  <c r="AE21" i="35"/>
  <c r="AF21" i="35"/>
  <c r="M22" i="35"/>
  <c r="O22" i="35"/>
  <c r="R22" i="35"/>
  <c r="S22" i="35"/>
  <c r="T22" i="35"/>
  <c r="U22" i="35"/>
  <c r="V22" i="35"/>
  <c r="W22" i="35"/>
  <c r="AA22" i="35"/>
  <c r="AB22" i="35"/>
  <c r="AC22" i="35"/>
  <c r="AD22" i="35"/>
  <c r="AE22" i="35"/>
  <c r="AF22" i="35"/>
  <c r="N23" i="35"/>
  <c r="Q23" i="35"/>
  <c r="R23" i="35"/>
  <c r="S23" i="35"/>
  <c r="T23" i="35"/>
  <c r="V23" i="35"/>
  <c r="W23" i="35"/>
  <c r="Y23" i="35"/>
  <c r="AA23" i="35"/>
  <c r="AB23" i="35"/>
  <c r="AD23" i="35"/>
  <c r="AE23" i="35"/>
  <c r="AF23" i="35"/>
  <c r="N24" i="35"/>
  <c r="O24" i="35"/>
  <c r="R24" i="35"/>
  <c r="S24" i="35"/>
  <c r="T24" i="35"/>
  <c r="U24" i="35"/>
  <c r="W24" i="35"/>
  <c r="X24" i="35"/>
  <c r="Z24" i="35"/>
  <c r="AB24" i="35"/>
  <c r="AC24" i="35"/>
  <c r="AD24" i="35"/>
  <c r="AF24" i="35"/>
  <c r="N25" i="35"/>
  <c r="O25" i="35"/>
  <c r="P25" i="35"/>
  <c r="R25" i="35"/>
  <c r="S25" i="35"/>
  <c r="V25" i="35"/>
  <c r="W25" i="35"/>
  <c r="X25" i="35"/>
  <c r="Y25" i="35"/>
  <c r="Z25" i="35"/>
  <c r="AB25" i="35"/>
  <c r="AE25" i="35"/>
  <c r="AF25" i="35"/>
  <c r="M26" i="35"/>
  <c r="N26" i="35"/>
  <c r="O26" i="35"/>
  <c r="P26" i="35"/>
  <c r="T26" i="35"/>
  <c r="U26" i="35"/>
  <c r="V26" i="35"/>
  <c r="W26" i="35"/>
  <c r="X26" i="35"/>
  <c r="Z26" i="35"/>
  <c r="AA26" i="35"/>
  <c r="AD26" i="35"/>
  <c r="AE26" i="35"/>
  <c r="AF26" i="35"/>
  <c r="N27" i="35"/>
  <c r="O27" i="35"/>
  <c r="P27" i="35"/>
  <c r="R27" i="35"/>
  <c r="T27" i="35"/>
  <c r="V27" i="35"/>
  <c r="W27" i="35"/>
  <c r="X27" i="35"/>
  <c r="Y27" i="35"/>
  <c r="AB27" i="35"/>
  <c r="AD27" i="35"/>
  <c r="AF27" i="35"/>
  <c r="A1" i="35" a="1"/>
  <c r="G19" i="35" s="1"/>
  <c r="A1" i="35"/>
  <c r="B1" i="35"/>
  <c r="C1" i="35"/>
  <c r="D1" i="35"/>
  <c r="E1" i="35"/>
  <c r="G1" i="35"/>
  <c r="J1" i="35"/>
  <c r="K1" i="35"/>
  <c r="L1" i="35"/>
  <c r="A2" i="35"/>
  <c r="C2" i="35"/>
  <c r="D2" i="35"/>
  <c r="G2" i="35"/>
  <c r="H2" i="35"/>
  <c r="I2" i="35"/>
  <c r="K2" i="35"/>
  <c r="L2" i="35"/>
  <c r="A3" i="35"/>
  <c r="D3" i="35"/>
  <c r="E3" i="35"/>
  <c r="G3" i="35"/>
  <c r="H3" i="35"/>
  <c r="I3" i="35"/>
  <c r="J3" i="35"/>
  <c r="A4" i="35"/>
  <c r="C4" i="35"/>
  <c r="D4" i="35"/>
  <c r="E4" i="35"/>
  <c r="F4" i="35"/>
  <c r="G4" i="35"/>
  <c r="K4" i="35"/>
  <c r="L4" i="35"/>
  <c r="A5" i="35"/>
  <c r="B5" i="35"/>
  <c r="C5" i="35"/>
  <c r="D5" i="35"/>
  <c r="H5" i="35"/>
  <c r="I5" i="35"/>
  <c r="J5" i="35"/>
  <c r="K5" i="35"/>
  <c r="L5" i="35"/>
  <c r="A6" i="35"/>
  <c r="E6" i="35"/>
  <c r="F6" i="35"/>
  <c r="G6" i="35"/>
  <c r="H6" i="35"/>
  <c r="I6" i="35"/>
  <c r="K6" i="35"/>
  <c r="B7" i="35"/>
  <c r="C7" i="35"/>
  <c r="D7" i="35"/>
  <c r="E7" i="35"/>
  <c r="G7" i="35"/>
  <c r="H7" i="35"/>
  <c r="K7" i="35"/>
  <c r="L7" i="35"/>
  <c r="A8" i="35"/>
  <c r="C8" i="35"/>
  <c r="D8" i="35"/>
  <c r="E8" i="35"/>
  <c r="H8" i="35"/>
  <c r="I8" i="35"/>
  <c r="K8" i="35"/>
  <c r="L8" i="35"/>
  <c r="A9" i="35"/>
  <c r="B9" i="35"/>
  <c r="E9" i="35"/>
  <c r="G9" i="35"/>
  <c r="H9" i="35"/>
  <c r="I9" i="35"/>
  <c r="J9" i="35"/>
  <c r="K9" i="35"/>
  <c r="C10" i="35"/>
  <c r="D10" i="35"/>
  <c r="E10" i="35"/>
  <c r="F10" i="35"/>
  <c r="G10" i="35"/>
  <c r="H10" i="35"/>
  <c r="L10" i="35"/>
  <c r="A11" i="35"/>
  <c r="B11" i="35"/>
  <c r="C11" i="35"/>
  <c r="D11" i="35"/>
  <c r="E11" i="35"/>
  <c r="J11" i="35"/>
  <c r="K11" i="35"/>
  <c r="L11" i="35"/>
  <c r="A12" i="35"/>
  <c r="B12" i="35"/>
  <c r="D12" i="35"/>
  <c r="H12" i="35"/>
  <c r="I12" i="35"/>
  <c r="J12" i="35"/>
  <c r="K12" i="35"/>
  <c r="B13" i="35"/>
  <c r="C13" i="35"/>
  <c r="F13" i="35"/>
  <c r="G13" i="35"/>
  <c r="H13" i="35"/>
  <c r="K13" i="35"/>
  <c r="L13" i="35"/>
  <c r="A14" i="35"/>
  <c r="D14" i="35"/>
  <c r="F14" i="35"/>
  <c r="H14" i="35"/>
  <c r="I14" i="35"/>
  <c r="J14" i="35"/>
  <c r="K14" i="35"/>
  <c r="C15" i="35"/>
  <c r="E15" i="35"/>
  <c r="F15" i="35"/>
  <c r="G15" i="35"/>
  <c r="H15" i="35"/>
  <c r="J15" i="35"/>
  <c r="B16" i="35"/>
  <c r="C16" i="35"/>
  <c r="D16" i="35"/>
  <c r="F16" i="35"/>
  <c r="G16" i="35"/>
  <c r="H16" i="35"/>
  <c r="L16" i="35"/>
  <c r="B17" i="35"/>
  <c r="C17" i="35"/>
  <c r="D17" i="35"/>
  <c r="E17" i="35"/>
  <c r="F17" i="35"/>
  <c r="K17" i="35"/>
  <c r="L17" i="35"/>
  <c r="A18" i="35"/>
  <c r="B18" i="35"/>
  <c r="C18" i="35"/>
  <c r="F18" i="35"/>
  <c r="I18" i="35"/>
  <c r="J18" i="35"/>
  <c r="K18" i="35"/>
  <c r="L18" i="35"/>
  <c r="C19" i="35"/>
  <c r="D19" i="35"/>
  <c r="H19" i="35"/>
  <c r="J19" i="35"/>
  <c r="L19" i="35"/>
  <c r="A20" i="35"/>
  <c r="B20" i="35"/>
  <c r="G20" i="35"/>
  <c r="I20" i="35"/>
  <c r="J20" i="35"/>
  <c r="K20" i="35"/>
  <c r="L20" i="35"/>
  <c r="F21" i="35"/>
  <c r="G21" i="35"/>
  <c r="H21" i="35"/>
  <c r="J21" i="35"/>
  <c r="K21" i="35"/>
  <c r="D22" i="35"/>
  <c r="F22" i="35"/>
  <c r="G22" i="35"/>
  <c r="H22" i="35"/>
  <c r="I22" i="35"/>
  <c r="D23" i="35"/>
  <c r="E23" i="35"/>
  <c r="F23" i="35"/>
  <c r="G23" i="35"/>
  <c r="H23" i="35"/>
  <c r="B24" i="35"/>
  <c r="C24" i="35"/>
  <c r="D24" i="35"/>
  <c r="E24" i="35"/>
  <c r="H24" i="35"/>
  <c r="L24" i="35"/>
  <c r="A25" i="35"/>
  <c r="C25" i="35"/>
  <c r="E25" i="35"/>
  <c r="F25" i="35"/>
  <c r="K25" i="35"/>
  <c r="L25" i="35"/>
  <c r="B26" i="35"/>
  <c r="C26" i="35"/>
  <c r="D26" i="35"/>
  <c r="I26" i="35"/>
  <c r="J26" i="35"/>
  <c r="K26" i="35"/>
  <c r="L26" i="35"/>
  <c r="A27" i="35"/>
  <c r="F27" i="35"/>
  <c r="G27" i="35"/>
  <c r="H27" i="35"/>
  <c r="I27" i="35"/>
  <c r="K27" i="35"/>
  <c r="B1" i="33" a="1"/>
  <c r="C1" i="33" s="1"/>
  <c r="E27" i="35" l="1"/>
  <c r="H26" i="35"/>
  <c r="I25" i="35"/>
  <c r="K24" i="35"/>
  <c r="A24" i="35"/>
  <c r="C23" i="35"/>
  <c r="C22" i="35"/>
  <c r="D21" i="35"/>
  <c r="F20" i="35"/>
  <c r="A23" i="35"/>
  <c r="F1" i="35"/>
  <c r="B2" i="35"/>
  <c r="J2" i="35"/>
  <c r="F3" i="35"/>
  <c r="B4" i="35"/>
  <c r="J4" i="35"/>
  <c r="F5" i="35"/>
  <c r="B6" i="35"/>
  <c r="J6" i="35"/>
  <c r="F7" i="35"/>
  <c r="B8" i="35"/>
  <c r="J8" i="35"/>
  <c r="F9" i="35"/>
  <c r="B10" i="35"/>
  <c r="J10" i="35"/>
  <c r="F11" i="35"/>
  <c r="C12" i="35"/>
  <c r="L12" i="35"/>
  <c r="J13" i="35"/>
  <c r="G14" i="35"/>
  <c r="D15" i="35"/>
  <c r="A16" i="35"/>
  <c r="J16" i="35"/>
  <c r="G17" i="35"/>
  <c r="D18" i="35"/>
  <c r="B19" i="35"/>
  <c r="K19" i="35"/>
  <c r="H20" i="35"/>
  <c r="E21" i="35"/>
  <c r="B22" i="35"/>
  <c r="K22" i="35"/>
  <c r="I23" i="35"/>
  <c r="G24" i="35"/>
  <c r="D25" i="35"/>
  <c r="A26" i="35"/>
  <c r="D27" i="35"/>
  <c r="G26" i="35"/>
  <c r="H25" i="35"/>
  <c r="J24" i="35"/>
  <c r="L23" i="35"/>
  <c r="L22" i="35"/>
  <c r="A22" i="35"/>
  <c r="C21" i="35"/>
  <c r="D20" i="35"/>
  <c r="F19" i="35"/>
  <c r="H18" i="35"/>
  <c r="J17" i="35"/>
  <c r="K16" i="35"/>
  <c r="L15" i="35"/>
  <c r="B15" i="35"/>
  <c r="C14" i="35"/>
  <c r="E13" i="35"/>
  <c r="G12" i="35"/>
  <c r="H11" i="35"/>
  <c r="K10" i="35"/>
  <c r="A10" i="35"/>
  <c r="D9" i="35"/>
  <c r="G8" i="35"/>
  <c r="J7" i="35"/>
  <c r="A7" i="35"/>
  <c r="D6" i="35"/>
  <c r="G5" i="35"/>
  <c r="I4" i="35"/>
  <c r="L3" i="35"/>
  <c r="C3" i="35"/>
  <c r="F2" i="35"/>
  <c r="I1" i="35"/>
  <c r="L27" i="35"/>
  <c r="C27" i="35"/>
  <c r="E26" i="35"/>
  <c r="G25" i="35"/>
  <c r="I24" i="35"/>
  <c r="K23" i="35"/>
  <c r="J22" i="35"/>
  <c r="L21" i="35"/>
  <c r="B21" i="35"/>
  <c r="C20" i="35"/>
  <c r="E19" i="35"/>
  <c r="G18" i="35"/>
  <c r="H17" i="35"/>
  <c r="I16" i="35"/>
  <c r="K15" i="35"/>
  <c r="L14" i="35"/>
  <c r="B14" i="35"/>
  <c r="D13" i="35"/>
  <c r="F12" i="35"/>
  <c r="G11" i="35"/>
  <c r="I10" i="35"/>
  <c r="L9" i="35"/>
  <c r="C9" i="35"/>
  <c r="F8" i="35"/>
  <c r="I7" i="35"/>
  <c r="L6" i="35"/>
  <c r="C6" i="35"/>
  <c r="E5" i="35"/>
  <c r="H4" i="35"/>
  <c r="K3" i="35"/>
  <c r="B3" i="35"/>
  <c r="E2" i="35"/>
  <c r="H1" i="35"/>
  <c r="AE27" i="35"/>
  <c r="S27" i="35"/>
  <c r="AC26" i="35"/>
  <c r="R26" i="35"/>
  <c r="AA25" i="35"/>
  <c r="Q25" i="35"/>
  <c r="AA24" i="35"/>
  <c r="P24" i="35"/>
  <c r="Z23" i="35"/>
  <c r="P23" i="35"/>
  <c r="X22" i="35"/>
  <c r="N22" i="35"/>
  <c r="X21" i="35"/>
  <c r="N21" i="35"/>
  <c r="W20" i="35"/>
  <c r="M20" i="35"/>
  <c r="W19" i="35"/>
  <c r="AE18" i="35"/>
  <c r="U18" i="35"/>
  <c r="AE17" i="35"/>
  <c r="T17" i="35"/>
  <c r="AD16" i="35"/>
  <c r="T16" i="35"/>
  <c r="AD15" i="35"/>
  <c r="R15" i="35"/>
  <c r="AB14" i="35"/>
  <c r="R14" i="35"/>
  <c r="AA13" i="35"/>
  <c r="Q13" i="35"/>
  <c r="AA12" i="35"/>
  <c r="P12" i="35"/>
  <c r="Y11" i="35"/>
  <c r="O11" i="35"/>
  <c r="X10" i="35"/>
  <c r="N10" i="35"/>
  <c r="Y9" i="35"/>
  <c r="O9" i="35"/>
  <c r="Z8" i="35"/>
  <c r="Q8" i="35"/>
  <c r="AC7" i="35"/>
  <c r="U7" i="35"/>
  <c r="M7" i="35"/>
  <c r="Y6" i="35"/>
  <c r="Q6" i="35"/>
  <c r="AC5" i="35"/>
  <c r="U5" i="35"/>
  <c r="M5" i="35"/>
  <c r="Y4" i="35"/>
  <c r="Q4" i="35"/>
  <c r="AC3" i="35"/>
  <c r="AG1" i="35"/>
  <c r="AK1" i="35"/>
  <c r="AU1" i="35"/>
  <c r="AH2" i="35"/>
  <c r="AR2" i="35"/>
  <c r="BB2" i="35"/>
  <c r="AO3" i="35"/>
  <c r="AY3" i="35"/>
  <c r="AJ4" i="35"/>
  <c r="AV4" i="35"/>
  <c r="AG5" i="35"/>
  <c r="AQ5" i="35"/>
  <c r="BC5" i="35"/>
  <c r="AN6" i="35"/>
  <c r="AX6" i="35"/>
  <c r="AK7" i="35"/>
  <c r="AU7" i="35"/>
  <c r="BE7" i="35"/>
  <c r="AR8" i="35"/>
  <c r="BB8" i="35"/>
  <c r="AN9" i="35"/>
  <c r="BA9" i="35"/>
  <c r="AM10" i="35"/>
  <c r="AZ10" i="35"/>
  <c r="AL11" i="35"/>
  <c r="AZ11" i="35"/>
  <c r="AN12" i="35"/>
  <c r="AY12" i="35"/>
  <c r="AM13" i="35"/>
  <c r="AX13" i="35"/>
  <c r="AL14" i="35"/>
  <c r="AW14" i="35"/>
  <c r="AL15" i="35"/>
  <c r="AW15" i="35"/>
  <c r="AK16" i="35"/>
  <c r="AV16" i="35"/>
  <c r="AJ17" i="35"/>
  <c r="AM1" i="35"/>
  <c r="AZ1" i="35"/>
  <c r="AL2" i="35"/>
  <c r="AY2" i="35"/>
  <c r="AK3" i="35"/>
  <c r="AX3" i="35"/>
  <c r="AK4" i="35"/>
  <c r="AX4" i="35"/>
  <c r="AJ5" i="35"/>
  <c r="AW5" i="35"/>
  <c r="AI6" i="35"/>
  <c r="AV6" i="35"/>
  <c r="AH7" i="35"/>
  <c r="AV7" i="35"/>
  <c r="AJ8" i="35"/>
  <c r="AU8" i="35"/>
  <c r="AI9" i="35"/>
  <c r="AV9" i="35"/>
  <c r="AK10" i="35"/>
  <c r="AY10" i="35"/>
  <c r="AP11" i="35"/>
  <c r="BB11" i="35"/>
  <c r="AQ12" i="35"/>
  <c r="BE12" i="35"/>
  <c r="AU13" i="35"/>
  <c r="AH14" i="35"/>
  <c r="AV14" i="35"/>
  <c r="AM15" i="35"/>
  <c r="BA15" i="35"/>
  <c r="AN16" i="35"/>
  <c r="BC16" i="35"/>
  <c r="AR17" i="35"/>
  <c r="BC17" i="35"/>
  <c r="AP18" i="35"/>
  <c r="AZ18" i="35"/>
  <c r="AK19" i="35"/>
  <c r="AW19" i="35"/>
  <c r="AH20" i="35"/>
  <c r="AR20" i="35"/>
  <c r="BB20" i="35"/>
  <c r="AN21" i="35"/>
  <c r="AX21" i="35"/>
  <c r="AI22" i="35"/>
  <c r="AU22" i="35"/>
  <c r="BE22" i="35"/>
  <c r="AP23" i="35"/>
  <c r="BA23" i="35"/>
  <c r="AM24" i="35"/>
  <c r="BA24" i="35"/>
  <c r="AM25" i="35"/>
  <c r="AY25" i="35"/>
  <c r="AM26" i="35"/>
  <c r="AY26" i="35"/>
  <c r="AK27" i="35"/>
  <c r="AY27" i="35"/>
  <c r="AN1" i="35"/>
  <c r="BA1" i="35"/>
  <c r="AM2" i="35"/>
  <c r="AZ2" i="35"/>
  <c r="AL3" i="35"/>
  <c r="AZ3" i="35"/>
  <c r="AN4" i="35"/>
  <c r="AY4" i="35"/>
  <c r="AM5" i="35"/>
  <c r="AX5" i="35"/>
  <c r="AL6" i="35"/>
  <c r="AW6" i="35"/>
  <c r="AW7" i="35"/>
  <c r="AK8" i="35"/>
  <c r="AV8" i="35"/>
  <c r="AJ9" i="35"/>
  <c r="AY9" i="35"/>
  <c r="AL10" i="35"/>
  <c r="BA10" i="35"/>
  <c r="AQ11" i="35"/>
  <c r="BE11" i="35"/>
  <c r="AR12" i="35"/>
  <c r="AH13" i="35"/>
  <c r="AV13" i="35"/>
  <c r="AI14" i="35"/>
  <c r="AY14" i="35"/>
  <c r="AN15" i="35"/>
  <c r="BB15" i="35"/>
  <c r="AO16" i="35"/>
  <c r="BD16" i="35"/>
  <c r="AS17" i="35"/>
  <c r="BD17" i="35"/>
  <c r="AQ18" i="35"/>
  <c r="BA18" i="35"/>
  <c r="AM19" i="35"/>
  <c r="AX19" i="35"/>
  <c r="AI20" i="35"/>
  <c r="AS20" i="35"/>
  <c r="BD20" i="35"/>
  <c r="AO21" i="35"/>
  <c r="AY21" i="35"/>
  <c r="AL22" i="35"/>
  <c r="AJ1" i="35"/>
  <c r="BB1" i="35"/>
  <c r="AS2" i="35"/>
  <c r="AI3" i="35"/>
  <c r="BA3" i="35"/>
  <c r="AQ4" i="35"/>
  <c r="AH5" i="35"/>
  <c r="AY5" i="35"/>
  <c r="AP6" i="35"/>
  <c r="BE6" i="35"/>
  <c r="AT7" i="35"/>
  <c r="AM8" i="35"/>
  <c r="BC8" i="35"/>
  <c r="AT9" i="35"/>
  <c r="AQ10" i="35"/>
  <c r="AI11" i="35"/>
  <c r="BA11" i="35"/>
  <c r="AW12" i="35"/>
  <c r="AO13" i="35"/>
  <c r="AG14" i="35"/>
  <c r="BC14" i="35"/>
  <c r="AT15" i="35"/>
  <c r="AM16" i="35"/>
  <c r="AI17" i="35"/>
  <c r="AZ17" i="35"/>
  <c r="AN18" i="35"/>
  <c r="BD18" i="35"/>
  <c r="AR19" i="35"/>
  <c r="AG20" i="35"/>
  <c r="AV20" i="35"/>
  <c r="AJ21" i="35"/>
  <c r="AW21" i="35"/>
  <c r="AN22" i="35"/>
  <c r="AY22" i="35"/>
  <c r="AL23" i="35"/>
  <c r="AX23" i="35"/>
  <c r="AL24" i="35"/>
  <c r="BB24" i="35"/>
  <c r="AO25" i="35"/>
  <c r="BD25" i="35"/>
  <c r="AR26" i="35"/>
  <c r="AH27" i="35"/>
  <c r="AT27" i="35"/>
  <c r="BC1" i="35"/>
  <c r="BE3" i="35"/>
  <c r="AL1" i="35"/>
  <c r="AT2" i="35"/>
  <c r="AJ3" i="35"/>
  <c r="BB3" i="35"/>
  <c r="AR4" i="35"/>
  <c r="AI5" i="35"/>
  <c r="AZ5" i="35"/>
  <c r="AQ6" i="35"/>
  <c r="AG7" i="35"/>
  <c r="AX7" i="35"/>
  <c r="AN8" i="35"/>
  <c r="BD8" i="35"/>
  <c r="AZ9" i="35"/>
  <c r="AS10" i="35"/>
  <c r="AJ11" i="35"/>
  <c r="AG12" i="35"/>
  <c r="AX12" i="35"/>
  <c r="AP13" i="35"/>
  <c r="AM14" i="35"/>
  <c r="BD14" i="35"/>
  <c r="AV15" i="35"/>
  <c r="AS16" i="35"/>
  <c r="AK17" i="35"/>
  <c r="BA17" i="35"/>
  <c r="AR18" i="35"/>
  <c r="AG19" i="35"/>
  <c r="AS19" i="35"/>
  <c r="AJ20" i="35"/>
  <c r="AW20" i="35"/>
  <c r="AK21" i="35"/>
  <c r="BA21" i="35"/>
  <c r="AO22" i="35"/>
  <c r="AZ22" i="35"/>
  <c r="AN23" i="35"/>
  <c r="AY23" i="35"/>
  <c r="AN24" i="35"/>
  <c r="BC24" i="35"/>
  <c r="AQ25" i="35"/>
  <c r="BE25" i="35"/>
  <c r="AS26" i="35"/>
  <c r="AI27" i="35"/>
  <c r="AU27" i="35"/>
  <c r="AQ1" i="35"/>
  <c r="BD1" i="35"/>
  <c r="AU2" i="35"/>
  <c r="AP3" i="35"/>
  <c r="AS4" i="35"/>
  <c r="AN5" i="35"/>
  <c r="BD5" i="35"/>
  <c r="AT6" i="35"/>
  <c r="AL7" i="35"/>
  <c r="BA7" i="35"/>
  <c r="AO8" i="35"/>
  <c r="BE8" i="35"/>
  <c r="BB9" i="35"/>
  <c r="AT10" i="35"/>
  <c r="AK11" i="35"/>
  <c r="AH12" i="35"/>
  <c r="AZ12" i="35"/>
  <c r="AR13" i="35"/>
  <c r="AO14" i="35"/>
  <c r="BE14" i="35"/>
  <c r="AX15" i="35"/>
  <c r="AT16" i="35"/>
  <c r="AL17" i="35"/>
  <c r="BB17" i="35"/>
  <c r="AT18" i="35"/>
  <c r="AH19" i="35"/>
  <c r="AT19" i="35"/>
  <c r="AK20" i="35"/>
  <c r="AY20" i="35"/>
  <c r="AM21" i="35"/>
  <c r="BC21" i="35"/>
  <c r="AP22" i="35"/>
  <c r="BB22" i="35"/>
  <c r="AO23" i="35"/>
  <c r="BB23" i="35"/>
  <c r="AR24" i="35"/>
  <c r="BD24" i="35"/>
  <c r="AT25" i="35"/>
  <c r="AH26" i="35"/>
  <c r="AV26" i="35"/>
  <c r="AJ27" i="35"/>
  <c r="AZ27" i="35"/>
  <c r="BC9" i="35"/>
  <c r="AR1" i="35"/>
  <c r="AI2" i="35"/>
  <c r="AX2" i="35"/>
  <c r="AQ3" i="35"/>
  <c r="AG4" i="35"/>
  <c r="AW4" i="35"/>
  <c r="AO5" i="35"/>
  <c r="BE5" i="35"/>
  <c r="AU6" i="35"/>
  <c r="AM7" i="35"/>
  <c r="BB7" i="35"/>
  <c r="AS8" i="35"/>
  <c r="AL9" i="35"/>
  <c r="AU10" i="35"/>
  <c r="AR11" i="35"/>
  <c r="AI12" i="35"/>
  <c r="BA12" i="35"/>
  <c r="AW13" i="35"/>
  <c r="AP14" i="35"/>
  <c r="AG15" i="35"/>
  <c r="BC15" i="35"/>
  <c r="AU16" i="35"/>
  <c r="AN17" i="35"/>
  <c r="AH18" i="35"/>
  <c r="AU18" i="35"/>
  <c r="AI19" i="35"/>
  <c r="AY19" i="35"/>
  <c r="AL20" i="35"/>
  <c r="AZ20" i="35"/>
  <c r="AP21" i="35"/>
  <c r="BD21" i="35"/>
  <c r="AQ22" i="35"/>
  <c r="BD22" i="35"/>
  <c r="AQ23" i="35"/>
  <c r="BC23" i="35"/>
  <c r="AS24" i="35"/>
  <c r="BE24" i="35"/>
  <c r="AU25" i="35"/>
  <c r="AI26" i="35"/>
  <c r="AX26" i="35"/>
  <c r="AL27" i="35"/>
  <c r="BA27" i="35"/>
  <c r="AT1" i="35"/>
  <c r="AK2" i="35"/>
  <c r="BC2" i="35"/>
  <c r="AS3" i="35"/>
  <c r="AI4" i="35"/>
  <c r="BA4" i="35"/>
  <c r="AR5" i="35"/>
  <c r="AH6" i="35"/>
  <c r="BB6" i="35"/>
  <c r="AO7" i="35"/>
  <c r="BD7" i="35"/>
  <c r="AW8" i="35"/>
  <c r="AQ9" i="35"/>
  <c r="AI10" i="35"/>
  <c r="BC10" i="35"/>
  <c r="AT11" i="35"/>
  <c r="AO12" i="35"/>
  <c r="AI13" i="35"/>
  <c r="AZ13" i="35"/>
  <c r="AT14" i="35"/>
  <c r="AO15" i="35"/>
  <c r="AG16" i="35"/>
  <c r="AZ16" i="35"/>
  <c r="AT17" i="35"/>
  <c r="AK18" i="35"/>
  <c r="AX18" i="35"/>
  <c r="AO19" i="35"/>
  <c r="BA19" i="35"/>
  <c r="AP20" i="35"/>
  <c r="BE20" i="35"/>
  <c r="AS21" i="35"/>
  <c r="AG22" i="35"/>
  <c r="AV22" i="35"/>
  <c r="AH23" i="35"/>
  <c r="AT23" i="35"/>
  <c r="AH24" i="35"/>
  <c r="AU24" i="35"/>
  <c r="AK25" i="35"/>
  <c r="AW25" i="35"/>
  <c r="AN26" i="35"/>
  <c r="BA26" i="35"/>
  <c r="AQ27" i="35"/>
  <c r="BC27" i="35"/>
  <c r="AI1" i="35"/>
  <c r="AY1" i="35"/>
  <c r="AQ2" i="35"/>
  <c r="AH3" i="35"/>
  <c r="AW3" i="35"/>
  <c r="AP4" i="35"/>
  <c r="BE4" i="35"/>
  <c r="AV5" i="35"/>
  <c r="AO6" i="35"/>
  <c r="BD6" i="35"/>
  <c r="AS7" i="35"/>
  <c r="AL8" i="35"/>
  <c r="BA8" i="35"/>
  <c r="AS9" i="35"/>
  <c r="AP10" i="35"/>
  <c r="AH11" i="35"/>
  <c r="AX11" i="35"/>
  <c r="AS12" i="35"/>
  <c r="AN13" i="35"/>
  <c r="BE13" i="35"/>
  <c r="BB14" i="35"/>
  <c r="AS15" i="35"/>
  <c r="AL16" i="35"/>
  <c r="BE16" i="35"/>
  <c r="AV17" i="35"/>
  <c r="AM18" i="35"/>
  <c r="BC18" i="35"/>
  <c r="AQ19" i="35"/>
  <c r="BC19" i="35"/>
  <c r="AT20" i="35"/>
  <c r="AI21" i="35"/>
  <c r="AV21" i="35"/>
  <c r="AM22" i="35"/>
  <c r="AX22" i="35"/>
  <c r="AK23" i="35"/>
  <c r="AW23" i="35"/>
  <c r="AK24" i="35"/>
  <c r="AW24" i="35"/>
  <c r="AN25" i="35"/>
  <c r="BC25" i="35"/>
  <c r="AQ26" i="35"/>
  <c r="AG27" i="35"/>
  <c r="AS27" i="35"/>
  <c r="BB19" i="35"/>
  <c r="AJ26" i="35"/>
  <c r="BD23" i="35"/>
  <c r="BE21" i="35"/>
  <c r="AZ19" i="35"/>
  <c r="AQ17" i="35"/>
  <c r="AQ14" i="35"/>
  <c r="AS11" i="35"/>
  <c r="AT8" i="35"/>
  <c r="AG6" i="35"/>
  <c r="AR3" i="35"/>
  <c r="AP26" i="35"/>
  <c r="AH22" i="35"/>
  <c r="AM6" i="35"/>
  <c r="BE27" i="35"/>
  <c r="AZ25" i="35"/>
  <c r="AU23" i="35"/>
  <c r="AU21" i="35"/>
  <c r="AP19" i="35"/>
  <c r="BA16" i="35"/>
  <c r="BD13" i="35"/>
  <c r="AG11" i="35"/>
  <c r="AG8" i="35"/>
  <c r="AG3" i="35"/>
  <c r="AU14" i="35"/>
  <c r="BB27" i="35"/>
  <c r="AV25" i="35"/>
  <c r="AS23" i="35"/>
  <c r="AR21" i="35"/>
  <c r="AJ19" i="35"/>
  <c r="AW16" i="35"/>
  <c r="AY13" i="35"/>
  <c r="AX10" i="35"/>
  <c r="BC7" i="35"/>
  <c r="AP5" i="35"/>
  <c r="AU17" i="35"/>
  <c r="BA2" i="35"/>
  <c r="AR27" i="35"/>
  <c r="AL25" i="35"/>
  <c r="AI23" i="35"/>
  <c r="AG21" i="35"/>
  <c r="AY18" i="35"/>
  <c r="AJ16" i="35"/>
  <c r="AJ13" i="35"/>
  <c r="AJ10" i="35"/>
  <c r="AP7" i="35"/>
  <c r="BD4" i="35"/>
  <c r="AP2" i="35"/>
  <c r="AJ24" i="35"/>
  <c r="AW11" i="35"/>
  <c r="AU5" i="35"/>
  <c r="AP27" i="35"/>
  <c r="AG25" i="35"/>
  <c r="AG23" i="35"/>
  <c r="BA20" i="35"/>
  <c r="AV18" i="35"/>
  <c r="BD15" i="35"/>
  <c r="BD12" i="35"/>
  <c r="BD9" i="35"/>
  <c r="AN7" i="35"/>
  <c r="AZ4" i="35"/>
  <c r="AJ2" i="35"/>
  <c r="AT3" i="35"/>
  <c r="BB26" i="35"/>
  <c r="AV24" i="35"/>
  <c r="AW22" i="35"/>
  <c r="AQ20" i="35"/>
  <c r="AL18" i="35"/>
  <c r="AP15" i="35"/>
  <c r="AP12" i="35"/>
  <c r="AR9" i="35"/>
  <c r="BC6" i="35"/>
  <c r="AO4" i="35"/>
  <c r="AV1" i="35"/>
  <c r="AZ8" i="35"/>
  <c r="AZ26" i="35"/>
  <c r="AT24" i="35"/>
  <c r="AR22" i="35"/>
  <c r="AN20" i="35"/>
  <c r="AI18" i="35"/>
  <c r="AH15" i="35"/>
  <c r="AK12" i="35"/>
  <c r="AM9" i="35"/>
  <c r="AY6" i="35"/>
  <c r="AH4" i="35"/>
  <c r="AS1" i="35"/>
  <c r="BH13" i="35"/>
  <c r="BK12" i="35"/>
  <c r="BM11" i="35"/>
  <c r="BP10" i="35"/>
  <c r="BT9" i="35"/>
  <c r="BF9" i="35"/>
  <c r="BJ8" i="35"/>
  <c r="BM7" i="35"/>
  <c r="BO6" i="35"/>
  <c r="BR5" i="35"/>
  <c r="BJ27" i="35"/>
  <c r="BI26" i="35"/>
  <c r="BK25" i="35"/>
  <c r="BL24" i="35"/>
  <c r="BM23" i="35"/>
  <c r="BN22" i="35"/>
  <c r="BP21" i="35"/>
  <c r="BP20" i="35"/>
  <c r="BT19" i="35"/>
  <c r="BH19" i="35"/>
  <c r="BI18" i="35"/>
  <c r="BM17" i="35"/>
  <c r="BQ16" i="35"/>
  <c r="BR15" i="35"/>
  <c r="BF15" i="35"/>
  <c r="BJ14" i="35"/>
  <c r="BK13" i="35"/>
  <c r="BO12" i="35"/>
  <c r="BR11" i="35"/>
  <c r="BT10" i="35"/>
  <c r="BH10" i="35"/>
  <c r="BL9" i="35"/>
  <c r="BM8" i="35"/>
  <c r="BQ7" i="35"/>
  <c r="BT6" i="35"/>
  <c r="BG6" i="35"/>
  <c r="BJ5" i="35"/>
  <c r="BN4" i="35"/>
  <c r="BO3" i="35"/>
  <c r="BS2" i="35"/>
  <c r="BG2" i="35"/>
  <c r="BH1" i="35"/>
  <c r="BG19" i="35"/>
  <c r="BH18" i="35"/>
  <c r="BL17" i="35"/>
  <c r="BO16" i="35"/>
  <c r="BQ15" i="35"/>
  <c r="BT14" i="35"/>
  <c r="BI14" i="35"/>
  <c r="BJ13" i="35"/>
  <c r="BN12" i="35"/>
  <c r="BQ11" i="35"/>
  <c r="BS10" i="35"/>
  <c r="BG10" i="35"/>
  <c r="BK9" i="35"/>
  <c r="BL8" i="35"/>
  <c r="BP7" i="35"/>
  <c r="BS6" i="35"/>
  <c r="BT5" i="35"/>
  <c r="BI5" i="35"/>
  <c r="BM4" i="35"/>
  <c r="BN3" i="35"/>
  <c r="BT27" i="35"/>
  <c r="BS26" i="35"/>
  <c r="BF26" i="35"/>
  <c r="BH25" i="35"/>
  <c r="BH24" i="35"/>
  <c r="BI23" i="35"/>
  <c r="BL22" i="35"/>
  <c r="BK21" i="35"/>
  <c r="BN20" i="35"/>
  <c r="BQ19" i="35"/>
  <c r="BS18" i="35"/>
  <c r="BG18" i="35"/>
  <c r="BK17" i="35"/>
  <c r="BL16" i="35"/>
  <c r="BP15" i="35"/>
  <c r="BS14" i="35"/>
  <c r="BT13" i="35"/>
  <c r="BI13" i="35"/>
  <c r="BM12" i="35"/>
  <c r="BN11" i="35"/>
  <c r="BQ10" i="35"/>
  <c r="BF10" i="35"/>
  <c r="BG9" i="35"/>
  <c r="BK8" i="35"/>
  <c r="BN7" i="35"/>
  <c r="BP6" i="35"/>
  <c r="BS5" i="35"/>
  <c r="BH5" i="35"/>
  <c r="BI4" i="35"/>
  <c r="BM3" i="35"/>
  <c r="BP2" i="35"/>
  <c r="BR1" i="35"/>
  <c r="BJ21" i="35"/>
  <c r="BI1" i="35"/>
  <c r="BQ1" i="35"/>
  <c r="BJ2" i="35"/>
  <c r="BR2" i="35"/>
  <c r="BK3" i="35"/>
  <c r="BS3" i="35"/>
  <c r="BL4" i="35"/>
  <c r="BT4" i="35"/>
  <c r="BM5" i="35"/>
  <c r="BF6" i="35"/>
  <c r="BN6" i="35"/>
  <c r="BG7" i="35"/>
  <c r="BO7" i="35"/>
  <c r="BH8" i="35"/>
  <c r="BP8" i="35"/>
  <c r="BI9" i="35"/>
  <c r="BQ9" i="35"/>
  <c r="BJ10" i="35"/>
  <c r="BR10" i="35"/>
  <c r="BK11" i="35"/>
  <c r="BS11" i="35"/>
  <c r="BL12" i="35"/>
  <c r="BT12" i="35"/>
  <c r="BM13" i="35"/>
  <c r="BF14" i="35"/>
  <c r="BN14" i="35"/>
  <c r="BG15" i="35"/>
  <c r="BO15" i="35"/>
  <c r="BH16" i="35"/>
  <c r="BP16" i="35"/>
  <c r="BI17" i="35"/>
  <c r="BQ17" i="35"/>
  <c r="BJ18" i="35"/>
  <c r="BR18" i="35"/>
  <c r="BK19" i="35"/>
  <c r="BS19" i="35"/>
  <c r="BL20" i="35"/>
  <c r="BT20" i="35"/>
  <c r="BN21" i="35"/>
  <c r="BH22" i="35"/>
  <c r="BQ22" i="35"/>
  <c r="BK23" i="35"/>
  <c r="BF24" i="35"/>
  <c r="BO24" i="35"/>
  <c r="BI25" i="35"/>
  <c r="BR25" i="35"/>
  <c r="BL26" i="35"/>
  <c r="BF27" i="35"/>
  <c r="BO27" i="35"/>
  <c r="BJ1" i="35"/>
  <c r="BS1" i="35"/>
  <c r="BM2" i="35"/>
  <c r="BG3" i="35"/>
  <c r="BP3" i="35"/>
  <c r="BJ4" i="35"/>
  <c r="BS4" i="35"/>
  <c r="BN5" i="35"/>
  <c r="BH6" i="35"/>
  <c r="BQ6" i="35"/>
  <c r="BK7" i="35"/>
  <c r="BT7" i="35"/>
  <c r="BN8" i="35"/>
  <c r="BH9" i="35"/>
  <c r="BR9" i="35"/>
  <c r="BL10" i="35"/>
  <c r="BF11" i="35"/>
  <c r="BO11" i="35"/>
  <c r="BI12" i="35"/>
  <c r="BR12" i="35"/>
  <c r="BL13" i="35"/>
  <c r="BG14" i="35"/>
  <c r="BP14" i="35"/>
  <c r="BJ15" i="35"/>
  <c r="BS15" i="35"/>
  <c r="BM16" i="35"/>
  <c r="BG17" i="35"/>
  <c r="BP17" i="35"/>
  <c r="BK18" i="35"/>
  <c r="BT18" i="35"/>
  <c r="BN19" i="35"/>
  <c r="BH20" i="35"/>
  <c r="BQ20" i="35"/>
  <c r="BL21" i="35"/>
  <c r="BG22" i="35"/>
  <c r="BR22" i="35"/>
  <c r="BN23" i="35"/>
  <c r="BI24" i="35"/>
  <c r="BS24" i="35"/>
  <c r="BO25" i="35"/>
  <c r="BJ26" i="35"/>
  <c r="BT26" i="35"/>
  <c r="BQ27" i="35"/>
  <c r="BK1" i="35"/>
  <c r="BT1" i="35"/>
  <c r="BN2" i="35"/>
  <c r="BH3" i="35"/>
  <c r="BQ3" i="35"/>
  <c r="BK4" i="35"/>
  <c r="BF5" i="35"/>
  <c r="BO5" i="35"/>
  <c r="BI6" i="35"/>
  <c r="BR6" i="35"/>
  <c r="BL7" i="35"/>
  <c r="BF8" i="35"/>
  <c r="BO8" i="35"/>
  <c r="BJ9" i="35"/>
  <c r="BS9" i="35"/>
  <c r="BM10" i="35"/>
  <c r="BG11" i="35"/>
  <c r="BP11" i="35"/>
  <c r="BJ12" i="35"/>
  <c r="BS12" i="35"/>
  <c r="BN13" i="35"/>
  <c r="BH14" i="35"/>
  <c r="BQ14" i="35"/>
  <c r="BK15" i="35"/>
  <c r="BT15" i="35"/>
  <c r="BN16" i="35"/>
  <c r="BH17" i="35"/>
  <c r="BR17" i="35"/>
  <c r="BL18" i="35"/>
  <c r="BF19" i="35"/>
  <c r="BO19" i="35"/>
  <c r="BI20" i="35"/>
  <c r="BR20" i="35"/>
  <c r="BM21" i="35"/>
  <c r="BI22" i="35"/>
  <c r="BT22" i="35"/>
  <c r="BO23" i="35"/>
  <c r="BJ24" i="35"/>
  <c r="BT24" i="35"/>
  <c r="BP25" i="35"/>
  <c r="BK26" i="35"/>
  <c r="BG27" i="35"/>
  <c r="BR27" i="35"/>
  <c r="BN27" i="35"/>
  <c r="BQ26" i="35"/>
  <c r="BS25" i="35"/>
  <c r="BR24" i="35"/>
  <c r="BS23" i="35"/>
  <c r="BG23" i="35"/>
  <c r="BF22" i="35"/>
  <c r="BH21" i="35"/>
  <c r="BK20" i="35"/>
  <c r="BM19" i="35"/>
  <c r="BP18" i="35"/>
  <c r="BT17" i="35"/>
  <c r="BF17" i="35"/>
  <c r="BJ16" i="35"/>
  <c r="BM15" i="35"/>
  <c r="BO14" i="35"/>
  <c r="BR13" i="35"/>
  <c r="BG13" i="35"/>
  <c r="BH12" i="35"/>
  <c r="BL11" i="35"/>
  <c r="BO10" i="35"/>
  <c r="BP9" i="35"/>
  <c r="BT8" i="35"/>
  <c r="BI8" i="35"/>
  <c r="BJ7" i="35"/>
  <c r="BM6" i="35"/>
  <c r="BQ5" i="35"/>
  <c r="BR4" i="35"/>
  <c r="BG4" i="35"/>
  <c r="BJ3" i="35"/>
  <c r="BL2" i="35"/>
  <c r="BO1" i="35"/>
  <c r="BM27" i="35"/>
  <c r="BP26" i="35"/>
  <c r="BQ25" i="35"/>
  <c r="BQ24" i="35"/>
  <c r="BR23" i="35"/>
  <c r="BF23" i="35"/>
  <c r="BT21" i="35"/>
  <c r="BG21" i="35"/>
  <c r="BJ20" i="35"/>
  <c r="BL19" i="35"/>
  <c r="BO18" i="35"/>
  <c r="BS17" i="35"/>
  <c r="BT16" i="35"/>
  <c r="BI16" i="35"/>
  <c r="BL15" i="35"/>
  <c r="BM14" i="35"/>
  <c r="BQ13" i="35"/>
  <c r="BF13" i="35"/>
  <c r="BG12" i="35"/>
  <c r="BJ11" i="35"/>
  <c r="BN10" i="35"/>
  <c r="BO9" i="35"/>
  <c r="BS8" i="35"/>
  <c r="BG8" i="35"/>
  <c r="BI7" i="35"/>
  <c r="BL6" i="35"/>
  <c r="BP5" i="35"/>
  <c r="BQ4" i="35"/>
  <c r="BF4" i="35"/>
  <c r="BI3" i="35"/>
  <c r="BK2" i="35"/>
  <c r="BN1" i="35"/>
  <c r="BL27" i="35"/>
  <c r="BN26" i="35"/>
  <c r="BM25" i="35"/>
  <c r="BP24" i="35"/>
  <c r="BQ23" i="35"/>
  <c r="BP22" i="35"/>
  <c r="BS21" i="35"/>
  <c r="BF21" i="35"/>
  <c r="BG20" i="35"/>
  <c r="BJ19" i="35"/>
  <c r="BN18" i="35"/>
  <c r="BO17" i="35"/>
  <c r="BS16" i="35"/>
  <c r="BG16" i="35"/>
  <c r="BI15" i="35"/>
  <c r="BL14" i="35"/>
  <c r="BP13" i="35"/>
  <c r="BQ12" i="35"/>
  <c r="BF12" i="35"/>
  <c r="BI11" i="35"/>
  <c r="BK10" i="35"/>
  <c r="BN9" i="35"/>
  <c r="BR8" i="35"/>
  <c r="BS7" i="35"/>
  <c r="BH7" i="35"/>
  <c r="BK6" i="35"/>
  <c r="BL5" i="35"/>
  <c r="BP4" i="35"/>
  <c r="BT3" i="35"/>
  <c r="BF3" i="35"/>
  <c r="BI2" i="35"/>
  <c r="BM1" i="35"/>
  <c r="BK27" i="35"/>
  <c r="BM26" i="35"/>
  <c r="BL25" i="35"/>
  <c r="BN24" i="35"/>
  <c r="BP23" i="35"/>
  <c r="BO22" i="35"/>
  <c r="BQ21" i="35"/>
  <c r="BS20" i="35"/>
  <c r="BF20" i="35"/>
  <c r="BI19" i="35"/>
  <c r="BM18" i="35"/>
  <c r="BN17" i="35"/>
  <c r="BR16" i="35"/>
  <c r="BF16" i="35"/>
  <c r="BH15" i="35"/>
  <c r="BK14" i="35"/>
  <c r="BO13" i="35"/>
  <c r="BP12" i="35"/>
  <c r="BT11" i="35"/>
  <c r="BH11" i="35"/>
  <c r="BI10" i="35"/>
  <c r="BM9" i="35"/>
  <c r="BQ8" i="35"/>
  <c r="BR7" i="35"/>
  <c r="BF7" i="35"/>
  <c r="BJ6" i="35"/>
  <c r="BK5" i="35"/>
  <c r="BO4" i="35"/>
  <c r="BR3" i="35"/>
  <c r="BT2" i="35"/>
  <c r="BH2" i="35"/>
  <c r="BL1" i="35"/>
  <c r="CF27" i="35"/>
  <c r="BV27" i="35"/>
  <c r="CB26" i="35"/>
  <c r="CH25" i="35"/>
  <c r="BY25" i="35"/>
  <c r="CE24" i="35"/>
  <c r="BV24" i="35"/>
  <c r="CC23" i="35"/>
  <c r="CI22" i="35"/>
  <c r="CA22" i="35"/>
  <c r="CH21" i="35"/>
  <c r="BZ21" i="35"/>
  <c r="CG20" i="35"/>
  <c r="BY20" i="35"/>
  <c r="CF19" i="35"/>
  <c r="BX19" i="35"/>
  <c r="CE18" i="35"/>
  <c r="BW18" i="35"/>
  <c r="CD17" i="35"/>
  <c r="BV17" i="35"/>
  <c r="CC16" i="35"/>
  <c r="BU16" i="35"/>
  <c r="CB15" i="35"/>
  <c r="CI14" i="35"/>
  <c r="CA14" i="35"/>
  <c r="CH13" i="35"/>
  <c r="BZ13" i="35"/>
  <c r="CG12" i="35"/>
  <c r="BY12" i="35"/>
  <c r="CF11" i="35"/>
  <c r="BX11" i="35"/>
  <c r="CE10" i="35"/>
  <c r="BW10" i="35"/>
  <c r="CD9" i="35"/>
  <c r="BV9" i="35"/>
  <c r="CC8" i="35"/>
  <c r="BU8" i="35"/>
  <c r="CB7" i="35"/>
  <c r="CI6" i="35"/>
  <c r="CA6" i="35"/>
  <c r="CH5" i="35"/>
  <c r="BZ5" i="35"/>
  <c r="CG4" i="35"/>
  <c r="BY4" i="35"/>
  <c r="CF3" i="35"/>
  <c r="BX3" i="35"/>
  <c r="CE2" i="35"/>
  <c r="BW2" i="35"/>
  <c r="CD1" i="35"/>
  <c r="BV1" i="35"/>
  <c r="CL26" i="35"/>
  <c r="CL24" i="35"/>
  <c r="CL22" i="35"/>
  <c r="CJ20" i="35"/>
  <c r="CJ18" i="35"/>
  <c r="CJ16" i="35"/>
  <c r="CN13" i="35"/>
  <c r="CK12" i="35"/>
  <c r="CM10" i="35"/>
  <c r="CJ9" i="35"/>
  <c r="CL7" i="35"/>
  <c r="CN5" i="35"/>
  <c r="CK4" i="35"/>
  <c r="CM2" i="35"/>
  <c r="CJ1" i="35"/>
  <c r="CJ26" i="35"/>
  <c r="CJ24" i="35"/>
  <c r="CM21" i="35"/>
  <c r="CM19" i="35"/>
  <c r="CM17" i="35"/>
  <c r="CK15" i="35"/>
  <c r="CL13" i="35"/>
  <c r="CN11" i="35"/>
  <c r="CK10" i="35"/>
  <c r="CM8" i="35"/>
  <c r="CJ7" i="35"/>
  <c r="CL5" i="35"/>
  <c r="CN3" i="35"/>
  <c r="CK2" i="35"/>
  <c r="CB27" i="35"/>
  <c r="BY26" i="35"/>
  <c r="BV25" i="35"/>
  <c r="BY23" i="35"/>
  <c r="CF22" i="35"/>
  <c r="BX22" i="35"/>
  <c r="CE21" i="35"/>
  <c r="CD20" i="35"/>
  <c r="BV20" i="35"/>
  <c r="CC19" i="35"/>
  <c r="BU19" i="35"/>
  <c r="CB18" i="35"/>
  <c r="CI17" i="35"/>
  <c r="CA17" i="35"/>
  <c r="CH16" i="35"/>
  <c r="CG15" i="35"/>
  <c r="BY15" i="35"/>
  <c r="CF14" i="35"/>
  <c r="BX14" i="35"/>
  <c r="CE13" i="35"/>
  <c r="BW13" i="35"/>
  <c r="CD12" i="35"/>
  <c r="BV12" i="35"/>
  <c r="CC11" i="35"/>
  <c r="BU11" i="35"/>
  <c r="CB10" i="35"/>
  <c r="CA9" i="35"/>
  <c r="CH8" i="35"/>
  <c r="BZ8" i="35"/>
  <c r="CG7" i="35"/>
  <c r="BY7" i="35"/>
  <c r="CF6" i="35"/>
  <c r="BX6" i="35"/>
  <c r="CE5" i="35"/>
  <c r="BW5" i="35"/>
  <c r="CD4" i="35"/>
  <c r="BV4" i="35"/>
  <c r="CC3" i="35"/>
  <c r="BU3" i="35"/>
  <c r="CB2" i="35"/>
  <c r="CI1" i="35"/>
  <c r="CA1" i="35"/>
  <c r="CN27" i="35"/>
  <c r="CN25" i="35"/>
  <c r="CN23" i="35"/>
  <c r="CL21" i="35"/>
  <c r="CL19" i="35"/>
  <c r="CL17" i="35"/>
  <c r="CJ15" i="35"/>
  <c r="CK13" i="35"/>
  <c r="CM11" i="35"/>
  <c r="CJ10" i="35"/>
  <c r="CL8" i="35"/>
  <c r="CN6" i="35"/>
  <c r="CK5" i="35"/>
  <c r="CM3" i="35"/>
  <c r="CJ2" i="35"/>
  <c r="CA27" i="35"/>
  <c r="CG26" i="35"/>
  <c r="BX26" i="35"/>
  <c r="CD25" i="35"/>
  <c r="CI24" i="35"/>
  <c r="BZ24" i="35"/>
  <c r="CG23" i="35"/>
  <c r="BX23" i="35"/>
  <c r="CE22" i="35"/>
  <c r="BW22" i="35"/>
  <c r="CD21" i="35"/>
  <c r="BV21" i="35"/>
  <c r="CC20" i="35"/>
  <c r="BU20" i="35"/>
  <c r="CB19" i="35"/>
  <c r="CI18" i="35"/>
  <c r="CA18" i="35"/>
  <c r="CH17" i="35"/>
  <c r="BZ17" i="35"/>
  <c r="CG16" i="35"/>
  <c r="BY16" i="35"/>
  <c r="CF15" i="35"/>
  <c r="BX15" i="35"/>
  <c r="CE14" i="35"/>
  <c r="BW14" i="35"/>
  <c r="CD13" i="35"/>
  <c r="BV13" i="35"/>
  <c r="CC12" i="35"/>
  <c r="BU12" i="35"/>
  <c r="CB11" i="35"/>
  <c r="CI10" i="35"/>
  <c r="CA10" i="35"/>
  <c r="CH9" i="35"/>
  <c r="BZ9" i="35"/>
  <c r="CG8" i="35"/>
  <c r="BY8" i="35"/>
  <c r="CF7" i="35"/>
  <c r="BX7" i="35"/>
  <c r="CE6" i="35"/>
  <c r="BW6" i="35"/>
  <c r="CD5" i="35"/>
  <c r="BV5" i="35"/>
  <c r="CC4" i="35"/>
  <c r="BU4" i="35"/>
  <c r="CB3" i="35"/>
  <c r="CI2" i="35"/>
  <c r="CA2" i="35"/>
  <c r="CH1" i="35"/>
  <c r="BZ1" i="35"/>
  <c r="CM27" i="35"/>
  <c r="CM25" i="35"/>
  <c r="CK23" i="35"/>
  <c r="CK21" i="35"/>
  <c r="CK19" i="35"/>
  <c r="CN16" i="35"/>
  <c r="CN14" i="35"/>
  <c r="CJ13" i="35"/>
  <c r="CL11" i="35"/>
  <c r="CN9" i="35"/>
  <c r="CK8" i="35"/>
  <c r="CM6" i="35"/>
  <c r="CJ5" i="35"/>
  <c r="CL3" i="35"/>
  <c r="CN1" i="35"/>
  <c r="BZ16" i="35"/>
  <c r="CI27" i="35"/>
  <c r="BZ27" i="35"/>
  <c r="CF26" i="35"/>
  <c r="BW26" i="35"/>
  <c r="CB25" i="35"/>
  <c r="CH24" i="35"/>
  <c r="BY24" i="35"/>
  <c r="CF23" i="35"/>
  <c r="BW23" i="35"/>
  <c r="CD22" i="35"/>
  <c r="BV22" i="35"/>
  <c r="CC21" i="35"/>
  <c r="BU21" i="35"/>
  <c r="CB20" i="35"/>
  <c r="CI19" i="35"/>
  <c r="CA19" i="35"/>
  <c r="CH18" i="35"/>
  <c r="BZ18" i="35"/>
  <c r="CG17" i="35"/>
  <c r="BY17" i="35"/>
  <c r="CF16" i="35"/>
  <c r="BX16" i="35"/>
  <c r="BW15" i="35"/>
  <c r="CD14" i="35"/>
  <c r="BV14" i="35"/>
  <c r="CC13" i="35"/>
  <c r="BU13" i="35"/>
  <c r="CB12" i="35"/>
  <c r="CI11" i="35"/>
  <c r="CA11" i="35"/>
  <c r="CH10" i="35"/>
  <c r="BZ10" i="35"/>
  <c r="CG9" i="35"/>
  <c r="BY9" i="35"/>
  <c r="CF8" i="35"/>
  <c r="BX8" i="35"/>
  <c r="CE7" i="35"/>
  <c r="BW7" i="35"/>
  <c r="CD6" i="35"/>
  <c r="BV6" i="35"/>
  <c r="CC5" i="35"/>
  <c r="BU5" i="35"/>
  <c r="CB4" i="35"/>
  <c r="CI3" i="35"/>
  <c r="CA3" i="35"/>
  <c r="CH2" i="35"/>
  <c r="BZ2" i="35"/>
  <c r="CG1" i="35"/>
  <c r="BY1" i="35"/>
  <c r="CL27" i="35"/>
  <c r="CL25" i="35"/>
  <c r="CJ23" i="35"/>
  <c r="CJ21" i="35"/>
  <c r="CJ19" i="35"/>
  <c r="CM16" i="35"/>
  <c r="CM14" i="35"/>
  <c r="CN12" i="35"/>
  <c r="CK11" i="35"/>
  <c r="CM9" i="35"/>
  <c r="CJ8" i="35"/>
  <c r="CL6" i="35"/>
  <c r="CN4" i="35"/>
  <c r="CK3" i="35"/>
  <c r="CM1" i="35"/>
  <c r="CH7" i="35"/>
  <c r="BZ7" i="35"/>
  <c r="CG6" i="35"/>
  <c r="BY6" i="35"/>
  <c r="CF5" i="35"/>
  <c r="BX5" i="35"/>
  <c r="CE4" i="35"/>
  <c r="BW4" i="35"/>
  <c r="CD3" i="35"/>
  <c r="BV3" i="35"/>
  <c r="CC2" i="35"/>
  <c r="BU2" i="35"/>
  <c r="CB1" i="35"/>
  <c r="CH26" i="35"/>
  <c r="CE25" i="35"/>
  <c r="CA24" i="35"/>
  <c r="CH23" i="35"/>
  <c r="BW21" i="35"/>
  <c r="CI9" i="35"/>
  <c r="CE15" i="35"/>
  <c r="CH27" i="35"/>
  <c r="BY27" i="35"/>
  <c r="CE26" i="35"/>
  <c r="BU26" i="35"/>
  <c r="CA25" i="35"/>
  <c r="CG24" i="35"/>
  <c r="BX24" i="35"/>
  <c r="CE23" i="35"/>
  <c r="BV23" i="35"/>
  <c r="CC22" i="35"/>
  <c r="BU22" i="35"/>
  <c r="CB21" i="35"/>
  <c r="CI20" i="35"/>
  <c r="CA20" i="35"/>
  <c r="CH19" i="35"/>
  <c r="BZ19" i="35"/>
  <c r="CG18" i="35"/>
  <c r="BY18" i="35"/>
  <c r="CF17" i="35"/>
  <c r="BX17" i="35"/>
  <c r="CE16" i="35"/>
  <c r="BW16" i="35"/>
  <c r="CD15" i="35"/>
  <c r="BV15" i="35"/>
  <c r="CC14" i="35"/>
  <c r="BU14" i="35"/>
  <c r="CB13" i="35"/>
  <c r="CI12" i="35"/>
  <c r="CA12" i="35"/>
  <c r="CH11" i="35"/>
  <c r="BZ11" i="35"/>
  <c r="CG10" i="35"/>
  <c r="BY10" i="35"/>
  <c r="CF9" i="35"/>
  <c r="BX9" i="35"/>
  <c r="CE8" i="35"/>
  <c r="BW8" i="35"/>
  <c r="CD7" i="35"/>
  <c r="BV7" i="35"/>
  <c r="CC6" i="35"/>
  <c r="BU6" i="35"/>
  <c r="CB5" i="35"/>
  <c r="CI4" i="35"/>
  <c r="CA4" i="35"/>
  <c r="CH3" i="35"/>
  <c r="BZ3" i="35"/>
  <c r="CG2" i="35"/>
  <c r="BY2" i="35"/>
  <c r="CF1" i="35"/>
  <c r="BX1" i="35"/>
  <c r="CK27" i="35"/>
  <c r="CN24" i="35"/>
  <c r="CN22" i="35"/>
  <c r="CN20" i="35"/>
  <c r="CL18" i="35"/>
  <c r="CL16" i="35"/>
  <c r="CL14" i="35"/>
  <c r="CM12" i="35"/>
  <c r="CJ11" i="35"/>
  <c r="CL9" i="35"/>
  <c r="CN7" i="35"/>
  <c r="CK6" i="35"/>
  <c r="CM4" i="35"/>
  <c r="CJ3" i="35"/>
  <c r="CL1" i="35"/>
  <c r="EV23" i="35"/>
  <c r="EY1" i="35"/>
  <c r="FG1" i="35"/>
  <c r="FC2" i="35"/>
  <c r="EY3" i="35"/>
  <c r="FG3" i="35"/>
  <c r="FC4" i="35"/>
  <c r="EY5" i="35"/>
  <c r="FG5" i="35"/>
  <c r="FC6" i="35"/>
  <c r="EY7" i="35"/>
  <c r="FG7" i="35"/>
  <c r="FC8" i="35"/>
  <c r="EY9" i="35"/>
  <c r="FG9" i="35"/>
  <c r="FC10" i="35"/>
  <c r="EY11" i="35"/>
  <c r="FG11" i="35"/>
  <c r="FC12" i="35"/>
  <c r="EY13" i="35"/>
  <c r="FG13" i="35"/>
  <c r="FC14" i="35"/>
  <c r="EY15" i="35"/>
  <c r="FA1" i="35"/>
  <c r="EX2" i="35"/>
  <c r="FG2" i="35"/>
  <c r="FD3" i="35"/>
  <c r="FA4" i="35"/>
  <c r="EX5" i="35"/>
  <c r="EV6" i="35"/>
  <c r="FE6" i="35"/>
  <c r="FB7" i="35"/>
  <c r="EY8" i="35"/>
  <c r="EV9" i="35"/>
  <c r="FE9" i="35"/>
  <c r="FB10" i="35"/>
  <c r="EZ11" i="35"/>
  <c r="EW12" i="35"/>
  <c r="FF12" i="35"/>
  <c r="FC13" i="35"/>
  <c r="EZ14" i="35"/>
  <c r="EW15" i="35"/>
  <c r="FF15" i="35"/>
  <c r="FB16" i="35"/>
  <c r="EX17" i="35"/>
  <c r="FF17" i="35"/>
  <c r="FB18" i="35"/>
  <c r="EX19" i="35"/>
  <c r="FF19" i="35"/>
  <c r="FB20" i="35"/>
  <c r="EX21" i="35"/>
  <c r="FF21" i="35"/>
  <c r="FB22" i="35"/>
  <c r="EY23" i="35"/>
  <c r="EV24" i="35"/>
  <c r="FE24" i="35"/>
  <c r="FB25" i="35"/>
  <c r="EY26" i="35"/>
  <c r="EW27" i="35"/>
  <c r="FF27" i="35"/>
  <c r="EW1" i="35"/>
  <c r="EV2" i="35"/>
  <c r="FF2" i="35"/>
  <c r="FE3" i="35"/>
  <c r="FD4" i="35"/>
  <c r="FB5" i="35"/>
  <c r="EZ6" i="35"/>
  <c r="EX7" i="35"/>
  <c r="EW8" i="35"/>
  <c r="FG8" i="35"/>
  <c r="FF9" i="35"/>
  <c r="FE10" i="35"/>
  <c r="FC11" i="35"/>
  <c r="FA12" i="35"/>
  <c r="EZ13" i="35"/>
  <c r="EX14" i="35"/>
  <c r="EV15" i="35"/>
  <c r="FG15" i="35"/>
  <c r="FD16" i="35"/>
  <c r="FA17" i="35"/>
  <c r="EX18" i="35"/>
  <c r="FG18" i="35"/>
  <c r="FD19" i="35"/>
  <c r="FA20" i="35"/>
  <c r="EY21" i="35"/>
  <c r="EV22" i="35"/>
  <c r="FE22" i="35"/>
  <c r="FC23" i="35"/>
  <c r="FB24" i="35"/>
  <c r="EZ25" i="35"/>
  <c r="EX26" i="35"/>
  <c r="EX27" i="35"/>
  <c r="EX1" i="35"/>
  <c r="EW2" i="35"/>
  <c r="EV3" i="35"/>
  <c r="FF3" i="35"/>
  <c r="FE4" i="35"/>
  <c r="FC5" i="35"/>
  <c r="FA6" i="35"/>
  <c r="EZ7" i="35"/>
  <c r="EX8" i="35"/>
  <c r="EW9" i="35"/>
  <c r="EZ1" i="35"/>
  <c r="FA2" i="35"/>
  <c r="FB3" i="35"/>
  <c r="FF4" i="35"/>
  <c r="FF5" i="35"/>
  <c r="EV7" i="35"/>
  <c r="EZ8" i="35"/>
  <c r="FA9" i="35"/>
  <c r="EZ10" i="35"/>
  <c r="FA11" i="35"/>
  <c r="EZ12" i="35"/>
  <c r="FA13" i="35"/>
  <c r="FA14" i="35"/>
  <c r="FA15" i="35"/>
  <c r="EY16" i="35"/>
  <c r="EW17" i="35"/>
  <c r="EV18" i="35"/>
  <c r="FF18" i="35"/>
  <c r="FE19" i="35"/>
  <c r="FD20" i="35"/>
  <c r="FB21" i="35"/>
  <c r="EZ22" i="35"/>
  <c r="EZ23" i="35"/>
  <c r="EY24" i="35"/>
  <c r="EY25" i="35"/>
  <c r="FA26" i="35"/>
  <c r="EZ27" i="35"/>
  <c r="FB1" i="35"/>
  <c r="FB2" i="35"/>
  <c r="FC3" i="35"/>
  <c r="FG4" i="35"/>
  <c r="EW6" i="35"/>
  <c r="EW7" i="35"/>
  <c r="FA8" i="35"/>
  <c r="FB9" i="35"/>
  <c r="FA10" i="35"/>
  <c r="FB11" i="35"/>
  <c r="FB12" i="35"/>
  <c r="FB13" i="35"/>
  <c r="FB14" i="35"/>
  <c r="FB15" i="35"/>
  <c r="EZ16" i="35"/>
  <c r="EY17" i="35"/>
  <c r="EW18" i="35"/>
  <c r="EV19" i="35"/>
  <c r="FG19" i="35"/>
  <c r="FE20" i="35"/>
  <c r="FC21" i="35"/>
  <c r="FA22" i="35"/>
  <c r="FA23" i="35"/>
  <c r="FA24" i="35"/>
  <c r="FA25" i="35"/>
  <c r="FB26" i="35"/>
  <c r="FA27" i="35"/>
  <c r="FC1" i="35"/>
  <c r="FD2" i="35"/>
  <c r="EV4" i="35"/>
  <c r="EV5" i="35"/>
  <c r="EX6" i="35"/>
  <c r="FA7" i="35"/>
  <c r="FB8" i="35"/>
  <c r="FC9" i="35"/>
  <c r="FD10" i="35"/>
  <c r="FD11" i="35"/>
  <c r="FD12" i="35"/>
  <c r="FD13" i="35"/>
  <c r="FD14" i="35"/>
  <c r="FC15" i="35"/>
  <c r="FA16" i="35"/>
  <c r="EZ17" i="35"/>
  <c r="EY18" i="35"/>
  <c r="EW19" i="35"/>
  <c r="EV20" i="35"/>
  <c r="FF20" i="35"/>
  <c r="FD21" i="35"/>
  <c r="FC22" i="35"/>
  <c r="FB23" i="35"/>
  <c r="FC24" i="35"/>
  <c r="FC25" i="35"/>
  <c r="FC26" i="35"/>
  <c r="FB27" i="35"/>
  <c r="EE25" i="35"/>
  <c r="EH24" i="35"/>
  <c r="EF23" i="35"/>
  <c r="EC22" i="35"/>
  <c r="EH21" i="35"/>
  <c r="EC20" i="35"/>
  <c r="EG19" i="35"/>
  <c r="ED18" i="35"/>
  <c r="EB17" i="35"/>
  <c r="EF16" i="35"/>
  <c r="ED15" i="35"/>
  <c r="EE14" i="35"/>
  <c r="EC13" i="35"/>
  <c r="EA12" i="35"/>
  <c r="EE11" i="35"/>
  <c r="EE10" i="35"/>
  <c r="DP10" i="35"/>
  <c r="DT9" i="35"/>
  <c r="FE26" i="35"/>
  <c r="EW25" i="35"/>
  <c r="FE23" i="35"/>
  <c r="DN27" i="35"/>
  <c r="DI26" i="35"/>
  <c r="DM24" i="35"/>
  <c r="DJ23" i="35"/>
  <c r="DL21" i="35"/>
  <c r="DI20" i="35"/>
  <c r="DM18" i="35"/>
  <c r="DO16" i="35"/>
  <c r="DL15" i="35"/>
  <c r="DI14" i="35"/>
  <c r="DK12" i="35"/>
  <c r="DO10" i="35"/>
  <c r="DO8" i="35"/>
  <c r="DK7" i="35"/>
  <c r="DK5" i="35"/>
  <c r="DK3" i="35"/>
  <c r="DN1" i="35"/>
  <c r="DY27" i="35"/>
  <c r="EE26" i="35"/>
  <c r="ED25" i="35"/>
  <c r="EA24" i="35"/>
  <c r="EE23" i="35"/>
  <c r="EB22" i="35"/>
  <c r="EE21" i="35"/>
  <c r="EB20" i="35"/>
  <c r="DZ19" i="35"/>
  <c r="EC18" i="35"/>
  <c r="EA17" i="35"/>
  <c r="EC16" i="35"/>
  <c r="EA15" i="35"/>
  <c r="DY14" i="35"/>
  <c r="EB13" i="35"/>
  <c r="DY12" i="35"/>
  <c r="EA11" i="35"/>
  <c r="EC10" i="35"/>
  <c r="EG9" i="35"/>
  <c r="DS9" i="35"/>
  <c r="DW8" i="35"/>
  <c r="ED7" i="35"/>
  <c r="EG6" i="35"/>
  <c r="EK5" i="35"/>
  <c r="DW5" i="35"/>
  <c r="EA4" i="35"/>
  <c r="EJ3" i="35"/>
  <c r="DS3" i="35"/>
  <c r="DY2" i="35"/>
  <c r="EI1" i="35"/>
  <c r="DS1" i="35"/>
  <c r="FD26" i="35"/>
  <c r="FG24" i="35"/>
  <c r="EX23" i="35"/>
  <c r="FG21" i="35"/>
  <c r="EZ20" i="35"/>
  <c r="EY19" i="35"/>
  <c r="FD17" i="35"/>
  <c r="EX16" i="35"/>
  <c r="FF14" i="35"/>
  <c r="EW13" i="35"/>
  <c r="FE11" i="35"/>
  <c r="EW10" i="35"/>
  <c r="EV8" i="35"/>
  <c r="FB6" i="35"/>
  <c r="EZ4" i="35"/>
  <c r="FE2" i="35"/>
  <c r="DK27" i="35"/>
  <c r="DO25" i="35"/>
  <c r="DL24" i="35"/>
  <c r="DN22" i="35"/>
  <c r="DK21" i="35"/>
  <c r="DO19" i="35"/>
  <c r="DJ18" i="35"/>
  <c r="DN16" i="35"/>
  <c r="DK15" i="35"/>
  <c r="DM13" i="35"/>
  <c r="DJ12" i="35"/>
  <c r="DN10" i="35"/>
  <c r="DN8" i="35"/>
  <c r="DN6" i="35"/>
  <c r="DJ5" i="35"/>
  <c r="DJ3" i="35"/>
  <c r="DM1" i="35"/>
  <c r="DX27" i="35"/>
  <c r="DX26" i="35"/>
  <c r="EC25" i="35"/>
  <c r="DZ24" i="35"/>
  <c r="EA23" i="35"/>
  <c r="DY22" i="35"/>
  <c r="DW21" i="35"/>
  <c r="EA20" i="35"/>
  <c r="DY19" i="35"/>
  <c r="EB18" i="35"/>
  <c r="DZ17" i="35"/>
  <c r="DU16" i="35"/>
  <c r="DY15" i="35"/>
  <c r="DV14" i="35"/>
  <c r="EA13" i="35"/>
  <c r="DX12" i="35"/>
  <c r="DW11" i="35"/>
  <c r="EB10" i="35"/>
  <c r="EE9" i="35"/>
  <c r="DR9" i="35"/>
  <c r="DU8" i="35"/>
  <c r="DY7" i="35"/>
  <c r="EF6" i="35"/>
  <c r="EJ5" i="35"/>
  <c r="DV5" i="35"/>
  <c r="DZ4" i="35"/>
  <c r="EF3" i="35"/>
  <c r="DR3" i="35"/>
  <c r="DX2" i="35"/>
  <c r="EG1" i="35"/>
  <c r="DQ1" i="35"/>
  <c r="FG27" i="35"/>
  <c r="EW26" i="35"/>
  <c r="FF24" i="35"/>
  <c r="EW23" i="35"/>
  <c r="FE21" i="35"/>
  <c r="EY20" i="35"/>
  <c r="FE18" i="35"/>
  <c r="FC17" i="35"/>
  <c r="EW16" i="35"/>
  <c r="FE14" i="35"/>
  <c r="EV13" i="35"/>
  <c r="EX11" i="35"/>
  <c r="EV10" i="35"/>
  <c r="FF7" i="35"/>
  <c r="EY6" i="35"/>
  <c r="EY4" i="35"/>
  <c r="EZ2" i="35"/>
  <c r="DJ27" i="35"/>
  <c r="DN25" i="35"/>
  <c r="DK24" i="35"/>
  <c r="DM22" i="35"/>
  <c r="DJ21" i="35"/>
  <c r="DN19" i="35"/>
  <c r="DI18" i="35"/>
  <c r="DM16" i="35"/>
  <c r="DJ15" i="35"/>
  <c r="DL13" i="35"/>
  <c r="DI12" i="35"/>
  <c r="DJ10" i="35"/>
  <c r="DM8" i="35"/>
  <c r="DM6" i="35"/>
  <c r="DI5" i="35"/>
  <c r="DI3" i="35"/>
  <c r="DI1" i="35"/>
  <c r="DW27" i="35"/>
  <c r="DW26" i="35"/>
  <c r="EA25" i="35"/>
  <c r="DY24" i="35"/>
  <c r="DW23" i="35"/>
  <c r="DX22" i="35"/>
  <c r="DV21" i="35"/>
  <c r="DY20" i="35"/>
  <c r="DW19" i="35"/>
  <c r="DT18" i="35"/>
  <c r="DW17" i="35"/>
  <c r="DT16" i="35"/>
  <c r="DW15" i="35"/>
  <c r="DU14" i="35"/>
  <c r="DS13" i="35"/>
  <c r="DU12" i="35"/>
  <c r="DV11" i="35"/>
  <c r="EA10" i="35"/>
  <c r="ED9" i="35"/>
  <c r="EH8" i="35"/>
  <c r="DT8" i="35"/>
  <c r="DX7" i="35"/>
  <c r="EE6" i="35"/>
  <c r="EI5" i="35"/>
  <c r="DQ5" i="35"/>
  <c r="DX4" i="35"/>
  <c r="ED3" i="35"/>
  <c r="DQ3" i="35"/>
  <c r="DW2" i="35"/>
  <c r="EC1" i="35"/>
  <c r="FE27" i="35"/>
  <c r="EV26" i="35"/>
  <c r="FD24" i="35"/>
  <c r="FG22" i="35"/>
  <c r="FA21" i="35"/>
  <c r="EX20" i="35"/>
  <c r="FD18" i="35"/>
  <c r="FB17" i="35"/>
  <c r="EV16" i="35"/>
  <c r="EY14" i="35"/>
  <c r="FG12" i="35"/>
  <c r="EW11" i="35"/>
  <c r="FD9" i="35"/>
  <c r="FE7" i="35"/>
  <c r="FE5" i="35"/>
  <c r="EX4" i="35"/>
  <c r="EY2" i="35"/>
  <c r="EB3" i="35"/>
  <c r="DR1" i="35"/>
  <c r="DZ1" i="35"/>
  <c r="EH1" i="35"/>
  <c r="DT2" i="35"/>
  <c r="EB2" i="35"/>
  <c r="EJ2" i="35"/>
  <c r="DV3" i="35"/>
  <c r="EE3" i="35"/>
  <c r="DQ4" i="35"/>
  <c r="DY4" i="35"/>
  <c r="EH4" i="35"/>
  <c r="DU5" i="35"/>
  <c r="ED5" i="35"/>
  <c r="DQ6" i="35"/>
  <c r="EA6" i="35"/>
  <c r="EJ6" i="35"/>
  <c r="DW7" i="35"/>
  <c r="EF7" i="35"/>
  <c r="DS8" i="35"/>
  <c r="EB8" i="35"/>
  <c r="EK8" i="35"/>
  <c r="DY9" i="35"/>
  <c r="EH9" i="35"/>
  <c r="DU10" i="35"/>
  <c r="ED10" i="35"/>
  <c r="DR11" i="35"/>
  <c r="ED11" i="35"/>
  <c r="DS12" i="35"/>
  <c r="EF12" i="35"/>
  <c r="DU13" i="35"/>
  <c r="EH13" i="35"/>
  <c r="DW14" i="35"/>
  <c r="EK14" i="35"/>
  <c r="DZ15" i="35"/>
  <c r="DQ16" i="35"/>
  <c r="EB16" i="35"/>
  <c r="DS17" i="35"/>
  <c r="ED17" i="35"/>
  <c r="DU18" i="35"/>
  <c r="EG18" i="35"/>
  <c r="DX19" i="35"/>
  <c r="EI19" i="35"/>
  <c r="DZ20" i="35"/>
  <c r="EK20" i="35"/>
  <c r="EB21" i="35"/>
  <c r="DQ22" i="35"/>
  <c r="EE22" i="35"/>
  <c r="DV23" i="35"/>
  <c r="EG23" i="35"/>
  <c r="DX24" i="35"/>
  <c r="EI24" i="35"/>
  <c r="DZ25" i="35"/>
  <c r="EK25" i="35"/>
  <c r="DU1" i="35"/>
  <c r="ED1" i="35"/>
  <c r="DQ2" i="35"/>
  <c r="DZ2" i="35"/>
  <c r="EI2" i="35"/>
  <c r="DW3" i="35"/>
  <c r="EG3" i="35"/>
  <c r="DT4" i="35"/>
  <c r="EC4" i="35"/>
  <c r="DR5" i="35"/>
  <c r="EB5" i="35"/>
  <c r="DP6" i="35"/>
  <c r="EB6" i="35"/>
  <c r="DP7" i="35"/>
  <c r="DZ7" i="35"/>
  <c r="EK7" i="35"/>
  <c r="DY8" i="35"/>
  <c r="EI8" i="35"/>
  <c r="DW9" i="35"/>
  <c r="EI9" i="35"/>
  <c r="DW10" i="35"/>
  <c r="EG10" i="35"/>
  <c r="DX11" i="35"/>
  <c r="EI11" i="35"/>
  <c r="EB12" i="35"/>
  <c r="DT13" i="35"/>
  <c r="EI13" i="35"/>
  <c r="EB14" i="35"/>
  <c r="DR15" i="35"/>
  <c r="EF15" i="35"/>
  <c r="DY16" i="35"/>
  <c r="EK16" i="35"/>
  <c r="EC17" i="35"/>
  <c r="DW18" i="35"/>
  <c r="EK18" i="35"/>
  <c r="EA19" i="35"/>
  <c r="DS20" i="35"/>
  <c r="EH20" i="35"/>
  <c r="DZ21" i="35"/>
  <c r="DP22" i="35"/>
  <c r="EF22" i="35"/>
  <c r="DX23" i="35"/>
  <c r="DP24" i="35"/>
  <c r="EC24" i="35"/>
  <c r="DU25" i="35"/>
  <c r="EI25" i="35"/>
  <c r="DY26" i="35"/>
  <c r="DQ27" i="35"/>
  <c r="ED27" i="35"/>
  <c r="DV1" i="35"/>
  <c r="EE1" i="35"/>
  <c r="DR2" i="35"/>
  <c r="EA2" i="35"/>
  <c r="EK2" i="35"/>
  <c r="DX3" i="35"/>
  <c r="EH3" i="35"/>
  <c r="DU4" i="35"/>
  <c r="EE4" i="35"/>
  <c r="DS5" i="35"/>
  <c r="EC5" i="35"/>
  <c r="DS6" i="35"/>
  <c r="EC6" i="35"/>
  <c r="DQ7" i="35"/>
  <c r="EA7" i="35"/>
  <c r="DP8" i="35"/>
  <c r="DZ8" i="35"/>
  <c r="EJ8" i="35"/>
  <c r="DZ9" i="35"/>
  <c r="EJ9" i="35"/>
  <c r="DX10" i="35"/>
  <c r="EJ10" i="35"/>
  <c r="DY11" i="35"/>
  <c r="DQ12" i="35"/>
  <c r="EC12" i="35"/>
  <c r="DV13" i="35"/>
  <c r="EK13" i="35"/>
  <c r="EC14" i="35"/>
  <c r="DS15" i="35"/>
  <c r="EG15" i="35"/>
  <c r="DZ16" i="35"/>
  <c r="DR17" i="35"/>
  <c r="EE17" i="35"/>
  <c r="DX18" i="35"/>
  <c r="DP19" i="35"/>
  <c r="ED19" i="35"/>
  <c r="DU20" i="35"/>
  <c r="EI20" i="35"/>
  <c r="EA21" i="35"/>
  <c r="DU22" i="35"/>
  <c r="EG22" i="35"/>
  <c r="DY23" i="35"/>
  <c r="DQ24" i="35"/>
  <c r="EF24" i="35"/>
  <c r="DV25" i="35"/>
  <c r="EJ25" i="35"/>
  <c r="EC26" i="35"/>
  <c r="DR27" i="35"/>
  <c r="EE27" i="35"/>
  <c r="DW1" i="35"/>
  <c r="EF1" i="35"/>
  <c r="DS2" i="35"/>
  <c r="EC2" i="35"/>
  <c r="DP3" i="35"/>
  <c r="DY3" i="35"/>
  <c r="EI3" i="35"/>
  <c r="DV4" i="35"/>
  <c r="EF4" i="35"/>
  <c r="DT5" i="35"/>
  <c r="EE5" i="35"/>
  <c r="DT6" i="35"/>
  <c r="ED6" i="35"/>
  <c r="DR7" i="35"/>
  <c r="EC7" i="35"/>
  <c r="DQ8" i="35"/>
  <c r="EA8" i="35"/>
  <c r="DQ9" i="35"/>
  <c r="EA9" i="35"/>
  <c r="EK9" i="35"/>
  <c r="DY10" i="35"/>
  <c r="EK10" i="35"/>
  <c r="DZ11" i="35"/>
  <c r="DR12" i="35"/>
  <c r="EG12" i="35"/>
  <c r="DW13" i="35"/>
  <c r="DP14" i="35"/>
  <c r="ED14" i="35"/>
  <c r="DV15" i="35"/>
  <c r="EI15" i="35"/>
  <c r="EA16" i="35"/>
  <c r="DT17" i="35"/>
  <c r="EI17" i="35"/>
  <c r="DY18" i="35"/>
  <c r="DQ19" i="35"/>
  <c r="EE19" i="35"/>
  <c r="DX20" i="35"/>
  <c r="EJ20" i="35"/>
  <c r="EC21" i="35"/>
  <c r="DV22" i="35"/>
  <c r="EJ22" i="35"/>
  <c r="DZ23" i="35"/>
  <c r="DS24" i="35"/>
  <c r="EG24" i="35"/>
  <c r="DW25" i="35"/>
  <c r="DQ26" i="35"/>
  <c r="ED26" i="35"/>
  <c r="DS27" i="35"/>
  <c r="EF27" i="35"/>
  <c r="FC27" i="35"/>
  <c r="FG25" i="35"/>
  <c r="EX24" i="35"/>
  <c r="FF22" i="35"/>
  <c r="EZ21" i="35"/>
  <c r="EW20" i="35"/>
  <c r="FC18" i="35"/>
  <c r="EV17" i="35"/>
  <c r="FE15" i="35"/>
  <c r="EW14" i="35"/>
  <c r="FE12" i="35"/>
  <c r="EV11" i="35"/>
  <c r="EZ9" i="35"/>
  <c r="FD7" i="35"/>
  <c r="FD5" i="35"/>
  <c r="EW4" i="35"/>
  <c r="FF1" i="35"/>
  <c r="DO26" i="35"/>
  <c r="DL25" i="35"/>
  <c r="DN23" i="35"/>
  <c r="DK22" i="35"/>
  <c r="DO20" i="35"/>
  <c r="DJ19" i="35"/>
  <c r="DN17" i="35"/>
  <c r="DK16" i="35"/>
  <c r="DM14" i="35"/>
  <c r="DJ13" i="35"/>
  <c r="DN11" i="35"/>
  <c r="DO9" i="35"/>
  <c r="DO7" i="35"/>
  <c r="DK6" i="35"/>
  <c r="DK4" i="35"/>
  <c r="EI27" i="35"/>
  <c r="EK26" i="35"/>
  <c r="DU26" i="35"/>
  <c r="DS25" i="35"/>
  <c r="DT24" i="35"/>
  <c r="DQ23" i="35"/>
  <c r="EK21" i="35"/>
  <c r="DS21" i="35"/>
  <c r="DQ20" i="35"/>
  <c r="DR19" i="35"/>
  <c r="DP18" i="35"/>
  <c r="EJ16" i="35"/>
  <c r="DR16" i="35"/>
  <c r="DP15" i="35"/>
  <c r="DQ14" i="35"/>
  <c r="EK12" i="35"/>
  <c r="EH11" i="35"/>
  <c r="DQ11" i="35"/>
  <c r="DT10" i="35"/>
  <c r="EB9" i="35"/>
  <c r="EF8" i="35"/>
  <c r="EI7" i="35"/>
  <c r="DU7" i="35"/>
  <c r="DX6" i="35"/>
  <c r="EG5" i="35"/>
  <c r="EJ4" i="35"/>
  <c r="DS4" i="35"/>
  <c r="EA3" i="35"/>
  <c r="EG2" i="35"/>
  <c r="DU2" i="35"/>
  <c r="EA1" i="35"/>
  <c r="EY27" i="35"/>
  <c r="FF25" i="35"/>
  <c r="EW24" i="35"/>
  <c r="FD22" i="35"/>
  <c r="EW21" i="35"/>
  <c r="FC19" i="35"/>
  <c r="FA18" i="35"/>
  <c r="FG16" i="35"/>
  <c r="FD15" i="35"/>
  <c r="EV14" i="35"/>
  <c r="EY12" i="35"/>
  <c r="FG10" i="35"/>
  <c r="EX9" i="35"/>
  <c r="FC7" i="35"/>
  <c r="FA5" i="35"/>
  <c r="FA3" i="35"/>
  <c r="FE1" i="35"/>
  <c r="DJ1" i="35"/>
  <c r="DK2" i="35"/>
  <c r="DL3" i="35"/>
  <c r="DM4" i="35"/>
  <c r="DN5" i="35"/>
  <c r="DO6" i="35"/>
  <c r="DI8" i="35"/>
  <c r="DJ9" i="35"/>
  <c r="DK10" i="35"/>
  <c r="DL11" i="35"/>
  <c r="DM12" i="35"/>
  <c r="DN13" i="35"/>
  <c r="DO14" i="35"/>
  <c r="DI16" i="35"/>
  <c r="DJ17" i="35"/>
  <c r="DK18" i="35"/>
  <c r="DL19" i="35"/>
  <c r="DM20" i="35"/>
  <c r="DN21" i="35"/>
  <c r="DO22" i="35"/>
  <c r="DI24" i="35"/>
  <c r="DJ25" i="35"/>
  <c r="DK26" i="35"/>
  <c r="DL27" i="35"/>
  <c r="DK1" i="35"/>
  <c r="DL2" i="35"/>
  <c r="DM3" i="35"/>
  <c r="DN4" i="35"/>
  <c r="DO5" i="35"/>
  <c r="DI7" i="35"/>
  <c r="DJ8" i="35"/>
  <c r="DK9" i="35"/>
  <c r="DL10" i="35"/>
  <c r="DM11" i="35"/>
  <c r="DN12" i="35"/>
  <c r="DO13" i="35"/>
  <c r="DI15" i="35"/>
  <c r="DJ16" i="35"/>
  <c r="DK17" i="35"/>
  <c r="DL18" i="35"/>
  <c r="DM19" i="35"/>
  <c r="DN20" i="35"/>
  <c r="DO21" i="35"/>
  <c r="DI23" i="35"/>
  <c r="DJ24" i="35"/>
  <c r="DK25" i="35"/>
  <c r="DL26" i="35"/>
  <c r="DM27" i="35"/>
  <c r="DL1" i="35"/>
  <c r="DM2" i="35"/>
  <c r="DN3" i="35"/>
  <c r="DO4" i="35"/>
  <c r="DI6" i="35"/>
  <c r="DJ7" i="35"/>
  <c r="DK8" i="35"/>
  <c r="DL9" i="35"/>
  <c r="DM10" i="35"/>
  <c r="DV27" i="35"/>
  <c r="DV26" i="35"/>
  <c r="DT25" i="35"/>
  <c r="DU24" i="35"/>
  <c r="DS23" i="35"/>
  <c r="DW22" i="35"/>
  <c r="DU21" i="35"/>
  <c r="DR20" i="35"/>
  <c r="DS19" i="35"/>
  <c r="DQ18" i="35"/>
  <c r="DU17" i="35"/>
  <c r="DS16" i="35"/>
  <c r="DQ15" i="35"/>
  <c r="DT14" i="35"/>
  <c r="DR13" i="35"/>
  <c r="DT12" i="35"/>
  <c r="DS11" i="35"/>
  <c r="DV10" i="35"/>
  <c r="EC9" i="35"/>
  <c r="EG8" i="35"/>
  <c r="DR8" i="35"/>
  <c r="DV7" i="35"/>
  <c r="DY6" i="35"/>
  <c r="EH5" i="35"/>
  <c r="EK4" i="35"/>
  <c r="DW4" i="35"/>
  <c r="CY1" i="35"/>
  <c r="DA3" i="35"/>
  <c r="DB3" i="35"/>
  <c r="DF1" i="35"/>
  <c r="DN26" i="35"/>
  <c r="DI25" i="35"/>
  <c r="DM23" i="35"/>
  <c r="DJ22" i="35"/>
  <c r="DL20" i="35"/>
  <c r="DI19" i="35"/>
  <c r="DM17" i="35"/>
  <c r="DO15" i="35"/>
  <c r="DL14" i="35"/>
  <c r="DI13" i="35"/>
  <c r="DK11" i="35"/>
  <c r="DN9" i="35"/>
  <c r="DN7" i="35"/>
  <c r="DJ6" i="35"/>
  <c r="DJ4" i="35"/>
  <c r="DJ2" i="35"/>
  <c r="EH27" i="35"/>
  <c r="EJ26" i="35"/>
  <c r="DT26" i="35"/>
  <c r="EK24" i="35"/>
  <c r="EI23" i="35"/>
  <c r="DP23" i="35"/>
  <c r="EJ21" i="35"/>
  <c r="DR21" i="35"/>
  <c r="DP20" i="35"/>
  <c r="EJ18" i="35"/>
  <c r="EK17" i="35"/>
  <c r="EI16" i="35"/>
  <c r="DP16" i="35"/>
  <c r="EG14" i="35"/>
  <c r="EE13" i="35"/>
  <c r="EI12" i="35"/>
  <c r="EG11" i="35"/>
  <c r="DP11" i="35"/>
  <c r="DS10" i="35"/>
  <c r="DV9" i="35"/>
  <c r="EE8" i="35"/>
  <c r="EH7" i="35"/>
  <c r="DS7" i="35"/>
  <c r="DW6" i="35"/>
  <c r="EA5" i="35"/>
  <c r="EI4" i="35"/>
  <c r="DR4" i="35"/>
  <c r="DZ3" i="35"/>
  <c r="EF2" i="35"/>
  <c r="DP2" i="35"/>
  <c r="DY1" i="35"/>
  <c r="FG26" i="35"/>
  <c r="FE25" i="35"/>
  <c r="FG23" i="35"/>
  <c r="EY22" i="35"/>
  <c r="EV21" i="35"/>
  <c r="FB19" i="35"/>
  <c r="EZ18" i="35"/>
  <c r="FF16" i="35"/>
  <c r="EZ15" i="35"/>
  <c r="FF13" i="35"/>
  <c r="EX12" i="35"/>
  <c r="FF10" i="35"/>
  <c r="FF8" i="35"/>
  <c r="FG6" i="35"/>
  <c r="EZ5" i="35"/>
  <c r="EZ3" i="35"/>
  <c r="FD1" i="35"/>
  <c r="CX27" i="35"/>
  <c r="CO27" i="35"/>
  <c r="CP26" i="35"/>
  <c r="CQ25" i="35"/>
  <c r="CR24" i="35"/>
  <c r="CR23" i="35"/>
  <c r="CS22" i="35"/>
  <c r="CT21" i="35"/>
  <c r="CU20" i="35"/>
  <c r="CV19" i="35"/>
  <c r="CW18" i="35"/>
  <c r="EQ1" i="35"/>
  <c r="EO2" i="35"/>
  <c r="EM3" i="35"/>
  <c r="EU3" i="35"/>
  <c r="ES4" i="35"/>
  <c r="EQ5" i="35"/>
  <c r="EO6" i="35"/>
  <c r="EM7" i="35"/>
  <c r="EU7" i="35"/>
  <c r="ES8" i="35"/>
  <c r="FY27" i="35"/>
  <c r="FL27" i="35"/>
  <c r="FS26" i="35"/>
  <c r="FH26" i="35"/>
  <c r="FQ25" i="35"/>
  <c r="FZ24" i="35"/>
  <c r="FP24" i="35"/>
  <c r="FZ23" i="35"/>
  <c r="FN23" i="35"/>
  <c r="FX22" i="35"/>
  <c r="FN22" i="35"/>
  <c r="FW21" i="35"/>
  <c r="FM21" i="35"/>
  <c r="FW20" i="35"/>
  <c r="FM20" i="35"/>
  <c r="FU19" i="35"/>
  <c r="FK19" i="35"/>
  <c r="FU18" i="35"/>
  <c r="FJ18" i="35"/>
  <c r="FT17" i="35"/>
  <c r="FJ17" i="35"/>
  <c r="FS16" i="35"/>
  <c r="FI16" i="35"/>
  <c r="FT15" i="35"/>
  <c r="FK15" i="35"/>
  <c r="FV14" i="35"/>
  <c r="FM14" i="35"/>
  <c r="FX13" i="35"/>
  <c r="FO13" i="35"/>
  <c r="FY12" i="35"/>
  <c r="FP12" i="35"/>
  <c r="GA11" i="35"/>
  <c r="FR11" i="35"/>
  <c r="FI11" i="35"/>
  <c r="FT10" i="35"/>
  <c r="FK10" i="35"/>
  <c r="FU9" i="35"/>
  <c r="FT16" i="35"/>
  <c r="FN1" i="35"/>
  <c r="FV1" i="35"/>
  <c r="FJ2" i="35"/>
  <c r="FR2" i="35"/>
  <c r="FZ2" i="35"/>
  <c r="FN3" i="35"/>
  <c r="FV3" i="35"/>
  <c r="FJ4" i="35"/>
  <c r="FR4" i="35"/>
  <c r="FZ4" i="35"/>
  <c r="FN5" i="35"/>
  <c r="FV5" i="35"/>
  <c r="FJ6" i="35"/>
  <c r="FR6" i="35"/>
  <c r="FZ6" i="35"/>
  <c r="FN7" i="35"/>
  <c r="FV7" i="35"/>
  <c r="FJ8" i="35"/>
  <c r="FR8" i="35"/>
  <c r="FZ8" i="35"/>
  <c r="FN9" i="35"/>
  <c r="FV9" i="35"/>
  <c r="FJ10" i="35"/>
  <c r="FR10" i="35"/>
  <c r="FZ10" i="35"/>
  <c r="FN11" i="35"/>
  <c r="FV11" i="35"/>
  <c r="FJ12" i="35"/>
  <c r="FR12" i="35"/>
  <c r="FZ12" i="35"/>
  <c r="FN13" i="35"/>
  <c r="FV13" i="35"/>
  <c r="FJ14" i="35"/>
  <c r="FR14" i="35"/>
  <c r="FZ14" i="35"/>
  <c r="FN15" i="35"/>
  <c r="FV15" i="35"/>
  <c r="FJ16" i="35"/>
  <c r="FR16" i="35"/>
  <c r="GA16" i="35"/>
  <c r="FQ17" i="35"/>
  <c r="FZ17" i="35"/>
  <c r="FO18" i="35"/>
  <c r="FX18" i="35"/>
  <c r="FM19" i="35"/>
  <c r="FV19" i="35"/>
  <c r="FK20" i="35"/>
  <c r="FU20" i="35"/>
  <c r="FJ21" i="35"/>
  <c r="FS21" i="35"/>
  <c r="FH22" i="35"/>
  <c r="FQ22" i="35"/>
  <c r="FZ22" i="35"/>
  <c r="FO23" i="35"/>
  <c r="FY23" i="35"/>
  <c r="FN24" i="35"/>
  <c r="FW24" i="35"/>
  <c r="FL25" i="35"/>
  <c r="FU25" i="35"/>
  <c r="FK26" i="35"/>
  <c r="FW26" i="35"/>
  <c r="FM27" i="35"/>
  <c r="FW27" i="35"/>
  <c r="FT27" i="35"/>
  <c r="FK27" i="35"/>
  <c r="FV26" i="35"/>
  <c r="FM26" i="35"/>
  <c r="FW25" i="35"/>
  <c r="FX27" i="35"/>
  <c r="FP27" i="35"/>
  <c r="FH27" i="35"/>
  <c r="FT26" i="35"/>
  <c r="FL26" i="35"/>
  <c r="FX25" i="35"/>
  <c r="FP25" i="35"/>
  <c r="FH25" i="35"/>
  <c r="FT24" i="35"/>
  <c r="FL24" i="35"/>
  <c r="FX23" i="35"/>
  <c r="FP23" i="35"/>
  <c r="FH23" i="35"/>
  <c r="FT22" i="35"/>
  <c r="FL22" i="35"/>
  <c r="FX21" i="35"/>
  <c r="FP21" i="35"/>
  <c r="FH21" i="35"/>
  <c r="FT20" i="35"/>
  <c r="FL20" i="35"/>
  <c r="FX19" i="35"/>
  <c r="FP19" i="35"/>
  <c r="FH19" i="35"/>
  <c r="FT18" i="35"/>
  <c r="FL18" i="35"/>
  <c r="FX17" i="35"/>
  <c r="FP17" i="35"/>
  <c r="FH17" i="35"/>
  <c r="FD27" i="35"/>
  <c r="EV27" i="35"/>
  <c r="EZ26" i="35"/>
  <c r="FD25" i="35"/>
  <c r="EV25" i="35"/>
  <c r="EZ24" i="35"/>
  <c r="FD23" i="35"/>
  <c r="DZ27" i="35"/>
  <c r="DP27" i="35"/>
  <c r="EB26" i="35"/>
  <c r="DP26" i="35"/>
  <c r="EB25" i="35"/>
  <c r="DR25" i="35"/>
  <c r="EB24" i="35"/>
  <c r="DR24" i="35"/>
  <c r="ED23" i="35"/>
  <c r="DR23" i="35"/>
  <c r="ED22" i="35"/>
  <c r="DT22" i="35"/>
  <c r="ED21" i="35"/>
  <c r="DT21" i="35"/>
  <c r="EF20" i="35"/>
  <c r="DT20" i="35"/>
  <c r="EF19" i="35"/>
  <c r="DV19" i="35"/>
  <c r="EF18" i="35"/>
  <c r="DV18" i="35"/>
  <c r="EH17" i="35"/>
  <c r="DV17" i="35"/>
  <c r="EH16" i="35"/>
  <c r="DX16" i="35"/>
  <c r="EH15" i="35"/>
  <c r="DX15" i="35"/>
  <c r="EJ14" i="35"/>
  <c r="DX14" i="35"/>
  <c r="EJ13" i="35"/>
  <c r="DZ13" i="35"/>
  <c r="EJ12" i="35"/>
  <c r="DZ12" i="35"/>
  <c r="DP12" i="35"/>
  <c r="EK27" i="35"/>
  <c r="EC27" i="35"/>
  <c r="DU27" i="35"/>
  <c r="EI26" i="35"/>
  <c r="EA26" i="35"/>
  <c r="DS26" i="35"/>
  <c r="EG25" i="35"/>
  <c r="DY25" i="35"/>
  <c r="DQ25" i="35"/>
  <c r="EE24" i="35"/>
  <c r="DW24" i="35"/>
  <c r="EK23" i="35"/>
  <c r="EC23" i="35"/>
  <c r="DU23" i="35"/>
  <c r="EI22" i="35"/>
  <c r="EA22" i="35"/>
  <c r="DS22" i="35"/>
  <c r="EG21" i="35"/>
  <c r="DY21" i="35"/>
  <c r="DQ21" i="35"/>
  <c r="EE20" i="35"/>
  <c r="DW20" i="35"/>
  <c r="EK19" i="35"/>
  <c r="EC19" i="35"/>
  <c r="DU19" i="35"/>
  <c r="EI18" i="35"/>
  <c r="EA18" i="35"/>
  <c r="DS18" i="35"/>
  <c r="EG17" i="35"/>
  <c r="DY17" i="35"/>
  <c r="DQ17" i="35"/>
  <c r="EE16" i="35"/>
  <c r="DW16" i="35"/>
  <c r="EK15" i="35"/>
  <c r="EC15" i="35"/>
  <c r="DU15" i="35"/>
  <c r="EI14" i="35"/>
  <c r="EA14" i="35"/>
  <c r="DS14" i="35"/>
  <c r="EG13" i="35"/>
  <c r="DY13" i="35"/>
  <c r="DQ13" i="35"/>
  <c r="EE12" i="35"/>
  <c r="DW12" i="35"/>
  <c r="EK11" i="35"/>
  <c r="EC11" i="35"/>
  <c r="DU11" i="35"/>
  <c r="EI10" i="35"/>
  <c r="EJ27" i="35"/>
  <c r="EB27" i="35"/>
  <c r="DT27" i="35"/>
  <c r="EH26" i="35"/>
  <c r="DZ26" i="35"/>
  <c r="DR26" i="35"/>
  <c r="EF25" i="35"/>
  <c r="DX25" i="35"/>
  <c r="DP25" i="35"/>
  <c r="ED24" i="35"/>
  <c r="DV24" i="35"/>
  <c r="EJ23" i="35"/>
  <c r="EB23" i="35"/>
  <c r="DT23" i="35"/>
  <c r="EH22" i="35"/>
  <c r="DZ22" i="35"/>
  <c r="DR22" i="35"/>
  <c r="EF21" i="35"/>
  <c r="DX21" i="35"/>
  <c r="DP21" i="35"/>
  <c r="ED20" i="35"/>
  <c r="DV20" i="35"/>
  <c r="EJ19" i="35"/>
  <c r="EB19" i="35"/>
  <c r="DT19" i="35"/>
  <c r="EH18" i="35"/>
  <c r="DZ18" i="35"/>
  <c r="DR18" i="35"/>
  <c r="EF17" i="35"/>
  <c r="DX17" i="35"/>
  <c r="DP17" i="35"/>
  <c r="ED16" i="35"/>
  <c r="DV16" i="35"/>
  <c r="EJ15" i="35"/>
  <c r="EB15" i="35"/>
  <c r="DT15" i="35"/>
  <c r="EH14" i="35"/>
  <c r="DZ14" i="35"/>
  <c r="DR14" i="35"/>
  <c r="EF13" i="35"/>
  <c r="DX13" i="35"/>
  <c r="DP13" i="35"/>
  <c r="ED12" i="35"/>
  <c r="DV12" i="35"/>
  <c r="EJ11" i="35"/>
  <c r="EB11" i="35"/>
  <c r="DT11" i="35"/>
  <c r="EH10" i="35"/>
  <c r="DZ10" i="35"/>
  <c r="DR10" i="35"/>
  <c r="EF9" i="35"/>
  <c r="DX9" i="35"/>
  <c r="DP9" i="35"/>
  <c r="ED8" i="35"/>
  <c r="DV8" i="35"/>
  <c r="EJ7" i="35"/>
  <c r="EB7" i="35"/>
  <c r="DT7" i="35"/>
  <c r="EH6" i="35"/>
  <c r="DZ6" i="35"/>
  <c r="DR6" i="35"/>
  <c r="EF5" i="35"/>
  <c r="DX5" i="35"/>
  <c r="DP5" i="35"/>
  <c r="ED4" i="35"/>
  <c r="DB27" i="35"/>
  <c r="DD26" i="35"/>
  <c r="DF25" i="35"/>
  <c r="DH24" i="35"/>
  <c r="CZ24" i="35"/>
  <c r="DB23" i="35"/>
  <c r="DD22" i="35"/>
  <c r="DF21" i="35"/>
  <c r="DH20" i="35"/>
  <c r="CZ20" i="35"/>
  <c r="DB19" i="35"/>
  <c r="DD18" i="35"/>
  <c r="DF17" i="35"/>
  <c r="DH16" i="35"/>
  <c r="CZ16" i="35"/>
  <c r="DB15" i="35"/>
  <c r="DD14" i="35"/>
  <c r="DF13" i="35"/>
  <c r="DH12" i="35"/>
  <c r="CZ12" i="35"/>
  <c r="DB11" i="35"/>
  <c r="DD10" i="35"/>
  <c r="DF9" i="35"/>
  <c r="DH8" i="35"/>
  <c r="CZ8" i="35"/>
  <c r="DB7" i="35"/>
  <c r="DD6" i="35"/>
  <c r="DF5" i="35"/>
  <c r="DH4" i="35"/>
  <c r="CZ4" i="35"/>
  <c r="DH27" i="35"/>
  <c r="DA27" i="35"/>
  <c r="DC26" i="35"/>
  <c r="DE25" i="35"/>
  <c r="DG24" i="35"/>
  <c r="CY24" i="35"/>
  <c r="DA23" i="35"/>
  <c r="DC22" i="35"/>
  <c r="DE21" i="35"/>
  <c r="DG20" i="35"/>
  <c r="CY20" i="35"/>
  <c r="DA19" i="35"/>
  <c r="DC18" i="35"/>
  <c r="DE17" i="35"/>
  <c r="DG16" i="35"/>
  <c r="CY16" i="35"/>
  <c r="DA15" i="35"/>
  <c r="DC14" i="35"/>
  <c r="DE13" i="35"/>
  <c r="DG12" i="35"/>
  <c r="CY12" i="35"/>
  <c r="DA11" i="35"/>
  <c r="DC10" i="35"/>
  <c r="DE9" i="35"/>
  <c r="DG8" i="35"/>
  <c r="CY8" i="35"/>
  <c r="CZ27" i="35"/>
  <c r="DB26" i="35"/>
  <c r="DD25" i="35"/>
  <c r="DF24" i="35"/>
  <c r="DH23" i="35"/>
  <c r="CZ23" i="35"/>
  <c r="DB22" i="35"/>
  <c r="DD21" i="35"/>
  <c r="DF20" i="35"/>
  <c r="DH19" i="35"/>
  <c r="CZ19" i="35"/>
  <c r="DB18" i="35"/>
  <c r="DD17" i="35"/>
  <c r="DF16" i="35"/>
  <c r="DH15" i="35"/>
  <c r="CZ15" i="35"/>
  <c r="DB14" i="35"/>
  <c r="DD13" i="35"/>
  <c r="DF12" i="35"/>
  <c r="DH11" i="35"/>
  <c r="CZ11" i="35"/>
  <c r="DB10" i="35"/>
  <c r="DD9" i="35"/>
  <c r="DF8" i="35"/>
  <c r="DH7" i="35"/>
  <c r="CZ7" i="35"/>
  <c r="DB6" i="35"/>
  <c r="DD5" i="35"/>
  <c r="DF4" i="35"/>
  <c r="DH3" i="35"/>
  <c r="CZ3" i="35"/>
  <c r="DB2" i="35"/>
  <c r="DD1" i="35"/>
  <c r="DG27" i="35"/>
  <c r="CY27" i="35"/>
  <c r="DA26" i="35"/>
  <c r="DC25" i="35"/>
  <c r="DE24" i="35"/>
  <c r="DG23" i="35"/>
  <c r="CY23" i="35"/>
  <c r="DA22" i="35"/>
  <c r="DC21" i="35"/>
  <c r="DE20" i="35"/>
  <c r="DG19" i="35"/>
  <c r="CY19" i="35"/>
  <c r="DA18" i="35"/>
  <c r="DC17" i="35"/>
  <c r="DE16" i="35"/>
  <c r="DG15" i="35"/>
  <c r="CY15" i="35"/>
  <c r="DA14" i="35"/>
  <c r="DC13" i="35"/>
  <c r="DE12" i="35"/>
  <c r="DG11" i="35"/>
  <c r="CY11" i="35"/>
  <c r="DA10" i="35"/>
  <c r="DC9" i="35"/>
  <c r="DE8" i="35"/>
  <c r="DG7" i="35"/>
  <c r="CY7" i="35"/>
  <c r="DA6" i="35"/>
  <c r="DC5" i="35"/>
  <c r="DE4" i="35"/>
  <c r="DG3" i="35"/>
  <c r="CY3" i="35"/>
  <c r="DA2" i="35"/>
  <c r="DC1" i="35"/>
  <c r="DF27" i="35"/>
  <c r="DH26" i="35"/>
  <c r="CZ26" i="35"/>
  <c r="DB25" i="35"/>
  <c r="DD24" i="35"/>
  <c r="DF23" i="35"/>
  <c r="DH22" i="35"/>
  <c r="CZ22" i="35"/>
  <c r="DB21" i="35"/>
  <c r="DF19" i="35"/>
  <c r="CZ18" i="35"/>
  <c r="DB17" i="35"/>
  <c r="DD16" i="35"/>
  <c r="DF15" i="35"/>
  <c r="DH14" i="35"/>
  <c r="CZ14" i="35"/>
  <c r="DB13" i="35"/>
  <c r="DD12" i="35"/>
  <c r="DF11" i="35"/>
  <c r="DH10" i="35"/>
  <c r="CZ10" i="35"/>
  <c r="DB9" i="35"/>
  <c r="DD8" i="35"/>
  <c r="DF7" i="35"/>
  <c r="DH6" i="35"/>
  <c r="CZ6" i="35"/>
  <c r="DB5" i="35"/>
  <c r="DD4" i="35"/>
  <c r="DF3" i="35"/>
  <c r="DH2" i="35"/>
  <c r="CZ2" i="35"/>
  <c r="DB1" i="35"/>
  <c r="DH18" i="35"/>
  <c r="DE27" i="35"/>
  <c r="DG26" i="35"/>
  <c r="CY26" i="35"/>
  <c r="DA25" i="35"/>
  <c r="DC24" i="35"/>
  <c r="DE23" i="35"/>
  <c r="DG22" i="35"/>
  <c r="CY22" i="35"/>
  <c r="DA21" i="35"/>
  <c r="DC20" i="35"/>
  <c r="DE19" i="35"/>
  <c r="DG18" i="35"/>
  <c r="CY18" i="35"/>
  <c r="DA17" i="35"/>
  <c r="DC16" i="35"/>
  <c r="DE15" i="35"/>
  <c r="DG14" i="35"/>
  <c r="CY14" i="35"/>
  <c r="DA13" i="35"/>
  <c r="DC12" i="35"/>
  <c r="DE11" i="35"/>
  <c r="DG10" i="35"/>
  <c r="CY10" i="35"/>
  <c r="DA9" i="35"/>
  <c r="DC8" i="35"/>
  <c r="DE7" i="35"/>
  <c r="DG6" i="35"/>
  <c r="CY6" i="35"/>
  <c r="DA5" i="35"/>
  <c r="DC4" i="35"/>
  <c r="DE3" i="35"/>
  <c r="DG2" i="35"/>
  <c r="CY2" i="35"/>
  <c r="DA1" i="35"/>
  <c r="DD27" i="35"/>
  <c r="DF26" i="35"/>
  <c r="DH25" i="35"/>
  <c r="CZ25" i="35"/>
  <c r="DB24" i="35"/>
  <c r="DD23" i="35"/>
  <c r="DF22" i="35"/>
  <c r="DH21" i="35"/>
  <c r="CZ21" i="35"/>
  <c r="DB20" i="35"/>
  <c r="DD19" i="35"/>
  <c r="DF18" i="35"/>
  <c r="DH17" i="35"/>
  <c r="CZ17" i="35"/>
  <c r="DB16" i="35"/>
  <c r="DD15" i="35"/>
  <c r="DF14" i="35"/>
  <c r="DH13" i="35"/>
  <c r="CZ13" i="35"/>
  <c r="DB12" i="35"/>
  <c r="DD11" i="35"/>
  <c r="DF10" i="35"/>
  <c r="DH9" i="35"/>
  <c r="CZ9" i="35"/>
  <c r="DB8" i="35"/>
  <c r="DD7" i="35"/>
  <c r="DF6" i="35"/>
  <c r="DH5" i="35"/>
  <c r="CZ5" i="35"/>
  <c r="DB4" i="35"/>
  <c r="DD3" i="35"/>
  <c r="DF2" i="35"/>
  <c r="DH1" i="35"/>
  <c r="CZ1" i="35"/>
  <c r="DD20" i="35"/>
  <c r="DC27" i="35"/>
  <c r="DE26" i="35"/>
  <c r="DG25" i="35"/>
  <c r="CY25" i="35"/>
  <c r="DA24" i="35"/>
  <c r="DC23" i="35"/>
  <c r="DE22" i="35"/>
  <c r="DG21" i="35"/>
  <c r="CY21" i="35"/>
  <c r="DA20" i="35"/>
  <c r="DC19" i="35"/>
  <c r="DE18" i="35"/>
  <c r="DG17" i="35"/>
  <c r="CY17" i="35"/>
  <c r="DA16" i="35"/>
  <c r="DC15" i="35"/>
  <c r="DE14" i="35"/>
  <c r="DG13" i="35"/>
  <c r="CY13" i="35"/>
  <c r="DA12" i="35"/>
  <c r="DC11" i="35"/>
  <c r="DE10" i="35"/>
  <c r="DG9" i="35"/>
  <c r="CY9" i="35"/>
  <c r="DA8" i="35"/>
  <c r="DC7" i="35"/>
  <c r="DE6" i="35"/>
  <c r="DG5" i="35"/>
  <c r="CY5" i="35"/>
  <c r="DA4" i="35"/>
  <c r="DC3" i="35"/>
  <c r="DE2" i="35"/>
  <c r="DG1" i="35"/>
  <c r="CS27" i="35"/>
  <c r="CU26" i="35"/>
  <c r="CW25" i="35"/>
  <c r="CO25" i="35"/>
  <c r="CQ24" i="35"/>
  <c r="CS23" i="35"/>
  <c r="CU22" i="35"/>
  <c r="CW21" i="35"/>
  <c r="CO21" i="35"/>
  <c r="CQ20" i="35"/>
  <c r="CS19" i="35"/>
  <c r="CU18" i="35"/>
  <c r="CN26" i="35"/>
  <c r="CK25" i="35"/>
  <c r="CM23" i="35"/>
  <c r="CJ22" i="35"/>
  <c r="CL20" i="35"/>
  <c r="CN18" i="35"/>
  <c r="CK17" i="35"/>
  <c r="CM15" i="35"/>
  <c r="CJ14" i="35"/>
  <c r="CM26" i="35"/>
  <c r="CJ25" i="35"/>
  <c r="CL23" i="35"/>
  <c r="CN21" i="35"/>
  <c r="CK20" i="35"/>
  <c r="CM18" i="35"/>
  <c r="CJ17" i="35"/>
  <c r="CE27" i="35"/>
  <c r="BW27" i="35"/>
  <c r="CD26" i="35"/>
  <c r="BV26" i="35"/>
  <c r="CC25" i="35"/>
  <c r="BU25" i="35"/>
  <c r="CB24" i="35"/>
  <c r="BP27" i="35"/>
  <c r="BH27" i="35"/>
  <c r="BO26" i="35"/>
  <c r="BG26" i="35"/>
  <c r="BN25" i="35"/>
  <c r="BF25" i="35"/>
  <c r="BM24" i="35"/>
  <c r="BT23" i="35"/>
  <c r="BL23" i="35"/>
  <c r="BS22" i="35"/>
  <c r="BK22" i="35"/>
  <c r="BR21" i="35"/>
  <c r="AX27" i="35"/>
  <c r="AO27" i="35"/>
  <c r="BD26" i="35"/>
  <c r="AU26" i="35"/>
  <c r="AL26" i="35"/>
  <c r="BB25" i="35"/>
  <c r="AS25" i="35"/>
  <c r="AJ25" i="35"/>
  <c r="AZ24" i="35"/>
  <c r="AP24" i="35"/>
  <c r="AG24" i="35"/>
  <c r="AW27" i="35"/>
  <c r="AM27" i="35"/>
  <c r="BC26" i="35"/>
  <c r="AT26" i="35"/>
  <c r="AK26" i="35"/>
  <c r="BA25" i="35"/>
  <c r="AR25" i="35"/>
  <c r="AI25" i="35"/>
  <c r="AX24" i="35"/>
  <c r="AO24" i="35"/>
  <c r="BE23" i="35"/>
  <c r="AV23" i="35"/>
  <c r="AM23" i="35"/>
  <c r="BC22" i="35"/>
  <c r="AT22" i="35"/>
  <c r="AJ22" i="35"/>
  <c r="AZ21" i="35"/>
  <c r="AQ21" i="35"/>
  <c r="AH21" i="35"/>
  <c r="AX20" i="35"/>
  <c r="AO20" i="35"/>
  <c r="BE19" i="35"/>
  <c r="AU19" i="35"/>
  <c r="AL19" i="35"/>
  <c r="BB18" i="35"/>
  <c r="AS18" i="35"/>
  <c r="AJ18" i="35"/>
  <c r="AY17" i="35"/>
  <c r="AM17" i="35"/>
  <c r="BB16" i="35"/>
  <c r="AR16" i="35"/>
  <c r="BE15" i="35"/>
  <c r="AU15" i="35"/>
  <c r="AK15" i="35"/>
  <c r="AX14" i="35"/>
  <c r="AN14" i="35"/>
  <c r="BC13" i="35"/>
  <c r="AQ13" i="35"/>
  <c r="AG13" i="35"/>
  <c r="AV12" i="35"/>
  <c r="AJ12" i="35"/>
  <c r="AY11" i="35"/>
  <c r="AO11" i="35"/>
  <c r="BB10" i="35"/>
  <c r="AR10" i="35"/>
  <c r="AH10" i="35"/>
  <c r="AU9" i="35"/>
  <c r="AK9" i="35"/>
  <c r="BD27" i="35"/>
  <c r="AV27" i="35"/>
  <c r="AN27" i="35"/>
  <c r="BE26" i="35"/>
  <c r="AW26" i="35"/>
  <c r="AO26" i="35"/>
  <c r="AG26" i="35"/>
  <c r="AX25" i="35"/>
  <c r="AP25" i="35"/>
  <c r="AH25" i="35"/>
  <c r="AY24" i="35"/>
  <c r="AQ24" i="35"/>
  <c r="AI24" i="35"/>
  <c r="AZ23" i="35"/>
  <c r="AR23" i="35"/>
  <c r="AJ23" i="35"/>
  <c r="BA22" i="35"/>
  <c r="AS22" i="35"/>
  <c r="AK22" i="35"/>
  <c r="BB21" i="35"/>
  <c r="AT21" i="35"/>
  <c r="AL21" i="35"/>
  <c r="BC20" i="35"/>
  <c r="AU20" i="35"/>
  <c r="AM20" i="35"/>
  <c r="BD19" i="35"/>
  <c r="AV19" i="35"/>
  <c r="AN19" i="35"/>
  <c r="BE18" i="35"/>
  <c r="AW18" i="35"/>
  <c r="AO18" i="35"/>
  <c r="AG18" i="35"/>
  <c r="AX17" i="35"/>
  <c r="AP17" i="35"/>
  <c r="AH17" i="35"/>
  <c r="AY16" i="35"/>
  <c r="AQ16" i="35"/>
  <c r="AI16" i="35"/>
  <c r="AZ15" i="35"/>
  <c r="AR15" i="35"/>
  <c r="AJ15" i="35"/>
  <c r="BA14" i="35"/>
  <c r="AS14" i="35"/>
  <c r="AK14" i="35"/>
  <c r="BB13" i="35"/>
  <c r="AT13" i="35"/>
  <c r="AL13" i="35"/>
  <c r="BC12" i="35"/>
  <c r="AU12" i="35"/>
  <c r="AM12" i="35"/>
  <c r="BD11" i="35"/>
  <c r="AV11" i="35"/>
  <c r="AN11" i="35"/>
  <c r="BE10" i="35"/>
  <c r="AW10" i="35"/>
  <c r="AO10" i="35"/>
  <c r="AG10" i="35"/>
  <c r="AX9" i="35"/>
  <c r="AP9" i="35"/>
  <c r="AH9" i="35"/>
  <c r="AY8" i="35"/>
  <c r="AQ8" i="35"/>
  <c r="AI8" i="35"/>
  <c r="AZ7" i="35"/>
  <c r="AR7" i="35"/>
  <c r="AJ7" i="35"/>
  <c r="BA6" i="35"/>
  <c r="AS6" i="35"/>
  <c r="AK6" i="35"/>
  <c r="BB5" i="35"/>
  <c r="AT5" i="35"/>
  <c r="AL5" i="35"/>
  <c r="BC4" i="35"/>
  <c r="AU4" i="35"/>
  <c r="AM4" i="35"/>
  <c r="BD3" i="35"/>
  <c r="AV3" i="35"/>
  <c r="AN3" i="35"/>
  <c r="BE2" i="35"/>
  <c r="AW2" i="35"/>
  <c r="AO2" i="35"/>
  <c r="AG2" i="35"/>
  <c r="AX1" i="35"/>
  <c r="AP1" i="35"/>
  <c r="AH1" i="35"/>
  <c r="BE17" i="35"/>
  <c r="AW17" i="35"/>
  <c r="AO17" i="35"/>
  <c r="AG17" i="35"/>
  <c r="AX16" i="35"/>
  <c r="AP16" i="35"/>
  <c r="AH16" i="35"/>
  <c r="AY15" i="35"/>
  <c r="AQ15" i="35"/>
  <c r="AI15" i="35"/>
  <c r="AZ14" i="35"/>
  <c r="AR14" i="35"/>
  <c r="AJ14" i="35"/>
  <c r="BA13" i="35"/>
  <c r="AS13" i="35"/>
  <c r="AK13" i="35"/>
  <c r="BB12" i="35"/>
  <c r="AT12" i="35"/>
  <c r="AL12" i="35"/>
  <c r="BC11" i="35"/>
  <c r="AU11" i="35"/>
  <c r="AM11" i="35"/>
  <c r="BD10" i="35"/>
  <c r="AV10" i="35"/>
  <c r="AN10" i="35"/>
  <c r="BE9" i="35"/>
  <c r="AW9" i="35"/>
  <c r="AO9" i="35"/>
  <c r="AG9" i="35"/>
  <c r="AX8" i="35"/>
  <c r="AP8" i="35"/>
  <c r="AH8" i="35"/>
  <c r="AY7" i="35"/>
  <c r="AQ7" i="35"/>
  <c r="AI7" i="35"/>
  <c r="AZ6" i="35"/>
  <c r="AR6" i="35"/>
  <c r="AJ6" i="35"/>
  <c r="BA5" i="35"/>
  <c r="AS5" i="35"/>
  <c r="AK5" i="35"/>
  <c r="BB4" i="35"/>
  <c r="AT4" i="35"/>
  <c r="AL4" i="35"/>
  <c r="BC3" i="35"/>
  <c r="AU3" i="35"/>
  <c r="AM3" i="35"/>
  <c r="BD2" i="35"/>
  <c r="AV2" i="35"/>
  <c r="AN2" i="35"/>
  <c r="BE1" i="35"/>
  <c r="AW1" i="35"/>
  <c r="AO1" i="35"/>
  <c r="AA27" i="35"/>
  <c r="Z27" i="35"/>
  <c r="Q27" i="35"/>
  <c r="AB26" i="35"/>
  <c r="S26" i="35"/>
  <c r="AD25" i="35"/>
  <c r="T25" i="35"/>
  <c r="AE24" i="35"/>
  <c r="V24" i="35"/>
  <c r="M24" i="35"/>
  <c r="X23" i="35"/>
  <c r="O23" i="35"/>
  <c r="Z22" i="35"/>
  <c r="P22" i="35"/>
  <c r="AA21" i="35"/>
  <c r="R21" i="35"/>
  <c r="AC20" i="35"/>
  <c r="T20" i="35"/>
  <c r="AE19" i="35"/>
  <c r="V19" i="35"/>
  <c r="AF18" i="35"/>
  <c r="W18" i="35"/>
  <c r="N18" i="35"/>
  <c r="Y17" i="35"/>
  <c r="P17" i="35"/>
  <c r="AA16" i="35"/>
  <c r="R16" i="35"/>
  <c r="AB15" i="35"/>
  <c r="S15" i="35"/>
  <c r="AD14" i="35"/>
  <c r="U14" i="35"/>
  <c r="AF13" i="35"/>
  <c r="W13" i="35"/>
  <c r="N13" i="35"/>
  <c r="X12" i="35"/>
  <c r="O12" i="35"/>
  <c r="Z11" i="35"/>
  <c r="Q11" i="35"/>
  <c r="AB10" i="35"/>
  <c r="S10" i="35"/>
  <c r="AD9" i="35"/>
  <c r="V9" i="35"/>
  <c r="M9" i="35"/>
  <c r="Y8" i="35"/>
  <c r="AC27" i="35"/>
  <c r="U27" i="35"/>
  <c r="M27" i="35"/>
  <c r="Y26" i="35"/>
  <c r="Q26" i="35"/>
  <c r="AC25" i="35"/>
  <c r="U25" i="35"/>
  <c r="M25" i="35"/>
  <c r="Y24" i="35"/>
  <c r="Q24" i="35"/>
  <c r="AC23" i="35"/>
  <c r="U23" i="35"/>
  <c r="M23" i="35"/>
  <c r="Y22" i="35"/>
  <c r="Q22" i="35"/>
  <c r="AC21" i="35"/>
  <c r="U21" i="35"/>
  <c r="M21" i="35"/>
  <c r="Y20" i="35"/>
  <c r="Q20" i="35"/>
  <c r="AC19" i="35"/>
  <c r="U19" i="35"/>
  <c r="M19" i="35"/>
  <c r="Y18" i="35"/>
  <c r="Q18" i="35"/>
  <c r="AC17" i="35"/>
  <c r="U17" i="35"/>
  <c r="M17" i="35"/>
  <c r="Y16" i="35"/>
  <c r="Q16" i="35"/>
  <c r="AC15" i="35"/>
  <c r="U15" i="35"/>
  <c r="M15" i="35"/>
  <c r="Y14" i="35"/>
  <c r="Q14" i="35"/>
  <c r="AC13" i="35"/>
  <c r="U13" i="35"/>
  <c r="M13" i="35"/>
  <c r="Y12" i="35"/>
  <c r="Q12" i="35"/>
  <c r="AC11" i="35"/>
  <c r="U11" i="35"/>
  <c r="M11" i="35"/>
  <c r="Y10" i="35"/>
  <c r="Q10" i="35"/>
  <c r="J27" i="35"/>
  <c r="B27" i="35"/>
  <c r="F26" i="35"/>
  <c r="J25" i="35"/>
  <c r="B25" i="35"/>
  <c r="F24" i="35"/>
  <c r="J23" i="35"/>
  <c r="B23" i="35"/>
  <c r="E22" i="35"/>
  <c r="I21" i="35"/>
  <c r="A21" i="35"/>
  <c r="E20" i="35"/>
  <c r="I19" i="35"/>
  <c r="A19" i="35"/>
  <c r="E18" i="35"/>
  <c r="I17" i="35"/>
  <c r="A17" i="35"/>
  <c r="E16" i="35"/>
  <c r="I15" i="35"/>
  <c r="A15" i="35"/>
  <c r="E14" i="35"/>
  <c r="I13" i="35"/>
  <c r="A13" i="35"/>
  <c r="E12" i="35"/>
  <c r="I11" i="35"/>
  <c r="E25" i="33"/>
  <c r="D23" i="33"/>
  <c r="V20" i="33"/>
  <c r="I18" i="33"/>
  <c r="X15" i="33"/>
  <c r="K13" i="33"/>
  <c r="AE11" i="33"/>
  <c r="AB7" i="33"/>
  <c r="AA1" i="33"/>
  <c r="P27" i="33"/>
  <c r="D25" i="33"/>
  <c r="Z22" i="33"/>
  <c r="U20" i="33"/>
  <c r="O19" i="33"/>
  <c r="AD16" i="33"/>
  <c r="T15" i="33"/>
  <c r="M14" i="33"/>
  <c r="G13" i="33"/>
  <c r="AC11" i="33"/>
  <c r="R10" i="33"/>
  <c r="E9" i="33"/>
  <c r="AA7" i="33"/>
  <c r="O6" i="33"/>
  <c r="G5" i="33"/>
  <c r="AE3" i="33"/>
  <c r="Y1" i="33"/>
  <c r="O27" i="33"/>
  <c r="AC25" i="33"/>
  <c r="AB24" i="33"/>
  <c r="Y23" i="33"/>
  <c r="Y22" i="33"/>
  <c r="S21" i="33"/>
  <c r="L20" i="33"/>
  <c r="M19" i="33"/>
  <c r="B18" i="33"/>
  <c r="AA16" i="33"/>
  <c r="S15" i="33"/>
  <c r="J14" i="33"/>
  <c r="F13" i="33"/>
  <c r="AA11" i="33"/>
  <c r="O10" i="33"/>
  <c r="C9" i="33"/>
  <c r="T7" i="33"/>
  <c r="N6" i="33"/>
  <c r="F5" i="33"/>
  <c r="AC3" i="33"/>
  <c r="Z2" i="33"/>
  <c r="T1" i="33"/>
  <c r="Q27" i="33"/>
  <c r="N26" i="33"/>
  <c r="H24" i="33"/>
  <c r="W21" i="33"/>
  <c r="P19" i="33"/>
  <c r="AE16" i="33"/>
  <c r="R14" i="33"/>
  <c r="S10" i="33"/>
  <c r="F9" i="33"/>
  <c r="V6" i="33"/>
  <c r="I5" i="33"/>
  <c r="B4" i="33"/>
  <c r="AD2" i="33"/>
  <c r="M26" i="33"/>
  <c r="Z23" i="33"/>
  <c r="T21" i="33"/>
  <c r="C18" i="33"/>
  <c r="AC2" i="33"/>
  <c r="G27" i="33"/>
  <c r="AB25" i="33"/>
  <c r="AA24" i="33"/>
  <c r="X23" i="33"/>
  <c r="R22" i="33"/>
  <c r="Q21" i="33"/>
  <c r="F20" i="33"/>
  <c r="J19" i="33"/>
  <c r="AD17" i="33"/>
  <c r="V16" i="33"/>
  <c r="Q15" i="33"/>
  <c r="I14" i="33"/>
  <c r="AE12" i="33"/>
  <c r="Z11" i="33"/>
  <c r="N10" i="33"/>
  <c r="AA8" i="33"/>
  <c r="S7" i="33"/>
  <c r="M6" i="33"/>
  <c r="E5" i="33"/>
  <c r="AB3" i="33"/>
  <c r="V2" i="33"/>
  <c r="S1" i="33"/>
  <c r="H1" i="33"/>
  <c r="F27" i="33"/>
  <c r="J22" i="33"/>
  <c r="W4" i="33"/>
  <c r="X26" i="33"/>
  <c r="I22" i="33"/>
  <c r="Y18" i="33"/>
  <c r="G16" i="33"/>
  <c r="B15" i="33"/>
  <c r="X13" i="33"/>
  <c r="Q12" i="33"/>
  <c r="K11" i="33"/>
  <c r="W9" i="33"/>
  <c r="N8" i="33"/>
  <c r="G7" i="33"/>
  <c r="AB5" i="33"/>
  <c r="J2" i="33"/>
  <c r="G1" i="33"/>
  <c r="S24" i="33"/>
  <c r="N21" i="33"/>
  <c r="AC18" i="33"/>
  <c r="N16" i="33"/>
  <c r="Y13" i="33"/>
  <c r="L11" i="33"/>
  <c r="O8" i="33"/>
  <c r="AE5" i="33"/>
  <c r="R3" i="33"/>
  <c r="K24" i="33"/>
  <c r="U4" i="33"/>
  <c r="U26" i="33"/>
  <c r="V25" i="33"/>
  <c r="J24" i="33"/>
  <c r="G23" i="33"/>
  <c r="H22" i="33"/>
  <c r="AE20" i="33"/>
  <c r="AB19" i="33"/>
  <c r="V18" i="33"/>
  <c r="N17" i="33"/>
  <c r="F16" i="33"/>
  <c r="AE14" i="33"/>
  <c r="W13" i="33"/>
  <c r="O12" i="33"/>
  <c r="G11" i="33"/>
  <c r="V9" i="33"/>
  <c r="K8" i="33"/>
  <c r="D7" i="33"/>
  <c r="AA5" i="33"/>
  <c r="O4" i="33"/>
  <c r="K3" i="33"/>
  <c r="H2" i="33"/>
  <c r="F1" i="33"/>
  <c r="AA25" i="33"/>
  <c r="U23" i="33"/>
  <c r="E20" i="33"/>
  <c r="S17" i="33"/>
  <c r="E15" i="33"/>
  <c r="V12" i="33"/>
  <c r="AE9" i="33"/>
  <c r="H7" i="33"/>
  <c r="K2" i="33"/>
  <c r="Z25" i="33"/>
  <c r="R23" i="33"/>
  <c r="C21" i="33"/>
  <c r="B20" i="33"/>
  <c r="O17" i="33"/>
  <c r="L3" i="33"/>
  <c r="AE27" i="33"/>
  <c r="T26" i="33"/>
  <c r="K25" i="33"/>
  <c r="I24" i="33"/>
  <c r="E23" i="33"/>
  <c r="G22" i="33"/>
  <c r="AD20" i="33"/>
  <c r="Q19" i="33"/>
  <c r="R18" i="33"/>
  <c r="M17" i="33"/>
  <c r="E16" i="33"/>
  <c r="AA14" i="33"/>
  <c r="V13" i="33"/>
  <c r="N12" i="33"/>
  <c r="B11" i="33"/>
  <c r="U9" i="33"/>
  <c r="J8" i="33"/>
  <c r="C7" i="33"/>
  <c r="V5" i="33"/>
  <c r="N4" i="33"/>
  <c r="J3" i="33"/>
  <c r="G2" i="33"/>
  <c r="E1" i="33"/>
  <c r="L26" i="33"/>
  <c r="G24" i="33"/>
  <c r="H21" i="33"/>
  <c r="AA19" i="33"/>
  <c r="P18" i="33"/>
  <c r="R16" i="33"/>
  <c r="J15" i="33"/>
  <c r="E14" i="33"/>
  <c r="AA12" i="33"/>
  <c r="I12" i="33"/>
  <c r="S11" i="33"/>
  <c r="AD10" i="33"/>
  <c r="E10" i="33"/>
  <c r="Y8" i="33"/>
  <c r="D8" i="33"/>
  <c r="Q7" i="33"/>
  <c r="Y6" i="33"/>
  <c r="I6" i="33"/>
  <c r="Q5" i="33"/>
  <c r="AA4" i="33"/>
  <c r="K4" i="33"/>
  <c r="U3" i="33"/>
  <c r="H3" i="33"/>
  <c r="S2" i="33"/>
  <c r="AE1" i="33"/>
  <c r="V27" i="33"/>
  <c r="AE26" i="33"/>
  <c r="H26" i="33"/>
  <c r="M25" i="33"/>
  <c r="W24" i="33"/>
  <c r="D24" i="33"/>
  <c r="M23" i="33"/>
  <c r="U22" i="33"/>
  <c r="AD21" i="33"/>
  <c r="E21" i="33"/>
  <c r="Q20" i="33"/>
  <c r="Z19" i="33"/>
  <c r="AE18" i="33"/>
  <c r="K18" i="33"/>
  <c r="X17" i="33"/>
  <c r="D17" i="33"/>
  <c r="Q16" i="33"/>
  <c r="AB15" i="33"/>
  <c r="I15" i="33"/>
  <c r="U14" i="33"/>
  <c r="C14" i="33"/>
  <c r="M13" i="33"/>
  <c r="Z12" i="33"/>
  <c r="G12" i="33"/>
  <c r="R11" i="33"/>
  <c r="AC10" i="33"/>
  <c r="C10" i="33"/>
  <c r="H9" i="33"/>
  <c r="V8" i="33"/>
  <c r="AE7" i="33"/>
  <c r="P7" i="33"/>
  <c r="X6" i="33"/>
  <c r="C6" i="33"/>
  <c r="P5" i="33"/>
  <c r="Z4" i="33"/>
  <c r="J4" i="33"/>
  <c r="J20" i="1" s="1"/>
  <c r="T3" i="33"/>
  <c r="B3" i="33"/>
  <c r="Q2" i="33"/>
  <c r="AC1" i="33"/>
  <c r="O1" i="33"/>
  <c r="Q18" i="33"/>
  <c r="AC17" i="33"/>
  <c r="L17" i="33"/>
  <c r="U16" i="33"/>
  <c r="D16" i="33"/>
  <c r="P15" i="33"/>
  <c r="Z14" i="33"/>
  <c r="H14" i="33"/>
  <c r="U13" i="33"/>
  <c r="AB12" i="33"/>
  <c r="M12" i="33"/>
  <c r="Y11" i="33"/>
  <c r="AE10" i="33"/>
  <c r="F10" i="33"/>
  <c r="Q9" i="33"/>
  <c r="Z8" i="33"/>
  <c r="I8" i="33"/>
  <c r="R7" i="33"/>
  <c r="AA6" i="33"/>
  <c r="K6" i="33"/>
  <c r="U5" i="33"/>
  <c r="D5" i="33"/>
  <c r="L4" i="33"/>
  <c r="W3" i="33"/>
  <c r="I3" i="33"/>
  <c r="U2" i="33"/>
  <c r="F2" i="33"/>
  <c r="Q1" i="33"/>
  <c r="W27" i="33"/>
  <c r="B27" i="33"/>
  <c r="N25" i="33"/>
  <c r="X24" i="33"/>
  <c r="O23" i="33"/>
  <c r="X22" i="33"/>
  <c r="AE21" i="33"/>
  <c r="T20" i="33"/>
  <c r="D19" i="33"/>
  <c r="AB17" i="33"/>
  <c r="E17" i="33"/>
  <c r="C16" i="33"/>
  <c r="V14" i="33"/>
  <c r="N13" i="33"/>
  <c r="P9" i="33"/>
  <c r="P1" i="33"/>
  <c r="R27" i="33"/>
  <c r="AB26" i="33"/>
  <c r="AD25" i="33"/>
  <c r="L25" i="33"/>
  <c r="T24" i="33"/>
  <c r="AC23" i="33"/>
  <c r="H23" i="33"/>
  <c r="S22" i="33"/>
  <c r="AA21" i="33"/>
  <c r="D21" i="33"/>
  <c r="M20" i="33"/>
  <c r="R19" i="33"/>
  <c r="AD18" i="33"/>
  <c r="J18" i="33"/>
  <c r="U17" i="33"/>
  <c r="C17" i="33"/>
  <c r="O16" i="33"/>
  <c r="Y15" i="33"/>
  <c r="H15" i="33"/>
  <c r="S14" i="33"/>
  <c r="AC13" i="33"/>
  <c r="L13" i="33"/>
  <c r="Y12" i="33"/>
  <c r="D12" i="33"/>
  <c r="P11" i="33"/>
  <c r="U10" i="33"/>
  <c r="B10" i="33"/>
  <c r="G9" i="33"/>
  <c r="T8" i="33"/>
  <c r="AC7" i="33"/>
  <c r="I7" i="33"/>
  <c r="W6" i="33"/>
  <c r="B6" i="33"/>
  <c r="O5" i="33"/>
  <c r="Y4" i="33"/>
  <c r="C4" i="33"/>
  <c r="J18" i="1" s="1"/>
  <c r="S3" i="33"/>
  <c r="AE2" i="33"/>
  <c r="P2" i="33"/>
  <c r="AB1" i="33"/>
  <c r="I1" i="33"/>
  <c r="T4" i="33"/>
  <c r="J11" i="33"/>
  <c r="AA10" i="33"/>
  <c r="M10" i="33"/>
  <c r="AD9" i="33"/>
  <c r="N9" i="33"/>
  <c r="AE8" i="33"/>
  <c r="S8" i="33"/>
  <c r="G8" i="33"/>
  <c r="Z7" i="33"/>
  <c r="M7" i="33"/>
  <c r="B7" i="33"/>
  <c r="S6" i="33"/>
  <c r="G6" i="33"/>
  <c r="Y5" i="33"/>
  <c r="N5" i="33"/>
  <c r="C5" i="33"/>
  <c r="I4" i="33"/>
  <c r="AA3" i="33"/>
  <c r="Q3" i="33"/>
  <c r="E3" i="33"/>
  <c r="Y2" i="33"/>
  <c r="O2" i="33"/>
  <c r="E2" i="33"/>
  <c r="X1" i="33"/>
  <c r="N1" i="33"/>
  <c r="D1" i="33"/>
  <c r="AD27" i="33"/>
  <c r="I27" i="33"/>
  <c r="W26" i="33"/>
  <c r="G26" i="33"/>
  <c r="S25" i="33"/>
  <c r="C25" i="33"/>
  <c r="R24" i="33"/>
  <c r="AE23" i="33"/>
  <c r="Q23" i="33"/>
  <c r="C23" i="33"/>
  <c r="O22" i="33"/>
  <c r="AC21" i="33"/>
  <c r="M21" i="33"/>
  <c r="Y20" i="33"/>
  <c r="K20" i="33"/>
  <c r="Y19" i="33"/>
  <c r="G19" i="33"/>
  <c r="U18" i="33"/>
  <c r="H18" i="33"/>
  <c r="W17" i="33"/>
  <c r="K17" i="33"/>
  <c r="Z16" i="33"/>
  <c r="L16" i="33"/>
  <c r="AA15" i="33"/>
  <c r="O15" i="33"/>
  <c r="AD14" i="33"/>
  <c r="Q14" i="33"/>
  <c r="B14" i="33"/>
  <c r="T13" i="33"/>
  <c r="D13" i="33"/>
  <c r="S12" i="33"/>
  <c r="F12" i="33"/>
  <c r="U11" i="33"/>
  <c r="I11" i="33"/>
  <c r="X10" i="33"/>
  <c r="K10" i="33"/>
  <c r="Y9" i="33"/>
  <c r="M9" i="33"/>
  <c r="AC8" i="33"/>
  <c r="R8" i="33"/>
  <c r="F8" i="33"/>
  <c r="Y7" i="33"/>
  <c r="L7" i="33"/>
  <c r="AD6" i="33"/>
  <c r="R6" i="33"/>
  <c r="F6" i="33"/>
  <c r="X5" i="33"/>
  <c r="M5" i="33"/>
  <c r="AD4" i="33"/>
  <c r="S4" i="33"/>
  <c r="F4" i="33"/>
  <c r="Z3" i="33"/>
  <c r="O3" i="33"/>
  <c r="D3" i="33"/>
  <c r="X2" i="33"/>
  <c r="N2" i="33"/>
  <c r="C2" i="33"/>
  <c r="W1" i="33"/>
  <c r="M1" i="33"/>
  <c r="Z27" i="33"/>
  <c r="H27" i="33"/>
  <c r="V26" i="33"/>
  <c r="F26" i="33"/>
  <c r="R25" i="33"/>
  <c r="B25" i="33"/>
  <c r="Q24" i="33"/>
  <c r="AD23" i="33"/>
  <c r="P23" i="33"/>
  <c r="AD22" i="33"/>
  <c r="K22" i="33"/>
  <c r="AB21" i="33"/>
  <c r="L21" i="33"/>
  <c r="W20" i="33"/>
  <c r="G20" i="33"/>
  <c r="X19" i="33"/>
  <c r="E19" i="33"/>
  <c r="S18" i="33"/>
  <c r="G18" i="33"/>
  <c r="V17" i="33"/>
  <c r="I17" i="33"/>
  <c r="W16" i="33"/>
  <c r="I16" i="33"/>
  <c r="Z15" i="33"/>
  <c r="K15" i="33"/>
  <c r="AC14" i="33"/>
  <c r="N14" i="33"/>
  <c r="AE13" i="33"/>
  <c r="O13" i="33"/>
  <c r="C13" i="33"/>
  <c r="R12" i="33"/>
  <c r="E12" i="33"/>
  <c r="T11" i="33"/>
  <c r="H11" i="33"/>
  <c r="W10" i="33"/>
  <c r="I10" i="33"/>
  <c r="X9" i="33"/>
  <c r="L9" i="33"/>
  <c r="AB8" i="33"/>
  <c r="Q8" i="33"/>
  <c r="E8" i="33"/>
  <c r="W7" i="33"/>
  <c r="J7" i="33"/>
  <c r="AC6" i="33"/>
  <c r="P6" i="33"/>
  <c r="E6" i="33"/>
  <c r="W5" i="33"/>
  <c r="L5" i="33"/>
  <c r="AC4" i="33"/>
  <c r="Q4" i="33"/>
  <c r="E4" i="33"/>
  <c r="X3" i="33"/>
  <c r="M3" i="33"/>
  <c r="C3" i="33"/>
  <c r="W2" i="33"/>
  <c r="M2" i="33"/>
  <c r="B2" i="33"/>
  <c r="V1" i="33"/>
  <c r="K1" i="33"/>
  <c r="Y27" i="33"/>
  <c r="N27" i="33"/>
  <c r="AD26" i="33"/>
  <c r="P26" i="33"/>
  <c r="E26" i="33"/>
  <c r="U25" i="33"/>
  <c r="J25" i="33"/>
  <c r="Z24" i="33"/>
  <c r="P24" i="33"/>
  <c r="C24" i="33"/>
  <c r="W23" i="33"/>
  <c r="L23" i="33"/>
  <c r="AC22" i="33"/>
  <c r="Q22" i="33"/>
  <c r="F22" i="33"/>
  <c r="V21" i="33"/>
  <c r="K21" i="33"/>
  <c r="AC20" i="33"/>
  <c r="O20" i="33"/>
  <c r="D20" i="33"/>
  <c r="W19" i="33"/>
  <c r="I19" i="33"/>
  <c r="AA18" i="33"/>
  <c r="X27" i="33"/>
  <c r="J27" i="33"/>
  <c r="AC26" i="33"/>
  <c r="O26" i="33"/>
  <c r="D26" i="33"/>
  <c r="T25" i="33"/>
  <c r="F25" i="33"/>
  <c r="Y24" i="33"/>
  <c r="L24" i="33"/>
  <c r="B24" i="33"/>
  <c r="V23" i="33"/>
  <c r="I23" i="33"/>
  <c r="AA22" i="33"/>
  <c r="P22" i="33"/>
  <c r="B22" i="33"/>
  <c r="U21" i="33"/>
  <c r="I21" i="33"/>
  <c r="Z20" i="33"/>
  <c r="N20" i="33"/>
  <c r="C20" i="33"/>
  <c r="S19" i="33"/>
  <c r="H19" i="33"/>
  <c r="Z18" i="33"/>
  <c r="M18" i="33"/>
  <c r="AE17" i="33"/>
  <c r="T17" i="33"/>
  <c r="F17" i="33"/>
  <c r="Y16" i="33"/>
  <c r="M16" i="33"/>
  <c r="AC15" i="33"/>
  <c r="R15" i="33"/>
  <c r="G15" i="33"/>
  <c r="W14" i="33"/>
  <c r="K14" i="33"/>
  <c r="AD13" i="33"/>
  <c r="P13" i="33"/>
  <c r="E13" i="33"/>
  <c r="W12" i="33"/>
  <c r="J12" i="33"/>
  <c r="AB11" i="33"/>
  <c r="Q11" i="33"/>
  <c r="C11" i="33"/>
  <c r="V10" i="33"/>
  <c r="J10" i="33"/>
  <c r="AA9" i="33"/>
  <c r="O9" i="33"/>
  <c r="D9" i="33"/>
  <c r="W8" i="33"/>
  <c r="M8" i="33"/>
  <c r="B8" i="33"/>
  <c r="U7" i="33"/>
  <c r="K7" i="33"/>
  <c r="AE6" i="33"/>
  <c r="U6" i="33"/>
  <c r="J6" i="33"/>
  <c r="AD5" i="33"/>
  <c r="S5" i="33"/>
  <c r="H5" i="33"/>
  <c r="AB4" i="33"/>
  <c r="R4" i="33"/>
  <c r="G4" i="33"/>
  <c r="L27" i="33"/>
  <c r="P25" i="33"/>
  <c r="T23" i="33"/>
  <c r="Y21" i="33"/>
  <c r="AE19" i="33"/>
  <c r="F18" i="33"/>
  <c r="T16" i="33"/>
  <c r="D15" i="33"/>
  <c r="P14" i="33"/>
  <c r="G14" i="33"/>
  <c r="S13" i="33"/>
  <c r="I13" i="33"/>
  <c r="AD12" i="33"/>
  <c r="U12" i="33"/>
  <c r="L12" i="33"/>
  <c r="C12" i="33"/>
  <c r="X11" i="33"/>
  <c r="O11" i="33"/>
  <c r="E11" i="33"/>
  <c r="Q10" i="33"/>
  <c r="H10" i="33"/>
  <c r="AC9" i="33"/>
  <c r="T9" i="33"/>
  <c r="K9" i="33"/>
  <c r="AC27" i="33"/>
  <c r="U27" i="33"/>
  <c r="M27" i="33"/>
  <c r="E27" i="33"/>
  <c r="AA26" i="33"/>
  <c r="S26" i="33"/>
  <c r="K26" i="33"/>
  <c r="C26" i="33"/>
  <c r="Y25" i="33"/>
  <c r="Q25" i="33"/>
  <c r="I25" i="33"/>
  <c r="AE24" i="33"/>
  <c r="O24" i="33"/>
  <c r="AB27" i="33"/>
  <c r="T27" i="33"/>
  <c r="D27" i="33"/>
  <c r="Z26" i="33"/>
  <c r="R26" i="33"/>
  <c r="J26" i="33"/>
  <c r="B26" i="33"/>
  <c r="X25" i="33"/>
  <c r="H25" i="33"/>
  <c r="AD24" i="33"/>
  <c r="V24" i="33"/>
  <c r="N24" i="33"/>
  <c r="F24" i="33"/>
  <c r="AB23" i="33"/>
  <c r="K23" i="33"/>
  <c r="B23" i="33"/>
  <c r="W22" i="33"/>
  <c r="N22" i="33"/>
  <c r="E22" i="33"/>
  <c r="P21" i="33"/>
  <c r="G21" i="33"/>
  <c r="AB20" i="33"/>
  <c r="S20" i="33"/>
  <c r="J20" i="33"/>
  <c r="U19" i="33"/>
  <c r="L19" i="33"/>
  <c r="C19" i="33"/>
  <c r="X18" i="33"/>
  <c r="O18" i="33"/>
  <c r="AA17" i="33"/>
  <c r="Q17" i="33"/>
  <c r="H17" i="33"/>
  <c r="AC16" i="33"/>
  <c r="K16" i="33"/>
  <c r="B16" i="33"/>
  <c r="W15" i="33"/>
  <c r="M15" i="33"/>
  <c r="Y14" i="33"/>
  <c r="AB13" i="33"/>
  <c r="Z10" i="33"/>
  <c r="AA27" i="33"/>
  <c r="S27" i="33"/>
  <c r="K27" i="33"/>
  <c r="C27" i="33"/>
  <c r="Y26" i="33"/>
  <c r="Q26" i="33"/>
  <c r="I26" i="33"/>
  <c r="AE25" i="33"/>
  <c r="W25" i="33"/>
  <c r="O25" i="33"/>
  <c r="G25" i="33"/>
  <c r="AC24" i="33"/>
  <c r="U24" i="33"/>
  <c r="M24" i="33"/>
  <c r="E24" i="33"/>
  <c r="AA23" i="33"/>
  <c r="S23" i="33"/>
  <c r="J23" i="33"/>
  <c r="AE22" i="33"/>
  <c r="V22" i="33"/>
  <c r="M22" i="33"/>
  <c r="C22" i="33"/>
  <c r="X21" i="33"/>
  <c r="O21" i="33"/>
  <c r="F21" i="33"/>
  <c r="AA20" i="33"/>
  <c r="R20" i="33"/>
  <c r="I20" i="33"/>
  <c r="AC19" i="33"/>
  <c r="T19" i="33"/>
  <c r="K19" i="33"/>
  <c r="B19" i="33"/>
  <c r="W18" i="33"/>
  <c r="N18" i="33"/>
  <c r="E18" i="33"/>
  <c r="Y17" i="33"/>
  <c r="P17" i="33"/>
  <c r="G17" i="33"/>
  <c r="AB16" i="33"/>
  <c r="S16" i="33"/>
  <c r="J16" i="33"/>
  <c r="AE15" i="33"/>
  <c r="U15" i="33"/>
  <c r="L15" i="33"/>
  <c r="C15" i="33"/>
  <c r="X14" i="33"/>
  <c r="O14" i="33"/>
  <c r="F14" i="33"/>
  <c r="AA13" i="33"/>
  <c r="Q13" i="33"/>
  <c r="H13" i="33"/>
  <c r="AC12" i="33"/>
  <c r="T12" i="33"/>
  <c r="K12" i="33"/>
  <c r="B12" i="33"/>
  <c r="W11" i="33"/>
  <c r="M11" i="33"/>
  <c r="D11" i="33"/>
  <c r="Y10" i="33"/>
  <c r="P10" i="33"/>
  <c r="G10" i="33"/>
  <c r="AB9" i="33"/>
  <c r="S9" i="33"/>
  <c r="I9" i="33"/>
  <c r="AD8" i="33"/>
  <c r="U8" i="33"/>
  <c r="L8" i="33"/>
  <c r="C8" i="33"/>
  <c r="X7" i="33"/>
  <c r="O7" i="33"/>
  <c r="E7" i="33"/>
  <c r="Z6" i="33"/>
  <c r="Q6" i="33"/>
  <c r="H6" i="33"/>
  <c r="AC5" i="33"/>
  <c r="T5" i="33"/>
  <c r="K5" i="33"/>
  <c r="AE4" i="33"/>
  <c r="V4" i="33"/>
  <c r="M4" i="33"/>
  <c r="D4" i="33"/>
  <c r="Y3" i="33"/>
  <c r="P3" i="33"/>
  <c r="G3" i="33"/>
  <c r="AA2" i="33"/>
  <c r="R2" i="33"/>
  <c r="I2" i="33"/>
  <c r="AD1" i="33"/>
  <c r="U1" i="33"/>
  <c r="L1" i="33"/>
  <c r="B1" i="33"/>
  <c r="J1" i="33"/>
  <c r="R1" i="33"/>
  <c r="Z1" i="33"/>
  <c r="D2" i="33"/>
  <c r="L2" i="33"/>
  <c r="T2" i="33"/>
  <c r="AB2" i="33"/>
  <c r="F3" i="33"/>
  <c r="N3" i="33"/>
  <c r="V3" i="33"/>
  <c r="AD3" i="33"/>
  <c r="H4" i="33"/>
  <c r="P4" i="33"/>
  <c r="X4" i="33"/>
  <c r="J25" i="1" s="1"/>
  <c r="B5" i="33"/>
  <c r="J5" i="33"/>
  <c r="R5" i="33"/>
  <c r="Z5" i="33"/>
  <c r="D6" i="33"/>
  <c r="L6" i="33"/>
  <c r="T6" i="33"/>
  <c r="AB6" i="33"/>
  <c r="F7" i="33"/>
  <c r="N7" i="33"/>
  <c r="V7" i="33"/>
  <c r="AD7" i="33"/>
  <c r="H8" i="33"/>
  <c r="P8" i="33"/>
  <c r="X8" i="33"/>
  <c r="B9" i="33"/>
  <c r="J9" i="33"/>
  <c r="R9" i="33"/>
  <c r="Z9" i="33"/>
  <c r="D10" i="33"/>
  <c r="L10" i="33"/>
  <c r="T10" i="33"/>
  <c r="AB10" i="33"/>
  <c r="F11" i="33"/>
  <c r="N11" i="33"/>
  <c r="V11" i="33"/>
  <c r="AD11" i="33"/>
  <c r="H12" i="33"/>
  <c r="P12" i="33"/>
  <c r="X12" i="33"/>
  <c r="B13" i="33"/>
  <c r="J13" i="33"/>
  <c r="R13" i="33"/>
  <c r="Z13" i="33"/>
  <c r="D14" i="33"/>
  <c r="L14" i="33"/>
  <c r="T14" i="33"/>
  <c r="AB14" i="33"/>
  <c r="F15" i="33"/>
  <c r="N15" i="33"/>
  <c r="V15" i="33"/>
  <c r="AD15" i="33"/>
  <c r="H16" i="33"/>
  <c r="P16" i="33"/>
  <c r="X16" i="33"/>
  <c r="B17" i="33"/>
  <c r="J17" i="33"/>
  <c r="R17" i="33"/>
  <c r="Z17" i="33"/>
  <c r="D18" i="33"/>
  <c r="L18" i="33"/>
  <c r="T18" i="33"/>
  <c r="AB18" i="33"/>
  <c r="F19" i="33"/>
  <c r="N19" i="33"/>
  <c r="V19" i="33"/>
  <c r="AD19" i="33"/>
  <c r="H20" i="33"/>
  <c r="P20" i="33"/>
  <c r="X20" i="33"/>
  <c r="B21" i="33"/>
  <c r="J21" i="33"/>
  <c r="R21" i="33"/>
  <c r="Z21" i="33"/>
  <c r="D22" i="33"/>
  <c r="L22" i="33"/>
  <c r="T22" i="33"/>
  <c r="AB22" i="33"/>
  <c r="F23" i="33"/>
  <c r="N23" i="33"/>
  <c r="C2" i="32" l="1" a="1"/>
  <c r="C7" i="32" s="1"/>
  <c r="B2" i="32" a="1"/>
  <c r="B2" i="32" s="1"/>
  <c r="E3" i="1" s="1"/>
  <c r="C21" i="32" l="1"/>
  <c r="C4" i="32"/>
  <c r="C11" i="32"/>
  <c r="C20" i="32"/>
  <c r="C10" i="32"/>
  <c r="C19" i="32"/>
  <c r="C9" i="32"/>
  <c r="C18" i="32"/>
  <c r="C6" i="32"/>
  <c r="C17" i="32"/>
  <c r="C5" i="32"/>
  <c r="C14" i="32"/>
  <c r="C13" i="32"/>
  <c r="C3" i="32"/>
  <c r="C12" i="32"/>
  <c r="C2" i="32"/>
  <c r="E4" i="1" s="1"/>
  <c r="B24" i="32"/>
  <c r="B16" i="32"/>
  <c r="B7" i="32"/>
  <c r="B4" i="32"/>
  <c r="B25" i="32"/>
  <c r="B17" i="32"/>
  <c r="B9" i="32"/>
  <c r="B8" i="32"/>
  <c r="B23" i="32"/>
  <c r="B15" i="32"/>
  <c r="B22" i="32"/>
  <c r="B14" i="32"/>
  <c r="B6" i="32"/>
  <c r="B21" i="32"/>
  <c r="B13" i="32"/>
  <c r="B5" i="32"/>
  <c r="B20" i="32"/>
  <c r="B12" i="32"/>
  <c r="B19" i="32"/>
  <c r="B11" i="32"/>
  <c r="B3" i="32"/>
  <c r="C16" i="32"/>
  <c r="C8" i="32"/>
  <c r="B18" i="32"/>
  <c r="B10" i="32"/>
  <c r="C15" i="32"/>
  <c r="A1" i="31" a="1"/>
  <c r="D1" i="31" s="1"/>
  <c r="A14" i="31" l="1"/>
  <c r="B22" i="31"/>
  <c r="D4" i="31"/>
  <c r="E10" i="31"/>
  <c r="D18" i="31"/>
  <c r="B4" i="31"/>
  <c r="C10" i="31"/>
  <c r="C1" i="31"/>
  <c r="B15" i="31"/>
  <c r="D7" i="31"/>
  <c r="B1" i="31"/>
  <c r="E23" i="31"/>
  <c r="B7" i="31"/>
  <c r="A11" i="31"/>
  <c r="A22" i="31"/>
  <c r="C4" i="31"/>
  <c r="D10" i="31"/>
  <c r="C17" i="31"/>
  <c r="A4" i="31"/>
  <c r="B17" i="31"/>
  <c r="E7" i="31"/>
  <c r="B14" i="31"/>
  <c r="C7" i="31"/>
  <c r="A1" i="31"/>
  <c r="D20" i="31"/>
  <c r="A17" i="31"/>
  <c r="E13" i="31"/>
  <c r="C20" i="31"/>
  <c r="E16" i="31"/>
  <c r="D12" i="31"/>
  <c r="C9" i="31"/>
  <c r="B6" i="31"/>
  <c r="A3" i="31"/>
  <c r="B20" i="31"/>
  <c r="E15" i="31"/>
  <c r="C12" i="31"/>
  <c r="B9" i="31"/>
  <c r="A6" i="31"/>
  <c r="E2" i="31"/>
  <c r="A19" i="31"/>
  <c r="D15" i="31"/>
  <c r="B12" i="31"/>
  <c r="A9" i="31"/>
  <c r="E5" i="31"/>
  <c r="D2" i="31"/>
  <c r="C25" i="31"/>
  <c r="E18" i="31"/>
  <c r="C15" i="31"/>
  <c r="A12" i="31"/>
  <c r="E8" i="31"/>
  <c r="D5" i="31"/>
  <c r="C2" i="31"/>
  <c r="E26" i="31"/>
  <c r="B25" i="31"/>
  <c r="D23" i="31"/>
  <c r="D26" i="31"/>
  <c r="A25" i="31"/>
  <c r="C23" i="31"/>
  <c r="E21" i="31"/>
  <c r="C26" i="31"/>
  <c r="E24" i="31"/>
  <c r="B23" i="31"/>
  <c r="D21" i="31"/>
  <c r="A20" i="31"/>
  <c r="C18" i="31"/>
  <c r="D13" i="31"/>
  <c r="B26" i="31"/>
  <c r="D24" i="31"/>
  <c r="A23" i="31"/>
  <c r="C21" i="31"/>
  <c r="E19" i="31"/>
  <c r="B18" i="31"/>
  <c r="D16" i="31"/>
  <c r="A15" i="31"/>
  <c r="C13" i="31"/>
  <c r="E11" i="31"/>
  <c r="B10" i="31"/>
  <c r="D8" i="31"/>
  <c r="A7" i="31"/>
  <c r="C5" i="31"/>
  <c r="E3" i="31"/>
  <c r="B2" i="31"/>
  <c r="A26" i="31"/>
  <c r="C24" i="31"/>
  <c r="E22" i="31"/>
  <c r="B21" i="31"/>
  <c r="D19" i="31"/>
  <c r="A18" i="31"/>
  <c r="C16" i="31"/>
  <c r="E14" i="31"/>
  <c r="B13" i="31"/>
  <c r="D11" i="31"/>
  <c r="A10" i="31"/>
  <c r="C8" i="31"/>
  <c r="E6" i="31"/>
  <c r="B5" i="31"/>
  <c r="D3" i="31"/>
  <c r="A2" i="31"/>
  <c r="E25" i="31"/>
  <c r="B24" i="31"/>
  <c r="D22" i="31"/>
  <c r="A21" i="31"/>
  <c r="C19" i="31"/>
  <c r="E17" i="31"/>
  <c r="B16" i="31"/>
  <c r="D14" i="31"/>
  <c r="A13" i="31"/>
  <c r="C11" i="31"/>
  <c r="E9" i="31"/>
  <c r="B8" i="31"/>
  <c r="D6" i="31"/>
  <c r="A5" i="31"/>
  <c r="C3" i="31"/>
  <c r="E1" i="31"/>
  <c r="D25" i="31"/>
  <c r="A24" i="31"/>
  <c r="C22" i="31"/>
  <c r="E20" i="31"/>
  <c r="B19" i="31"/>
  <c r="D17" i="31"/>
  <c r="A16" i="31"/>
  <c r="C14" i="31"/>
  <c r="E12" i="31"/>
  <c r="B11" i="31"/>
  <c r="D9" i="31"/>
  <c r="A8" i="31"/>
  <c r="C6" i="31"/>
  <c r="E4" i="31"/>
  <c r="B3" i="31"/>
  <c r="A1" i="29" l="1" a="1"/>
  <c r="G12" i="29" s="1"/>
  <c r="A1" i="27" a="1"/>
  <c r="G6" i="27" s="1"/>
  <c r="L56" i="29" l="1"/>
  <c r="H54" i="29"/>
  <c r="H52" i="29"/>
  <c r="E50" i="29"/>
  <c r="B48" i="29"/>
  <c r="D46" i="29"/>
  <c r="H43" i="29"/>
  <c r="J41" i="29"/>
  <c r="H39" i="29"/>
  <c r="A38" i="29"/>
  <c r="F36" i="29"/>
  <c r="A35" i="29"/>
  <c r="D33" i="29"/>
  <c r="F31" i="29"/>
  <c r="D30" i="29"/>
  <c r="F28" i="29"/>
  <c r="C27" i="29"/>
  <c r="E25" i="29"/>
  <c r="D24" i="29"/>
  <c r="J22" i="29"/>
  <c r="E21" i="29"/>
  <c r="A20" i="29"/>
  <c r="L18" i="29"/>
  <c r="J17" i="29"/>
  <c r="H16" i="29"/>
  <c r="F15" i="29"/>
  <c r="E14" i="29"/>
  <c r="B13" i="29"/>
  <c r="A12" i="29"/>
  <c r="B11" i="29"/>
  <c r="A10" i="29"/>
  <c r="B9" i="29"/>
  <c r="B8" i="29"/>
  <c r="B7" i="29"/>
  <c r="B6" i="29"/>
  <c r="D5" i="29"/>
  <c r="F4" i="29"/>
  <c r="H3" i="29"/>
  <c r="I2" i="29"/>
  <c r="K1" i="29"/>
  <c r="H56" i="29"/>
  <c r="E54" i="29"/>
  <c r="E52" i="29"/>
  <c r="D50" i="29"/>
  <c r="J47" i="29"/>
  <c r="J45" i="29"/>
  <c r="F43" i="29"/>
  <c r="D41" i="29"/>
  <c r="F39" i="29"/>
  <c r="H37" i="29"/>
  <c r="E36" i="29"/>
  <c r="F34" i="29"/>
  <c r="A33" i="29"/>
  <c r="E31" i="29"/>
  <c r="L29" i="29"/>
  <c r="E28" i="29"/>
  <c r="L26" i="29"/>
  <c r="D25" i="29"/>
  <c r="K23" i="29"/>
  <c r="I22" i="29"/>
  <c r="D21" i="29"/>
  <c r="L19" i="29"/>
  <c r="J18" i="29"/>
  <c r="H17" i="29"/>
  <c r="G16" i="29"/>
  <c r="D15" i="29"/>
  <c r="B14" i="29"/>
  <c r="A13" i="29"/>
  <c r="L11" i="29"/>
  <c r="A11" i="29"/>
  <c r="L9" i="29"/>
  <c r="A9" i="29"/>
  <c r="L7" i="29"/>
  <c r="A7" i="29"/>
  <c r="A6" i="29"/>
  <c r="C5" i="29"/>
  <c r="E4" i="29"/>
  <c r="F3" i="29"/>
  <c r="H2" i="29"/>
  <c r="I1" i="29"/>
  <c r="E56" i="29"/>
  <c r="F45" i="29"/>
  <c r="E43" i="29"/>
  <c r="B41" i="29"/>
  <c r="E39" i="29"/>
  <c r="F37" i="29"/>
  <c r="L35" i="29"/>
  <c r="E34" i="29"/>
  <c r="L32" i="29"/>
  <c r="D31" i="29"/>
  <c r="K29" i="29"/>
  <c r="D28" i="29"/>
  <c r="J26" i="29"/>
  <c r="B25" i="29"/>
  <c r="J23" i="29"/>
  <c r="E22" i="29"/>
  <c r="C21" i="29"/>
  <c r="K19" i="29"/>
  <c r="I18" i="29"/>
  <c r="F17" i="29"/>
  <c r="D16" i="29"/>
  <c r="C15" i="29"/>
  <c r="L13" i="29"/>
  <c r="L12" i="29"/>
  <c r="K11" i="29"/>
  <c r="J10" i="29"/>
  <c r="K9" i="29"/>
  <c r="J8" i="29"/>
  <c r="J7" i="29"/>
  <c r="L6" i="29"/>
  <c r="L5" i="29"/>
  <c r="B5" i="29"/>
  <c r="D4" i="29"/>
  <c r="E3" i="29"/>
  <c r="F2" i="29"/>
  <c r="H1" i="29"/>
  <c r="F49" i="29"/>
  <c r="B39" i="29"/>
  <c r="D37" i="29"/>
  <c r="I35" i="29"/>
  <c r="D34" i="29"/>
  <c r="H32" i="29"/>
  <c r="C31" i="29"/>
  <c r="H29" i="29"/>
  <c r="B28" i="29"/>
  <c r="F26" i="29"/>
  <c r="A25" i="29"/>
  <c r="I23" i="29"/>
  <c r="D22" i="29"/>
  <c r="B21" i="29"/>
  <c r="J19" i="29"/>
  <c r="F18" i="29"/>
  <c r="D17" i="29"/>
  <c r="B16" i="29"/>
  <c r="A15" i="29"/>
  <c r="K13" i="29"/>
  <c r="J12" i="29"/>
  <c r="J11" i="29"/>
  <c r="I10" i="29"/>
  <c r="I9" i="29"/>
  <c r="I8" i="29"/>
  <c r="I7" i="29"/>
  <c r="J6" i="29"/>
  <c r="K5" i="29"/>
  <c r="A5" i="29"/>
  <c r="B4" i="29"/>
  <c r="C3" i="29"/>
  <c r="E2" i="29"/>
  <c r="F1" i="29"/>
  <c r="B34" i="29"/>
  <c r="F29" i="29"/>
  <c r="L27" i="29"/>
  <c r="B26" i="29"/>
  <c r="L24" i="29"/>
  <c r="F23" i="29"/>
  <c r="B22" i="29"/>
  <c r="J20" i="29"/>
  <c r="I19" i="29"/>
  <c r="D18" i="29"/>
  <c r="C17" i="29"/>
  <c r="A16" i="29"/>
  <c r="L14" i="29"/>
  <c r="J13" i="29"/>
  <c r="I12" i="29"/>
  <c r="H11" i="29"/>
  <c r="G10" i="29"/>
  <c r="H9" i="29"/>
  <c r="G8" i="29"/>
  <c r="H7" i="29"/>
  <c r="I6" i="29"/>
  <c r="J5" i="29"/>
  <c r="L4" i="29"/>
  <c r="L3" i="29"/>
  <c r="B3" i="29"/>
  <c r="D2" i="29"/>
  <c r="E1" i="29"/>
  <c r="A31" i="29"/>
  <c r="C19" i="29"/>
  <c r="B18" i="29"/>
  <c r="A17" i="29"/>
  <c r="I13" i="29"/>
  <c r="H12" i="29"/>
  <c r="E11" i="29"/>
  <c r="F10" i="29"/>
  <c r="F9" i="29"/>
  <c r="F8" i="29"/>
  <c r="F7" i="29"/>
  <c r="H6" i="29"/>
  <c r="I5" i="29"/>
  <c r="J26" i="1" s="1"/>
  <c r="I4" i="29"/>
  <c r="K3" i="29"/>
  <c r="A3" i="29"/>
  <c r="B2" i="29"/>
  <c r="D1" i="29"/>
  <c r="D54" i="29"/>
  <c r="J49" i="29"/>
  <c r="L53" i="29"/>
  <c r="E47" i="29"/>
  <c r="D43" i="29"/>
  <c r="L57" i="29"/>
  <c r="F53" i="29"/>
  <c r="D49" i="29"/>
  <c r="J44" i="29"/>
  <c r="A39" i="29"/>
  <c r="G32" i="29"/>
  <c r="I57" i="29"/>
  <c r="D51" i="29"/>
  <c r="H46" i="29"/>
  <c r="F42" i="29"/>
  <c r="F40" i="29"/>
  <c r="B37" i="29"/>
  <c r="A34" i="29"/>
  <c r="B29" i="29"/>
  <c r="A26" i="29"/>
  <c r="E23" i="29"/>
  <c r="I14" i="29"/>
  <c r="D57" i="29"/>
  <c r="F55" i="29"/>
  <c r="J52" i="29"/>
  <c r="J50" i="29"/>
  <c r="I48" i="29"/>
  <c r="F46" i="29"/>
  <c r="F44" i="29"/>
  <c r="B42" i="29"/>
  <c r="E40" i="29"/>
  <c r="D38" i="29"/>
  <c r="H36" i="29"/>
  <c r="C35" i="29"/>
  <c r="H33" i="29"/>
  <c r="B32" i="29"/>
  <c r="F30" i="29"/>
  <c r="A29" i="29"/>
  <c r="E27" i="29"/>
  <c r="L25" i="29"/>
  <c r="F24" i="29"/>
  <c r="B23" i="29"/>
  <c r="L21" i="29"/>
  <c r="F20" i="29"/>
  <c r="B19" i="29"/>
  <c r="A18" i="29"/>
  <c r="L16" i="29"/>
  <c r="J15" i="29"/>
  <c r="H14" i="29"/>
  <c r="H13" i="29"/>
  <c r="D12" i="29"/>
  <c r="D11" i="29"/>
  <c r="E10" i="29"/>
  <c r="D9" i="29"/>
  <c r="E8" i="29"/>
  <c r="E7" i="29"/>
  <c r="G6" i="29"/>
  <c r="F5" i="29"/>
  <c r="H4" i="29"/>
  <c r="J3" i="29"/>
  <c r="L2" i="29"/>
  <c r="A2" i="29"/>
  <c r="C1" i="29"/>
  <c r="J51" i="29"/>
  <c r="F47" i="29"/>
  <c r="J55" i="29"/>
  <c r="I51" i="29"/>
  <c r="B45" i="29"/>
  <c r="H40" i="29"/>
  <c r="I55" i="29"/>
  <c r="H51" i="29"/>
  <c r="D47" i="29"/>
  <c r="H42" i="29"/>
  <c r="G40" i="29"/>
  <c r="C37" i="29"/>
  <c r="H35" i="29"/>
  <c r="B31" i="29"/>
  <c r="H55" i="29"/>
  <c r="D53" i="29"/>
  <c r="J48" i="29"/>
  <c r="I44" i="29"/>
  <c r="H38" i="29"/>
  <c r="D35" i="29"/>
  <c r="D32" i="29"/>
  <c r="F27" i="29"/>
  <c r="H24" i="29"/>
  <c r="A22" i="29"/>
  <c r="I20" i="29"/>
  <c r="K15" i="29"/>
  <c r="A57" i="29"/>
  <c r="J54" i="29"/>
  <c r="I52" i="29"/>
  <c r="F50" i="29"/>
  <c r="H48" i="29"/>
  <c r="E46" i="29"/>
  <c r="B44" i="29"/>
  <c r="A42" i="29"/>
  <c r="B40" i="29"/>
  <c r="B38" i="29"/>
  <c r="G36" i="29"/>
  <c r="B35" i="29"/>
  <c r="F33" i="29"/>
  <c r="L31" i="29"/>
  <c r="E30" i="29"/>
  <c r="L28" i="29"/>
  <c r="D27" i="29"/>
  <c r="K25" i="29"/>
  <c r="E24" i="29"/>
  <c r="A23" i="29"/>
  <c r="H21" i="29"/>
  <c r="E20" i="29"/>
  <c r="A19" i="29"/>
  <c r="L17" i="29"/>
  <c r="I16" i="29"/>
  <c r="I15" i="29"/>
  <c r="G14" i="29"/>
  <c r="C13" i="29"/>
  <c r="B12" i="29"/>
  <c r="C11" i="29"/>
  <c r="D10" i="29"/>
  <c r="C9" i="29"/>
  <c r="D8" i="29"/>
  <c r="D7" i="29"/>
  <c r="D6" i="29"/>
  <c r="E5" i="29"/>
  <c r="G4" i="29"/>
  <c r="I3" i="29"/>
  <c r="J2" i="29"/>
  <c r="L1" i="29"/>
  <c r="B1" i="29"/>
  <c r="P25" i="27"/>
  <c r="D19" i="27"/>
  <c r="E9" i="27"/>
  <c r="G25" i="27"/>
  <c r="A7" i="27"/>
  <c r="B1" i="27"/>
  <c r="J1" i="27"/>
  <c r="B2" i="27"/>
  <c r="J2" i="27"/>
  <c r="B3" i="27"/>
  <c r="J3" i="27"/>
  <c r="B4" i="27"/>
  <c r="J4" i="27"/>
  <c r="B5" i="27"/>
  <c r="J5" i="27"/>
  <c r="B6" i="27"/>
  <c r="J6" i="27"/>
  <c r="C7" i="27"/>
  <c r="L7" i="27"/>
  <c r="E8" i="27"/>
  <c r="N8" i="27"/>
  <c r="G9" i="27"/>
  <c r="P9" i="27"/>
  <c r="J10" i="27"/>
  <c r="D11" i="27"/>
  <c r="N11" i="27"/>
  <c r="H12" i="27"/>
  <c r="D13" i="27"/>
  <c r="N13" i="27"/>
  <c r="L14" i="27"/>
  <c r="G15" i="27"/>
  <c r="E16" i="27"/>
  <c r="O16" i="27"/>
  <c r="K17" i="27"/>
  <c r="E18" i="27"/>
  <c r="O18" i="27"/>
  <c r="K19" i="27"/>
  <c r="E20" i="27"/>
  <c r="O20" i="27"/>
  <c r="K21" i="27"/>
  <c r="E22" i="27"/>
  <c r="O22" i="27"/>
  <c r="K23" i="27"/>
  <c r="E24" i="27"/>
  <c r="O24" i="27"/>
  <c r="K25" i="27"/>
  <c r="E26" i="27"/>
  <c r="O26" i="27"/>
  <c r="K27" i="27"/>
  <c r="E28" i="27"/>
  <c r="O28" i="27"/>
  <c r="C1" i="27"/>
  <c r="K1" i="27"/>
  <c r="C2" i="27"/>
  <c r="K2" i="27"/>
  <c r="C3" i="27"/>
  <c r="K3" i="27"/>
  <c r="C4" i="27"/>
  <c r="K4" i="27"/>
  <c r="C5" i="27"/>
  <c r="K5" i="27"/>
  <c r="C6" i="27"/>
  <c r="K6" i="27"/>
  <c r="D7" i="27"/>
  <c r="M7" i="27"/>
  <c r="F8" i="27"/>
  <c r="O8" i="27"/>
  <c r="H9" i="27"/>
  <c r="B10" i="27"/>
  <c r="K10" i="27"/>
  <c r="E11" i="27"/>
  <c r="O11" i="27"/>
  <c r="K12" i="27"/>
  <c r="E13" i="27"/>
  <c r="O13" i="27"/>
  <c r="M14" i="27"/>
  <c r="H15" i="27"/>
  <c r="F16" i="27"/>
  <c r="P16" i="27"/>
  <c r="L17" i="27"/>
  <c r="F18" i="27"/>
  <c r="P18" i="27"/>
  <c r="L19" i="27"/>
  <c r="F20" i="27"/>
  <c r="P20" i="27"/>
  <c r="L21" i="27"/>
  <c r="F22" i="27"/>
  <c r="P22" i="27"/>
  <c r="L23" i="27"/>
  <c r="F24" i="27"/>
  <c r="D1" i="27"/>
  <c r="N1" i="27"/>
  <c r="H2" i="27"/>
  <c r="D3" i="27"/>
  <c r="N3" i="27"/>
  <c r="H4" i="27"/>
  <c r="D5" i="27"/>
  <c r="N5" i="27"/>
  <c r="H6" i="27"/>
  <c r="E7" i="27"/>
  <c r="P7" i="27"/>
  <c r="L8" i="27"/>
  <c r="J9" i="27"/>
  <c r="E10" i="27"/>
  <c r="P10" i="27"/>
  <c r="P11" i="27"/>
  <c r="N12" i="27"/>
  <c r="L13" i="27"/>
  <c r="N14" i="27"/>
  <c r="N15" i="27"/>
  <c r="M16" i="27"/>
  <c r="M17" i="27"/>
  <c r="K18" i="27"/>
  <c r="G19" i="27"/>
  <c r="G20" i="27"/>
  <c r="E21" i="27"/>
  <c r="C22" i="27"/>
  <c r="C23" i="27"/>
  <c r="O23" i="27"/>
  <c r="M24" i="27"/>
  <c r="H25" i="27"/>
  <c r="F26" i="27"/>
  <c r="C27" i="27"/>
  <c r="N27" i="27"/>
  <c r="K28" i="27"/>
  <c r="E1" i="27"/>
  <c r="O1" i="27"/>
  <c r="I2" i="27"/>
  <c r="E3" i="27"/>
  <c r="O3" i="27"/>
  <c r="I4" i="27"/>
  <c r="E5" i="27"/>
  <c r="O5" i="27"/>
  <c r="I6" i="27"/>
  <c r="F7" i="27"/>
  <c r="B8" i="27"/>
  <c r="M8" i="27"/>
  <c r="K9" i="27"/>
  <c r="F10" i="27"/>
  <c r="C11" i="27"/>
  <c r="C12" i="27"/>
  <c r="O12" i="27"/>
  <c r="M13" i="27"/>
  <c r="O14" i="27"/>
  <c r="O15" i="27"/>
  <c r="N16" i="27"/>
  <c r="N17" i="27"/>
  <c r="L18" i="27"/>
  <c r="H19" i="27"/>
  <c r="H20" i="27"/>
  <c r="F21" i="27"/>
  <c r="D22" i="27"/>
  <c r="D23" i="27"/>
  <c r="P23" i="27"/>
  <c r="N24" i="27"/>
  <c r="L25" i="27"/>
  <c r="G26" i="27"/>
  <c r="D27" i="27"/>
  <c r="O27" i="27"/>
  <c r="L28" i="27"/>
  <c r="F1" i="27"/>
  <c r="P1" i="27"/>
  <c r="L2" i="27"/>
  <c r="F3" i="27"/>
  <c r="P3" i="27"/>
  <c r="L4" i="27"/>
  <c r="F5" i="27"/>
  <c r="P5" i="27"/>
  <c r="L6" i="27"/>
  <c r="G7" i="27"/>
  <c r="C8" i="27"/>
  <c r="P8" i="27"/>
  <c r="L9" i="27"/>
  <c r="G10" i="27"/>
  <c r="F11" i="27"/>
  <c r="D12" i="27"/>
  <c r="P12" i="27"/>
  <c r="P13" i="27"/>
  <c r="P14" i="27"/>
  <c r="P15" i="27"/>
  <c r="C17" i="27"/>
  <c r="O17" i="27"/>
  <c r="M18" i="27"/>
  <c r="M19" i="27"/>
  <c r="K20" i="27"/>
  <c r="G21" i="27"/>
  <c r="G22" i="27"/>
  <c r="E23" i="27"/>
  <c r="C24" i="27"/>
  <c r="P24" i="27"/>
  <c r="M25" i="27"/>
  <c r="H26" i="27"/>
  <c r="E27" i="27"/>
  <c r="P27" i="27"/>
  <c r="M28" i="27"/>
  <c r="G1" i="27"/>
  <c r="A2" i="27"/>
  <c r="M2" i="27"/>
  <c r="G3" i="27"/>
  <c r="A4" i="27"/>
  <c r="M4" i="27"/>
  <c r="G5" i="27"/>
  <c r="A6" i="27"/>
  <c r="M6" i="27"/>
  <c r="H7" i="27"/>
  <c r="D8" i="27"/>
  <c r="B9" i="27"/>
  <c r="M9" i="27"/>
  <c r="H10" i="27"/>
  <c r="G11" i="27"/>
  <c r="E12" i="27"/>
  <c r="C13" i="27"/>
  <c r="D14" i="27"/>
  <c r="D15" i="27"/>
  <c r="D16" i="27"/>
  <c r="D17" i="27"/>
  <c r="P17" i="27"/>
  <c r="N18" i="27"/>
  <c r="L20" i="27"/>
  <c r="H21" i="27"/>
  <c r="H22" i="27"/>
  <c r="F23" i="27"/>
  <c r="D24" i="27"/>
  <c r="C25" i="27"/>
  <c r="N25" i="27"/>
  <c r="K26" i="27"/>
  <c r="F27" i="27"/>
  <c r="C28" i="27"/>
  <c r="H1" i="27"/>
  <c r="D2" i="27"/>
  <c r="N2" i="27"/>
  <c r="D4" i="27"/>
  <c r="N4" i="27"/>
  <c r="H5" i="27"/>
  <c r="D6" i="27"/>
  <c r="J7" i="27"/>
  <c r="G8" i="27"/>
  <c r="N9" i="27"/>
  <c r="L10" i="27"/>
  <c r="F12" i="27"/>
  <c r="F13" i="27"/>
  <c r="E15" i="27"/>
  <c r="E17" i="27"/>
  <c r="C19" i="27"/>
  <c r="M20" i="27"/>
  <c r="K22" i="27"/>
  <c r="G23" i="27"/>
  <c r="D25" i="27"/>
  <c r="L26" i="27"/>
  <c r="D28" i="27"/>
  <c r="I1" i="27"/>
  <c r="E2" i="27"/>
  <c r="O2" i="27"/>
  <c r="I3" i="27"/>
  <c r="E4" i="27"/>
  <c r="O4" i="27"/>
  <c r="I5" i="27"/>
  <c r="E6" i="27"/>
  <c r="O6" i="27"/>
  <c r="K7" i="27"/>
  <c r="N19" i="27"/>
  <c r="N28" i="27"/>
  <c r="H3" i="27"/>
  <c r="N6" i="27"/>
  <c r="C9" i="27"/>
  <c r="H11" i="27"/>
  <c r="E14" i="27"/>
  <c r="G16" i="27"/>
  <c r="C18" i="27"/>
  <c r="O19" i="27"/>
  <c r="M21" i="27"/>
  <c r="G24" i="27"/>
  <c r="O25" i="27"/>
  <c r="G27" i="27"/>
  <c r="P28" i="27"/>
  <c r="P26" i="27"/>
  <c r="M22" i="27"/>
  <c r="D20" i="27"/>
  <c r="L15" i="27"/>
  <c r="M10" i="27"/>
  <c r="M5" i="27"/>
  <c r="N26" i="27"/>
  <c r="L22" i="27"/>
  <c r="C20" i="27"/>
  <c r="F15" i="27"/>
  <c r="D10" i="27"/>
  <c r="L5" i="27"/>
  <c r="M26" i="27"/>
  <c r="P21" i="27"/>
  <c r="G17" i="27"/>
  <c r="G12" i="27"/>
  <c r="O7" i="27"/>
  <c r="G2" i="27"/>
  <c r="G28" i="27"/>
  <c r="O21" i="27"/>
  <c r="F19" i="27"/>
  <c r="F17" i="27"/>
  <c r="G14" i="27"/>
  <c r="M11" i="27"/>
  <c r="O9" i="27"/>
  <c r="N7" i="27"/>
  <c r="P4" i="27"/>
  <c r="F2" i="27"/>
  <c r="M27" i="27"/>
  <c r="M23" i="27"/>
  <c r="D21" i="27"/>
  <c r="K16" i="27"/>
  <c r="K13" i="27"/>
  <c r="K11" i="27"/>
  <c r="P6" i="27"/>
  <c r="F4" i="27"/>
  <c r="L1" i="27"/>
  <c r="L27" i="27"/>
  <c r="H23" i="27"/>
  <c r="C21" i="27"/>
  <c r="H18" i="27"/>
  <c r="H16" i="27"/>
  <c r="H13" i="27"/>
  <c r="O10" i="27"/>
  <c r="D9" i="27"/>
  <c r="M3" i="27"/>
  <c r="A1" i="27"/>
  <c r="H27" i="27"/>
  <c r="F25" i="27"/>
  <c r="N22" i="27"/>
  <c r="N20" i="27"/>
  <c r="G18" i="27"/>
  <c r="M15" i="27"/>
  <c r="G13" i="27"/>
  <c r="N10" i="27"/>
  <c r="K8" i="27"/>
  <c r="F6" i="27"/>
  <c r="L3" i="27"/>
  <c r="E25" i="27"/>
  <c r="D18" i="27"/>
  <c r="M12" i="27"/>
  <c r="J8" i="27"/>
  <c r="A3" i="27"/>
  <c r="L24" i="27"/>
  <c r="H17" i="27"/>
  <c r="L12" i="27"/>
  <c r="H8" i="27"/>
  <c r="P2" i="27"/>
  <c r="H28" i="27"/>
  <c r="K24" i="27"/>
  <c r="P19" i="27"/>
  <c r="H14" i="27"/>
  <c r="C10" i="27"/>
  <c r="A5" i="27"/>
  <c r="D26" i="27"/>
  <c r="H24" i="27"/>
  <c r="F28" i="27"/>
  <c r="C26" i="27"/>
  <c r="N23" i="27"/>
  <c r="N21" i="27"/>
  <c r="E19" i="27"/>
  <c r="L16" i="27"/>
  <c r="F14" i="27"/>
  <c r="L11" i="27"/>
  <c r="F9" i="27"/>
  <c r="B7" i="27"/>
  <c r="G4" i="27"/>
  <c r="M1" i="27"/>
  <c r="K57" i="29"/>
  <c r="G56" i="29"/>
  <c r="E55" i="29"/>
  <c r="K53" i="29"/>
  <c r="G52" i="29"/>
  <c r="C51" i="29"/>
  <c r="I49" i="29"/>
  <c r="G48" i="29"/>
  <c r="C47" i="29"/>
  <c r="I45" i="29"/>
  <c r="E44" i="29"/>
  <c r="C43" i="29"/>
  <c r="I41" i="29"/>
  <c r="J57" i="29"/>
  <c r="F56" i="29"/>
  <c r="L54" i="29"/>
  <c r="H53" i="29"/>
  <c r="F52" i="29"/>
  <c r="L50" i="29"/>
  <c r="H49" i="29"/>
  <c r="D48" i="29"/>
  <c r="I46" i="29"/>
  <c r="H45" i="29"/>
  <c r="D44" i="29"/>
  <c r="I42" i="29"/>
  <c r="E41" i="29"/>
  <c r="D40" i="29"/>
  <c r="I38" i="29"/>
  <c r="E37" i="29"/>
  <c r="A36" i="29"/>
  <c r="G34" i="29"/>
  <c r="E33" i="29"/>
  <c r="A32" i="29"/>
  <c r="G30" i="29"/>
  <c r="C29" i="29"/>
  <c r="A28" i="29"/>
  <c r="G26" i="29"/>
  <c r="C25" i="29"/>
  <c r="B24" i="29"/>
  <c r="L22" i="29"/>
  <c r="K21" i="29"/>
  <c r="H20" i="29"/>
  <c r="D19" i="29"/>
  <c r="E18" i="29"/>
  <c r="E17" i="29"/>
  <c r="F16" i="29"/>
  <c r="E15" i="29"/>
  <c r="F14" i="29"/>
  <c r="F13" i="29"/>
  <c r="E12" i="29"/>
  <c r="F11" i="29"/>
  <c r="H10" i="29"/>
  <c r="J9" i="29"/>
  <c r="L8" i="29"/>
  <c r="A8" i="29"/>
  <c r="C7" i="29"/>
  <c r="F6" i="29"/>
  <c r="H5" i="29"/>
  <c r="J4" i="29"/>
  <c r="A4" i="29"/>
  <c r="D3" i="29"/>
  <c r="G2" i="29"/>
  <c r="J1" i="29"/>
  <c r="A1" i="29"/>
  <c r="E57" i="29"/>
  <c r="K55" i="29"/>
  <c r="I54" i="29"/>
  <c r="E53" i="29"/>
  <c r="K51" i="29"/>
  <c r="G50" i="29"/>
  <c r="E49" i="29"/>
  <c r="K47" i="29"/>
  <c r="G46" i="29"/>
  <c r="C45" i="29"/>
  <c r="I43" i="29"/>
  <c r="G42" i="29"/>
  <c r="C41" i="29"/>
  <c r="I39" i="29"/>
  <c r="E38" i="29"/>
  <c r="C57" i="29"/>
  <c r="D56" i="29"/>
  <c r="B55" i="29"/>
  <c r="B54" i="29"/>
  <c r="C53" i="29"/>
  <c r="A52" i="29"/>
  <c r="B51" i="29"/>
  <c r="B50" i="29"/>
  <c r="A49" i="29"/>
  <c r="A48" i="29"/>
  <c r="B47" i="29"/>
  <c r="L45" i="29"/>
  <c r="A45" i="29"/>
  <c r="A44" i="29"/>
  <c r="L42" i="29"/>
  <c r="L41" i="29"/>
  <c r="A41" i="29"/>
  <c r="K39" i="29"/>
  <c r="L38" i="29"/>
  <c r="L37" i="29"/>
  <c r="J36" i="29"/>
  <c r="K35" i="29"/>
  <c r="L34" i="29"/>
  <c r="J33" i="29"/>
  <c r="J32" i="29"/>
  <c r="K31" i="29"/>
  <c r="I30" i="29"/>
  <c r="J29" i="29"/>
  <c r="J28" i="29"/>
  <c r="I27" i="29"/>
  <c r="I26" i="29"/>
  <c r="J25" i="29"/>
  <c r="B57" i="29"/>
  <c r="B56" i="29"/>
  <c r="A55" i="29"/>
  <c r="A54" i="29"/>
  <c r="B53" i="29"/>
  <c r="L51" i="29"/>
  <c r="A51" i="29"/>
  <c r="A50" i="29"/>
  <c r="L48" i="29"/>
  <c r="L47" i="29"/>
  <c r="A47" i="29"/>
  <c r="K45" i="29"/>
  <c r="L44" i="29"/>
  <c r="L43" i="29"/>
  <c r="J42" i="29"/>
  <c r="K41" i="29"/>
  <c r="L40" i="29"/>
  <c r="J39" i="29"/>
  <c r="J38" i="29"/>
  <c r="K37" i="29"/>
  <c r="I36" i="29"/>
  <c r="J35" i="29"/>
  <c r="J34" i="29"/>
  <c r="I33" i="29"/>
  <c r="I32" i="29"/>
  <c r="J31" i="29"/>
  <c r="H30" i="29"/>
  <c r="I29" i="29"/>
  <c r="I28" i="29"/>
  <c r="H27" i="29"/>
  <c r="H26" i="29"/>
  <c r="I25" i="29"/>
  <c r="J23" i="1" s="1"/>
  <c r="G24" i="29"/>
  <c r="H23" i="29"/>
  <c r="H22" i="29"/>
  <c r="F21" i="29"/>
  <c r="G20" i="29"/>
  <c r="H19" i="29"/>
  <c r="G18" i="29"/>
  <c r="I17" i="29"/>
  <c r="J16" i="29"/>
  <c r="L15" i="29"/>
  <c r="B15" i="29"/>
  <c r="D14" i="29"/>
  <c r="E13" i="29"/>
  <c r="F12" i="29"/>
  <c r="I11" i="29"/>
  <c r="L10" i="29"/>
  <c r="B10" i="29"/>
  <c r="E9" i="29"/>
  <c r="H8" i="29"/>
  <c r="K7" i="29"/>
  <c r="E6" i="29"/>
  <c r="H57" i="29"/>
  <c r="J56" i="29"/>
  <c r="A56" i="29"/>
  <c r="D55" i="29"/>
  <c r="G54" i="29"/>
  <c r="J53" i="29"/>
  <c r="A53" i="29"/>
  <c r="D52" i="29"/>
  <c r="F51" i="29"/>
  <c r="I50" i="29"/>
  <c r="L49" i="29"/>
  <c r="C49" i="29"/>
  <c r="F48" i="29"/>
  <c r="I47" i="29"/>
  <c r="L46" i="29"/>
  <c r="B46" i="29"/>
  <c r="E45" i="29"/>
  <c r="H44" i="29"/>
  <c r="K43" i="29"/>
  <c r="B43" i="29"/>
  <c r="E42" i="29"/>
  <c r="H41" i="29"/>
  <c r="J40" i="29"/>
  <c r="A40" i="29"/>
  <c r="D39" i="29"/>
  <c r="G38" i="29"/>
  <c r="J37" i="29"/>
  <c r="A37" i="29"/>
  <c r="D36" i="29"/>
  <c r="F35" i="29"/>
  <c r="I34" i="29"/>
  <c r="J22" i="1" s="1"/>
  <c r="L33" i="29"/>
  <c r="C33" i="29"/>
  <c r="F32" i="29"/>
  <c r="I31" i="29"/>
  <c r="L30" i="29"/>
  <c r="B30" i="29"/>
  <c r="E29" i="29"/>
  <c r="H28" i="29"/>
  <c r="K27" i="29"/>
  <c r="B27" i="29"/>
  <c r="E26" i="29"/>
  <c r="H25" i="29"/>
  <c r="J24" i="29"/>
  <c r="A24" i="29"/>
  <c r="D23" i="29"/>
  <c r="G22" i="29"/>
  <c r="J21" i="29"/>
  <c r="A21" i="29"/>
  <c r="D20" i="29"/>
  <c r="F19" i="29"/>
  <c r="F57" i="29"/>
  <c r="I56" i="29"/>
  <c r="L55" i="29"/>
  <c r="C55" i="29"/>
  <c r="F54" i="29"/>
  <c r="I53" i="29"/>
  <c r="L52" i="29"/>
  <c r="B52" i="29"/>
  <c r="E51" i="29"/>
  <c r="H50" i="29"/>
  <c r="K49" i="29"/>
  <c r="B49" i="29"/>
  <c r="E48" i="29"/>
  <c r="H47" i="29"/>
  <c r="J46" i="29"/>
  <c r="A46" i="29"/>
  <c r="D45" i="29"/>
  <c r="G44" i="29"/>
  <c r="J43" i="29"/>
  <c r="A43" i="29"/>
  <c r="D42" i="29"/>
  <c r="F41" i="29"/>
  <c r="I40" i="29"/>
  <c r="L39" i="29"/>
  <c r="C39" i="29"/>
  <c r="F38" i="29"/>
  <c r="I37" i="29"/>
  <c r="L36" i="29"/>
  <c r="B36" i="29"/>
  <c r="E35" i="29"/>
  <c r="H34" i="29"/>
  <c r="K33" i="29"/>
  <c r="B33" i="29"/>
  <c r="E32" i="29"/>
  <c r="H31" i="29"/>
  <c r="J30" i="29"/>
  <c r="A30" i="29"/>
  <c r="D29" i="29"/>
  <c r="G28" i="29"/>
  <c r="J27" i="29"/>
  <c r="A27" i="29"/>
  <c r="D26" i="29"/>
  <c r="F25" i="29"/>
  <c r="I24" i="29"/>
  <c r="L23" i="29"/>
  <c r="C23" i="29"/>
  <c r="F22" i="29"/>
  <c r="I21" i="29"/>
  <c r="L20" i="29"/>
  <c r="B20" i="29"/>
  <c r="E19" i="29"/>
  <c r="H18" i="29"/>
  <c r="K17" i="29"/>
  <c r="B17" i="29"/>
  <c r="E16" i="29"/>
  <c r="H15" i="29"/>
  <c r="J14" i="29"/>
  <c r="A14" i="29"/>
  <c r="D13" i="29"/>
  <c r="G1" i="29"/>
  <c r="C2" i="29"/>
  <c r="K2" i="29"/>
  <c r="G3" i="29"/>
  <c r="C4" i="29"/>
  <c r="K4" i="29"/>
  <c r="G5" i="29"/>
  <c r="C6" i="29"/>
  <c r="K6" i="29"/>
  <c r="G7" i="29"/>
  <c r="C8" i="29"/>
  <c r="K8" i="29"/>
  <c r="G9" i="29"/>
  <c r="C10" i="29"/>
  <c r="K10" i="29"/>
  <c r="G11" i="29"/>
  <c r="C12" i="29"/>
  <c r="K12" i="29"/>
  <c r="G13" i="29"/>
  <c r="C14" i="29"/>
  <c r="K14" i="29"/>
  <c r="G15" i="29"/>
  <c r="C16" i="29"/>
  <c r="K16" i="29"/>
  <c r="G17" i="29"/>
  <c r="C18" i="29"/>
  <c r="K18" i="29"/>
  <c r="G19" i="29"/>
  <c r="C20" i="29"/>
  <c r="K20" i="29"/>
  <c r="G21" i="29"/>
  <c r="C22" i="29"/>
  <c r="K22" i="29"/>
  <c r="G23" i="29"/>
  <c r="C24" i="29"/>
  <c r="K24" i="29"/>
  <c r="G25" i="29"/>
  <c r="C26" i="29"/>
  <c r="K26" i="29"/>
  <c r="G27" i="29"/>
  <c r="C28" i="29"/>
  <c r="K28" i="29"/>
  <c r="G29" i="29"/>
  <c r="C30" i="29"/>
  <c r="K30" i="29"/>
  <c r="G31" i="29"/>
  <c r="C32" i="29"/>
  <c r="K32" i="29"/>
  <c r="G33" i="29"/>
  <c r="C34" i="29"/>
  <c r="K34" i="29"/>
  <c r="G35" i="29"/>
  <c r="C36" i="29"/>
  <c r="K36" i="29"/>
  <c r="G37" i="29"/>
  <c r="C38" i="29"/>
  <c r="K38" i="29"/>
  <c r="G39" i="29"/>
  <c r="C40" i="29"/>
  <c r="K40" i="29"/>
  <c r="G41" i="29"/>
  <c r="C42" i="29"/>
  <c r="K42" i="29"/>
  <c r="G43" i="29"/>
  <c r="C44" i="29"/>
  <c r="K44" i="29"/>
  <c r="G45" i="29"/>
  <c r="C46" i="29"/>
  <c r="K46" i="29"/>
  <c r="G47" i="29"/>
  <c r="C48" i="29"/>
  <c r="K48" i="29"/>
  <c r="G49" i="29"/>
  <c r="C50" i="29"/>
  <c r="K50" i="29"/>
  <c r="G51" i="29"/>
  <c r="C52" i="29"/>
  <c r="K52" i="29"/>
  <c r="G53" i="29"/>
  <c r="C54" i="29"/>
  <c r="K54" i="29"/>
  <c r="G55" i="29"/>
  <c r="C56" i="29"/>
  <c r="K56" i="29"/>
  <c r="G57" i="29"/>
  <c r="C16" i="27"/>
  <c r="K15" i="27"/>
  <c r="C15" i="27"/>
  <c r="K14" i="27"/>
  <c r="C14" i="27"/>
  <c r="J28" i="27"/>
  <c r="B28" i="27"/>
  <c r="J27" i="27"/>
  <c r="B27" i="27"/>
  <c r="J26" i="27"/>
  <c r="B26" i="27"/>
  <c r="J25" i="27"/>
  <c r="B25" i="27"/>
  <c r="J24" i="27"/>
  <c r="B24" i="27"/>
  <c r="J23" i="27"/>
  <c r="B23" i="27"/>
  <c r="J22" i="27"/>
  <c r="B22" i="27"/>
  <c r="J21" i="27"/>
  <c r="B21" i="27"/>
  <c r="J20" i="27"/>
  <c r="B20" i="27"/>
  <c r="J19" i="27"/>
  <c r="B19" i="27"/>
  <c r="J18" i="27"/>
  <c r="B18" i="27"/>
  <c r="J17" i="27"/>
  <c r="B17" i="27"/>
  <c r="J16" i="27"/>
  <c r="B16" i="27"/>
  <c r="J15" i="27"/>
  <c r="B15" i="27"/>
  <c r="J14" i="27"/>
  <c r="B14" i="27"/>
  <c r="J13" i="27"/>
  <c r="B13" i="27"/>
  <c r="J12" i="27"/>
  <c r="B12" i="27"/>
  <c r="J11" i="27"/>
  <c r="B11" i="27"/>
  <c r="I28" i="27"/>
  <c r="A28" i="27"/>
  <c r="I27" i="27"/>
  <c r="A27" i="27"/>
  <c r="I26" i="27"/>
  <c r="A26" i="27"/>
  <c r="I25" i="27"/>
  <c r="A25" i="27"/>
  <c r="I24" i="27"/>
  <c r="A24" i="27"/>
  <c r="I23" i="27"/>
  <c r="A23" i="27"/>
  <c r="I22" i="27"/>
  <c r="A22" i="27"/>
  <c r="I21" i="27"/>
  <c r="A21" i="27"/>
  <c r="I20" i="27"/>
  <c r="A20" i="27"/>
  <c r="I19" i="27"/>
  <c r="A19" i="27"/>
  <c r="I18" i="27"/>
  <c r="A18" i="27"/>
  <c r="I17" i="27"/>
  <c r="A17" i="27"/>
  <c r="I16" i="27"/>
  <c r="A16" i="27"/>
  <c r="I15" i="27"/>
  <c r="A15" i="27"/>
  <c r="I14" i="27"/>
  <c r="A14" i="27"/>
  <c r="I13" i="27"/>
  <c r="A13" i="27"/>
  <c r="I12" i="27"/>
  <c r="A12" i="27"/>
  <c r="I11" i="27"/>
  <c r="A11" i="27"/>
  <c r="I10" i="27"/>
  <c r="A10" i="27"/>
  <c r="I9" i="27"/>
  <c r="A9" i="27"/>
  <c r="I8" i="27"/>
  <c r="A8" i="27"/>
  <c r="I7" i="27"/>
  <c r="J21" i="1" l="1"/>
  <c r="E21" i="1"/>
  <c r="E20" i="1"/>
  <c r="J10" i="1"/>
  <c r="A1" i="30" a="1"/>
  <c r="A1" i="30" s="1"/>
  <c r="A1" i="28" a="1"/>
  <c r="A1" i="28" s="1"/>
  <c r="H22" i="28" l="1"/>
  <c r="Y37" i="28"/>
  <c r="T35" i="28"/>
  <c r="Q33" i="28"/>
  <c r="E31" i="28"/>
  <c r="W28" i="28"/>
  <c r="T25" i="28"/>
  <c r="T41" i="28"/>
  <c r="H40" i="28"/>
  <c r="Y18" i="28"/>
  <c r="D3" i="30"/>
  <c r="C3" i="30"/>
  <c r="P3" i="28"/>
  <c r="O39" i="28"/>
  <c r="V37" i="28"/>
  <c r="O33" i="28"/>
  <c r="Y27" i="28"/>
  <c r="T21" i="28"/>
  <c r="A13" i="28"/>
  <c r="A12" i="30"/>
  <c r="Q41" i="28"/>
  <c r="M35" i="28"/>
  <c r="B35" i="28"/>
  <c r="O21" i="28"/>
  <c r="W7" i="28"/>
  <c r="E5" i="28"/>
  <c r="I2" i="28"/>
  <c r="D8" i="30"/>
  <c r="A6" i="30"/>
  <c r="D2" i="30"/>
  <c r="C2" i="30"/>
  <c r="B8" i="30"/>
  <c r="C5" i="30"/>
  <c r="B2" i="30"/>
  <c r="T14" i="28"/>
  <c r="F6" i="28"/>
  <c r="B12" i="30"/>
  <c r="B4" i="30"/>
  <c r="O35" i="28"/>
  <c r="C31" i="28"/>
  <c r="B25" i="28"/>
  <c r="R17" i="28"/>
  <c r="J8" i="28"/>
  <c r="L5" i="28"/>
  <c r="Q2" i="28"/>
  <c r="D6" i="30"/>
  <c r="K39" i="28"/>
  <c r="Q37" i="28"/>
  <c r="V32" i="28"/>
  <c r="P30" i="28"/>
  <c r="Q27" i="28"/>
  <c r="U24" i="28"/>
  <c r="R21" i="28"/>
  <c r="J17" i="28"/>
  <c r="K12" i="28"/>
  <c r="B8" i="28"/>
  <c r="H5" i="28"/>
  <c r="K2" i="28"/>
  <c r="D11" i="30"/>
  <c r="B6" i="30"/>
  <c r="W42" i="28"/>
  <c r="M41" i="28"/>
  <c r="I39" i="28"/>
  <c r="A37" i="28"/>
  <c r="O32" i="28"/>
  <c r="N30" i="28"/>
  <c r="N27" i="28"/>
  <c r="G24" i="28"/>
  <c r="B17" i="28"/>
  <c r="G12" i="28"/>
  <c r="V42" i="28"/>
  <c r="V40" i="28"/>
  <c r="V38" i="28"/>
  <c r="Q36" i="28"/>
  <c r="A35" i="28"/>
  <c r="N32" i="28"/>
  <c r="U29" i="28"/>
  <c r="G27" i="28"/>
  <c r="P23" i="28"/>
  <c r="H21" i="28"/>
  <c r="T16" i="28"/>
  <c r="V11" i="28"/>
  <c r="U7" i="28"/>
  <c r="B5" i="28"/>
  <c r="Y1" i="28"/>
  <c r="C8" i="30"/>
  <c r="D5" i="30"/>
  <c r="R42" i="28"/>
  <c r="U40" i="28"/>
  <c r="U38" i="28"/>
  <c r="P36" i="28"/>
  <c r="K34" i="28"/>
  <c r="K32" i="28"/>
  <c r="F29" i="28"/>
  <c r="F27" i="28"/>
  <c r="L23" i="28"/>
  <c r="W19" i="28"/>
  <c r="H15" i="28"/>
  <c r="J10" i="28"/>
  <c r="U6" i="28"/>
  <c r="F4" i="28"/>
  <c r="O42" i="28"/>
  <c r="T40" i="28"/>
  <c r="M38" i="28"/>
  <c r="O36" i="28"/>
  <c r="D34" i="28"/>
  <c r="H32" i="28"/>
  <c r="A29" i="28"/>
  <c r="Y25" i="28"/>
  <c r="K23" i="28"/>
  <c r="T19" i="28"/>
  <c r="E15" i="28"/>
  <c r="I10" i="28"/>
  <c r="S6" i="28"/>
  <c r="T3" i="28"/>
  <c r="D15" i="30"/>
  <c r="A8" i="30"/>
  <c r="D4" i="30"/>
  <c r="A2" i="30"/>
  <c r="I9" i="28"/>
  <c r="C7" i="30"/>
  <c r="S41" i="28"/>
  <c r="C42" i="28"/>
  <c r="K40" i="28"/>
  <c r="A38" i="28"/>
  <c r="L36" i="28"/>
  <c r="C34" i="28"/>
  <c r="O31" i="28"/>
  <c r="Y28" i="28"/>
  <c r="U25" i="28"/>
  <c r="J23" i="28"/>
  <c r="S19" i="28"/>
  <c r="V14" i="28"/>
  <c r="H10" i="28"/>
  <c r="G6" i="28"/>
  <c r="S3" i="28"/>
  <c r="D14" i="30"/>
  <c r="D7" i="30"/>
  <c r="C4" i="30"/>
  <c r="D1" i="30"/>
  <c r="B36" i="30"/>
  <c r="C30" i="30"/>
  <c r="C26" i="30"/>
  <c r="C22" i="30"/>
  <c r="C18" i="30"/>
  <c r="D34" i="30"/>
  <c r="B30" i="30"/>
  <c r="B26" i="30"/>
  <c r="B22" i="30"/>
  <c r="B18" i="30"/>
  <c r="C34" i="30"/>
  <c r="A30" i="30"/>
  <c r="A26" i="30"/>
  <c r="A22" i="30"/>
  <c r="A18" i="30"/>
  <c r="C14" i="30"/>
  <c r="D38" i="30"/>
  <c r="B34" i="30"/>
  <c r="D28" i="30"/>
  <c r="D24" i="30"/>
  <c r="D20" i="30"/>
  <c r="D17" i="30"/>
  <c r="B14" i="30"/>
  <c r="D10" i="30"/>
  <c r="C38" i="30"/>
  <c r="D32" i="30"/>
  <c r="C28" i="30"/>
  <c r="C24" i="30"/>
  <c r="C20" i="30"/>
  <c r="D16" i="30"/>
  <c r="A14" i="30"/>
  <c r="C10" i="30"/>
  <c r="B38" i="30"/>
  <c r="C32" i="30"/>
  <c r="B28" i="30"/>
  <c r="B24" i="30"/>
  <c r="B20" i="30"/>
  <c r="C16" i="30"/>
  <c r="D13" i="30"/>
  <c r="B10" i="30"/>
  <c r="D36" i="30"/>
  <c r="B32" i="30"/>
  <c r="A28" i="30"/>
  <c r="A24" i="30"/>
  <c r="A20" i="30"/>
  <c r="B16" i="30"/>
  <c r="D12" i="30"/>
  <c r="A10" i="30"/>
  <c r="C36" i="30"/>
  <c r="D30" i="30"/>
  <c r="D26" i="30"/>
  <c r="D22" i="30"/>
  <c r="D18" i="30"/>
  <c r="A16" i="30"/>
  <c r="C12" i="30"/>
  <c r="D9" i="30"/>
  <c r="C6" i="30"/>
  <c r="A4" i="30"/>
  <c r="C1" i="30"/>
  <c r="A38" i="30"/>
  <c r="A36" i="30"/>
  <c r="A34" i="30"/>
  <c r="A32" i="30"/>
  <c r="D39" i="30"/>
  <c r="D37" i="30"/>
  <c r="D35" i="30"/>
  <c r="D33" i="30"/>
  <c r="D31" i="30"/>
  <c r="D29" i="30"/>
  <c r="D27" i="30"/>
  <c r="D25" i="30"/>
  <c r="D23" i="30"/>
  <c r="D21" i="30"/>
  <c r="D19" i="30"/>
  <c r="C39" i="30"/>
  <c r="C37" i="30"/>
  <c r="C35" i="30"/>
  <c r="C33" i="30"/>
  <c r="C31" i="30"/>
  <c r="C29" i="30"/>
  <c r="C27" i="30"/>
  <c r="C25" i="30"/>
  <c r="C23" i="30"/>
  <c r="C21" i="30"/>
  <c r="C19" i="30"/>
  <c r="C17" i="30"/>
  <c r="C15" i="30"/>
  <c r="C13" i="30"/>
  <c r="C11" i="30"/>
  <c r="C9" i="30"/>
  <c r="B39" i="30"/>
  <c r="B37" i="30"/>
  <c r="B35" i="30"/>
  <c r="B33" i="30"/>
  <c r="B31" i="30"/>
  <c r="B29" i="30"/>
  <c r="B27" i="30"/>
  <c r="B25" i="30"/>
  <c r="B23" i="30"/>
  <c r="B21" i="30"/>
  <c r="B19" i="30"/>
  <c r="B17" i="30"/>
  <c r="B15" i="30"/>
  <c r="B13" i="30"/>
  <c r="B11" i="30"/>
  <c r="B9" i="30"/>
  <c r="B7" i="30"/>
  <c r="B5" i="30"/>
  <c r="B3" i="30"/>
  <c r="B1" i="30"/>
  <c r="A39" i="30"/>
  <c r="A37" i="30"/>
  <c r="A35" i="30"/>
  <c r="A33" i="30"/>
  <c r="A31" i="30"/>
  <c r="A29" i="30"/>
  <c r="A27" i="30"/>
  <c r="A25" i="30"/>
  <c r="A23" i="30"/>
  <c r="A21" i="30"/>
  <c r="A19" i="30"/>
  <c r="A17" i="30"/>
  <c r="A15" i="30"/>
  <c r="A13" i="30"/>
  <c r="A11" i="30"/>
  <c r="A9" i="30"/>
  <c r="A7" i="30"/>
  <c r="A5" i="30"/>
  <c r="A3" i="30"/>
  <c r="T18" i="28"/>
  <c r="Q16" i="28"/>
  <c r="W13" i="28"/>
  <c r="S11" i="28"/>
  <c r="F9" i="28"/>
  <c r="R7" i="28"/>
  <c r="E6" i="28"/>
  <c r="P4" i="28"/>
  <c r="J3" i="28"/>
  <c r="U1" i="28"/>
  <c r="J42" i="28"/>
  <c r="K41" i="28"/>
  <c r="X39" i="28"/>
  <c r="T38" i="28"/>
  <c r="N37" i="28"/>
  <c r="A36" i="28"/>
  <c r="Y34" i="28"/>
  <c r="N33" i="28"/>
  <c r="T31" i="28"/>
  <c r="F30" i="28"/>
  <c r="V28" i="28"/>
  <c r="R26" i="28"/>
  <c r="S24" i="28"/>
  <c r="U22" i="28"/>
  <c r="M20" i="28"/>
  <c r="R18" i="28"/>
  <c r="F16" i="28"/>
  <c r="T13" i="28"/>
  <c r="Q11" i="28"/>
  <c r="D9" i="28"/>
  <c r="E7" i="28"/>
  <c r="C6" i="28"/>
  <c r="O4" i="28"/>
  <c r="I3" i="28"/>
  <c r="R1" i="28"/>
  <c r="I42" i="28"/>
  <c r="J41" i="28"/>
  <c r="W39" i="28"/>
  <c r="Q38" i="28"/>
  <c r="M37" i="28"/>
  <c r="X35" i="28"/>
  <c r="T34" i="28"/>
  <c r="M33" i="28"/>
  <c r="S31" i="28"/>
  <c r="E30" i="28"/>
  <c r="T28" i="28"/>
  <c r="Q26" i="28"/>
  <c r="R24" i="28"/>
  <c r="Q22" i="28"/>
  <c r="K20" i="28"/>
  <c r="L18" i="28"/>
  <c r="D16" i="28"/>
  <c r="I13" i="28"/>
  <c r="L10" i="28"/>
  <c r="U8" i="28"/>
  <c r="C7" i="28"/>
  <c r="Y5" i="28"/>
  <c r="M4" i="28"/>
  <c r="W2" i="28"/>
  <c r="Q1" i="28"/>
  <c r="G42" i="28"/>
  <c r="W40" i="28"/>
  <c r="S39" i="28"/>
  <c r="O38" i="28"/>
  <c r="C37" i="28"/>
  <c r="W35" i="28"/>
  <c r="M34" i="28"/>
  <c r="W32" i="28"/>
  <c r="R31" i="28"/>
  <c r="W29" i="28"/>
  <c r="A28" i="28"/>
  <c r="B26" i="28"/>
  <c r="J24" i="28"/>
  <c r="K22" i="28"/>
  <c r="F20" i="28"/>
  <c r="A18" i="28"/>
  <c r="J15" i="28"/>
  <c r="H13" i="28"/>
  <c r="K10" i="28"/>
  <c r="T8" i="28"/>
  <c r="Y6" i="28"/>
  <c r="M5" i="28"/>
  <c r="I4" i="28"/>
  <c r="T2" i="28"/>
  <c r="M1" i="28"/>
  <c r="S14" i="28"/>
  <c r="U12" i="28"/>
  <c r="I11" i="28"/>
  <c r="R9" i="28"/>
  <c r="Q8" i="28"/>
  <c r="N7" i="28"/>
  <c r="Q6" i="28"/>
  <c r="X5" i="28"/>
  <c r="X4" i="28"/>
  <c r="C4" i="28"/>
  <c r="H3" i="28"/>
  <c r="G2" i="28"/>
  <c r="K1" i="28"/>
  <c r="T42" i="28"/>
  <c r="B42" i="28"/>
  <c r="A41" i="28"/>
  <c r="F40" i="28"/>
  <c r="H39" i="28"/>
  <c r="D38" i="28"/>
  <c r="F37" i="28"/>
  <c r="K36" i="28"/>
  <c r="I35" i="28"/>
  <c r="G34" i="28"/>
  <c r="E33" i="28"/>
  <c r="W31" i="28"/>
  <c r="W30" i="28"/>
  <c r="S29" i="28"/>
  <c r="I28" i="28"/>
  <c r="T26" i="28"/>
  <c r="P25" i="28"/>
  <c r="C24" i="28"/>
  <c r="M22" i="28"/>
  <c r="Y20" i="28"/>
  <c r="C19" i="28"/>
  <c r="Q17" i="28"/>
  <c r="B16" i="28"/>
  <c r="D14" i="28"/>
  <c r="Q12" i="28"/>
  <c r="F11" i="28"/>
  <c r="N9" i="28"/>
  <c r="L8" i="28"/>
  <c r="M7" i="28"/>
  <c r="P6" i="28"/>
  <c r="O5" i="28"/>
  <c r="V4" i="28"/>
  <c r="B4" i="28"/>
  <c r="A3" i="28"/>
  <c r="E2" i="28"/>
  <c r="I1" i="28"/>
  <c r="S42" i="28"/>
  <c r="Y41" i="28"/>
  <c r="X40" i="28"/>
  <c r="E40" i="28"/>
  <c r="F39" i="28"/>
  <c r="B38" i="28"/>
  <c r="E37" i="28"/>
  <c r="J36" i="28"/>
  <c r="E35" i="28"/>
  <c r="F34" i="28"/>
  <c r="D33" i="28"/>
  <c r="V31" i="28"/>
  <c r="V30" i="28"/>
  <c r="O29" i="28"/>
  <c r="C28" i="28"/>
  <c r="S26" i="28"/>
  <c r="N25" i="28"/>
  <c r="W23" i="28"/>
  <c r="L22" i="28"/>
  <c r="X20" i="28"/>
  <c r="B19" i="28"/>
  <c r="N17" i="28"/>
  <c r="X15" i="28"/>
  <c r="C14" i="28"/>
  <c r="M12" i="28"/>
  <c r="X10" i="28"/>
  <c r="L9" i="28"/>
  <c r="K8" i="28"/>
  <c r="K7" i="28"/>
  <c r="H6" i="28"/>
  <c r="N5" i="28"/>
  <c r="S4" i="28"/>
  <c r="A4" i="28"/>
  <c r="X2" i="28"/>
  <c r="D2" i="28"/>
  <c r="H1" i="28"/>
  <c r="D11" i="28"/>
  <c r="N42" i="28"/>
  <c r="W41" i="28"/>
  <c r="I41" i="28"/>
  <c r="M40" i="28"/>
  <c r="U39" i="28"/>
  <c r="D39" i="28"/>
  <c r="I38" i="28"/>
  <c r="P37" i="28"/>
  <c r="Y36" i="28"/>
  <c r="D36" i="28"/>
  <c r="L35" i="28"/>
  <c r="S34" i="28"/>
  <c r="V33" i="28"/>
  <c r="A33" i="28"/>
  <c r="G32" i="28"/>
  <c r="I31" i="28"/>
  <c r="M30" i="28"/>
  <c r="M29" i="28"/>
  <c r="L28" i="28"/>
  <c r="L27" i="28"/>
  <c r="L26" i="28"/>
  <c r="F25" i="28"/>
  <c r="E24" i="28"/>
  <c r="D23" i="28"/>
  <c r="W21" i="28"/>
  <c r="W20" i="28"/>
  <c r="P19" i="28"/>
  <c r="C18" i="28"/>
  <c r="Y16" i="28"/>
  <c r="W15" i="28"/>
  <c r="I14" i="28"/>
  <c r="F13" i="28"/>
  <c r="C12" i="28"/>
  <c r="A11" i="28"/>
  <c r="X9" i="28"/>
  <c r="A9" i="28"/>
  <c r="E8" i="28"/>
  <c r="X42" i="28"/>
  <c r="M42" i="28"/>
  <c r="V41" i="28"/>
  <c r="G41" i="28"/>
  <c r="L40" i="28"/>
  <c r="T39" i="28"/>
  <c r="C39" i="28"/>
  <c r="H38" i="28"/>
  <c r="O37" i="28"/>
  <c r="W36" i="28"/>
  <c r="B36" i="28"/>
  <c r="K35" i="28"/>
  <c r="Q34" i="28"/>
  <c r="R33" i="28"/>
  <c r="Y32" i="28"/>
  <c r="F32" i="28"/>
  <c r="G31" i="28"/>
  <c r="G30" i="28"/>
  <c r="L29" i="28"/>
  <c r="J28" i="28"/>
  <c r="K27" i="28"/>
  <c r="H26" i="28"/>
  <c r="E25" i="28"/>
  <c r="D24" i="28"/>
  <c r="C23" i="28"/>
  <c r="U21" i="28"/>
  <c r="O20" i="28"/>
  <c r="O19" i="28"/>
  <c r="B18" i="28"/>
  <c r="V16" i="28"/>
  <c r="N15" i="28"/>
  <c r="F14" i="28"/>
  <c r="D13" i="28"/>
  <c r="X11" i="28"/>
  <c r="Y10" i="28"/>
  <c r="V9" i="28"/>
  <c r="W8" i="28"/>
  <c r="C8" i="28"/>
  <c r="J7" i="28"/>
  <c r="O6" i="28"/>
  <c r="Q5" i="28"/>
  <c r="Y4" i="28"/>
  <c r="G4" i="28"/>
  <c r="L3" i="28"/>
  <c r="S2" i="28"/>
  <c r="X1" i="28"/>
  <c r="F1" i="28"/>
  <c r="F42" i="28"/>
  <c r="F41" i="28"/>
  <c r="P40" i="28"/>
  <c r="C40" i="28"/>
  <c r="N39" i="28"/>
  <c r="Y38" i="28"/>
  <c r="L38" i="28"/>
  <c r="X37" i="28"/>
  <c r="J37" i="28"/>
  <c r="V36" i="28"/>
  <c r="G36" i="28"/>
  <c r="S35" i="28"/>
  <c r="D35" i="28"/>
  <c r="P34" i="28"/>
  <c r="Y33" i="28"/>
  <c r="I33" i="28"/>
  <c r="S32" i="28"/>
  <c r="C32" i="28"/>
  <c r="K31" i="28"/>
  <c r="S30" i="28"/>
  <c r="C30" i="28"/>
  <c r="K29" i="28"/>
  <c r="P28" i="28"/>
  <c r="X27" i="28"/>
  <c r="B27" i="28"/>
  <c r="E26" i="28"/>
  <c r="J25" i="28"/>
  <c r="Q24" i="28"/>
  <c r="T23" i="28"/>
  <c r="Y22" i="28"/>
  <c r="G22" i="28"/>
  <c r="G21" i="28"/>
  <c r="I20" i="28"/>
  <c r="J19" i="28"/>
  <c r="K18" i="28"/>
  <c r="M17" i="28"/>
  <c r="O16" i="28"/>
  <c r="M15" i="28"/>
  <c r="Q14" i="28"/>
  <c r="R13" i="28"/>
  <c r="P42" i="28"/>
  <c r="E42" i="28"/>
  <c r="R41" i="28"/>
  <c r="E41" i="28"/>
  <c r="N40" i="28"/>
  <c r="B40" i="28"/>
  <c r="M39" i="28"/>
  <c r="X38" i="28"/>
  <c r="J38" i="28"/>
  <c r="W37" i="28"/>
  <c r="H37" i="28"/>
  <c r="S36" i="28"/>
  <c r="F36" i="28"/>
  <c r="Q35" i="28"/>
  <c r="C35" i="28"/>
  <c r="O34" i="28"/>
  <c r="X33" i="28"/>
  <c r="H33" i="28"/>
  <c r="P32" i="28"/>
  <c r="B32" i="28"/>
  <c r="J31" i="28"/>
  <c r="R30" i="28"/>
  <c r="Y29" i="28"/>
  <c r="G29" i="28"/>
  <c r="N28" i="28"/>
  <c r="S27" i="28"/>
  <c r="W26" i="28"/>
  <c r="D26" i="28"/>
  <c r="I25" i="28"/>
  <c r="O24" i="28"/>
  <c r="S23" i="28"/>
  <c r="W22" i="28"/>
  <c r="A22" i="28"/>
  <c r="F21" i="28"/>
  <c r="H20" i="28"/>
  <c r="D19" i="28"/>
  <c r="I18" i="28"/>
  <c r="K17" i="28"/>
  <c r="G16" i="28"/>
  <c r="L15" i="28"/>
  <c r="P14" i="28"/>
  <c r="N13" i="28"/>
  <c r="O12" i="28"/>
  <c r="R11" i="28"/>
  <c r="O10" i="28"/>
  <c r="S9" i="28"/>
  <c r="L21" i="28"/>
  <c r="V20" i="28"/>
  <c r="B20" i="28"/>
  <c r="I19" i="28"/>
  <c r="Q18" i="28"/>
  <c r="Y17" i="28"/>
  <c r="E17" i="28"/>
  <c r="N16" i="28"/>
  <c r="U15" i="28"/>
  <c r="B15" i="28"/>
  <c r="H14" i="28"/>
  <c r="Q13" i="28"/>
  <c r="X12" i="28"/>
  <c r="F12" i="28"/>
  <c r="N11" i="28"/>
  <c r="U10" i="28"/>
  <c r="A10" i="28"/>
  <c r="U42" i="28"/>
  <c r="K42" i="28"/>
  <c r="A42" i="28"/>
  <c r="O41" i="28"/>
  <c r="B41" i="28"/>
  <c r="O40" i="28"/>
  <c r="D40" i="28"/>
  <c r="Q39" i="28"/>
  <c r="E39" i="28"/>
  <c r="R38" i="28"/>
  <c r="G38" i="28"/>
  <c r="R37" i="28"/>
  <c r="G37" i="28"/>
  <c r="T36" i="28"/>
  <c r="H36" i="28"/>
  <c r="U35" i="28"/>
  <c r="J35" i="28"/>
  <c r="X34" i="28"/>
  <c r="H34" i="28"/>
  <c r="T33" i="28"/>
  <c r="G33" i="28"/>
  <c r="Q32" i="28"/>
  <c r="E32" i="28"/>
  <c r="Q31" i="28"/>
  <c r="A31" i="28"/>
  <c r="H30" i="28"/>
  <c r="T29" i="28"/>
  <c r="C29" i="28"/>
  <c r="M28" i="28"/>
  <c r="W27" i="28"/>
  <c r="D27" i="28"/>
  <c r="K26" i="28"/>
  <c r="Q25" i="28"/>
  <c r="A25" i="28"/>
  <c r="F24" i="28"/>
  <c r="N23" i="28"/>
  <c r="V22" i="28"/>
  <c r="D22" i="28"/>
  <c r="J21" i="28"/>
  <c r="R20" i="28"/>
  <c r="X19" i="28"/>
  <c r="G19" i="28"/>
  <c r="M18" i="28"/>
  <c r="X17" i="28"/>
  <c r="D17" i="28"/>
  <c r="L16" i="28"/>
  <c r="S15" i="28"/>
  <c r="Y14" i="28"/>
  <c r="G14" i="28"/>
  <c r="P13" i="28"/>
  <c r="V12" i="28"/>
  <c r="E12" i="28"/>
  <c r="K11" i="28"/>
  <c r="R10" i="28"/>
  <c r="Y9" i="28"/>
  <c r="H9" i="28"/>
  <c r="O8" i="28"/>
  <c r="V7" i="28"/>
  <c r="D7" i="28"/>
  <c r="N6" i="28"/>
  <c r="R5" i="28"/>
  <c r="D5" i="28"/>
  <c r="N4" i="28"/>
  <c r="V3" i="28"/>
  <c r="G3" i="28"/>
  <c r="J2" i="28"/>
  <c r="T1" i="28"/>
  <c r="E1" i="28"/>
  <c r="R3" i="28"/>
  <c r="D3" i="28"/>
  <c r="P2" i="28"/>
  <c r="B2" i="28"/>
  <c r="P1" i="28"/>
  <c r="D1" i="28"/>
  <c r="Y42" i="28"/>
  <c r="Q42" i="28"/>
  <c r="H42" i="28"/>
  <c r="X41" i="28"/>
  <c r="N41" i="28"/>
  <c r="D41" i="28"/>
  <c r="R40" i="28"/>
  <c r="G40" i="28"/>
  <c r="V39" i="28"/>
  <c r="L39" i="28"/>
  <c r="A39" i="28"/>
  <c r="P38" i="28"/>
  <c r="F38" i="28"/>
  <c r="S37" i="28"/>
  <c r="I37" i="28"/>
  <c r="X36" i="28"/>
  <c r="N36" i="28"/>
  <c r="C36" i="28"/>
  <c r="R35" i="28"/>
  <c r="H35" i="28"/>
  <c r="U34" i="28"/>
  <c r="I34" i="28"/>
  <c r="W33" i="28"/>
  <c r="J33" i="28"/>
  <c r="X32" i="28"/>
  <c r="M32" i="28"/>
  <c r="A32" i="28"/>
  <c r="L31" i="28"/>
  <c r="X30" i="28"/>
  <c r="L30" i="28"/>
  <c r="V29" i="28"/>
  <c r="I29" i="28"/>
  <c r="U28" i="28"/>
  <c r="G28" i="28"/>
  <c r="O27" i="28"/>
  <c r="A27" i="28"/>
  <c r="I26" i="28"/>
  <c r="S25" i="28"/>
  <c r="C25" i="28"/>
  <c r="N24" i="28"/>
  <c r="V23" i="28"/>
  <c r="F23" i="28"/>
  <c r="P22" i="28"/>
  <c r="Y21" i="28"/>
  <c r="I21" i="28"/>
  <c r="U20" i="28"/>
  <c r="C20" i="28"/>
  <c r="N19" i="28"/>
  <c r="U18" i="28"/>
  <c r="G18" i="28"/>
  <c r="P17" i="28"/>
  <c r="A17" i="28"/>
  <c r="K16" i="28"/>
  <c r="T15" i="28"/>
  <c r="D15" i="28"/>
  <c r="M14" i="28"/>
  <c r="V13" i="28"/>
  <c r="G13" i="28"/>
  <c r="P12" i="28"/>
  <c r="A12" i="28"/>
  <c r="J11" i="28"/>
  <c r="T10" i="28"/>
  <c r="B10" i="28"/>
  <c r="M9" i="28"/>
  <c r="V8" i="28"/>
  <c r="G8" i="28"/>
  <c r="P7" i="28"/>
  <c r="B7" i="28"/>
  <c r="K6" i="28"/>
  <c r="U5" i="28"/>
  <c r="G5" i="28"/>
  <c r="R4" i="28"/>
  <c r="E4" i="28"/>
  <c r="Q3" i="28"/>
  <c r="B3" i="28"/>
  <c r="O2" i="28"/>
  <c r="A2" i="28"/>
  <c r="N1" i="28"/>
  <c r="C1" i="28"/>
  <c r="L42" i="28"/>
  <c r="D42" i="28"/>
  <c r="U41" i="28"/>
  <c r="L41" i="28"/>
  <c r="C41" i="28"/>
  <c r="S40" i="28"/>
  <c r="J40" i="28"/>
  <c r="Y39" i="28"/>
  <c r="P39" i="28"/>
  <c r="G39" i="28"/>
  <c r="W38" i="28"/>
  <c r="N38" i="28"/>
  <c r="E38" i="28"/>
  <c r="U37" i="28"/>
  <c r="K37" i="28"/>
  <c r="B37" i="28"/>
  <c r="R36" i="28"/>
  <c r="I36" i="28"/>
  <c r="Y35" i="28"/>
  <c r="P35" i="28"/>
  <c r="G35" i="28"/>
  <c r="V34" i="28"/>
  <c r="L34" i="28"/>
  <c r="A34" i="28"/>
  <c r="P33" i="28"/>
  <c r="F33" i="28"/>
  <c r="U32" i="28"/>
  <c r="J32" i="28"/>
  <c r="X31" i="28"/>
  <c r="N31" i="28"/>
  <c r="B31" i="28"/>
  <c r="O30" i="28"/>
  <c r="D30" i="28"/>
  <c r="P29" i="28"/>
  <c r="E29" i="28"/>
  <c r="Q28" i="28"/>
  <c r="E28" i="28"/>
  <c r="P27" i="28"/>
  <c r="C27" i="28"/>
  <c r="O26" i="28"/>
  <c r="A26" i="28"/>
  <c r="L25" i="28"/>
  <c r="W24" i="28"/>
  <c r="I24" i="28"/>
  <c r="U23" i="28"/>
  <c r="G23" i="28"/>
  <c r="S22" i="28"/>
  <c r="E22" i="28"/>
  <c r="Q21" i="28"/>
  <c r="A21" i="28"/>
  <c r="N20" i="28"/>
  <c r="Y19" i="28"/>
  <c r="L19" i="28"/>
  <c r="W18" i="28"/>
  <c r="J18" i="28"/>
  <c r="V17" i="28"/>
  <c r="F17" i="28"/>
  <c r="R16" i="28"/>
  <c r="E16" i="28"/>
  <c r="O15" i="28"/>
  <c r="C15" i="28"/>
  <c r="O14" i="28"/>
  <c r="A14" i="28"/>
  <c r="J13" i="28"/>
  <c r="W12" i="28"/>
  <c r="J12" i="28"/>
  <c r="T11" i="28"/>
  <c r="H11" i="28"/>
  <c r="S10" i="28"/>
  <c r="E10" i="28"/>
  <c r="P9" i="28"/>
  <c r="C9" i="28"/>
  <c r="M8" i="28"/>
  <c r="A8" i="28"/>
  <c r="L7" i="28"/>
  <c r="X6" i="28"/>
  <c r="I6" i="28"/>
  <c r="W5" i="28"/>
  <c r="I5" i="28"/>
  <c r="W4" i="28"/>
  <c r="K4" i="28"/>
  <c r="W3" i="28"/>
  <c r="K3" i="28"/>
  <c r="Y2" i="28"/>
  <c r="M2" i="28"/>
  <c r="P41" i="28"/>
  <c r="H41" i="28"/>
  <c r="Y40" i="28"/>
  <c r="Q40" i="28"/>
  <c r="I40" i="28"/>
  <c r="A40" i="28"/>
  <c r="R39" i="28"/>
  <c r="J39" i="28"/>
  <c r="B39" i="28"/>
  <c r="S38" i="28"/>
  <c r="K38" i="28"/>
  <c r="C38" i="28"/>
  <c r="T37" i="28"/>
  <c r="L37" i="28"/>
  <c r="D37" i="28"/>
  <c r="U36" i="28"/>
  <c r="M36" i="28"/>
  <c r="E36" i="28"/>
  <c r="V35" i="28"/>
  <c r="N35" i="28"/>
  <c r="F35" i="28"/>
  <c r="W34" i="28"/>
  <c r="N34" i="28"/>
  <c r="E34" i="28"/>
  <c r="U33" i="28"/>
  <c r="L33" i="28"/>
  <c r="B33" i="28"/>
  <c r="R32" i="28"/>
  <c r="I32" i="28"/>
  <c r="Y31" i="28"/>
  <c r="P31" i="28"/>
  <c r="F31" i="28"/>
  <c r="U30" i="28"/>
  <c r="J30" i="28"/>
  <c r="X29" i="28"/>
  <c r="N29" i="28"/>
  <c r="D29" i="28"/>
  <c r="R28" i="28"/>
  <c r="H28" i="28"/>
  <c r="V27" i="28"/>
  <c r="H27" i="28"/>
  <c r="U26" i="28"/>
  <c r="J26" i="28"/>
  <c r="X25" i="28"/>
  <c r="K25" i="28"/>
  <c r="Y24" i="28"/>
  <c r="M24" i="28"/>
  <c r="X23" i="28"/>
  <c r="M23" i="28"/>
  <c r="B23" i="28"/>
  <c r="N22" i="28"/>
  <c r="C22" i="28"/>
  <c r="P21" i="28"/>
  <c r="E21" i="28"/>
  <c r="P20" i="28"/>
  <c r="E20" i="28"/>
  <c r="R19" i="28"/>
  <c r="F19" i="28"/>
  <c r="S18" i="28"/>
  <c r="H18" i="28"/>
  <c r="T17" i="28"/>
  <c r="H17" i="28"/>
  <c r="U16" i="28"/>
  <c r="I16" i="28"/>
  <c r="V15" i="28"/>
  <c r="K15" i="28"/>
  <c r="X14" i="28"/>
  <c r="L14" i="28"/>
  <c r="X13" i="28"/>
  <c r="M13" i="28"/>
  <c r="Y12" i="28"/>
  <c r="N12" i="28"/>
  <c r="B12" i="28"/>
  <c r="O11" i="28"/>
  <c r="C11" i="28"/>
  <c r="P10" i="28"/>
  <c r="C10" i="28"/>
  <c r="Q9" i="28"/>
  <c r="E9" i="28"/>
  <c r="S8" i="28"/>
  <c r="F8" i="28"/>
  <c r="T7" i="28"/>
  <c r="G7" i="28"/>
  <c r="T6" i="28"/>
  <c r="V5" i="28"/>
  <c r="R34" i="28"/>
  <c r="J34" i="28"/>
  <c r="B34" i="28"/>
  <c r="S33" i="28"/>
  <c r="K33" i="28"/>
  <c r="C33" i="28"/>
  <c r="T32" i="28"/>
  <c r="L32" i="28"/>
  <c r="D32" i="28"/>
  <c r="U31" i="28"/>
  <c r="M31" i="28"/>
  <c r="D31" i="28"/>
  <c r="T30" i="28"/>
  <c r="K30" i="28"/>
  <c r="B30" i="28"/>
  <c r="Q29" i="28"/>
  <c r="H29" i="28"/>
  <c r="X28" i="28"/>
  <c r="O28" i="28"/>
  <c r="F28" i="28"/>
  <c r="T27" i="28"/>
  <c r="J27" i="28"/>
  <c r="X26" i="28"/>
  <c r="M26" i="28"/>
  <c r="C26" i="28"/>
  <c r="R25" i="28"/>
  <c r="H25" i="28"/>
  <c r="V24" i="28"/>
  <c r="L24" i="28"/>
  <c r="A24" i="28"/>
  <c r="O23" i="28"/>
  <c r="E23" i="28"/>
  <c r="T22" i="28"/>
  <c r="I22" i="28"/>
  <c r="X21" i="28"/>
  <c r="N21" i="28"/>
  <c r="B21" i="28"/>
  <c r="Q20" i="28"/>
  <c r="G20" i="28"/>
  <c r="V19" i="28"/>
  <c r="K19" i="28"/>
  <c r="A19" i="28"/>
  <c r="P18" i="28"/>
  <c r="D18" i="28"/>
  <c r="S17" i="28"/>
  <c r="I17" i="28"/>
  <c r="W16" i="28"/>
  <c r="M16" i="28"/>
  <c r="C16" i="28"/>
  <c r="R15" i="28"/>
  <c r="F15" i="28"/>
  <c r="U14" i="28"/>
  <c r="K14" i="28"/>
  <c r="Y13" i="28"/>
  <c r="O13" i="28"/>
  <c r="E13" i="28"/>
  <c r="S12" i="28"/>
  <c r="H12" i="28"/>
  <c r="W11" i="28"/>
  <c r="L11" i="28"/>
  <c r="B11" i="28"/>
  <c r="Q10" i="28"/>
  <c r="G10" i="28"/>
  <c r="U9" i="28"/>
  <c r="J9" i="28"/>
  <c r="Y8" i="28"/>
  <c r="N8" i="28"/>
  <c r="D8" i="28"/>
  <c r="S7" i="28"/>
  <c r="H7" i="28"/>
  <c r="W6" i="28"/>
  <c r="L6" i="28"/>
  <c r="A6" i="28"/>
  <c r="P5" i="28"/>
  <c r="F5" i="28"/>
  <c r="U4" i="28"/>
  <c r="J4" i="28"/>
  <c r="Y3" i="28"/>
  <c r="N3" i="28"/>
  <c r="C3" i="28"/>
  <c r="R2" i="28"/>
  <c r="H2" i="28"/>
  <c r="V1" i="28"/>
  <c r="L1" i="28"/>
  <c r="B1" i="28"/>
  <c r="H31" i="28"/>
  <c r="Y30" i="28"/>
  <c r="Q30" i="28"/>
  <c r="I30" i="28"/>
  <c r="A30" i="28"/>
  <c r="R29" i="28"/>
  <c r="J29" i="28"/>
  <c r="B29" i="28"/>
  <c r="S28" i="28"/>
  <c r="K28" i="28"/>
  <c r="B28" i="28"/>
  <c r="R27" i="28"/>
  <c r="I27" i="28"/>
  <c r="Y26" i="28"/>
  <c r="P26" i="28"/>
  <c r="G26" i="28"/>
  <c r="V25" i="28"/>
  <c r="M25" i="28"/>
  <c r="D25" i="28"/>
  <c r="T24" i="28"/>
  <c r="K24" i="28"/>
  <c r="B24" i="28"/>
  <c r="R23" i="28"/>
  <c r="H23" i="28"/>
  <c r="X22" i="28"/>
  <c r="O22" i="28"/>
  <c r="F22" i="28"/>
  <c r="V21" i="28"/>
  <c r="M21" i="28"/>
  <c r="D21" i="28"/>
  <c r="S20" i="28"/>
  <c r="J20" i="28"/>
  <c r="A20" i="28"/>
  <c r="Q19" i="28"/>
  <c r="H19" i="28"/>
  <c r="X18" i="28"/>
  <c r="O18" i="28"/>
  <c r="E18" i="28"/>
  <c r="U17" i="28"/>
  <c r="L17" i="28"/>
  <c r="C17" i="28"/>
  <c r="S16" i="28"/>
  <c r="J16" i="28"/>
  <c r="A16" i="28"/>
  <c r="P15" i="28"/>
  <c r="G15" i="28"/>
  <c r="W14" i="28"/>
  <c r="N14" i="28"/>
  <c r="E14" i="28"/>
  <c r="U13" i="28"/>
  <c r="L13" i="28"/>
  <c r="B13" i="28"/>
  <c r="R12" i="28"/>
  <c r="I12" i="28"/>
  <c r="Y11" i="28"/>
  <c r="P11" i="28"/>
  <c r="G11" i="28"/>
  <c r="W10" i="28"/>
  <c r="M10" i="28"/>
  <c r="D10" i="28"/>
  <c r="T9" i="28"/>
  <c r="K9" i="28"/>
  <c r="B9" i="28"/>
  <c r="R8" i="28"/>
  <c r="I8" i="28"/>
  <c r="X7" i="28"/>
  <c r="O7" i="28"/>
  <c r="F7" i="28"/>
  <c r="V6" i="28"/>
  <c r="M6" i="28"/>
  <c r="D6" i="28"/>
  <c r="T5" i="28"/>
  <c r="J5" i="28"/>
  <c r="A5" i="28"/>
  <c r="Q4" i="28"/>
  <c r="H4" i="28"/>
  <c r="X3" i="28"/>
  <c r="O3" i="28"/>
  <c r="F3" i="28"/>
  <c r="U2" i="28"/>
  <c r="L2" i="28"/>
  <c r="C2" i="28"/>
  <c r="S1" i="28"/>
  <c r="J1" i="28"/>
  <c r="G1" i="28"/>
  <c r="O1" i="28"/>
  <c r="W1" i="28"/>
  <c r="F2" i="28"/>
  <c r="N2" i="28"/>
  <c r="V2" i="28"/>
  <c r="E3" i="28"/>
  <c r="M3" i="28"/>
  <c r="U3" i="28"/>
  <c r="D4" i="28"/>
  <c r="L4" i="28"/>
  <c r="T4" i="28"/>
  <c r="C5" i="28"/>
  <c r="K5" i="28"/>
  <c r="S5" i="28"/>
  <c r="B6" i="28"/>
  <c r="J6" i="28"/>
  <c r="R6" i="28"/>
  <c r="A7" i="28"/>
  <c r="I7" i="28"/>
  <c r="Q7" i="28"/>
  <c r="Y7" i="28"/>
  <c r="H8" i="28"/>
  <c r="P8" i="28"/>
  <c r="X8" i="28"/>
  <c r="G9" i="28"/>
  <c r="O9" i="28"/>
  <c r="W9" i="28"/>
  <c r="F10" i="28"/>
  <c r="N10" i="28"/>
  <c r="V10" i="28"/>
  <c r="E11" i="28"/>
  <c r="M11" i="28"/>
  <c r="U11" i="28"/>
  <c r="D12" i="28"/>
  <c r="L12" i="28"/>
  <c r="T12" i="28"/>
  <c r="C13" i="28"/>
  <c r="K13" i="28"/>
  <c r="S13" i="28"/>
  <c r="B14" i="28"/>
  <c r="J14" i="28"/>
  <c r="R14" i="28"/>
  <c r="A15" i="28"/>
  <c r="I15" i="28"/>
  <c r="Q15" i="28"/>
  <c r="Y15" i="28"/>
  <c r="H16" i="28"/>
  <c r="P16" i="28"/>
  <c r="X16" i="28"/>
  <c r="G17" i="28"/>
  <c r="O17" i="28"/>
  <c r="W17" i="28"/>
  <c r="F18" i="28"/>
  <c r="N18" i="28"/>
  <c r="V18" i="28"/>
  <c r="E19" i="28"/>
  <c r="M19" i="28"/>
  <c r="U19" i="28"/>
  <c r="D20" i="28"/>
  <c r="L20" i="28"/>
  <c r="T20" i="28"/>
  <c r="C21" i="28"/>
  <c r="K21" i="28"/>
  <c r="S21" i="28"/>
  <c r="B22" i="28"/>
  <c r="J22" i="28"/>
  <c r="R22" i="28"/>
  <c r="A23" i="28"/>
  <c r="I23" i="28"/>
  <c r="Q23" i="28"/>
  <c r="Y23" i="28"/>
  <c r="H24" i="28"/>
  <c r="P24" i="28"/>
  <c r="X24" i="28"/>
  <c r="G25" i="28"/>
  <c r="O25" i="28"/>
  <c r="W25" i="28"/>
  <c r="F26" i="28"/>
  <c r="N26" i="28"/>
  <c r="V26" i="28"/>
  <c r="E27" i="28"/>
  <c r="M27" i="28"/>
  <c r="U27" i="28"/>
  <c r="D28" i="28"/>
  <c r="E18" i="1" l="1"/>
  <c r="J9" i="1"/>
  <c r="J13" i="1"/>
  <c r="J12" i="1"/>
  <c r="J11" i="1"/>
</calcChain>
</file>

<file path=xl/connections.xml><?xml version="1.0" encoding="utf-8"?>
<connections xmlns="http://schemas.openxmlformats.org/spreadsheetml/2006/main">
  <connection id="1" sourceFile="S:\Patrimoine INSA\Surfaces diverses\Surfaces bat press book.xls" keepAlive="1" name="Surfaces bat press book" type="5" refreshedVersion="0" new="1" background="1">
    <dbPr connection="Provider=Microsoft.ACE.OLEDB.12.0;Password=&quot;&quot;;User ID=Admin;Data Source=S:\Patrimoine INSA\Surfaces diverses\Surfaces bat press book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Feuil1$" commandType="3"/>
  </connection>
</connections>
</file>

<file path=xl/sharedStrings.xml><?xml version="1.0" encoding="utf-8"?>
<sst xmlns="http://schemas.openxmlformats.org/spreadsheetml/2006/main" count="163" uniqueCount="154">
  <si>
    <t>N°</t>
  </si>
  <si>
    <t>Identification 
du bâtiment</t>
  </si>
  <si>
    <t>Administration</t>
  </si>
  <si>
    <t>Enseignement</t>
  </si>
  <si>
    <t>Amphis A,B,C
(120,120,150 places)</t>
  </si>
  <si>
    <t>Amphi D (450 places)</t>
  </si>
  <si>
    <t>TP Chimie</t>
  </si>
  <si>
    <t>TP Physique</t>
  </si>
  <si>
    <t>TP Génie Civil</t>
  </si>
  <si>
    <t>DATACENTER</t>
  </si>
  <si>
    <t>Technologie</t>
  </si>
  <si>
    <t>Recherche Physique</t>
  </si>
  <si>
    <t>Recherche Chimie</t>
  </si>
  <si>
    <t>Restaurant</t>
  </si>
  <si>
    <t>Résidence Arz</t>
  </si>
  <si>
    <t>Résidence Bréhat</t>
  </si>
  <si>
    <t>Résidence Cézembre</t>
  </si>
  <si>
    <t>Résidence Les Glénan</t>
  </si>
  <si>
    <t>Halle Francis Querné</t>
  </si>
  <si>
    <t>Informatique</t>
  </si>
  <si>
    <t>Bibliothèque</t>
  </si>
  <si>
    <t>Hangar Espaces Verts</t>
  </si>
  <si>
    <t>Local Produits</t>
  </si>
  <si>
    <t>Serre</t>
  </si>
  <si>
    <t>Maison des Etudiants</t>
  </si>
  <si>
    <t>Villa</t>
  </si>
  <si>
    <t>Mâtrise de l'énergie</t>
  </si>
  <si>
    <t>Etat d'entretien</t>
  </si>
  <si>
    <t>Accessibilité handicapés</t>
  </si>
  <si>
    <t>Fonctionnalité et qualité d'usage</t>
  </si>
  <si>
    <t>Effectifs physiques</t>
  </si>
  <si>
    <t>Effectifs en ETPT</t>
  </si>
  <si>
    <t>Nombre de postes de travail</t>
  </si>
  <si>
    <t>Nbre de places de parking (s/sol)</t>
  </si>
  <si>
    <t>Nbre de places de parking (en surface)</t>
  </si>
  <si>
    <t xml:space="preserve">Caractéristiques générales du bâtiment </t>
  </si>
  <si>
    <t>N° Chorus</t>
  </si>
  <si>
    <t>Bâtiment N°</t>
  </si>
  <si>
    <t>1. Effectifs</t>
  </si>
  <si>
    <t>Dont effectifs administrifs</t>
  </si>
  <si>
    <t>Dont effectifs techniques ou autre</t>
  </si>
  <si>
    <t>2. Description</t>
  </si>
  <si>
    <t xml:space="preserve">Année de construction </t>
  </si>
  <si>
    <t xml:space="preserve">Année de dernière réhabilitation </t>
  </si>
  <si>
    <t>Nbre de niveaux de surface utile  (hors parking)</t>
  </si>
  <si>
    <t>Surface Hors Œuvre Nette (SHON)</t>
  </si>
  <si>
    <t>Surface Utile Brute</t>
  </si>
  <si>
    <t>Surface Utile Nette</t>
  </si>
  <si>
    <t>3. Surfaces (en m²)</t>
  </si>
  <si>
    <t>Kwh chauffage</t>
  </si>
  <si>
    <t xml:space="preserve">m3 d'eau potable </t>
  </si>
  <si>
    <t>4. Energie par an</t>
  </si>
  <si>
    <t>Kwh elec</t>
  </si>
  <si>
    <t>Kwh gaz</t>
  </si>
  <si>
    <t xml:space="preserve">Kwh Ep total </t>
  </si>
  <si>
    <t>Classe D'énergie</t>
  </si>
  <si>
    <t>Classe de gaz à effet de serre</t>
  </si>
  <si>
    <t>TCO²</t>
  </si>
  <si>
    <t>Surface d'emprise au sol</t>
  </si>
  <si>
    <t xml:space="preserve">Surface de Plancher </t>
  </si>
  <si>
    <t>Classement Incendie et catégorie</t>
  </si>
  <si>
    <t>N° site</t>
  </si>
  <si>
    <t>A</t>
  </si>
  <si>
    <t>B</t>
  </si>
  <si>
    <t>C</t>
  </si>
  <si>
    <t>E</t>
  </si>
  <si>
    <t>Occupation continue</t>
  </si>
  <si>
    <t>Installations sportives</t>
  </si>
  <si>
    <t>Bureaux</t>
  </si>
  <si>
    <t>Bâtiments d'enseignement</t>
  </si>
  <si>
    <t>Autres types de bâtiment</t>
  </si>
  <si>
    <t>F</t>
  </si>
  <si>
    <t>G</t>
  </si>
  <si>
    <t>Consommations énergétiques</t>
  </si>
  <si>
    <t>Emissions de gaz à effet de serre</t>
  </si>
  <si>
    <t>Type d'utilisation</t>
  </si>
  <si>
    <t xml:space="preserve">5. Etat technique et réglementaire </t>
  </si>
  <si>
    <t>5.2 Etat Réglementaire</t>
  </si>
  <si>
    <t>5.1 Etat Technique</t>
  </si>
  <si>
    <t>Sécurité incendie</t>
  </si>
  <si>
    <t xml:space="preserve">Date du rapport </t>
  </si>
  <si>
    <t>Conclusion du rapport</t>
  </si>
  <si>
    <t>Accessibilité handicapé</t>
  </si>
  <si>
    <t xml:space="preserve">Accessibilité des bâtiments </t>
  </si>
  <si>
    <t xml:space="preserve">Ascenseur </t>
  </si>
  <si>
    <t>Circulations</t>
  </si>
  <si>
    <t xml:space="preserve">Sanitaires </t>
  </si>
  <si>
    <t>Espaces sécurisés</t>
  </si>
  <si>
    <t>Protections salles serveurs</t>
  </si>
  <si>
    <t>Protections autres espaces</t>
  </si>
  <si>
    <t xml:space="preserve">Hygiène et sécurité </t>
  </si>
  <si>
    <t xml:space="preserve">Amiante fibreuse </t>
  </si>
  <si>
    <t>Amiante solide</t>
  </si>
  <si>
    <t>Termites</t>
  </si>
  <si>
    <t>Plomb</t>
  </si>
  <si>
    <t>Sureté</t>
  </si>
  <si>
    <t xml:space="preserve">Intrusion </t>
  </si>
  <si>
    <t>Contrôle d'accès</t>
  </si>
  <si>
    <t>Gardiennage</t>
  </si>
  <si>
    <t>Vidéo surveillance</t>
  </si>
  <si>
    <t>Structure</t>
  </si>
  <si>
    <t>Eléments porteurs</t>
  </si>
  <si>
    <t>Planchers</t>
  </si>
  <si>
    <t>Clos /couvert</t>
  </si>
  <si>
    <t>Façades</t>
  </si>
  <si>
    <t>Charpente</t>
  </si>
  <si>
    <t>Toiture</t>
  </si>
  <si>
    <t>Menuiseries ext</t>
  </si>
  <si>
    <t>Locaux intérieurs</t>
  </si>
  <si>
    <t>Cloisons</t>
  </si>
  <si>
    <t>Menuiseries intérieurs</t>
  </si>
  <si>
    <t>Plafond</t>
  </si>
  <si>
    <t>Revêtement mural</t>
  </si>
  <si>
    <t>Sol</t>
  </si>
  <si>
    <t>Isolation</t>
  </si>
  <si>
    <t>Murs</t>
  </si>
  <si>
    <t>Toitures</t>
  </si>
  <si>
    <t>menuiseries extérieurs</t>
  </si>
  <si>
    <t>Chauffage / ventilation / plomberie</t>
  </si>
  <si>
    <t>Prod et distrib froid</t>
  </si>
  <si>
    <t>Equipements sanitaires</t>
  </si>
  <si>
    <t>Ascenseurs</t>
  </si>
  <si>
    <t>Electricité</t>
  </si>
  <si>
    <t xml:space="preserve">Courant fort </t>
  </si>
  <si>
    <t>Courant faible</t>
  </si>
  <si>
    <t>VRD</t>
  </si>
  <si>
    <t>Voirie Réseaux Distribution / Espaces verts</t>
  </si>
  <si>
    <t>Espaces verts</t>
  </si>
  <si>
    <t>éléments porteurs</t>
  </si>
  <si>
    <t>planchers</t>
  </si>
  <si>
    <t>Clos couvert</t>
  </si>
  <si>
    <t>façades</t>
  </si>
  <si>
    <t>charpente</t>
  </si>
  <si>
    <t>toiture</t>
  </si>
  <si>
    <t>menuiseries ext</t>
  </si>
  <si>
    <t>locaux intérieurs</t>
  </si>
  <si>
    <t>cloisons</t>
  </si>
  <si>
    <t>menuiseries intérieurs</t>
  </si>
  <si>
    <t>plafond</t>
  </si>
  <si>
    <t>revetement mural</t>
  </si>
  <si>
    <t>sol</t>
  </si>
  <si>
    <t>isolation</t>
  </si>
  <si>
    <t>murs</t>
  </si>
  <si>
    <t>toitures</t>
  </si>
  <si>
    <t>Chauffage ventilation plomberie</t>
  </si>
  <si>
    <t>prod et distrib de chaleur</t>
  </si>
  <si>
    <t>prod et distrib de foid</t>
  </si>
  <si>
    <t>équipements sanitaires</t>
  </si>
  <si>
    <t>ascenseur</t>
  </si>
  <si>
    <t>electricité</t>
  </si>
  <si>
    <t xml:space="preserve">courant fort </t>
  </si>
  <si>
    <t>courant faible</t>
  </si>
  <si>
    <t xml:space="preserve">voirie et réseaux divers </t>
  </si>
  <si>
    <t>espaces 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</si>
</sst>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[$€]_-;\-* #,##0.00\ [$€]_-;_-* &quot;-&quot;??\ [$€]_-;_-@_-"/>
    <numFmt numFmtId="166" formatCode="_-* #,##0.00\ _F_-;\-* #,##0.00\ _F_-;_-* &quot;-&quot;??\ _F_-;_-@_-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4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9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8" fillId="0" borderId="0"/>
    <xf numFmtId="166" fontId="8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8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63">
    <xf numFmtId="0" fontId="0" fillId="0" borderId="0" xfId="0"/>
    <xf numFmtId="0" fontId="3" fillId="0" borderId="9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0" fontId="3" fillId="0" borderId="10" xfId="1" applyFont="1" applyBorder="1" applyAlignment="1">
      <alignment horizontal="center" vertical="center" wrapText="1"/>
    </xf>
    <xf numFmtId="0" fontId="3" fillId="0" borderId="15" xfId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3" fillId="0" borderId="13" xfId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3" fillId="2" borderId="6" xfId="1" applyFont="1" applyFill="1" applyBorder="1" applyAlignment="1">
      <alignment horizontal="center" vertical="center"/>
    </xf>
    <xf numFmtId="0" fontId="3" fillId="2" borderId="16" xfId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4" borderId="0" xfId="0" applyFont="1" applyFill="1"/>
    <xf numFmtId="1" fontId="0" fillId="0" borderId="0" xfId="0" applyNumberFormat="1"/>
    <xf numFmtId="2" fontId="0" fillId="0" borderId="0" xfId="0" applyNumberFormat="1"/>
    <xf numFmtId="0" fontId="0" fillId="0" borderId="0" xfId="0"/>
    <xf numFmtId="10" fontId="0" fillId="0" borderId="0" xfId="8" applyNumberFormat="1" applyFont="1"/>
    <xf numFmtId="0" fontId="0" fillId="0" borderId="0" xfId="0" applyAlignment="1">
      <alignment horizontal="left"/>
    </xf>
    <xf numFmtId="0" fontId="0" fillId="0" borderId="0" xfId="0"/>
    <xf numFmtId="0" fontId="1" fillId="4" borderId="0" xfId="0" applyFont="1" applyFill="1" applyAlignment="1"/>
    <xf numFmtId="0" fontId="1" fillId="5" borderId="0" xfId="0" applyFont="1" applyFill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3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9" xfId="0" applyBorder="1" applyAlignment="1">
      <alignment wrapText="1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/>
    </xf>
    <xf numFmtId="0" fontId="7" fillId="0" borderId="0" xfId="0" applyFont="1" applyAlignment="1"/>
    <xf numFmtId="0" fontId="0" fillId="0" borderId="17" xfId="0" applyBorder="1"/>
    <xf numFmtId="0" fontId="0" fillId="0" borderId="1" xfId="0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0" fillId="0" borderId="0" xfId="0" applyAlignment="1">
      <alignment horizontal="left" indent="2"/>
    </xf>
    <xf numFmtId="0" fontId="0" fillId="0" borderId="0" xfId="0"/>
    <xf numFmtId="0" fontId="0" fillId="0" borderId="0" xfId="0" applyAlignment="1">
      <alignment horizontal="left"/>
    </xf>
    <xf numFmtId="0" fontId="4" fillId="3" borderId="0" xfId="0" applyFont="1" applyFill="1" applyAlignment="1">
      <alignment horizontal="left"/>
    </xf>
    <xf numFmtId="0" fontId="4" fillId="3" borderId="0" xfId="0" applyFont="1" applyFill="1" applyAlignment="1">
      <alignment horizontal="center"/>
    </xf>
    <xf numFmtId="0" fontId="9" fillId="6" borderId="0" xfId="0" applyFont="1" applyFill="1" applyAlignment="1">
      <alignment horizontal="left"/>
    </xf>
    <xf numFmtId="0" fontId="0" fillId="0" borderId="0" xfId="0" applyAlignment="1">
      <alignment horizontal="right"/>
    </xf>
    <xf numFmtId="0" fontId="7" fillId="0" borderId="0" xfId="0" applyFont="1"/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/>
  </cellXfs>
  <cellStyles count="19">
    <cellStyle name="Euro" xfId="2"/>
    <cellStyle name="Milliers 2" xfId="5"/>
    <cellStyle name="Milliers 3" xfId="7"/>
    <cellStyle name="Milliers 3 2" xfId="11"/>
    <cellStyle name="Milliers 4" xfId="12"/>
    <cellStyle name="Milliers 5" xfId="10"/>
    <cellStyle name="Monétaire 2" xfId="3"/>
    <cellStyle name="Normal" xfId="0" builtinId="0"/>
    <cellStyle name="Normal 2" xfId="6"/>
    <cellStyle name="Normal 3" xfId="1"/>
    <cellStyle name="Normal 4" xfId="9"/>
    <cellStyle name="Pourcentage" xfId="8" builtinId="5"/>
    <cellStyle name="Pourcentage 2" xfId="4"/>
    <cellStyle name="Pourcentage 3" xfId="14"/>
    <cellStyle name="Pourcentage 3 2" xfId="15"/>
    <cellStyle name="Pourcentage 4" xfId="16"/>
    <cellStyle name="Pourcentage 4 2" xfId="17"/>
    <cellStyle name="Pourcentage 5" xfId="18"/>
    <cellStyle name="Pourcentage 6" xfId="13"/>
  </cellStyles>
  <dxfs count="0"/>
  <tableStyles count="0" defaultTableStyle="TableStyleMedium2" defaultPivotStyle="PivotStyleLight16"/>
  <colors>
    <mruColors>
      <color rgb="FF63BE7B"/>
      <color rgb="FFF8696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externalLink" Target="externalLinks/externalLink6.xml"/><Relationship Id="rId47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2.xml"/><Relationship Id="rId46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1.xml"/><Relationship Id="rId40" Type="http://schemas.openxmlformats.org/officeDocument/2006/relationships/externalLink" Target="externalLinks/externalLink4.xml"/><Relationship Id="rId45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externalLink" Target="externalLinks/externalLink7.xml"/><Relationship Id="rId48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enqu&#234;te%20surfaces%20et%20appart%20fonct\surfaces\2014\Docs%20compl&#233;t&#233;s\1.%20INSA-%20Fichier%20surfaces%20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Patrimoine%20INSA\Surfaces%20diverses\Surfaces%20bat%20press%20book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Patrimoine%20INSA\Surfaces%20diverses\Surfaces%20batis%20du%20site\Surfaces%20SUN%20SUB%20SHON%20SHOB%202014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GESTION%20CONTRATS%20CONVENTIONS\Contrats%20Maintenance-Contr&#244;les-fluides\Fluides\Pr&#233;visionnel%20fluides\Suivi%20consos%202008-13%20et%20pr&#233;visions%202014-17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GESTION%20CONTRATS%20CONVENTIONS\Contrats%20Maintenance-Contr&#244;les-fluides\Fluides\tableaux%20suivi%20fluides\cl&#233;s%20r&#233;partition\Cl&#233;s%20g&#233;n&#233;rale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enqu&#234;te%20surfaces%20et%20appart%20fonct\surfaces\2014\Docs%20compl&#233;t&#233;s\Docs%20de%20pr&#233;paration\6.%20Etat%20batiment%202014%20(energie)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Valorisation\SPSI\validation%20et%20suivi%20SPSI\MAJ%20DOCUMENT\14%2007%2008%20Etat%20technique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oleObject" Target="file:///\\nas1.admr.insa\yatoo\serv_tech\ENQUETES%20DIVERSES\Valorisation\SPSI\validation%20et%20suivi%20SPSI\MAJ%20DOCUMENT\14%2007%2008%20Etat%20reglementaire,%20s&#233;curit&#233;,%20suret&#233;%20du%20%20b&#226;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surfaces 2014!L11C3:L30C3" advise="1">
            <x14:values rows="20">
              <value t="str">
                <val>BRET / 183096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surfaces 2014!L11C3:L30C3" advise="1"/>
        </mc:Fallback>
      </mc:AlternateContent>
      <mc:AlternateContent xmlns:mc="http://schemas.openxmlformats.org/markup-compatibility/2006">
        <mc:Choice Requires="x14">
          <x14:oleItem name="!surfaces 2014!L40C3:L63C3" advise="1">
            <x14:values rows="24">
              <value>
                <val>372710</val>
              </value>
              <value>
                <val>372712</val>
              </value>
              <value>
                <val>372713</val>
              </value>
              <value>
                <val>372714</val>
              </value>
              <value>
                <val>372715</val>
              </value>
              <value>
                <val>372716</val>
              </value>
              <value>
                <val>372725</val>
              </value>
              <value t="nil">
                <val>1</val>
              </value>
              <value>
                <val>372725</val>
              </value>
              <value>
                <val>372726</val>
              </value>
              <value>
                <val>372727</val>
              </value>
              <value>
                <val>372733</val>
              </value>
              <value>
                <val>372735</val>
              </value>
              <value>
                <val>372737</val>
              </value>
              <value>
                <val>372739</val>
              </value>
              <value>
                <val>372740</val>
              </value>
              <value>
                <val>372742</val>
              </value>
              <value>
                <val>372743</val>
              </value>
              <value>
                <val>372744</val>
              </value>
              <value>
                <val>372745</val>
              </value>
              <value>
                <val>372746</val>
              </value>
              <value>
                <val>372747</val>
              </value>
              <value>
                <val>372748</val>
              </value>
              <value>
                <val>372749</val>
              </value>
            </x14:values>
          </x14:oleItem>
        </mc:Choice>
        <mc:Fallback>
          <oleItem name="!surfaces 2014!L40C3:L63C3" advise="1"/>
        </mc:Fallback>
      </mc:AlternateContent>
    </oleItems>
  </oleLin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Feuil1!L1C1:L28C16" advise="1">
            <x14:values rows="28" cols="16">
              <value t="str">
                <val>INSA (Surfaces Officielles Déclarées)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N°</val>
              </value>
              <value t="str">
                <val>Identification 
du bâtiment</val>
              </value>
              <value t="str">
                <val>Surfaces en m²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Propriétaire</val>
              </value>
              <value t="str">
                <val>Année 
construction</val>
              </value>
              <value t="str">
                <val>Classement 
ERP</val>
              </value>
              <value t="str">
                <val>Effectif</val>
              </value>
              <value t="str">
                <val>Type de 
construction</val>
              </value>
              <value t="str">
                <val>Utilisation</val>
              </value>
              <value t="str">
                <val>Etat du
bât.</val>
              </value>
              <value t="str">
                <val>Observations</val>
              </value>
              <value t="nil">
                <val>1</val>
              </value>
              <value t="nil">
                <val>1</val>
              </value>
              <value t="str">
                <val>SHOB</val>
              </value>
              <value t="str">
                <val>SHON</val>
              </value>
              <value t="str">
                <val>SUB</val>
              </value>
              <value t="str">
                <val>SUN</val>
              </value>
              <value t="str">
                <val>SP</val>
              </value>
              <value t="str">
                <val>S au 
sol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</val>
              </value>
              <value t="str">
                <val>Administration</val>
              </value>
              <value>
                <val>3367</val>
              </value>
              <value>
                <val>1848</val>
              </value>
              <value>
                <val>1571</val>
              </value>
              <value>
                <val>931</val>
              </value>
              <value>
                <val>1889</val>
              </value>
              <value>
                <val>1195</val>
              </value>
              <value t="str">
                <val>ETAT</val>
              </value>
              <value>
                <val>1966</val>
              </value>
              <value t="str">
                <val>RW-2ème C</val>
              </value>
              <value>
                <val>1278</val>
              </value>
              <value t="str">
                <val>VS, R+1</val>
              </value>
              <value t="str">
                <val>Administration</val>
              </value>
              <value t="str">
                <val>T. Bon</val>
              </value>
              <value t="str">
                <val>Construction traditionnelle: poteaux-poutres, réfection complète isolation bat 1 et 4 en 2008 et aménagement int en 2012</val>
              </value>
              <value>
                <val>2</val>
              </value>
              <value t="str">
                <val>Enseignement</val>
              </value>
              <value>
                <val>7445</val>
              </value>
              <value>
                <val>4773</val>
              </value>
              <value>
                <val>4274</val>
              </value>
              <value>
                <val>819</val>
              </value>
              <value>
                <val>4557</val>
              </value>
              <value>
                <val>1536</val>
              </value>
              <value t="str">
                <val>ETAT</val>
              </value>
              <value>
                <val>1966</val>
              </value>
              <value t="str">
                <val>avec bâtiment 1</val>
              </value>
              <value t="nil">
                <val>1</val>
              </value>
              <value t="str">
                <val>SS, R+3</val>
              </value>
              <value t="str">
                <val>Enseignement</val>
              </value>
              <value t="str">
                <val>Moyen</val>
              </value>
              <value t="str">
                <val>en béton armé, voiles béton remplissage</val>
              </value>
              <value>
                <val>3</val>
              </value>
              <value t="str">
                <val>Amphis A,B,C
(120,120,150 places)</val>
              </value>
              <value>
                <val>3677</val>
              </value>
              <value>
                <val>1316</val>
              </value>
              <value>
                <val>1022</val>
              </value>
              <value>
                <val>80</val>
              </value>
              <value>
                <val>1072</val>
              </value>
              <value>
                <val>1114</val>
              </value>
              <value t="str">
                <val>ETAT</val>
              </value>
              <value>
                <val>1967</val>
              </value>
              <value t="str">
                <val>R,L-3ème C</val>
              </value>
              <value>
                <val>495</val>
              </value>
              <value t="str">
                <val>VS, Rdc</val>
              </value>
              <value t="str">
                <val>Enseignement</val>
              </value>
              <value t="str">
                <val>Moyen</val>
              </value>
              <value t="str">
                <val>en mur préfabriqué, planchers béton et 
hourdis, terrasse béton ou bac acier (1)</val>
              </value>
              <value>
                <val>4</val>
              </value>
              <value t="str">
                <val>Amphi D (450 places)</val>
              </value>
              <value>
                <val>3383</val>
              </value>
              <value>
                <val>1701</val>
              </value>
              <value>
                <val>1076</val>
              </value>
              <value>
                <val>29</val>
              </value>
              <value>
                <val>1165</val>
              </value>
              <value>
                <val>1140</val>
              </value>
              <value t="str">
                <val>ETAT</val>
              </value>
              <value>
                <val>1967</val>
              </value>
              <value t="str">
                <val>R, N, L-3ème C</val>
              </value>
              <value t="str">
                <val>663(418+245)</val>
              </value>
              <value t="str">
                <val>SS, R+1</val>
              </value>
              <value t="str">
                <val>Enseignement</val>
              </value>
              <value t="str">
                <val>Mauvais</val>
              </value>
              <value t="str">
                <val>dito (1) réfection complète isolation bat 1 et 4 en 2008</val>
              </value>
              <value>
                <val>5</val>
              </value>
              <value t="str">
                <val>TP Chimie</val>
              </value>
              <value>
                <val>4956</val>
              </value>
              <value>
                <val>3059</val>
              </value>
              <value>
                <val>2368</val>
              </value>
              <value>
                <val>408</val>
              </value>
              <value>
                <val>2798</val>
              </value>
              <value>
                <val>1875</val>
              </value>
              <value t="str">
                <val>ETAT</val>
              </value>
              <value>
                <val>1967</val>
              </value>
              <value t="str">
                <val>R, L -3ème C</val>
              </value>
              <value>
                <val>455</val>
              </value>
              <value t="str">
                <val>1/2VS, R+1</val>
              </value>
              <value t="str">
                <val>Enseignement</val>
              </value>
              <value t="str">
                <val>Bon</val>
              </value>
              <value t="str">
                <val>Terrasse bac acier + sheds, aménagement int en 2012</val>
              </value>
              <value>
                <val>6</val>
              </value>
              <value t="str">
                <val>TP Physique</val>
              </value>
              <value>
                <val>6690</val>
              </value>
              <value>
                <val>4323</val>
              </value>
              <value>
                <val>3341</val>
              </value>
              <value>
                <val>1569</val>
              </value>
              <value>
                <val>4122</val>
              </value>
              <value>
                <val>2302</val>
              </value>
              <value t="str">
                <val>ETAT</val>
              </value>
              <value>
                <val>1967</val>
              </value>
              <value t="str">
                <val>R,L,P -3ème C</val>
              </value>
              <value>
                <val>400</val>
              </value>
              <value t="str">
                <val>R+1</val>
              </value>
              <value t="str">
                <val>Enseignement</val>
              </value>
              <value t="str">
                <val>Moyen</val>
              </value>
              <value t="str">
                <val>Terrasse bac acier + sheds, refection TT en 2010, aménagement int en 2012</val>
              </value>
              <value>
                <val>7</val>
              </value>
              <value t="str">
                <val>TP Génie Civil</val>
              </value>
              <value>
                <val>7431</val>
              </value>
              <value>
                <val>4943</val>
              </value>
              <value>
                <val>4228</val>
              </value>
              <value>
                <val>1032</val>
              </value>
              <value>
                <val>4411</val>
              </value>
              <value>
                <val>2676</val>
              </value>
              <value t="str">
                <val>ETAT</val>
              </value>
              <value>
                <val>1968</val>
              </value>
              <value t="str">
                <val>R,L-4ème C</val>
              </value>
              <value t="nil">
                <val>1</val>
              </value>
              <value t="str">
                <val>1/2VS, R+2</val>
              </value>
              <value t="str">
                <val>Enseignement</val>
              </value>
              <value t="str">
                <val>Bon</val>
              </value>
              <value t="str">
                <val>Terrasse bac acier + sheds, Ext et réhab PFT 2010</val>
              </value>
              <value>
                <val>8</val>
              </value>
              <value t="str">
                <val>DATACENTER</val>
              </value>
              <value>
                <val>65</val>
              </value>
              <value>
                <val>65</val>
              </value>
              <value>
                <val>60</val>
              </value>
              <value>
                <val>0</val>
              </value>
              <value>
                <val>60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T. Bon</val>
              </value>
              <value t="nil">
                <val>1</val>
              </value>
              <value>
                <val>9</val>
              </value>
              <value t="str">
                <val>Technologie</val>
              </value>
              <value>
                <val>9635</val>
              </value>
              <value>
                <val>5856</val>
              </value>
              <value>
                <val>4196</val>
              </value>
              <value>
                <val>638</val>
              </value>
              <value>
                <val>4886</val>
              </value>
              <value>
                <val>3842</val>
              </value>
              <value t="str">
                <val>ETAT</val>
              </value>
              <value>
                <val>1968</val>
              </value>
              <value t="str">
                <val>R-4ème C</val>
              </value>
              <value t="nil">
                <val>1</val>
              </value>
              <value t="str">
                <val>VS, R+1</val>
              </value>
              <value t="str">
                <val>Enseignement</val>
              </value>
              <value t="str">
                <val>Mauvais</val>
              </value>
              <value t="str">
                <val>Terrasse bac acier + shedsExt et réhab PFT 2010</val>
              </value>
              <value>
                <val>10</val>
              </value>
              <value t="str">
                <val>Recherche Physique</val>
              </value>
              <value>
                <val>5585</val>
              </value>
              <value>
                <val>3596</val>
              </value>
              <value>
                <val>2939</val>
              </value>
              <value>
                <val>1269</val>
              </value>
              <value>
                <val>3121</val>
              </value>
              <value>
                <val>1193</val>
              </value>
              <value t="str">
                <val>ETAT</val>
              </value>
              <value>
                <val>1966</val>
              </value>
              <value t="str">
                <val>R-5ème C</val>
              </value>
              <value t="nil">
                <val>1</val>
              </value>
              <value t="str">
                <val>SS, R+2</val>
              </value>
              <value t="str">
                <val>Recherche</val>
              </value>
              <value t="str">
                <val>Moyen</val>
              </value>
              <value t="str">
                <val>dito (1)</val>
              </value>
              <value>
                <val>11</val>
              </value>
              <value t="str">
                <val>Recherche Chimie</val>
              </value>
              <value>
                <val>4619</val>
              </value>
              <value>
                <val>2939</val>
              </value>
              <value>
                <val>2081</val>
              </value>
              <value>
                <val>957</val>
              </value>
              <value>
                <val>2541</val>
              </value>
              <value>
                <val>1242</val>
              </value>
              <value t="str">
                <val>ETAT</val>
              </value>
              <value>
                <val>1968</val>
              </value>
              <value t="str">
                <val>R-5ème C</val>
              </value>
              <value t="nil">
                <val>1</val>
              </value>
              <value t="str">
                <val>SS, R+1</val>
              </value>
              <value t="str">
                <val>Rech/Enseigne</val>
              </value>
              <value t="str">
                <val>Moyen</val>
              </value>
              <value t="str">
                <val>dito (1)</val>
              </value>
              <value>
                <val>12</val>
              </value>
              <value t="str">
                <val>Restaurant</val>
              </value>
              <value>
                <val>8857</val>
              </value>
              <value>
                <val>4555</val>
              </value>
              <value>
                <val>2834</val>
              </value>
              <value>
                <val>46</val>
              </value>
              <value>
                <val>3383</val>
              </value>
              <value>
                <val>2243</val>
              </value>
              <value t="str">
                <val>ETAT</val>
              </value>
              <value>
                <val>1968</val>
              </value>
              <value t="str">
                <val>N-2ème C</val>
              </value>
              <value>
                <val>1278</val>
              </value>
              <value t="str">
                <val>SS, R+1</val>
              </value>
              <value t="str">
                <val>Restauration</val>
              </value>
              <value t="str">
                <val>Mauvais</val>
              </value>
              <value t="str">
                <val>dito (1)</val>
              </value>
              <value>
                <val>13</val>
              </value>
              <value t="str">
                <val>Résidence Arz
(282 chambres )</val>
              </value>
              <value>
                <val>8459</val>
              </value>
              <value>
                <val>6690</val>
              </value>
              <value>
                <val>5652</val>
              </value>
              <value>
                <val>142</val>
              </value>
              <value>
                <val>6096</val>
              </value>
              <value>
                <val>1560</val>
              </value>
              <value t="str">
                <val>ETAT 45%
OPHLM 55%</val>
              </value>
              <value>
                <val>1966</val>
              </value>
              <value t="str">
                <val xml:space="preserve">Foyer Logent - en 3è famille B </val>
              </value>
              <value t="nil">
                <val>1</val>
              </value>
              <value t="str">
                <val>SS, R+4</val>
              </value>
              <value t="str">
                <val>Hébergement</val>
              </value>
              <value t="str">
                <val>Bon</val>
              </value>
              <value t="str">
                <val>Réhabilitation en 2002 - dito (1)</val>
              </value>
              <value>
                <val>14</val>
              </value>
              <value t="str">
                <val>Résidence Bréhat
( 276 chambres )</val>
              </value>
              <value>
                <val>8924</val>
              </value>
              <value>
                <val>6963</val>
              </value>
              <value>
                <val>5382</val>
              </value>
              <value>
                <val>100</val>
              </value>
              <value>
                <val>6154</val>
              </value>
              <value>
                <val>1496</val>
              </value>
              <value t="str">
                <val>OPHLM</val>
              </value>
              <value>
                <val>1967</val>
              </value>
              <value t="str">
                <val xml:space="preserve">Foyer Logent - en 3è famille B </val>
              </value>
              <value t="nil">
                <val>1</val>
              </value>
              <value t="str">
                <val>SS, R+4</val>
              </value>
              <value t="str">
                <val>Hébergement</val>
              </value>
              <value t="str">
                <val>Bon</val>
              </value>
              <value t="str">
                <val>Réhabilitation en 1997 - dito (1)</val>
              </value>
              <value>
                <val>15</val>
              </value>
              <value t="str">
                <val>Résidence Cézembre
( 290 chambres )</val>
              </value>
              <value>
                <val>8752</val>
              </value>
              <value>
                <val>6794</val>
              </value>
              <value>
                <val>5385</val>
              </value>
              <value>
                <val>0</val>
              </value>
              <value>
                <val>6102</val>
              </value>
              <value>
                <val>1478</val>
              </value>
              <value t="str">
                <val>OPHLM</val>
              </value>
              <value>
                <val>1968</val>
              </value>
              <value t="str">
                <val xml:space="preserve">Foyer Logent - en 3è famille B </val>
              </value>
              <value t="nil">
                <val>1</val>
              </value>
              <value t="str">
                <val>SS, R+4</val>
              </value>
              <value t="str">
                <val>Hébergement</val>
              </value>
              <value t="str">
                <val>Bon</val>
              </value>
              <value t="str">
                <val>Réhabilitation en 1995 - dito (1)</val>
              </value>
              <value>
                <val>16</val>
              </value>
              <value t="str">
                <val>Résidence Les Glénan
(171 chambres )</val>
              </value>
              <value>
                <val>5402</val>
              </value>
              <value>
                <val>4517</val>
              </value>
              <value>
                <val>3902</val>
              </value>
              <value>
                <val>0</val>
              </value>
              <value>
                <val>4522</val>
              </value>
              <value>
                <val>1114</val>
              </value>
              <value t="str">
                <val>OPHLM</val>
              </value>
              <value>
                <val>1994</val>
              </value>
              <value t="str">
                <val>Foyer Logent - en 3è famille B
et ERP X, L  4ème C</val>
              </value>
              <value>
                <val>279</val>
              </value>
              <value t="str">
                <val>SS, R+4</val>
              </value>
              <value t="str">
                <val>Hébergement</val>
              </value>
              <value t="str">
                <val>Bon</val>
              </value>
              <value t="str">
                <val>Toiture sur charpente bois</val>
              </value>
              <value>
                <val>17</val>
              </value>
              <value t="str">
                <val>Halle Francis Querné</val>
              </value>
              <value>
                <val>5265</val>
              </value>
              <value>
                <val>2754</val>
              </value>
              <value>
                <val>2466</val>
              </value>
              <value>
                <val>10</val>
              </value>
              <value>
                <val>2499</val>
              </value>
              <value>
                <val>2486</val>
              </value>
              <value t="str">
                <val>ETAT</val>
              </value>
              <value t="str">
                <val>1996/1997</val>
              </value>
              <value t="str">
                <val>L, N, T, X-2ème C</val>
              </value>
              <value>
                <val>1499</val>
              </value>
              <value t="str">
                <val>R(+1)</val>
              </value>
              <value t="str">
                <val>Enseignement</val>
              </value>
              <value t="str">
                <val>T. Bon</val>
              </value>
              <value t="str">
                <val>Béton brut et enduit - bac acier+étanchéité</val>
              </value>
              <value>
                <val>18</val>
              </value>
              <value t="str">
                <val>Informatique</val>
              </value>
              <value>
                <val>3651</val>
              </value>
              <value>
                <val>1976</val>
              </value>
              <value>
                <val>1670</val>
              </value>
              <value>
                <val>1009</val>
              </value>
              <value>
                <val>1756</val>
              </value>
              <value>
                <val>1129</val>
              </value>
              <value t="str">
                <val>ETAT</val>
              </value>
              <value t="str">
                <val>1996/1997</val>
              </value>
              <value t="str">
                <val>R, S-3ème C</val>
              </value>
              <value>
                <val>567</val>
              </value>
              <value t="str">
                <val>R+1</val>
              </value>
              <value t="str">
                <val>Rech/Enseigne</val>
              </value>
              <value t="str">
                <val>T. Bon</val>
              </value>
              <value t="str">
                <val>Béton brut et enduit - bac acier+étanchéité</val>
              </value>
              <value>
                <val>19</val>
              </value>
              <value t="str">
                <val>Bibliothèque</val>
              </value>
              <value>
                <val>1025</val>
              </value>
              <value>
                <val>558</val>
              </value>
              <value>
                <val>425</val>
              </value>
              <value>
                <val>59</val>
              </value>
              <value>
                <val>437</val>
              </value>
              <value>
                <val>685</val>
              </value>
              <value t="str">
                <val>ETAT</val>
              </value>
              <value>
                <val>1997</val>
              </value>
              <value t="str">
                <val>avec bâtiment 18</val>
              </value>
              <value t="nil">
                <val>1</val>
              </value>
              <value t="str">
                <val>R</val>
              </value>
              <value t="str">
                <val>Bibliothèque</val>
              </value>
              <value t="str">
                <val>T. Bon</val>
              </value>
              <value t="str">
                <val>Béton enduit - terrasse béton</val>
              </value>
              <value>
                <val>20</val>
              </value>
              <value t="str">
                <val>Hangar Espaces Verts</val>
              </value>
              <value>
                <val>476</val>
              </value>
              <value>
                <val>254</val>
              </value>
              <value>
                <val>242</val>
              </value>
              <value>
                <val>12</val>
              </value>
              <value>
                <val>50</val>
              </value>
              <value>
                <val>222</val>
              </value>
              <value t="str">
                <val>INSA</val>
              </value>
              <value>
                <val>2005</val>
              </value>
              <value t="str">
                <val>CT</val>
              </value>
              <value t="nil">
                <val>1</val>
              </value>
              <value t="nil">
                <val>1</val>
              </value>
              <value t="str">
                <val>Technique</val>
              </value>
              <value t="str">
                <val>T. Bon</val>
              </value>
              <value t="nil">
                <val>1</val>
              </value>
              <value>
                <val>21</val>
              </value>
              <value t="str">
                <val>Local Produits</val>
              </value>
              <value>
                <val>214</val>
              </value>
              <value>
                <val>115</val>
              </value>
              <value>
                <val>96</val>
              </value>
              <value>
                <val>0</val>
              </value>
              <value>
                <val>101</val>
              </value>
              <value>
                <val>109</val>
              </value>
              <value t="nil">
                <val>1</val>
              </value>
              <value>
                <val>1974</val>
              </value>
              <value t="str">
                <val>CT</val>
              </value>
              <value t="nil">
                <val>1</val>
              </value>
              <value t="str">
                <val>R</val>
              </value>
              <value t="str">
                <val>Technique</val>
              </value>
              <value t="str">
                <val>Bon</val>
              </value>
              <value t="str">
                <val>Toiture fibro sur charpente bois</val>
              </value>
              <value>
                <val>22</val>
              </value>
              <value t="str">
                <val>Serre</val>
              </value>
              <value>
                <val>161</val>
              </value>
              <value>
                <val>161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160</val>
              </value>
              <value t="str">
                <val>ETAT</val>
              </value>
              <value>
                <val>1984</val>
              </value>
              <value t="str">
                <val>CT</val>
              </value>
              <value t="nil">
                <val>1</val>
              </value>
              <value t="str">
                <val>R</val>
              </value>
              <value t="str">
                <val>Technique</val>
              </value>
              <value t="str">
                <val>T. Bon</val>
              </value>
              <value t="str">
                <val>Transférér en 1995 - verre</val>
              </value>
              <value>
                <val>23</val>
              </value>
              <value t="str">
                <val>Maison des Etudiants</val>
              </value>
              <value>
                <val>1573</val>
              </value>
              <value>
                <val>805</val>
              </value>
              <value>
                <val>652</val>
              </value>
              <value>
                <val>0</val>
              </value>
              <value>
                <val>668</val>
              </value>
              <value>
                <val>832</val>
              </value>
              <value t="str">
                <val>OPHLM</val>
              </value>
              <value>
                <val>2002</val>
              </value>
              <value t="str">
                <val>R, L, N-2ème C</val>
              </value>
              <value>
                <val>1255</val>
              </value>
              <value t="str">
                <val>R+1</val>
              </value>
              <value t="str">
                <val>Vie Etudiant</val>
              </value>
              <value t="str">
                <val>T. Bon</val>
              </value>
              <value t="str">
                <val>Béton brut et enduit - bac acier+étanchéité</val>
              </value>
              <value>
                <val>24</val>
              </value>
              <value t="str">
                <val>Villa</val>
              </value>
              <value>
                <val>405</val>
              </value>
              <value>
                <val>242</val>
              </value>
              <value>
                <val>196</val>
              </value>
              <value>
                <val>0</val>
              </value>
              <value>
                <val>200</val>
              </value>
              <value>
                <val>169</val>
              </value>
              <value t="str">
                <val>OPHLM</val>
              </value>
              <value>
                <val>1966</val>
              </value>
              <value t="str">
                <val>R-5ème C</val>
              </value>
              <value t="str">
                <val>40(Enf -6ans)</val>
              </value>
              <value t="str">
                <val>VS, R+1</val>
              </value>
              <value t="str">
                <val>CLE (crèche)</val>
              </value>
              <value t="str">
                <val>T. Bon</val>
              </value>
              <value t="str">
                <val>Rénové et transformé en 1998</val>
              </value>
              <value t="str">
                <val>Total</val>
              </value>
              <value t="str">
                <val>23 Bâtiments</val>
              </value>
              <value>
                <val>110017</val>
              </value>
              <value>
                <val>70803</val>
              </value>
              <value>
                <val>56058</val>
              </value>
              <value>
                <val>9110</val>
              </value>
              <value>
                <val>62590</val>
              </value>
              <value>
                <val>31798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Feuil1!L1C1:L28C16" advise="1"/>
        </mc:Fallback>
      </mc:AlternateContent>
    </oleItems>
  </oleLin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MacroEnabled.12">
    <oleItems>
      <mc:AlternateContent xmlns:mc="http://schemas.openxmlformats.org/markup-compatibility/2006">
        <mc:Choice Requires="x14">
          <x14:oleItem name="!Récap SP!L1:L1048576" advise="1">
            <x14:values rows="39" cols="4"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N°</val>
              </value>
              <value t="str">
                <val>Identification 
du bâtiment</val>
              </value>
              <value t="str">
                <val>Surface plancher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</val>
              </value>
              <value t="str">
                <val>Administration</val>
              </value>
              <value>
                <val>1889.28</val>
              </value>
              <value t="nil">
                <val>1</val>
              </value>
              <value>
                <val>2</val>
              </value>
              <value t="str">
                <val>Enseignement</val>
              </value>
              <value>
                <val>4556.76</val>
              </value>
              <value t="nil">
                <val>1</val>
              </value>
              <value>
                <val>3</val>
              </value>
              <value t="str">
                <val>Amphis A,B,C
(120,120,150 places)</val>
              </value>
              <value>
                <val>1071.77</val>
              </value>
              <value t="nil">
                <val>1</val>
              </value>
              <value>
                <val>4</val>
              </value>
              <value t="str">
                <val>Amphi D (450 places)</val>
              </value>
              <value>
                <val>1164.93</val>
              </value>
              <value t="nil">
                <val>1</val>
              </value>
              <value>
                <val>5</val>
              </value>
              <value t="str">
                <val>TP Chimie</val>
              </value>
              <value>
                <val>2798.37</val>
              </value>
              <value t="nil">
                <val>1</val>
              </value>
              <value>
                <val>6</val>
              </value>
              <value t="str">
                <val>TP Physique</val>
              </value>
              <value>
                <val>4122.38</val>
              </value>
              <value t="nil">
                <val>1</val>
              </value>
              <value>
                <val>7</val>
              </value>
              <value t="str">
                <val>TP Génie Civil</val>
              </value>
              <value>
                <val>4410.99</val>
              </value>
              <value t="nil">
                <val>1</val>
              </value>
              <value>
                <val>8</val>
              </value>
              <value t="str">
                <val>DATACENTER</val>
              </value>
              <value>
                <val>60</val>
              </value>
              <value t="nil">
                <val>1</val>
              </value>
              <value>
                <val>9</val>
              </value>
              <value t="str">
                <val>Technologie</val>
              </value>
              <value>
                <val>4885.5300000000007</val>
              </value>
              <value t="nil">
                <val>1</val>
              </value>
              <value>
                <val>10</val>
              </value>
              <value t="str">
                <val>Recherche Physique</val>
              </value>
              <value>
                <val>3120.76</val>
              </value>
              <value t="nil">
                <val>1</val>
              </value>
              <value>
                <val>11</val>
              </value>
              <value t="str">
                <val>Recherche Chimie</val>
              </value>
              <value>
                <val>2540.7199999999998</val>
              </value>
              <value t="nil">
                <val>1</val>
              </value>
              <value>
                <val>12</val>
              </value>
              <value t="str">
                <val>Restaurant</val>
              </value>
              <value>
                <val>3382.75</val>
              </value>
              <value t="nil">
                <val>1</val>
              </value>
              <value>
                <val>13</val>
              </value>
              <value t="str">
                <val>Résidence Arz</val>
              </value>
              <value>
                <val>6095.7800000000007</val>
              </value>
              <value t="nil">
                <val>1</val>
              </value>
              <value>
                <val>14</val>
              </value>
              <value t="str">
                <val>Résidence Bréhat</val>
              </value>
              <value>
                <val>6154.0599999999995</val>
              </value>
              <value t="nil">
                <val>1</val>
              </value>
              <value>
                <val>15</val>
              </value>
              <value t="str">
                <val>Résidence Cézembre</val>
              </value>
              <value>
                <val>6101.76</val>
              </value>
              <value t="nil">
                <val>1</val>
              </value>
              <value>
                <val>16</val>
              </value>
              <value t="str">
                <val>Résidence Les Glénan</val>
              </value>
              <value>
                <val>4522.24</val>
              </value>
              <value t="nil">
                <val>1</val>
              </value>
              <value>
                <val>17</val>
              </value>
              <value t="str">
                <val>Halle Francis Querné</val>
              </value>
              <value>
                <val>2499.3000000000002</val>
              </value>
              <value t="nil">
                <val>1</val>
              </value>
              <value>
                <val>18</val>
              </value>
              <value t="str">
                <val>Informatique</val>
              </value>
              <value>
                <val>1756.25</val>
              </value>
              <value t="nil">
                <val>1</val>
              </value>
              <value>
                <val>19</val>
              </value>
              <value t="str">
                <val>Bibliothèque</val>
              </value>
              <value>
                <val>437.15</val>
              </value>
              <value t="nil">
                <val>1</val>
              </value>
              <value>
                <val>20</val>
              </value>
              <value t="str">
                <val>Hangar Espaces Verts</val>
              </value>
              <value>
                <val>50.23</val>
              </value>
              <value t="nil">
                <val>1</val>
              </value>
              <value>
                <val>21</val>
              </value>
              <value t="str">
                <val>Local Produits</val>
              </value>
              <value>
                <val>100.78</val>
              </value>
              <value t="nil">
                <val>1</val>
              </value>
              <value>
                <val>22</val>
              </value>
              <value t="str">
                <val>Serre</val>
              </value>
              <value>
                <val>0</val>
              </value>
              <value t="nil">
                <val>1</val>
              </value>
              <value>
                <val>23</val>
              </value>
              <value t="str">
                <val>Maison des Etudiants</val>
              </value>
              <value>
                <val>667.75</val>
              </value>
              <value t="nil">
                <val>1</val>
              </value>
              <value>
                <val>24</val>
              </value>
              <value t="str">
                <val>Villa</val>
              </value>
              <value>
                <val>200.31</val>
              </value>
              <value t="nil">
                <val>1</val>
              </value>
              <value t="str">
                <val>Total Bâti</val>
              </value>
              <value t="nil">
                <val>1</val>
              </value>
              <value>
                <val>62589.850000000006</val>
              </value>
              <value t="nil">
                <val>1</val>
              </value>
              <value t="str">
                <val>Total Parkings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Récap SP!L1:L1048576" advise="1"/>
        </mc:Fallback>
      </mc:AlternateContent>
      <mc:AlternateContent xmlns:mc="http://schemas.openxmlformats.org/markup-compatibility/2006">
        <mc:Choice Requires="x14">
          <x14:oleItem name="!Récap Surfaces!L1:L1048576" advise="1">
            <x14:values rows="42" cols="25">
              <value t="nil">
                <val>1</val>
              </value>
              <value t="nil">
                <val>1</val>
              </value>
              <value t="str">
                <val xml:space="preserve">Détail des surfaces du site de l'INSA de Rennes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MAJ</val>
              </value>
              <value>
                <val>41821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N°</val>
              </value>
              <value t="str">
                <val>Identification 
du bâtiment</val>
              </value>
              <value t="str">
                <val>SHOB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SHON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Combles, caves et sous sol</val>
              </value>
              <value t="str">
                <val>Locaux techniques</val>
              </value>
              <value t="str">
                <val>Prolongement exterieur</val>
              </value>
              <value t="str">
                <val>Parking sous-terrain</val>
              </value>
              <value t="str">
                <val>Toiture terrasse accessible ou non</val>
              </value>
              <value t="str">
                <val>Total</val>
              </value>
              <value t="nil">
                <val>1</val>
              </value>
              <value t="nil">
                <val>1</val>
              </value>
              <value t="str">
                <val>SUB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Elements structurels</val>
              </value>
              <value t="str">
                <val>local technique</val>
              </value>
              <value t="str">
                <val>autre surfaces</val>
              </value>
              <value t="str">
                <val>caves et sous sol</val>
              </value>
              <value t="str">
                <val>Circulation</val>
              </value>
              <value t="str">
                <val>Total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SUN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Surface legale &amp; sociale (SLS)</val>
              </value>
              <value t="str">
                <val>Surface specifique (SP)</val>
              </value>
              <value t="str">
                <val>Surface des services generaux (SSG)</val>
              </value>
              <value t="str">
                <val xml:space="preserve">Restauration </val>
              </value>
              <value t="str">
                <val xml:space="preserve">Logement de fonction </val>
              </value>
              <value t="str">
                <val>Autres surfaces SUB</val>
              </value>
              <value t="str">
                <val>Total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Surface de bureau (SB)</val>
              </value>
              <value t="str">
                <val>Surface de réunion (SR)</val>
              </value>
              <value t="str">
                <val>Surface annexe de travail (SAT)</val>
              </value>
              <value t="str">
                <val>Total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</val>
              </value>
              <value t="str">
                <val>Administration</val>
              </value>
              <value>
                <val>797.47999999999968</val>
              </value>
              <value>
                <val>86.08</val>
              </value>
              <value>
                <val>57.4</val>
              </value>
              <value>
                <val>940.9599999999997</val>
              </value>
              <value>
                <val>103.09</val>
              </value>
              <value>
                <val>436.81000000000006</val>
              </value>
              <value>
                <val>22.049999999999997</val>
              </value>
              <value>
                <val>0</val>
              </value>
              <value>
                <val>67.77</val>
              </value>
              <value>
                <val>0</val>
              </value>
              <value>
                <val>1570.6799999999996</val>
              </value>
              <value>
                <val>159.65999999999991</val>
              </value>
              <value>
                <val>34.03</val>
              </value>
              <value>
                <val>83.41</val>
              </value>
              <value>
                <val>0</val>
              </value>
              <value>
                <val>0</val>
              </value>
              <value>
                <val>1847.7799999999995</val>
              </value>
              <value>
                <val>0</val>
              </value>
              <value>
                <val>0</val>
              </value>
              <value>
                <val>354.15</val>
              </value>
              <value>
                <val>0</val>
              </value>
              <value>
                <val>1164.73</val>
              </value>
              <value>
                <val>3366.66</val>
              </value>
              <value>
                <val>2</val>
              </value>
              <value t="str">
                <val>Enseignement</val>
              </value>
              <value>
                <val>778.03883969811488</val>
              </value>
              <value>
                <val>39.67</val>
              </value>
              <value>
                <val>0.90999999999999992</val>
              </value>
              <value>
                <val>818.61883969811481</val>
              </value>
              <value>
                <val>84.600000000000009</val>
              </value>
              <value>
                <val>3023.6602749999952</val>
              </value>
              <value>
                <val>192.35999999999999</val>
              </value>
              <value>
                <val>0</val>
              </value>
              <value>
                <val>211.82999999999996</val>
              </value>
              <value>
                <val>0</val>
              </value>
              <value>
                <val>4331.0691146981098</val>
              </value>
              <value>
                <val>398.4518624394932</val>
              </value>
              <value>
                <val>21.57</val>
              </value>
              <value>
                <val>0</val>
              </value>
              <value>
                <val>21.68</val>
              </value>
              <value>
                <val>0</val>
              </value>
              <value>
                <val>4772.770977137603</val>
              </value>
              <value>
                <val>1212.2</val>
              </value>
              <value>
                <val>69.660863975666572</val>
              </value>
              <value>
                <val>0</val>
              </value>
              <value>
                <val>0</val>
              </value>
              <value>
                <val>1390.7</val>
              </value>
              <value>
                <val>7445.3318411132695</val>
              </value>
              <value>
                <val>3</val>
              </value>
              <value t="str">
                <val>Amphis A,B,C
(120,120,150 places)</val>
              </value>
              <value>
                <val>11.522999999999758</val>
              </value>
              <value>
                <val>0</val>
              </value>
              <value>
                <val>68.67</val>
              </value>
              <value>
                <val>80.192999999999756</val>
              </value>
              <value>
                <val>63.871899999989566</val>
              </value>
              <value>
                <val>836.6553739504933</val>
              </value>
              <value>
                <val>40.910000000000004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1021.6302739504825</val>
              </value>
              <value>
                <val>273.08972604951771</val>
              </value>
              <value>
                <val>21.23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1315.9500000000003</val>
              </value>
              <value>
                <val>1234.5900000000001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1126.0299999999997</val>
              </value>
              <value>
                <val>3676.57</val>
              </value>
              <value>
                <val>4</val>
              </value>
              <value t="str">
                <val>Amphi D (450 places)</val>
              </value>
              <value>
                <val>0</val>
              </value>
              <value>
                <val>0</val>
              </value>
              <value>
                <val>29.130059827805027</val>
              </value>
              <value>
                <val>29.130059827805027</val>
              </value>
              <value>
                <val>0</val>
              </value>
              <value>
                <val>645.15948233120503</val>
              </value>
              <value>
                <val>38.869999999999997</val>
              </value>
              <value>
                <val>363.17000000000007</val>
              </value>
              <value>
                <val>0</val>
              </value>
              <value>
                <val>0</val>
              </value>
              <value>
                <val>1076.3295421590101</val>
              </value>
              <value>
                <val>566.78045784098958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58.069999999999993</val>
              </value>
              <value>
                <val>1701.1799999999996</val>
              </value>
              <value>
                <val>473.88</val>
              </value>
              <value>
                <val>28.55</val>
              </value>
              <value>
                <val>108.78</val>
              </value>
              <value>
                <val>0</val>
              </value>
              <value>
                <val>1070.17</val>
              </value>
              <value>
                <val>3382.56</val>
              </value>
              <value>
                <val>5</val>
              </value>
              <value t="str">
                <val>TP Chimie</val>
              </value>
              <value>
                <val>250.94228723411408</val>
              </value>
              <value>
                <val>32.950000000000003</val>
              </value>
              <value>
                <val>124.47</val>
              </value>
              <value>
                <val>408.36228723411409</val>
              </value>
              <value>
                <val>0</val>
              </value>
              <value>
                <val>1957.3225274037475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2365.6848146378616</val>
              </value>
              <value>
                <val>336.69518536213798</val>
              </value>
              <value>
                <val>27.84</val>
              </value>
              <value>
                <val>0</val>
              </value>
              <value>
                <val>0</val>
              </value>
              <value>
                <val>329.05</val>
              </value>
              <value>
                <val>3059.27</val>
              </value>
              <value>
                <val>308.57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1588.02</val>
              </value>
              <value>
                <val>4955.8600000000006</val>
              </value>
              <value>
                <val>6</val>
              </value>
              <value t="str">
                <val>TP Physique</val>
              </value>
              <value>
                <val>1012.7278000000007</val>
              </value>
              <value>
                <val>92.098572550234522</val>
              </value>
              <value>
                <val>463.8203480739611</val>
              </value>
              <value>
                <val>1568.6467206241964</val>
              </value>
              <value>
                <val>0</val>
              </value>
              <value>
                <val>1726.549977192914</val>
              </value>
              <value>
                <val>29.459099948704669</val>
              </value>
              <value>
                <val>16.04</val>
              </value>
              <value>
                <val>0</val>
              </value>
              <value>
                <val>0</val>
              </value>
              <value>
                <val>3340.6957977658149</val>
              </value>
              <value>
                <val>351.26420223418529</val>
              </value>
              <value>
                <val>64.13000000000001</val>
              </value>
              <value>
                <val>283.95999999999998</val>
              </value>
              <value>
                <val>0</val>
              </value>
              <value>
                <val>283.79000000000002</val>
              </value>
              <value>
                <val>4323.84</val>
              </value>
              <value>
                <val>129.85000000000002</val>
              </value>
              <value>
                <val>51</val>
              </value>
              <value>
                <val>0</val>
              </value>
              <value>
                <val>0</val>
              </value>
              <value>
                <val>2185.7099999999996</val>
              </value>
              <value>
                <val>6690.4</val>
              </value>
              <value>
                <val>7</val>
              </value>
              <value t="str">
                <val>TP Génie Civil</val>
              </value>
              <value>
                <val>919.16800000000046</val>
              </value>
              <value>
                <val>45.5</val>
              </value>
              <value>
                <val>67.37</val>
              </value>
              <value>
                <val>1032.0380000000005</val>
              </value>
              <value>
                <val>0</val>
              </value>
              <value>
                <val>3180.1142187810919</val>
              </value>
              <value>
                <val>16.02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4228.1722187810929</val>
              </value>
              <value>
                <val>607.23401146293429</val>
              </value>
              <value>
                <val>99.060663275182264</val>
              </value>
              <value>
                <val>0</val>
              </value>
              <value>
                <val>0</val>
              </value>
              <value>
                <val>8.2231064807919818</val>
              </value>
              <value>
                <val>4942.6900000000014</val>
              </value>
              <value>
                <val>12.3</val>
              </value>
              <value>
                <val>0</val>
              </value>
              <value>
                <val>5.95</val>
              </value>
              <value>
                <val>0</val>
              </value>
              <value>
                <val>2470.1199999999994</val>
              </value>
              <value>
                <val>7431.0600000000013</val>
              </value>
              <value>
                <val>8</val>
              </value>
              <value t="str">
                <val>DATACENTER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60</val>
              </value>
              <value>
                <val>5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65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65</val>
              </value>
              <value>
                <val>9</val>
              </value>
              <value t="str">
                <val>Technologie</val>
              </value>
              <value>
                <val>381.55532715219755</val>
              </value>
              <value>
                <val>52.820000000000007</val>
              </value>
              <value>
                <val>203.60000000000002</val>
              </value>
              <value>
                <val>637.97532715219756</val>
              </value>
              <value>
                <val>90.200000000000017</val>
              </value>
              <value>
                <val>3275.0500596596657</val>
              </value>
              <value>
                <val>282.72280000000046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4285.9481868118637</val>
              </value>
              <value>
                <val>571.68307816453171</val>
              </value>
              <value>
                <val>67.658735023605701</val>
              </value>
              <value>
                <val>104.91999999999999</val>
              </value>
              <value>
                <val>0</val>
              </value>
              <value>
                <val>826.22</val>
              </value>
              <value>
                <val>5856.4300000000012</val>
              </value>
              <value>
                <val>0</val>
              </value>
              <value>
                <val>0</val>
              </value>
              <value>
                <val>43.3</val>
              </value>
              <value>
                <val>0</val>
              </value>
              <value>
                <val>3734.84</val>
              </value>
              <value>
                <val>9634.5700000000015</val>
              </value>
              <value>
                <val>10</val>
              </value>
              <value t="str">
                <val>Recherche Physique</val>
              </value>
              <value>
                <val>1132.7375757327727</val>
              </value>
              <value>
                <val>110.51355</val>
              </value>
              <value>
                <val>26.126999999999978</val>
              </value>
              <value>
                <val>1269.3781257327726</val>
              </value>
              <value>
                <val>71.4448000000001</val>
              </value>
              <value>
                <val>1566.7101794659714</val>
              </value>
              <value>
                <val>31.939999999999998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2939.4731051987442</val>
              </value>
              <value>
                <val>388.8166448012575</val>
              </value>
              <value>
                <val>4.78</val>
              </value>
              <value>
                <val>0</val>
              </value>
              <value>
                <val>0</val>
              </value>
              <value>
                <val>262.75724999999994</val>
              </value>
              <value>
                <val>3595.827000000002</val>
              </value>
              <value>
                <val>757.74</val>
              </value>
              <value>
                <val>118.35299999999998</val>
              </value>
              <value>
                <val>0</val>
              </value>
              <value>
                <val>0</val>
              </value>
              <value>
                <val>1112.8900000000001</val>
              </value>
              <value>
                <val>5584.8100000000022</val>
              </value>
              <value>
                <val>11</val>
              </value>
              <value t="str">
                <val>Recherche Chimie</val>
              </value>
              <value>
                <val>820.35476760552024</val>
              </value>
              <value>
                <val>101.507207938981</val>
              </value>
              <value>
                <val>35.593458262874982</val>
              </value>
              <value>
                <val>957.45543380737615</val>
              </value>
              <value>
                <val>0</val>
              </value>
              <value>
                <val>1118.3111261370864</val>
              </value>
              <value>
                <val>4.79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2080.5565599444626</val>
              </value>
              <value>
                <val>406.85040669249088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451.81999999999994</val>
              </value>
              <value>
                <val>2939.226966636953</val>
              </value>
              <value>
                <val>485.71999999999997</val>
              </value>
              <value>
                <val>52.57323160004303</val>
              </value>
              <value>
                <val>0</val>
              </value>
              <value>
                <val>0</val>
              </value>
              <value>
                <val>1141.5900000000001</val>
              </value>
              <value>
                <val>4619.1101982369964</val>
              </value>
              <value>
                <val>12</val>
              </value>
              <value t="str">
                <val>Restaurant</val>
              </value>
              <value>
                <val>45.5</val>
              </value>
              <value>
                <val>0</val>
              </value>
              <value>
                <val>0</val>
              </value>
              <value>
                <val>45.5</val>
              </value>
              <value>
                <val>226.46878349054248</val>
              </value>
              <value>
                <val>559.97057560743053</val>
              </value>
              <value>
                <val>0</val>
              </value>
              <value>
                <val>1842.5675870186435</val>
              </value>
              <value>
                <val>159.37</val>
              </value>
              <value>
                <val>0</val>
              </value>
              <value>
                <val>2833.8769461166166</val>
              </value>
              <value>
                <val>1198.7636538833826</val>
              </value>
              <value>
                <val>103.21000000000001</val>
              </value>
              <value>
                <val>0</val>
              </value>
              <value>
                <val>0</val>
              </value>
              <value>
                <val>419.06</val>
              </value>
              <value>
                <val>4554.9105999999992</val>
              </value>
              <value>
                <val>1858.72</val>
              </value>
              <value>
                <val>14.91</val>
              </value>
              <value>
                <val>141.88999999999999</val>
              </value>
              <value>
                <val>0</val>
              </value>
              <value>
                <val>2286.4000000000005</val>
              </value>
              <value>
                <val>8856.8306000000011</val>
              </value>
              <value>
                <val>13</val>
              </value>
              <value t="str">
                <val>Résidence Arz</val>
              </value>
              <value>
                <val>95.97</val>
              </value>
              <value>
                <val>21.55</val>
              </value>
              <value>
                <val>24.8</val>
              </value>
              <value>
                <val>142.32</val>
              </value>
              <value>
                <val>97.08</val>
              </value>
              <value>
                <val>1134.6992521960713</val>
              </value>
              <value>
                <val>94.71999999999997</val>
              </value>
              <value>
                <val>0</val>
              </value>
              <value>
                <val>4019.9500000000121</val>
              </value>
              <value>
                <val>163.25</val>
              </value>
              <value>
                <val>5652.0192521960835</val>
              </value>
              <value>
                <val>853.73074780391539</val>
              </value>
              <value>
                <val>21.02</val>
              </value>
              <value>
                <val>0</val>
              </value>
              <value>
                <val>0</val>
              </value>
              <value>
                <val>163.51</val>
              </value>
              <value>
                <val>6690.28</val>
              </value>
              <value>
                <val>314.78000000000003</val>
              </value>
              <value>
                <val>93.68</val>
              </value>
              <value>
                <val>13.49</val>
              </value>
              <value>
                <val>0</val>
              </value>
              <value>
                <val>1346.6299999999999</val>
              </value>
              <value>
                <val>8458.8599999999988</val>
              </value>
              <value>
                <val>14</val>
              </value>
              <value t="str">
                <val>Résidence Bréhat</val>
              </value>
              <value>
                <val>119.29999999999998</val>
              </value>
              <value>
                <val>16.84</val>
              </value>
              <value>
                <val>14.690000000000001</val>
              </value>
              <value>
                <val>150.82999999999998</val>
              </value>
              <value>
                <val>60.67</val>
              </value>
              <value>
                <val>67.3</val>
              </value>
              <value>
                <val>74.810000000000016</val>
              </value>
              <value>
                <val>0</val>
              </value>
              <value>
                <val>5027.5639999999976</val>
              </value>
              <value>
                <val>0</val>
              </value>
              <value>
                <val>5381.1739999999972</val>
              </value>
              <value>
                <val>1263.1260000000041</val>
              </value>
              <value>
                <val>54.499999999999972</val>
              </value>
              <value>
                <val>0</val>
              </value>
              <value>
                <val>0</val>
              </value>
              <value>
                <val>264.08999999999997</val>
              </value>
              <value>
                <val>6962.8900000000012</val>
              </value>
              <value>
                <val>470.97999999999996</val>
              </value>
              <value>
                <val>106.18999999999998</val>
              </value>
              <value>
                <val>5.24</val>
              </value>
              <value>
                <val>0</val>
              </value>
              <value>
                <val>1378.21</val>
              </value>
              <value>
                <val>8923.51</val>
              </value>
              <value>
                <val>15</val>
              </value>
              <value t="str">
                <val>Résidence Cézembre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366.98</val>
              </value>
              <value>
                <val>51.41</val>
              </value>
              <value>
                <val>169.21499999999997</val>
              </value>
              <value>
                <val>0</val>
              </value>
              <value>
                <val>4792.8200000000115</val>
              </value>
              <value>
                <val>0</val>
              </value>
              <value>
                <val>5380.425000000012</val>
              </value>
              <value>
                <val>1147.929999999988</val>
              </value>
              <value>
                <val>61.965000000000011</val>
              </value>
              <value>
                <val>0</val>
              </value>
              <value>
                <val>0</val>
              </value>
              <value>
                <val>203.34999999999997</val>
              </value>
              <value>
                <val>6793.67</val>
              </value>
              <value>
                <val>559.72</val>
              </value>
              <value>
                <val>80.84</val>
              </value>
              <value>
                <val>0</val>
              </value>
              <value>
                <val>0</val>
              </value>
              <value>
                <val>1317.6799999999996</val>
              </value>
              <value>
                <val>8751.91</val>
              </value>
              <value>
                <val>16</val>
              </value>
              <value t="str">
                <val>Résidence Les Glénan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501.84145000000001</val>
              </value>
              <value>
                <val>53.17</val>
              </value>
              <value>
                <val>79.670176928871768</val>
              </value>
              <value>
                <val>0</val>
              </value>
              <value>
                <val>3272.0325440390916</val>
              </value>
              <value>
                <val>0</val>
              </value>
              <value>
                <val>3906.7141709679636</val>
              </value>
              <value>
                <val>483.8682012207787</val>
              </value>
              <value>
                <val>26.658199999999432</val>
              </value>
              <value>
                <val>0</val>
              </value>
              <value>
                <val>0</val>
              </value>
              <value>
                <val>99.679427811258378</val>
              </value>
              <value>
                <val>4516.920000000001</val>
              </value>
              <value>
                <val>561.01</val>
              </value>
              <value>
                <val>36.18</val>
              </value>
              <value>
                <val>209.07</val>
              </value>
              <value>
                <val>0</val>
              </value>
              <value>
                <val>79.25</val>
              </value>
              <value>
                <val>5402.4300000000012</val>
              </value>
              <value>
                <val>17</val>
              </value>
              <value t="str">
                <val>Halle Francis Querné</val>
              </value>
              <value>
                <val>10.43</val>
              </value>
              <value>
                <val>0</val>
              </value>
              <value>
                <val>0</val>
              </value>
              <value>
                <val>10.43</val>
              </value>
              <value>
                <val>2338.3000000000002</val>
              </value>
              <value>
                <val>27.04</val>
              </value>
              <value>
                <val>89.792200000000051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2465.5621999999998</val>
              </value>
              <value>
                <val>175.11780000000016</val>
              </value>
              <value>
                <val>65.320000000000007</val>
              </value>
              <value>
                <val>0</val>
              </value>
              <value>
                <val>0</val>
              </value>
              <value>
                <val>47.98</val>
              </value>
              <value>
                <val>2753.98</val>
              </value>
              <value>
                <val>0</val>
              </value>
              <value>
                <val>0</val>
              </value>
              <value>
                <val>75.989999999999995</val>
              </value>
              <value>
                <val>0</val>
              </value>
              <value>
                <val>2434.94</val>
              </value>
              <value>
                <val>5264.91</val>
              </value>
              <value>
                <val>18</val>
              </value>
              <value t="str">
                <val>Informatique</val>
              </value>
              <value>
                <val>448.49100000000084</val>
              </value>
              <value>
                <val>39.1</val>
              </value>
              <value>
                <val>521.48789999997132</val>
              </value>
              <value>
                <val>1009.0788999999722</val>
              </value>
              <value>
                <val>19.02</val>
              </value>
              <value>
                <val>594.98949999999184</val>
              </value>
              <value>
                <val>47.39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1670.4783999999643</val>
              </value>
              <value>
                <val>245.56160000003609</val>
              </value>
              <value>
                <val>59.809999999999995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1975.8500000000004</val>
              </value>
              <value>
                <val>0</val>
              </value>
              <value>
                <val>0</val>
              </value>
              <value>
                <val>499.75</val>
              </value>
              <value>
                <val>0</val>
              </value>
              <value>
                <val>1175.0000000000002</val>
              </value>
              <value>
                <val>3650.6000000000004</val>
              </value>
              <value>
                <val>19</val>
              </value>
              <value t="str">
                <val>Bibliothèque</val>
              </value>
              <value>
                <val>59.232000000000028</val>
              </value>
              <value>
                <val>0</val>
              </value>
              <value>
                <val>0</val>
              </value>
              <value>
                <val>59.232000000000028</val>
              </value>
              <value>
                <val>0</val>
              </value>
              <value>
                <val>365.38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424.61200000000002</val>
              </value>
              <value>
                <val>121.85799999999993</val>
              </value>
              <value>
                <val>11.330000000000002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557.79999999999995</val>
              </value>
              <value>
                <val>0</val>
              </value>
              <value>
                <val>0</val>
              </value>
              <value>
                <val>19.829999999999998</val>
              </value>
              <value>
                <val>0</val>
              </value>
              <value>
                <val>446.87</val>
              </value>
              <value>
                <val>1024.5</val>
              </value>
              <value>
                <val>20</val>
              </value>
              <value t="str">
                <val>Hangar Espaces Verts</val>
              </value>
              <value>
                <val>12.11</val>
              </value>
              <value>
                <val>0</val>
              </value>
              <value>
                <val>0</val>
              </value>
              <value>
                <val>12.11</val>
              </value>
              <value>
                <val>21.582499999998383</val>
              </value>
              <value>
                <val>208.52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242.21249999999839</val>
              </value>
              <value>
                <val>11.66750000000161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253.88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222.25</val>
              </value>
              <value>
                <val>476.13</val>
              </value>
              <value>
                <val>21</val>
              </value>
              <value t="str">
                <val>Local Produits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96.17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96.17</val>
              </value>
              <value>
                <val>19.029999999999987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115.19999999999999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98.59</val>
              </value>
              <value>
                <val>213.79</val>
              </value>
              <value>
                <val>22</val>
              </value>
              <value t="str">
                <val>Serre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10.310000000000002</val>
              </value>
              <value>
                <val>0</val>
              </value>
              <value>
                <val>150.29</val>
              </value>
              <value>
                <val>0</val>
              </value>
              <value>
                <val>0</val>
              </value>
              <value>
                <val>160.6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160.6</val>
              </value>
              <value>
                <val>23</val>
              </value>
              <value t="str">
                <val>Maison des Etudiants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618.45999999999992</val>
              </value>
              <value>
                <val>34.019999999999996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652.4799999999999</val>
              </value>
              <value>
                <val>106.5156993089991</val>
              </value>
              <value>
                <val>46.430000000000007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805.42569930899913</val>
              </value>
              <value>
                <val>0</val>
              </value>
              <value>
                <val>5.7143006910011911</val>
              </value>
              <value>
                <val>126.66</val>
              </value>
              <value>
                <val>0</val>
              </value>
              <value>
                <val>635.02</val>
              </value>
              <value>
                <val>1572.8200000000002</val>
              </value>
              <value>
                <val>24</val>
              </value>
              <value t="str">
                <val>Villa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143.68000000000004</val>
              </value>
              <value>
                <val>52.809999999999995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196.49000000000004</val>
              </value>
              <value>
                <val>41.379999999999825</val>
              </value>
              <value>
                <val>4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241.86999999999986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0</val>
              </value>
              <value>
                <val>162.65</val>
              </value>
              <value>
                <val>404.51999999999987</val>
              </value>
              <value t="str">
                <val>Total Bâti</val>
              </value>
              <value t="nil">
                <val>1</val>
              </value>
              <value>
                <val>6895.560597422721</val>
              </value>
              <value>
                <val>638.62933048921548</val>
              </value>
              <value>
                <val>1638.0687661646125</val>
              </value>
              <value>
                <val>9172.2586940765505</val>
              </value>
              <value>
                <val>4807.2894334905304</val>
              </value>
              <value>
                <val>21071.822547725664</val>
              </value>
              <value>
                <val>1214.7192768775772</val>
              </value>
              <value>
                <val>2221.7775870186438</val>
              </value>
              <value>
                <val>17551.336544039114</val>
              </value>
              <value>
                <val>163.25</val>
              </value>
              <value>
                <val>56202.454083228084</val>
              </value>
              <value>
                <val>9744.3847772646423</val>
              </value>
              <value>
                <val>794.54259829878742</val>
              </value>
              <value>
                <val>622.57999999999993</val>
              </value>
              <value>
                <val>21.68</val>
              </value>
              <value>
                <val>3417.5997842920506</val>
              </value>
              <value>
                <val>70803.241243083554</val>
              </value>
              <value>
                <val>8380.06</val>
              </value>
              <value>
                <val>657.65139626671078</val>
              </value>
              <value>
                <val>1604.1</val>
              </value>
              <value>
                <val>0</val>
              </value>
              <value>
                <val>28568.289999999997</val>
              </value>
              <value>
                <val>110013.34263935029</val>
              </value>
              <value t="str">
                <val>Total Parkings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Récap Surfaces!L1:L1048576" advise="1"/>
        </mc:Fallback>
      </mc:AlternateContent>
    </oleItems>
  </oleLin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12">
    <oleItems>
      <mc:AlternateContent xmlns:mc="http://schemas.openxmlformats.org/markup-compatibility/2006">
        <mc:Choice Requires="x14">
          <x14:oleItem name="!Evo fluides!L1:L1048576" advise="1">
            <x14:values rows="57" cols="12">
              <value t="str">
                <val>Evolution du budget de fonctionnement fluides en 2008 et 2013 et prévisionnel 2014 à 2017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2008</val>
              </value>
              <value>
                <val>2009</val>
              </value>
              <value>
                <val>2010</val>
              </value>
              <value>
                <val>2011</val>
              </value>
              <value>
                <val>2012</val>
              </value>
              <value>
                <val>2013</val>
              </value>
              <value>
                <val>2014</val>
              </value>
              <value>
                <val>2015</val>
              </value>
              <value>
                <val>2016</val>
              </value>
              <value>
                <val>2017</val>
              </value>
              <value t="str">
                <val>Eau</val>
              </value>
              <value t="str">
                <val>Coût total en € TTC</val>
              </value>
              <value>
                <val>97013.267842500005</val>
              </value>
              <value>
                <val>101951.17282549999</val>
              </value>
              <value>
                <val>120196.75116050002</val>
              </value>
              <value>
                <val>105926.849045</val>
              </value>
              <value>
                <val>100135.21999999999</val>
              </value>
              <value>
                <val>116006.39000000001</val>
              </value>
              <value>
                <val>132605.96007247121</val>
              </value>
              <value>
                <val>141706.42725764375</val>
              </value>
              <value>
                <val>150484.58269678665</val>
              </value>
              <value>
                <val>161442.38074702109</val>
              </value>
              <value t="nil">
                <val>1</val>
              </value>
              <value t="str">
                <val>conso en m³</val>
              </value>
              <value>
                <val>53018</val>
              </value>
              <value>
                <val>53932</val>
              </value>
              <value>
                <val>62213</val>
              </value>
              <value>
                <val>50453</val>
              </value>
              <value>
                <val>44097</val>
              </value>
              <value>
                <val>47155</val>
              </value>
              <value>
                <val>49731</val>
              </value>
              <value>
                <val>49073.599999999999</val>
              </value>
              <value>
                <val>48101.919999999998</val>
              </value>
              <value>
                <val>47631.704000000005</val>
              </value>
              <value t="nil">
                <val>1</val>
              </value>
              <value t="str">
                <val>Prix du m³ en € TTC</val>
              </value>
              <value>
                <val>1.8298175684201592</val>
              </value>
              <value>
                <val>1.8903651417618481</val>
              </value>
              <value>
                <val>1.9320198537363575</val>
              </value>
              <value>
                <val>2.0995153716330051</val>
              </value>
              <value>
                <val>2.2707943851055625</val>
              </value>
              <value>
                <val>2.4601079418937548</val>
              </value>
              <value>
                <val>2.6664647819764573</val>
              </value>
              <value>
                <val>2.8876305642472482</val>
              </value>
              <value>
                <val>3.1284527248971901</val>
              </value>
              <value>
                <val>3.3893891502815241</val>
              </value>
              <value t="nil">
                <val>1</val>
              </value>
              <value t="str">
                <val>Evolution prix du m³</val>
              </value>
              <value t="nil">
                <val>1</val>
              </value>
              <value>
                <val>3.3089404313657811E-2</val>
              </value>
              <value>
                <val>2.2035273003228717E-2</val>
              </value>
              <value>
                <val>8.6694511742581692E-2</val>
              </value>
              <value>
                <val>8.1580261705507917E-2</val>
              </value>
              <value>
                <val>8.336886775391239E-2</val>
              </value>
              <value>
                <val>8.3881213734000662E-2</val>
              </value>
              <value>
                <val>8.2943447731140318E-2</val>
              </value>
              <value>
                <val>8.3397843073017786E-2</val>
              </value>
              <value>
                <val>8.3407501512719584E-2</val>
              </value>
              <value t="nil">
                <val>1</val>
              </value>
              <value t="str">
                <val>Evolution prix du m³ pour 2008/13 et prévision 2014/17</val>
              </value>
              <value>
                <val>0.34445530765002985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0.37774001398996426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conso</val>
              </value>
              <value t="nil">
                <val>1</val>
              </value>
              <value>
                <val>1.7239428118752231E-2</val>
              </value>
              <value>
                <val>0.15354520507305502</val>
              </value>
              <value>
                <val>-0.18902801665246816</val>
              </value>
              <value>
                <val>-0.12597863357976735</val>
              </value>
              <value>
                <val>6.9347121119350597E-2</val>
              </value>
              <value>
                <val>5.4628353302937027E-2</val>
              </value>
              <value>
                <val>-1.3219118859463919E-2</val>
              </value>
              <value>
                <val>-1.9800462978057487E-2</val>
              </value>
              <value>
                <val>-9.7754102123157605E-3</val>
              </value>
              <value t="nil">
                <val>1</val>
              </value>
              <value t="str">
                <val>Evolution conso de 2008 à 2013 et prévision 2014 à 2017</val>
              </value>
              <value>
                <val>-0.11058508431098868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1.0109299119923865E-2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coût total</val>
              </value>
              <value t="nil">
                <val>1</val>
              </value>
              <value>
                <val>5.0899274839567576E-2</val>
              </value>
              <value>
                <val>0.17896388858840528</val>
              </value>
              <value>
                <val>-0.11872119651924096</val>
              </value>
              <value>
                <val>-5.4675741770998987E-2</val>
              </value>
              <value>
                <val>0.15849737984297652</val>
              </value>
              <value>
                <val>0.14309185961627802</val>
              </value>
              <value>
                <val>6.8627889577504542E-2</val>
              </value>
              <value>
                <val>6.1946064190743222E-2</val>
              </value>
              <value>
                <val>7.2816748758332661E-2</val>
              </value>
              <value t="nil">
                <val>1</val>
              </value>
              <value t="str">
                <val>Evolution cout total de 2008 à 2013 et prévision 2014 à 2017</val>
              </value>
              <value>
                <val>0.19577860410119508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0.39166799990087675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Elec</val>
              </value>
              <value t="str">
                <val>Coût total en € TTC (hors Data center)</val>
              </value>
              <value>
                <val>294093.99</val>
              </value>
              <value>
                <val>301804.21000000002</val>
              </value>
              <value>
                <val>316747.92000000004</val>
              </value>
              <value>
                <val>334515.79000000004</val>
              </value>
              <value>
                <val>361483.23</val>
              </value>
              <value>
                <val>366571.05</val>
              </value>
              <value>
                <val>404922.1601241203</val>
              </value>
              <value>
                <val>445414.3761365324</val>
              </value>
              <value>
                <val>489955.8137501856</val>
              </value>
              <value>
                <val>538951.39512520423</val>
              </value>
              <value t="nil">
                <val>1</val>
              </value>
              <value t="str">
                <val>conso en kWh (hors Data center)</val>
              </value>
              <value>
                <val>4071949</val>
              </value>
              <value>
                <val>3890187</val>
              </value>
              <value>
                <val>3924210</val>
              </value>
              <value>
                <val>3773022</val>
              </value>
              <value>
                <val>3954288</val>
              </value>
              <value>
                <val>3776114</val>
              </value>
              <value>
                <val>3898295</val>
              </value>
              <value>
                <val>3898295</val>
              </value>
              <value>
                <val>3898295</val>
              </value>
              <value>
                <val>3898295</val>
              </value>
              <value t="nil">
                <val>1</val>
              </value>
              <value t="str">
                <val>Coût  en € TTC DATA CENTER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10387.160543881884</val>
              </value>
              <value>
                <val>33264.691495675186</val>
              </value>
              <value>
                <val>50989.624903339783</val>
              </value>
              <value>
                <val>55878.58739367377</val>
              </value>
              <value t="nil">
                <val>1</val>
              </value>
              <value t="str">
                <val>Conso en kWh data center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100000</val>
              </value>
              <value>
                <val>250000</val>
              </value>
              <value>
                <val>350000</val>
              </value>
              <value>
                <val>350000</val>
              </value>
              <value t="nil">
                <val>1</val>
              </value>
              <value t="str">
                <val>Abonnement EDF supplémentaire en € TTC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>
                <val>4700</val>
              </value>
              <value>
                <val>7000</val>
              </value>
              <value>
                <val>7490</val>
              </value>
              <value t="nil">
                <val>1</val>
              </value>
              <value t="str">
                <val>Cumul global du site + DATA CENTER en € TTC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366571.05</val>
              </value>
              <value>
                <val>416929.00930849864</val>
              </value>
              <value>
                <val>480460.7251367537</val>
              </value>
              <value>
                <val>542905.26190852618</val>
              </value>
              <value>
                <val>596985.78809937881</val>
              </value>
              <value t="nil">
                <val>1</val>
              </value>
              <value t="str">
                <val>Prix du kWh en € TTC</val>
              </value>
              <value>
                <val>7.2224379529311392E-2</val>
              </value>
              <value>
                <val>7.7580900352605162E-2</val>
              </value>
              <value>
                <val>8.0716353100369259E-2</val>
              </value>
              <value>
                <val>8.8659909748737234E-2</val>
              </value>
              <value>
                <val>9.1415503878321452E-2</val>
              </value>
              <value>
                <val>9.707626676525126E-2</val>
              </value>
              <value>
                <val>0.10387160543881885</val>
              </value>
              <value>
                <val>0.11425876598270074</val>
              </value>
              <value>
                <val>0.12568464258097081</val>
              </value>
              <value>
                <val>0.13825310683906791</val>
              </value>
              <value t="nil">
                <val>1</val>
              </value>
              <value t="str">
                <val xml:space="preserve">Evolution prix du kWh </val>
              </value>
              <value t="nil">
                <val>1</val>
              </value>
              <value>
                <val>7.4164996060920085E-2</val>
              </value>
              <value>
                <val>4.0415266302833208E-2</val>
              </value>
              <value>
                <val>9.8413225365748591E-2</val>
              </value>
              <value>
                <val>3.1080497796508011E-2</val>
              </value>
              <value>
                <val>6.192344456652088E-2</val>
              </value>
              <value>
                <val>7.0000000000000007E-2</val>
              </value>
              <value>
                <val>0.1</val>
              </value>
              <value>
                <val>0.1</val>
              </value>
              <value>
                <val>0.1</val>
              </value>
              <value t="nil">
                <val>1</val>
              </value>
              <value t="str">
                <val>Evolution de 2008 à 2013 et prévision 2014 à 2017</val>
              </value>
              <value>
                <val>0.34409277584522591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0.42417000000000038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conso</val>
              </value>
              <value t="nil">
                <val>1</val>
              </value>
              <value>
                <val>-4.463759246493515E-2</val>
              </value>
              <value>
                <val>8.7458520631527037E-3</val>
              </value>
              <value>
                <val>-3.852699014578731E-2</val>
              </value>
              <value>
                <val>4.8042656523073601E-2</val>
              </value>
              <value>
                <val>-4.5058427711891502E-2</val>
              </value>
              <value>
                <val>-1.4160071294756493E-2</val>
              </value>
              <value>
                <val>0</val>
              </value>
              <value>
                <val>0</val>
              </value>
              <value>
                <val>0</val>
              </value>
              <value t="nil">
                <val>1</val>
              </value>
              <value t="str">
                <val>Evolution conso de 2008 à 2013 et prévision 2014 à 2017</val>
              </value>
              <value>
                <val>-7.2651941367634976E-2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3.235627949791775E-2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gaz</val>
              </value>
              <value t="str">
                <val>Coût total en € TTC</val>
              </value>
              <value>
                <val>20305.580000000002</val>
              </value>
              <value>
                <val>17167.559999999998</val>
              </value>
              <value>
                <val>18896.250000000004</val>
              </value>
              <value>
                <val>22550.09</val>
              </value>
              <value>
                <val>24909.66</val>
              </value>
              <value>
                <val>26216.22</val>
              </value>
              <value>
                <val>29227.544138324174</val>
              </value>
              <value>
                <val>31273.472228006864</val>
              </value>
              <value>
                <val>33462.615283967345</val>
              </value>
              <value>
                <val>35804.998353845062</val>
              </value>
              <value t="nil">
                <val>1</val>
              </value>
              <value t="str">
                <val>conso en kW</val>
              </value>
              <value>
                <val>442133</val>
              </value>
              <value>
                <val>460369</val>
              </value>
              <value>
                <val>452943.51968200004</val>
              </value>
              <value>
                <val>479074.68717699999</val>
              </value>
              <value>
                <val>461754.36060900002</val>
              </value>
              <value>
                <val>472686.99927800003</val>
              </value>
              <value>
                <val>479074.68717699999</val>
              </value>
              <value>
                <val>479074.68717699999</val>
              </value>
              <value>
                <val>479074.68717699999</val>
              </value>
              <value>
                <val>479074.68717699999</val>
              </value>
              <value t="nil">
                <val>1</val>
              </value>
              <value t="str">
                <val>Prix du kW en € TTC</val>
              </value>
              <value>
                <val>4.592640675995685E-2</val>
              </value>
              <value>
                <val>3.7290868846512247E-2</val>
              </value>
              <value>
                <val>4.1718777681744014E-2</val>
              </value>
              <value>
                <val>4.7070092834332104E-2</val>
              </value>
              <value>
                <val>5.3945695211512608E-2</val>
              </value>
              <value>
                <val>5.546211349168402E-2</val>
              </value>
              <value>
                <val>6.1008324840852425E-2</val>
              </value>
              <value>
                <val>6.5278907579712095E-2</val>
              </value>
              <value>
                <val>6.9848431110291945E-2</val>
              </value>
              <value>
                <val>7.4737821288012388E-2</val>
              </value>
              <value t="nil">
                <val>1</val>
              </value>
              <value t="str">
                <val>Evolution prix du kW en € TTC</val>
              </value>
              <value t="nil">
                <val>1</val>
              </value>
              <value>
                <val>-0.18802990529130426</val>
              </value>
              <value>
                <val>0.11873976048820056</val>
              </value>
              <value>
                <val>0.12827113951926283</val>
              </value>
              <value>
                <val>0.14607157035742158</val>
              </value>
              <value>
                <val>2.8110088751767348E-2</val>
              </value>
              <value>
                <val>0.1</val>
              </value>
              <value>
                <val>7.0000000000000007E-2</val>
              </value>
              <value>
                <val>7.0000000000000007E-2</val>
              </value>
              <value>
                <val>7.0000000000000007E-2</val>
              </value>
              <value t="nil">
                <val>1</val>
              </value>
              <value t="str">
                <val>Evolution de 2008 à 2013 et prévision 2014 à 2017</val>
              </value>
              <value>
                <val>0.20763015015669239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0.34754730000000023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conso</val>
              </value>
              <value t="nil">
                <val>1</val>
              </value>
              <value>
                <val>4.1245507573512974E-2</val>
              </value>
              <value>
                <val>-1.6129409925516147E-2</val>
              </value>
              <value>
                <val>5.7691889517143213E-2</val>
              </value>
              <value>
                <val>-3.6153708454232603E-2</val>
              </value>
              <value>
                <val>2.3676308448026706E-2</val>
              </value>
              <value>
                <val>3.7509827833908105E-2</val>
              </value>
              <value>
                <val>0</val>
              </value>
              <value>
                <val>0</val>
              </value>
              <value>
                <val>0</val>
              </value>
              <value t="nil">
                <val>1</val>
              </value>
              <value t="str">
                <val>Evolution conso de 2008 à 2013 et prévision 2014 à 2017</val>
              </value>
              <value>
                <val>6.9105900889551375E-2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1.3513567982103902E-2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cout total</val>
              </value>
              <value t="nil">
                <val>1</val>
              </value>
              <value>
                <val>-0.15453978660053069</val>
              </value>
              <value>
                <val>0.10069514829131254</val>
              </value>
              <value>
                <val>0.19336323344578932</val>
              </value>
              <value>
                <val>0.1046368329350349</val>
              </value>
              <value>
                <val>5.2451940331582181E-2</val>
              </value>
              <value>
                <val>0.17334175329266532</val>
              </value>
              <value>
                <val>6.999999999999984E-2</val>
              </value>
              <value>
                <val>7.0000000000000062E-2</val>
              </value>
              <value>
                <val>7.0000000000000062E-2</val>
              </value>
              <value t="nil">
                <val>1</val>
              </value>
              <value t="str">
                <val>Evolution cout total de 2008 à 2013 et prévision 2014 à 2017</val>
              </value>
              <value>
                <val>0.29108451962465476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0.36575747204765063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Chauffage</val>
              </value>
              <value t="str">
                <val>Coût total en € TTC</val>
              </value>
              <value>
                <val>304915.63</val>
              </value>
              <value>
                <val>255393.61</val>
              </value>
              <value>
                <val>271808.22000000003</val>
              </value>
              <value>
                <val>230437.21</val>
              </value>
              <value>
                <val>312701.58</val>
              </value>
              <value>
                <val>342054.29</val>
              </value>
              <value>
                <val>356880.36394723848</val>
              </value>
              <value>
                <val>379868.73503537569</val>
              </value>
              <value>
                <val>400488.36644241115</val>
              </value>
              <value>
                <val>422714.1850522061</val>
              </value>
              <value t="nil">
                <val>1</val>
              </value>
              <value t="str">
                <val>conso en Mwh</val>
              </value>
              <value>
                <val>5239</val>
              </value>
              <value>
                <val>4806</val>
              </value>
              <value>
                <val>4587</val>
              </value>
              <value>
                <val>3710</val>
              </value>
              <value>
                <val>4658</val>
              </value>
              <value>
                <val>4905</val>
              </value>
              <value>
                <val>4905</val>
              </value>
              <value>
                <val>4905</val>
              </value>
              <value>
                <val>4905</val>
              </value>
              <value>
                <val>4905</val>
              </value>
              <value t="nil">
                <val>1</val>
              </value>
              <value t="str">
                <val>DJU</val>
              </value>
              <value>
                <val>2117.81</val>
              </value>
              <value>
                <val>2164.3500000000004</val>
              </value>
              <value>
                <val>2470.9500000000003</val>
              </value>
              <value>
                <val>1736</val>
              </value>
              <value>
                <val>2131.7000000000003</val>
              </value>
              <value>
                <val>2216.85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Prix du Mwh en € TTC</val>
              </value>
              <value>
                <val>58.201112807787744</val>
              </value>
              <value>
                <val>53.140576362879727</val>
              </value>
              <value>
                <val>59.256206671026824</val>
              </value>
              <value>
                <val>62.112455525606464</val>
              </value>
              <value>
                <val>67.13215543151567</val>
              </value>
              <value>
                <val>69.735838939857288</val>
              </value>
              <value>
                <val>72.46860954697793</val>
              </value>
              <value>
                <val>77.136659282416858</val>
              </value>
              <value>
                <val>81.323709533407893</val>
              </value>
              <value>
                <val>85.836914330893777</val>
              </value>
              <value t="nil">
                <val>1</val>
              </value>
              <value t="str">
                <val>Evolution prix du Mwh en € TTC</val>
              </value>
              <value t="nil">
                <val>1</val>
              </value>
              <value>
                <val>-8.6949135519465148E-2</val>
              </value>
              <value>
                <val>0.11508400410235375</val>
              </value>
              <value>
                <val>4.8201682406649793E-2</val>
              </value>
              <value>
                <val>8.0816317169102758E-2</val>
              </value>
              <value>
                <val>3.8784446761846336E-2</val>
              </value>
              <value>
                <val>3.9187462984097497E-2</val>
              </value>
              <value>
                <val>6.4414782684810018E-2</val>
              </value>
              <value>
                <val>5.4280938401301285E-2</val>
              </value>
              <value>
                <val>5.5496789600231577E-2</val>
              </value>
              <value t="nil">
                <val>1</val>
              </value>
              <value t="str">
                <val>Evolution de 2008 à 2012 et prévision 2013 à 2016</val>
              </value>
              <value>
                <val>0.19818738123038271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0.23088666653774159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conso</val>
              </value>
              <value t="nil">
                <val>1</val>
              </value>
              <value>
                <val>-8.2649360564993279E-2</val>
              </value>
              <value>
                <val>-4.5568039950062422E-2</val>
              </value>
              <value>
                <val>-0.19119250054501857</val>
              </value>
              <value>
                <val>0.2555256064690028</val>
              </value>
              <value>
                <val>5.3027050236152951E-2</val>
              </value>
              <value>
                <val>5.3027050236152951E-2</val>
              </value>
              <value>
                <val>0</val>
              </value>
              <value>
                <val>0</val>
              </value>
              <value>
                <val>0</val>
              </value>
              <value t="nil">
                <val>1</val>
              </value>
              <value t="str">
                <val>Evolution conso de 2008 à 2012 et prévision 2013 à 2016</val>
              </value>
              <value>
                <val>4.6765290559587447E-2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Evolution cout total</val>
              </value>
              <value t="nil">
                <val>1</val>
              </value>
              <value>
                <val>-0.16241220563209569</val>
              </value>
              <value>
                <val>6.4271811655742139E-2</val>
              </value>
              <value>
                <val>-0.15220661832817284</val>
              </value>
              <value>
                <val>0.35699256209533181</val>
              </value>
              <value>
                <val>9.3868121804820959E-2</val>
              </value>
              <value>
                <val>0.14128097449088184</val>
              </value>
              <value>
                <val>6.4414782684809824E-2</val>
              </value>
              <value>
                <val>5.4280938401301215E-2</val>
              </value>
              <value>
                <val>5.5496789600231633E-2</val>
              </value>
              <value t="nil">
                <val>1</val>
              </value>
              <value t="str">
                <val>Evolution cout total de 2008 à 2013 et prévision 2014 à 2017</val>
              </value>
              <value>
                <val>0.12179979097824534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0.23581021320389262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Synthèse toutes energies confondus en € TTC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Année</val>
              </value>
              <value t="nil">
                <val>1</val>
              </value>
              <value>
                <val>2008</val>
              </value>
              <value>
                <val>2009</val>
              </value>
              <value>
                <val>2010</val>
              </value>
              <value>
                <val>2011</val>
              </value>
              <value>
                <val>2012</val>
              </value>
              <value>
                <val>2013</val>
              </value>
              <value>
                <val>2014</val>
              </value>
              <value>
                <val>2015</val>
              </value>
              <value>
                <val>2016</val>
              </value>
              <value>
                <val>2017</val>
              </value>
              <value t="str">
                <val>eau</val>
              </value>
              <value t="nil">
                <val>1</val>
              </value>
              <value>
                <val>97013.267842500005</val>
              </value>
              <value>
                <val>101951.17282549999</val>
              </value>
              <value>
                <val>120196.75116050002</val>
              </value>
              <value>
                <val>105926.849045</val>
              </value>
              <value>
                <val>100135.21999999999</val>
              </value>
              <value>
                <val>116006.39000000001</val>
              </value>
              <value>
                <val>132605.96007247121</val>
              </value>
              <value>
                <val>141706.42725764375</val>
              </value>
              <value>
                <val>150484.58269678665</val>
              </value>
              <value>
                <val>161442.38074702109</val>
              </value>
              <value t="str">
                <val>elec</val>
              </value>
              <value t="nil">
                <val>1</val>
              </value>
              <value>
                <val>294093.99</val>
              </value>
              <value>
                <val>301804.21000000002</val>
              </value>
              <value>
                <val>316747.92000000004</val>
              </value>
              <value>
                <val>334515.79000000004</val>
              </value>
              <value>
                <val>361483.23</val>
              </value>
              <value>
                <val>366571.05</val>
              </value>
              <value>
                <val>416929.00930849864</val>
              </value>
              <value>
                <val>480460.7251367537</val>
              </value>
              <value>
                <val>542905.26190852618</val>
              </value>
              <value>
                <val>596985.78809937881</val>
              </value>
              <value t="str">
                <val>gaz</val>
              </value>
              <value t="nil">
                <val>1</val>
              </value>
              <value>
                <val>20305.580000000002</val>
              </value>
              <value>
                <val>17167.559999999998</val>
              </value>
              <value>
                <val>18896.250000000004</val>
              </value>
              <value>
                <val>22550.09</val>
              </value>
              <value>
                <val>24909.66</val>
              </value>
              <value>
                <val>26216.22</val>
              </value>
              <value>
                <val>29227.544138324174</val>
              </value>
              <value>
                <val>31273.472228006864</val>
              </value>
              <value>
                <val>33462.615283967345</val>
              </value>
              <value>
                <val>35804.998353845062</val>
              </value>
              <value t="str">
                <val>chauffage</val>
              </value>
              <value t="nil">
                <val>1</val>
              </value>
              <value>
                <val>304915.63</val>
              </value>
              <value>
                <val>255393.61</val>
              </value>
              <value>
                <val>271808.22000000003</val>
              </value>
              <value>
                <val>230437.21</val>
              </value>
              <value>
                <val>312701.58</val>
              </value>
              <value>
                <val>342054.29</val>
              </value>
              <value>
                <val>356880.36394723848</val>
              </value>
              <value>
                <val>379868.73503537569</val>
              </value>
              <value>
                <val>400488.36644241115</val>
              </value>
              <value>
                <val>422714.1850522061</val>
              </value>
              <value t="str">
                <val>Coût total</val>
              </value>
              <value t="nil">
                <val>1</val>
              </value>
              <value>
                <val>716328.46784249996</val>
              </value>
              <value>
                <val>676316.55282550002</val>
              </value>
              <value>
                <val>727649.14116050012</val>
              </value>
              <value>
                <val>693429.93904500012</val>
              </value>
              <value>
                <val>799229.69</val>
              </value>
              <value>
                <val>850847.95000000007</val>
              </value>
              <value>
                <val>935642.87746653252</val>
              </value>
              <value>
                <val>1033309.35965778</val>
              </value>
              <value>
                <val>1127340.8263316914</val>
              </value>
              <value>
                <val>1216947.3522524512</val>
              </value>
              <value t="str">
                <val>Evolution annuelle du budget de fonctionnement (énergies)</val>
              </value>
              <value t="nil">
                <val>1</val>
              </value>
              <value t="nil">
                <val>1</val>
              </value>
              <value>
                <val>-5.5856938280718138E-2</val>
              </value>
              <value>
                <val>7.5900239496643929E-2</val>
              </value>
              <value>
                <val>-4.702706315426286E-2</val>
              </value>
              <value>
                <val>0.15257453564913637</val>
              </value>
              <value>
                <val>6.4585013101803312E-2</val>
              </value>
              <value>
                <val>9.9659319231517829E-2</val>
              </value>
              <value>
                <val>0.10438435918595546</val>
              </value>
              <value>
                <val>9.1000304792606679E-2</val>
              </value>
              <value>
                <val>7.9484858374494261E-2</val>
              </value>
              <value t="str">
                <val>Evolution de 2008 à 2012 et prévision 2013 à 2016 du budget de fonctionnement (énergies)</val>
              </value>
              <value t="nil">
                <val>1</val>
              </value>
              <value>
                <val>0.18779022221838759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0.43027594090395493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eau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elec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gaz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chauffage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Evo fluides!L1:L1048576" advise="1"/>
        </mc:Fallback>
      </mc:AlternateContent>
    </oleItems>
  </oleLin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Clé de répartition !L3C1:L28C5" advise="1">
            <x14:values rows="26" cols="5">
              <value t="str">
                <val xml:space="preserve">Bât </val>
              </value>
              <value t="str">
                <val>Clé eau froide</val>
              </value>
              <value t="str">
                <val>Clé gaz</val>
              </value>
              <value t="str">
                <val>Clé chauffage</val>
              </value>
              <value t="str">
                <val>Clé elec</val>
              </value>
              <value>
                <val>1</val>
              </value>
              <value>
                <val>1.706150558512011E-2</val>
              </value>
              <value t="str">
                <val>NC</val>
              </value>
              <value>
                <val>2.4574493110137572E-2</val>
              </value>
              <value>
                <val>1.2604510598152768E-2</val>
              </value>
              <value>
                <val>2</val>
              </value>
              <value>
                <val>4.8256807486785035E-2</val>
              </value>
              <value t="str">
                <val>NC</val>
              </value>
              <value>
                <val>6.9506561257728874E-2</val>
              </value>
              <value>
                <val>2.8520504869426172E-2</val>
              </value>
              <value>
                <val>3</val>
              </value>
              <value>
                <val>1.1875248213100584E-2</val>
              </value>
              <value t="str">
                <val>NC</val>
              </value>
              <value>
                <val>1.7104481426804832E-2</val>
              </value>
              <value>
                <val>7.0184517403089324E-3</val>
              </value>
              <value>
                <val>4</val>
              </value>
              <value>
                <val>1.4788575657380322E-2</val>
              </value>
              <value t="str">
                <val>NC</val>
              </value>
              <value>
                <val>2.5845353010828451E-2</val>
              </value>
              <value>
                <val>8.7402724302409595E-3</val>
              </value>
              <value>
                <val>5</val>
              </value>
              <value>
                <val>2.8588193644026337E-2</val>
              </value>
              <value t="str">
                <val>NC</val>
              </value>
              <value>
                <val>4.1176926867996462E-2</val>
              </value>
              <value>
                <val>4.2113497446100608E-2</val>
              </value>
              <value>
                <val>6</val>
              </value>
              <value>
                <val>4.0486149663418951E-2</val>
              </value>
              <value t="str">
                <val>NC</val>
              </value>
              <value>
                <val>5.8314115421759447E-2</val>
              </value>
              <value>
                <val>5.9640471926393032E-2</val>
              </value>
              <value>
                <val>7</val>
              </value>
              <value>
                <val>3.2870453364000088E-2</val>
              </value>
              <value t="str">
                <val>NC</val>
              </value>
              <value>
                <val>7.0383501435836396E-2</val>
              </value>
              <value>
                <val>5.1650616511424295E-2</val>
              </value>
              <value>
                <val>8</val>
              </value>
              <value t="str">
                <val>NC</val>
              </value>
              <value t="str">
                <val>NC</val>
              </value>
              <value t="str">
                <val>NC</val>
              </value>
              <value>
                <val>2.3966375749421547E-2</val>
              </value>
              <value>
                <val>9</val>
              </value>
              <value>
                <val>1.0574357052970417E-2</val>
              </value>
              <value t="str">
                <val>NC</val>
              </value>
              <value>
                <val>6.6554691204384508E-2</val>
              </value>
              <value>
                <val>7.5112419298869845E-2</val>
              </value>
              <value>
                <val>10</val>
              </value>
              <value>
                <val>3.2546986621035355E-2</val>
              </value>
              <value t="str">
                <val>NC</val>
              </value>
              <value>
                <val>5.6880958528252167E-2</val>
              </value>
              <value>
                <val>0.13556302384239274</val>
              </value>
              <value>
                <val>11</val>
              </value>
              <value>
                <val>2.6851251735994258E-2</val>
              </value>
              <value t="str">
                <val>NC</val>
              </value>
              <value>
                <val>4.8392444436674717E-2</val>
              </value>
              <value>
                <val>5.5930136062940179E-2</val>
              </value>
              <value>
                <val>12</val>
              </value>
              <value>
                <val>5.3461060321883323E-2</val>
              </value>
              <value>
                <val>0.11770012010530161</val>
              </value>
              <value>
                <val>7.5962928729066237E-2</val>
              </value>
              <value>
                <val>7.3549409660068565E-2</val>
              </value>
              <value>
                <val>13</val>
              </value>
              <value>
                <val>0.19889497713853665</val>
              </value>
              <value>
                <val>0.35540359075113087</val>
              </value>
              <value>
                <val>0.132540568578975</val>
              </value>
              <value>
                <val>6.1701974842247334E-2</val>
              </value>
              <value>
                <val>14</val>
              </value>
              <value>
                <val>0.17164020608345623</val>
              </value>
              <value>
                <val>0.23556264891568779</val>
              </value>
              <value>
                <val>0.10770942845196768</val>
              </value>
              <value>
                <val>6.3437416682210798E-2</val>
              </value>
              <value>
                <val>15</val>
              </value>
              <value>
                <val>0.13471628154251025</val>
              </value>
              <value>
                <val>0.19754231069226216</val>
              </value>
              <value>
                <val>9.884052635510121E-2</val>
              </value>
              <value>
                <val>4.8464897118952438E-2</val>
              </value>
              <value>
                <val>16</val>
              </value>
              <value>
                <val>0.15462139001604325</val>
              </value>
              <value t="str">
                <val>NC</val>
              </value>
              <value t="str">
                <val>NC</val>
              </value>
              <value>
                <val>0.14491022791462879</val>
              </value>
              <value>
                <val>17</val>
              </value>
              <value>
                <val>6.5136079094792673E-3</val>
              </value>
              <value t="str">
                <val>NC</val>
              </value>
              <value>
                <val>5.2734697848594539E-2</val>
              </value>
              <value>
                <val>2.3685475718651289E-2</val>
              </value>
              <value>
                <val>18</val>
              </value>
              <value>
                <val>6.243766635041172E-3</val>
              </value>
              <value t="str">
                <val>NC</val>
              </value>
              <value>
                <val>3.3542463182561252E-2</val>
              </value>
              <value>
                <val>4.6621722487554994E-2</val>
              </value>
              <value>
                <val>19</val>
              </value>
              <value>
                <val>1.7091552892115063E-3</val>
              </value>
              <value t="str">
                <val>NC</val>
              </value>
              <value>
                <val>9.1818419413554429E-3</val>
              </value>
              <value>
                <val>1.1802173589961402E-2</val>
              </value>
              <value>
                <val>20</val>
              </value>
              <value>
                <val>2.3724517948221007E-3</val>
              </value>
              <value t="str">
                <val>NC</val>
              </value>
              <value t="str">
                <val>NC</val>
              </value>
              <value>
                <val>9.3369656962480688E-4</val>
              </value>
              <value>
                <val>21</val>
              </value>
              <value>
                <val>0</val>
              </value>
              <value t="str">
                <val>NC</val>
              </value>
              <value t="str">
                <val>NC</val>
              </value>
              <value>
                <val>2.1181511265111163E-4</val>
              </value>
              <value>
                <val>22</val>
              </value>
              <value>
                <val>1.5007710660486426E-3</val>
              </value>
              <value t="str">
                <val>NC</val>
              </value>
              <value t="str">
                <val>NC</val>
              </value>
              <value>
                <val>4.9211178461447298E-3</val>
              </value>
              <value>
                <val>23</val>
              </value>
              <value>
                <val>3.228242948213686E-3</val>
              </value>
              <value t="str">
                <val>NC</val>
              </value>
              <value>
                <val>1.0754018211975202E-2</val>
              </value>
              <value>
                <val>3.8143505810949896E-3</val>
              </value>
              <value>
                <val>24</val>
              </value>
              <value>
                <val>1.1985602309223943E-3</val>
              </value>
              <value>
                <val>9.3791329535617557E-2</val>
              </value>
              <value t="str">
                <val>NC</val>
              </value>
              <value>
                <val>6.8344765947562732E-4</val>
              </value>
              <value t="str">
                <val>Eclairage ext</val>
              </value>
              <value t="str">
                <val>NC</val>
              </value>
              <value t="str">
                <val>NC</val>
              </value>
              <value t="str">
                <val>NC</val>
              </value>
              <value>
                <val>1.5187413281778077E-2</val>
              </value>
            </x14:values>
          </x14:oleItem>
        </mc:Choice>
        <mc:Fallback>
          <oleItem name="!Clé de répartition !L3C1:L28C5" advise="1"/>
        </mc:Fallback>
      </mc:AlternateContent>
    </oleItems>
  </oleLin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Synthèse!L3C2:L29C31" advise="1">
            <x14:values rows="27" cols="30">
              <value t="str">
                <val>Type d'implantation              (1)</val>
              </value>
              <value t="str">
                <val xml:space="preserve">Type de bâtiment </val>
              </value>
              <value t="str">
                <val xml:space="preserve">Classement de performance energétique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Classement par émission de gaz à effet de serre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Classe d'énergie du bâti en 2014 et en m² SHON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Conso énergie en kWhep/m².an</val>
              </value>
              <value t="str">
                <val>Evolution prévisible à 5 ans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Conso théorique à 5 ans énergie en kWhep/m².an</val>
              </value>
              <value t="str">
                <val>Classe d'énergie du bâti en 2014 et en m² SHON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Emission de CO² en jg eg.CO²/m².an</val>
              </value>
              <value t="str">
                <val>Evolution prévisible à 5 ans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Emission théorique de CO² en jg eg.CO²/m².an</val>
              </value>
              <value t="nil">
                <val>1</val>
              </value>
              <value t="nil">
                <val>1</val>
              </value>
              <value t="str">
                <val xml:space="preserve">SHON totale 
en m² </val>
              </value>
              <value t="str">
                <val>A</val>
              </value>
              <value t="str">
                <val>B</val>
              </value>
              <value t="str">
                <val>C</val>
              </value>
              <value t="str">
                <val>D</val>
              </value>
              <value t="str">
                <val>E</val>
              </value>
              <value t="nil">
                <val>1</val>
              </value>
              <value t="str">
                <val xml:space="preserve">SHON totale 
en m² </val>
              </value>
              <value t="str">
                <val>A</val>
              </value>
              <value t="str">
                <val>B</val>
              </value>
              <value t="str">
                <val>C</val>
              </value>
              <value t="str">
                <val>D</val>
              </value>
              <value t="str">
                <val>E</val>
              </value>
              <value t="nil">
                <val>1</val>
              </value>
              <value t="str">
                <val xml:space="preserve">SHON totale 
en m² </val>
              </value>
              <value t="str">
                <val>A</val>
              </value>
              <value t="str">
                <val>B</val>
              </value>
              <value t="str">
                <val>C</val>
              </value>
              <value t="str">
                <val>D</val>
              </value>
              <value t="str">
                <val>E</val>
              </value>
              <value t="nil">
                <val>1</val>
              </value>
              <value t="str">
                <val xml:space="preserve">SHON totale 
en m² </val>
              </value>
              <value t="str">
                <val>A</val>
              </value>
              <value t="str">
                <val>B</val>
              </value>
              <value t="str">
                <val>C</val>
              </value>
              <value t="str">
                <val>D</val>
              </value>
              <value t="str">
                <val>E</val>
              </value>
              <value t="nil">
                <val>1</val>
              </value>
              <value t="str">
                <val>CAMPUS</val>
              </value>
              <value t="str">
                <val xml:space="preserve">Bureaux </val>
              </value>
              <value>
                <val>1847.7799999999997</val>
              </value>
              <value t="nil">
                <val>1</val>
              </value>
              <value>
                <val>1847.7799999999997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101.5</val>
              </value>
              <value>
                <val>1847.7799999999997</val>
              </value>
              <value t="nil">
                <val>1</val>
              </value>
              <value>
                <val>1847.7799999999997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101.5</val>
              </value>
              <value>
                <val>1847.7799999999997</val>
              </value>
              <value t="nil">
                <val>1</val>
              </value>
              <value>
                <val>1847.7799999999997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9.5</val>
              </value>
              <value>
                <val>1847.7799999999997</val>
              </value>
              <value t="nil">
                <val>1</val>
              </value>
              <value>
                <val>1847.7799999999997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9.5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4772.7709771376039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4772.7709771376039</val>
              </value>
              <value t="nil">
                <val>1</val>
              </value>
              <value>
                <val>219</val>
              </value>
              <value>
                <val>4772.7709771376039</val>
              </value>
              <value t="nil">
                <val>1</val>
              </value>
              <value>
                <val>4772.7709771376039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75.007500000000007</val>
              </value>
              <value>
                <val>4772.7709771376039</val>
              </value>
              <value t="nil">
                <val>1</val>
              </value>
              <value t="nil">
                <val>1</val>
              </value>
              <value>
                <val>4772.7709771376039</val>
              </value>
              <value t="nil">
                <val>1</val>
              </value>
              <value t="nil">
                <val>1</val>
              </value>
              <value>
                <val>23</val>
              </value>
              <value>
                <val>4772.7709771376039</val>
              </value>
              <value t="nil">
                <val>1</val>
              </value>
              <value>
                <val>4772.7709771376039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10.1775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>
                <val>203</val>
              </value>
              <value>
                <val>1315.9500000000003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49.227500000000013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>
                <val>19</val>
              </value>
              <value>
                <val>1315.9500000000003</val>
              </value>
              <value t="nil">
                <val>1</val>
              </value>
              <value>
                <val>1315.9500000000003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6.5075000000000003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1701.1799999999998</val>
              </value>
              <value t="nil">
                <val>1</val>
              </value>
              <value t="nil">
                <val>1</val>
              </value>
              <value>
                <val>1701.1799999999998</val>
              </value>
              <value t="nil">
                <val>1</val>
              </value>
              <value t="nil">
                <val>1</val>
              </value>
              <value>
                <val>162.4</val>
              </value>
              <value>
                <val>1701.1799999999998</val>
              </value>
              <value>
                <val>1701.1799999999998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49.227500000000013</val>
              </value>
              <value>
                <val>1701.1799999999998</val>
              </value>
              <value t="nil">
                <val>1</val>
              </value>
              <value>
                <val>1701.1799999999998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15.200000000000001</val>
              </value>
              <value>
                <val>1701.1799999999998</val>
              </value>
              <value t="nil">
                <val>1</val>
              </value>
              <value>
                <val>1701.1799999999998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6.5075000000000003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3059.2700000000009</val>
              </value>
              <value t="nil">
                <val>1</val>
              </value>
              <value>
                <val>219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3059.2700000000009</val>
              </value>
              <value t="nil">
                <val>1</val>
              </value>
              <value>
                <val>219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>
                <val>23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>
                <val>3059.2700000000009</val>
              </value>
              <value t="nil">
                <val>1</val>
              </value>
              <value t="nil">
                <val>1</val>
              </value>
              <value>
                <val>23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>
                <val>146.65484764542936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>
                <val>146.65484764542936</val>
              </value>
              <value>
                <val>4323.84</val>
              </value>
              <value t="nil">
                <val>1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13.726315789473684</val>
              </value>
              <value>
                <val>4323.84</val>
              </value>
              <value t="nil">
                <val>1</val>
              </value>
              <value>
                <val>4323.84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13.726315789473684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4942.6900000000014</val>
              </value>
              <value t="nil">
                <val>1</val>
              </value>
              <value>
                <val>2239.2553392553391</val>
              </value>
              <value>
                <val>2140.7446607446605</val>
              </value>
              <value t="nil">
                <val>1</val>
              </value>
              <value t="nil">
                <val>1</val>
              </value>
              <value>
                <val>126.11375</val>
              </value>
              <value>
                <val>4942.6900000000014</val>
              </value>
              <value t="nil">
                <val>1</val>
              </value>
              <value>
                <val>2239.2553392553391</val>
              </value>
              <value>
                <val>2140.7446607446605</val>
              </value>
              <value t="nil">
                <val>1</val>
              </value>
              <value t="nil">
                <val>1</val>
              </value>
              <value>
                <val>126.11375</val>
              </value>
              <value>
                <val>4942.6900000000014</val>
              </value>
              <value t="nil">
                <val>1</val>
              </value>
              <value>
                <val>2239.2553392553391</val>
              </value>
              <value>
                <val>2140.7446607446605</val>
              </value>
              <value t="nil">
                <val>1</val>
              </value>
              <value t="nil">
                <val>1</val>
              </value>
              <value>
                <val>12.75375</val>
              </value>
              <value>
                <val>4942.6900000000014</val>
              </value>
              <value t="nil">
                <val>1</val>
              </value>
              <value>
                <val>2239.2553392553391</val>
              </value>
              <value>
                <val>2140.7446607446605</val>
              </value>
              <value t="nil">
                <val>1</val>
              </value>
              <value t="nil">
                <val>1</val>
              </value>
              <value>
                <val>12.75375</val>
              </value>
              <value t="nil">
                <val>1</val>
              </value>
              <value t="str">
                <val>Occupation continue</val>
              </value>
              <value>
                <val>65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65</val>
              </value>
              <value>
                <val>1540</val>
              </value>
              <value>
                <val>65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65</val>
              </value>
              <value>
                <val>5400</val>
              </value>
              <value>
                <val>65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65</val>
              </value>
              <value>
                <val>87</val>
              </value>
              <value>
                <val>65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65</val>
              </value>
              <value>
                <val>307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5856.43</val>
              </value>
              <value t="nil">
                <val>1</val>
              </value>
              <value>
                <val>983.27095302795044</val>
              </value>
              <value>
                <val>4873.1590469720495</val>
              </value>
              <value t="nil">
                <val>1</val>
              </value>
              <value t="nil">
                <val>1</val>
              </value>
              <value>
                <val>198.97649999999999</val>
              </value>
              <value>
                <val>5856.43</val>
              </value>
              <value t="nil">
                <val>1</val>
              </value>
              <value>
                <val>2159.7859083850931</val>
              </value>
              <value>
                <val>3696.6440916149072</val>
              </value>
              <value t="nil">
                <val>1</val>
              </value>
              <value t="nil">
                <val>1</val>
              </value>
              <value>
                <val>177.49416666666667</val>
              </value>
              <value>
                <val>5856.43</val>
              </value>
              <value t="nil">
                <val>1</val>
              </value>
              <value>
                <val>983.27095302795044</val>
              </value>
              <value>
                <val>4873.1590469720495</val>
              </value>
              <value t="nil">
                <val>1</val>
              </value>
              <value t="nil">
                <val>1</val>
              </value>
              <value>
                <val>15.147</val>
              </value>
              <value>
                <val>5856.43</val>
              </value>
              <value t="nil">
                <val>1</val>
              </value>
              <value>
                <val>2159.7859083850931</val>
              </value>
              <value>
                <val>3696.6440916149072</val>
              </value>
              <value t="nil">
                <val>1</val>
              </value>
              <value t="nil">
                <val>1</val>
              </value>
              <value>
                <val>14.244999999999999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194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194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3595.8270000000016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2939.2269666369539</val>
              </value>
              <value t="nil">
                <val>1</val>
              </value>
              <value>
                <val>240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2939.2269666369539</val>
              </value>
              <value t="nil">
                <val>1</val>
              </value>
              <value>
                <val>240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>
                <val>25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>
                <val>2939.2269666369539</val>
              </value>
              <value t="nil">
                <val>1</val>
              </value>
              <value t="nil">
                <val>1</val>
              </value>
              <value>
                <val>25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4554.9105999999983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4554.9105999999983</val>
              </value>
              <value t="nil">
                <val>1</val>
              </value>
              <value>
                <val>297</val>
              </value>
              <value>
                <val>4554.9105999999983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4554.9105999999983</val>
              </value>
              <value t="nil">
                <val>1</val>
              </value>
              <value>
                <val>297</val>
              </value>
              <value>
                <val>4554.9105999999983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4554.9105999999983</val>
              </value>
              <value t="nil">
                <val>1</val>
              </value>
              <value>
                <val>37</val>
              </value>
              <value>
                <val>4554.9105999999983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4554.9105999999983</val>
              </value>
              <value t="nil">
                <val>1</val>
              </value>
              <value>
                <val>37</val>
              </value>
              <value t="nil">
                <val>1</val>
              </value>
              <value t="nil">
                <val>1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>
                <val>227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>
                <val>227</val>
              </value>
              <value>
                <val>6690.28</val>
              </value>
              <value t="nil">
                <val>1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28</val>
              </value>
              <value>
                <val>6690.28</val>
              </value>
              <value t="nil">
                <val>1</val>
              </value>
              <value>
                <val>6690.28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28</val>
              </value>
              <value t="nil">
                <val>1</val>
              </value>
              <value t="nil">
                <val>1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>
                <val>259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>
                <val>259</val>
              </value>
              <value>
                <val>6962.8900000000021</val>
              </value>
              <value t="nil">
                <val>1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>
                <val>6962.8900000000021</val>
              </value>
              <value t="nil">
                <val>1</val>
              </value>
              <value>
                <val>6962.8900000000021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nil">
                <val>1</val>
              </value>
              <value t="nil">
                <val>1</val>
              </value>
              <value>
                <val>6793.67</val>
              </value>
              <value t="nil">
                <val>1</val>
              </value>
              <value>
                <val>6793.67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197</val>
              </value>
              <value>
                <val>6793.67</val>
              </value>
              <value t="nil">
                <val>1</val>
              </value>
              <value>
                <val>6793.67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197</val>
              </value>
              <value>
                <val>6793.67</val>
              </value>
              <value t="nil">
                <val>1</val>
              </value>
              <value>
                <val>6793.67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23</val>
              </value>
              <value>
                <val>6793.67</val>
              </value>
              <value t="nil">
                <val>1</val>
              </value>
              <value>
                <val>6793.67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23</val>
              </value>
              <value t="nil">
                <val>1</val>
              </value>
              <value t="nil">
                <val>1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>
                <val>299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>
                <val>299</val>
              </value>
              <value>
                <val>4516.92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</val>
              </value>
              <value>
                <val>4516.92</val>
              </value>
              <value>
                <val>4516.92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</val>
              </value>
              <value t="nil">
                <val>1</val>
              </value>
              <value t="str">
                <val>Installations sportives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2753.98</val>
              </value>
              <value t="nil">
                <val>1</val>
              </value>
              <value>
                <val>203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2753.98</val>
              </value>
              <value t="nil">
                <val>1</val>
              </value>
              <value>
                <val>203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>
                <val>19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>
                <val>2753.98</val>
              </value>
              <value t="nil">
                <val>1</val>
              </value>
              <value t="nil">
                <val>1</val>
              </value>
              <value>
                <val>19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1975.8500000000001</val>
              </value>
              <value t="nil">
                <val>1</val>
              </value>
              <value>
                <val>289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1975.8500000000001</val>
              </value>
              <value t="nil">
                <val>1</val>
              </value>
              <value>
                <val>289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>
                <val>1975.8500000000001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nil">
                <val>1</val>
              </value>
              <value t="str">
                <val xml:space="preserve">Bâtiments d'enseignement 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557.79999999999995</val>
              </value>
              <value t="nil">
                <val>1</val>
              </value>
              <value>
                <val>289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557.79999999999995</val>
              </value>
              <value t="nil">
                <val>1</val>
              </value>
              <value>
                <val>289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>
                <val>557.79999999999995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253.88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253.88</val>
              </value>
              <value t="nil">
                <val>1</val>
              </value>
              <value>
                <val>224</val>
              </value>
              <value>
                <val>253.88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253.88</val>
              </value>
              <value t="nil">
                <val>1</val>
              </value>
              <value>
                <val>224</val>
              </value>
              <value>
                <val>253.88</val>
              </value>
              <value t="nil">
                <val>1</val>
              </value>
              <value>
                <val>253.88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>
                <val>253.88</val>
              </value>
              <value t="nil">
                <val>1</val>
              </value>
              <value>
                <val>253.88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115.19999999999999</val>
              </value>
              <value t="nil">
                <val>1</val>
              </value>
              <value t="nil">
                <val>1</val>
              </value>
              <value>
                <val>0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>
                <val>224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>
                <val>224</val>
              </value>
              <value>
                <val>160.6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>
                <val>160.6</val>
              </value>
              <value>
                <val>160.6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179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179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18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805.4256993089989</val>
              </value>
              <value t="nil">
                <val>1</val>
              </value>
              <value t="nil">
                <val>1</val>
              </value>
              <value>
                <val>18</val>
              </value>
              <value t="nil">
                <val>1</val>
              </value>
              <value t="str">
                <val xml:space="preserve">Autres types de bâtiment </val>
              </value>
              <value>
                <val>241.86999999999986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241.86999999999986</val>
              </value>
              <value t="nil">
                <val>1</val>
              </value>
              <value>
                <val>300</val>
              </value>
              <value>
                <val>241.86999999999986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241.86999999999986</val>
              </value>
              <value t="nil">
                <val>1</val>
              </value>
              <value>
                <val>300</val>
              </value>
              <value>
                <val>241.86999999999986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241.86999999999986</val>
              </value>
              <value t="nil">
                <val>1</val>
              </value>
              <value>
                <val>42</val>
              </value>
              <value>
                <val>241.86999999999986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241.86999999999986</val>
              </value>
              <value t="nil">
                <val>1</val>
              </value>
              <value>
                <val>42</val>
              </value>
            </x14:values>
          </x14:oleItem>
        </mc:Choice>
        <mc:Fallback>
          <oleItem name="!Synthèse!L3C2:L29C31" advise="1"/>
        </mc:Fallback>
      </mc:AlternateContent>
    </oleItems>
  </oleLin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1. Structures!L10C1:L36C12" advise="1">
            <x14:values rows="27" cols="12">
              <value t="str">
                <val>N°</val>
              </value>
              <value t="str">
                <val>Identification 
du bâtiment</val>
              </value>
              <value t="str">
                <val xml:space="preserve">1. Structure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éléments porteurs (fissurations, stabilité,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Planchers (flèches, stabilité, fissurations,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>
                <val>1</val>
              </value>
              <value t="str">
                <val>Administration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</val>
              </value>
              <value t="str">
                <val>Enseignement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3</val>
              </value>
              <value t="str">
                <val>Amphis A,B,C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4</val>
              </value>
              <value t="str">
                <val xml:space="preserve">Amphi D 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5</val>
              </value>
              <value t="str">
                <val>TP Chimie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6</val>
              </value>
              <value t="str">
                <val>TP Physique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7</val>
              </value>
              <value t="str">
                <val>TP Génie Civil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8</val>
              </value>
              <value t="str">
                <val>DATACENTER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9</val>
              </value>
              <value t="str">
                <val>Technologie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10</val>
              </value>
              <value t="str">
                <val>Recherche Physique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11</val>
              </value>
              <value t="str">
                <val>Recherche Chimie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12</val>
              </value>
              <value t="str">
                <val>Restaurant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13</val>
              </value>
              <value t="str">
                <val>Résidence Arz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14</val>
              </value>
              <value t="str">
                <val>Résidence Bréhat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15</val>
              </value>
              <value t="str">
                <val>Résidence Cézembre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16</val>
              </value>
              <value t="str">
                <val>Résidence Les Glénan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17</val>
              </value>
              <value t="str">
                <val>Halle Francis Querné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18</val>
              </value>
              <value t="str">
                <val>Informatique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19</val>
              </value>
              <value t="str">
                <val>Bibliothèque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20</val>
              </value>
              <value t="str">
                <val>Hangar Espaces Verts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21</val>
              </value>
              <value t="str">
                <val>Local Produits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22</val>
              </value>
              <value t="str">
                <val>Serre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>
                <val>23</val>
              </value>
              <value t="str">
                <val>Maison des Etudiants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>
                <val>24</val>
              </value>
              <value t="str">
                <val>Villa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1. Structures!L10C1:L36C12" advise="1"/>
        </mc:Fallback>
      </mc:AlternateContent>
      <mc:AlternateContent xmlns:mc="http://schemas.openxmlformats.org/markup-compatibility/2006">
        <mc:Choice Requires="x14">
          <x14:oleItem name="!2. Clos Couvert!L10C3:L36C22" advise="1">
            <x14:values rows="27" cols="20">
              <value t="str">
                <val>2 . Clos/couvert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Façades (fissurations, étanchéité,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Charpente (état des bois de charpente, stabilité,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Toiture (étanchéité, gondollement,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Menuiseries ext (étanchéité, facilité d'ouverture-fermeture, vitrage cassé,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2. Clos Couvert!L10C3:L36C22" advise="1"/>
        </mc:Fallback>
      </mc:AlternateContent>
      <mc:AlternateContent xmlns:mc="http://schemas.openxmlformats.org/markup-compatibility/2006">
        <mc:Choice Requires="x14">
          <x14:oleItem name="!3. Locaux intérieurs!L10C3:L36C27" advise="1">
            <x14:values rows="27" cols="25">
              <value t="str">
                <val>3.Locaux Intérieurs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Cloisons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Menuiseries int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Plafond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Revetement mural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Sol (fissurations, voilement, stabilité, dégradations, salissures,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3. Locaux intérieurs!L10C3:L36C27" advise="1"/>
        </mc:Fallback>
      </mc:AlternateContent>
      <mc:AlternateContent xmlns:mc="http://schemas.openxmlformats.org/markup-compatibility/2006">
        <mc:Choice Requires="x14">
          <x14:oleItem name="!4. Isolation!L10C3:L36C17" advise="1">
            <x14:values rows="27" cols="15">
              <value t="str">
                <val>4. Isolation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des murs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des toitures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Iso menuiseries ext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</x14:values>
          </x14:oleItem>
        </mc:Choice>
        <mc:Fallback>
          <oleItem name="!4. Isolation!L10C3:L36C17" advise="1"/>
        </mc:Fallback>
      </mc:AlternateContent>
      <mc:AlternateContent xmlns:mc="http://schemas.openxmlformats.org/markup-compatibility/2006">
        <mc:Choice Requires="x14">
          <x14:oleItem name="!5. Chauffage Ventilation Plombe!L10C3:L36C17" advise="1">
            <x14:values rows="27" cols="15">
              <value t="str">
                <val>5. Chauffage / Ventilation / Plomberie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Prod et distrib de chaleur (Vétusté et fonctionnement chaufferie, radiateurs,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Prod et distrib de froid (Vétusté et fonctionnement des installations de climatisation,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Equipements sanitaires (Vétusté et fonctionnement des installations sanitaires,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5. Chauffage Ventilation Plombe!L10C3:L36C17" advise="1"/>
        </mc:Fallback>
      </mc:AlternateContent>
      <mc:AlternateContent xmlns:mc="http://schemas.openxmlformats.org/markup-compatibility/2006">
        <mc:Choice Requires="x14">
          <x14:oleItem name="!6. Ascenseur!L10C3:L36C7" advise="1">
            <x14:values rows="27" cols="5">
              <value t="str">
                <val xml:space="preserve">6. Ascenseur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Equipement / Appareils élévateurs (vétusté et fonctionnement,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6. Ascenseur!L10C3:L36C7" advise="1"/>
        </mc:Fallback>
      </mc:AlternateContent>
      <mc:AlternateContent xmlns:mc="http://schemas.openxmlformats.org/markup-compatibility/2006">
        <mc:Choice Requires="x14">
          <x14:oleItem name="!7. Electricité !L10C3:L36C12" advise="1">
            <x14:values rows="27" cols="10">
              <value t="str">
                <val xml:space="preserve">7. Electricité : Courant porteur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Courant fort (vétusté et fonctionnement des TGBT, transfos, distributions elec…)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 xml:space="preserve">Courant faible (vétusté et fonctionnement des installations de téléphonie et informatique, 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7. Electricité !L10C3:L36C12" advise="1"/>
        </mc:Fallback>
      </mc:AlternateContent>
      <mc:AlternateContent xmlns:mc="http://schemas.openxmlformats.org/markup-compatibility/2006">
        <mc:Choice Requires="x14">
          <x14:oleItem name="!8. Voirie Réseaux Distribution !L10C3:L36C12" advise="1">
            <x14:values rows="27" cols="10">
              <value t="str">
                <val>8. Voirie Réseaux Distribution / Espaces verts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VRD (dégradation des voiries, fonctionnement des réseaux,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Espaces verts (entretien régulier, végétation sauvage, …)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8. Voirie Réseaux Distribution !L10C3:L36C12" advise="1"/>
        </mc:Fallback>
      </mc:AlternateContent>
    </oleItems>
  </oleLin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1. Sécurité incendie!L10C3:L36C9" advise="1">
            <x14:values rows="27" cols="7">
              <value t="str">
                <val>1. Sécurité incendie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Existence d'un rapport de sécurité</val>
              </value>
              <value t="nil">
                <val>1</val>
              </value>
              <value t="str">
                <val>Date du rapport</val>
              </value>
              <value t="str">
                <val>Conclusion du rapport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Oui</val>
              </value>
              <value t="str">
                <val>Non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39853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37541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*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41019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>
                <val>39790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</x14:values>
          </x14:oleItem>
        </mc:Choice>
        <mc:Fallback>
          <oleItem name="!1. Sécurité incendie!L10C3:L36C9" advise="1"/>
        </mc:Fallback>
      </mc:AlternateContent>
      <mc:AlternateContent xmlns:mc="http://schemas.openxmlformats.org/markup-compatibility/2006">
        <mc:Choice Requires="x14">
          <x14:oleItem name="!2. Accéssibilité handi!L10C3:L36C24" advise="1">
            <x14:values rows="27" cols="22">
              <value t="str">
                <val>2. Accéssibilité handicapés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Accessibilité des batiments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Circulations adaptées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Ascenseurs adaptés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Sanitaires adaptés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Diagnostique accessibilité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Oui</val>
              </value>
              <value t="str">
                <val>Non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</x14:values>
          </x14:oleItem>
        </mc:Choice>
        <mc:Fallback>
          <oleItem name="!2. Accéssibilité handi!L10C3:L36C24" advise="1"/>
        </mc:Fallback>
      </mc:AlternateContent>
      <mc:AlternateContent xmlns:mc="http://schemas.openxmlformats.org/markup-compatibility/2006">
        <mc:Choice Requires="x14">
          <x14:oleItem name="!3. Espaces sécurisés!L10C3:L36C12" advise="1">
            <x14:values rows="27" cols="10">
              <value t="str">
                <val>3. Espaces sécurisés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Protection des salles serveurs : dispositifs de protection (contrôle d'accès, détection anti-intrusion, régulation thermique, sécurité électrique, …) des salles informatiques.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Protection des autres espaces : à évaluer en fonction des besoins sécifiques des services logés dans le bâtiment (ex: salle des coffres).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3. Espaces sécurisés!L10C3:L36C12" advise="1"/>
        </mc:Fallback>
      </mc:AlternateContent>
      <mc:AlternateContent xmlns:mc="http://schemas.openxmlformats.org/markup-compatibility/2006">
        <mc:Choice Requires="x14">
          <x14:oleItem name="!4. hygiène santé!L10C3:L36C14" advise="1">
            <x14:values rows="27" cols="12">
              <value t="str">
                <val>4. hygiène santé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Présence d'amiante sous forme fibreuse</val>
              </value>
              <value t="nil">
                <val>1</val>
              </value>
              <value t="nil">
                <val>1</val>
              </value>
              <value t="str">
                <val>Présence d'amiante sous forme solide</val>
              </value>
              <value t="nil">
                <val>1</val>
              </value>
              <value t="nil">
                <val>1</val>
              </value>
              <value t="str">
                <val>Présence de termites</val>
              </value>
              <value t="nil">
                <val>1</val>
              </value>
              <value t="nil">
                <val>1</val>
              </value>
              <value t="str">
                <val>Présence de plomb</val>
              </value>
              <value t="nil">
                <val>1</val>
              </value>
              <value t="nil">
                <val>1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str">
                <val xml:space="preserve">Oui </val>
              </value>
              <value t="str">
                <val>Non</val>
              </value>
              <value t="str">
                <val>PA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4. hygiène santé!L10C3:L36C14" advise="1"/>
        </mc:Fallback>
      </mc:AlternateContent>
      <mc:AlternateContent xmlns:mc="http://schemas.openxmlformats.org/markup-compatibility/2006">
        <mc:Choice Requires="x14">
          <x14:oleItem name="!5. surete!L10C3:L36C22" advise="1">
            <x14:values rows="27" cols="20">
              <value t="str">
                <val>5 . Sureté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Détection anti-intrusion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Contrôle d'accès - badge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Gardiennage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Video surveillance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TS</val>
              </value>
              <value t="str">
                <val>S</val>
              </value>
              <value t="str">
                <val>PS</val>
              </value>
              <value t="str">
                <val>Ma</val>
              </value>
              <value t="str">
                <val>SO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str">
                <val>X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nil">
                <val>1</val>
              </value>
              <value t="str">
                <val>X</val>
              </value>
            </x14:values>
          </x14:oleItem>
        </mc:Choice>
        <mc:Fallback>
          <oleItem name="!5. surete!L10C3:L36C22" advise="1"/>
        </mc:Fallback>
      </mc:AlternateContent>
    </oleItems>
  </ol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8"/>
  <sheetViews>
    <sheetView workbookViewId="0">
      <selection activeCell="D8" sqref="D8"/>
    </sheetView>
  </sheetViews>
  <sheetFormatPr baseColWidth="10" defaultRowHeight="15" x14ac:dyDescent="0.25"/>
  <cols>
    <col min="1" max="1" width="5.85546875" customWidth="1"/>
    <col min="2" max="2" width="18.5703125" customWidth="1"/>
    <col min="3" max="7" width="17.28515625" customWidth="1"/>
  </cols>
  <sheetData>
    <row r="3" spans="1:7" ht="15.75" thickBot="1" x14ac:dyDescent="0.3"/>
    <row r="4" spans="1:7" ht="30.75" thickBot="1" x14ac:dyDescent="0.3">
      <c r="A4" s="15" t="s">
        <v>0</v>
      </c>
      <c r="B4" s="16" t="s">
        <v>1</v>
      </c>
      <c r="C4" s="17" t="s">
        <v>26</v>
      </c>
      <c r="D4" s="17" t="s">
        <v>27</v>
      </c>
      <c r="E4" s="17" t="s">
        <v>28</v>
      </c>
      <c r="F4" s="18" t="s">
        <v>29</v>
      </c>
      <c r="G4" s="6"/>
    </row>
    <row r="5" spans="1:7" x14ac:dyDescent="0.25">
      <c r="A5" s="11">
        <v>1</v>
      </c>
      <c r="B5" s="12" t="s">
        <v>2</v>
      </c>
      <c r="C5" s="13"/>
      <c r="D5" s="13"/>
      <c r="E5" s="13"/>
      <c r="F5" s="14"/>
    </row>
    <row r="6" spans="1:7" x14ac:dyDescent="0.25">
      <c r="A6" s="2">
        <v>2</v>
      </c>
      <c r="B6" s="3" t="s">
        <v>3</v>
      </c>
      <c r="C6" s="7"/>
      <c r="D6" s="7"/>
      <c r="E6" s="7"/>
      <c r="F6" s="8"/>
    </row>
    <row r="7" spans="1:7" ht="22.5" x14ac:dyDescent="0.25">
      <c r="A7" s="2">
        <v>3</v>
      </c>
      <c r="B7" s="4" t="s">
        <v>4</v>
      </c>
      <c r="C7" s="7"/>
      <c r="D7" s="7"/>
      <c r="E7" s="7"/>
      <c r="F7" s="8"/>
    </row>
    <row r="8" spans="1:7" x14ac:dyDescent="0.25">
      <c r="A8" s="2">
        <v>4</v>
      </c>
      <c r="B8" s="3" t="s">
        <v>5</v>
      </c>
      <c r="C8" s="7"/>
      <c r="D8" s="7"/>
      <c r="E8" s="7"/>
      <c r="F8" s="8"/>
    </row>
    <row r="9" spans="1:7" x14ac:dyDescent="0.25">
      <c r="A9" s="2">
        <v>5</v>
      </c>
      <c r="B9" s="3" t="s">
        <v>6</v>
      </c>
      <c r="C9" s="7"/>
      <c r="D9" s="7"/>
      <c r="E9" s="7"/>
      <c r="F9" s="8"/>
    </row>
    <row r="10" spans="1:7" x14ac:dyDescent="0.25">
      <c r="A10" s="2">
        <v>6</v>
      </c>
      <c r="B10" s="3" t="s">
        <v>7</v>
      </c>
      <c r="C10" s="7"/>
      <c r="D10" s="7"/>
      <c r="E10" s="7"/>
      <c r="F10" s="8"/>
    </row>
    <row r="11" spans="1:7" x14ac:dyDescent="0.25">
      <c r="A11" s="2">
        <v>7</v>
      </c>
      <c r="B11" s="3" t="s">
        <v>8</v>
      </c>
      <c r="C11" s="7"/>
      <c r="D11" s="7"/>
      <c r="E11" s="7"/>
      <c r="F11" s="8"/>
    </row>
    <row r="12" spans="1:7" x14ac:dyDescent="0.25">
      <c r="A12" s="2">
        <v>8</v>
      </c>
      <c r="B12" s="3" t="s">
        <v>9</v>
      </c>
      <c r="C12" s="7"/>
      <c r="D12" s="7"/>
      <c r="E12" s="7"/>
      <c r="F12" s="8"/>
    </row>
    <row r="13" spans="1:7" x14ac:dyDescent="0.25">
      <c r="A13" s="2">
        <v>9</v>
      </c>
      <c r="B13" s="3" t="s">
        <v>10</v>
      </c>
      <c r="C13" s="7"/>
      <c r="D13" s="7"/>
      <c r="E13" s="7"/>
      <c r="F13" s="8"/>
    </row>
    <row r="14" spans="1:7" x14ac:dyDescent="0.25">
      <c r="A14" s="2">
        <v>10</v>
      </c>
      <c r="B14" s="3" t="s">
        <v>11</v>
      </c>
      <c r="C14" s="7"/>
      <c r="D14" s="7"/>
      <c r="E14" s="7"/>
      <c r="F14" s="8"/>
    </row>
    <row r="15" spans="1:7" x14ac:dyDescent="0.25">
      <c r="A15" s="2">
        <v>11</v>
      </c>
      <c r="B15" s="3" t="s">
        <v>12</v>
      </c>
      <c r="C15" s="7"/>
      <c r="D15" s="7"/>
      <c r="E15" s="7"/>
      <c r="F15" s="8"/>
    </row>
    <row r="16" spans="1:7" x14ac:dyDescent="0.25">
      <c r="A16" s="2">
        <v>12</v>
      </c>
      <c r="B16" s="3" t="s">
        <v>13</v>
      </c>
      <c r="C16" s="7"/>
      <c r="D16" s="7"/>
      <c r="E16" s="7"/>
      <c r="F16" s="8"/>
    </row>
    <row r="17" spans="1:6" x14ac:dyDescent="0.25">
      <c r="A17" s="2">
        <v>13</v>
      </c>
      <c r="B17" s="3" t="s">
        <v>14</v>
      </c>
      <c r="C17" s="7"/>
      <c r="D17" s="7"/>
      <c r="E17" s="7"/>
      <c r="F17" s="8"/>
    </row>
    <row r="18" spans="1:6" x14ac:dyDescent="0.25">
      <c r="A18" s="2">
        <v>14</v>
      </c>
      <c r="B18" s="3" t="s">
        <v>15</v>
      </c>
      <c r="C18" s="7"/>
      <c r="D18" s="7"/>
      <c r="E18" s="7"/>
      <c r="F18" s="8"/>
    </row>
    <row r="19" spans="1:6" x14ac:dyDescent="0.25">
      <c r="A19" s="2">
        <v>15</v>
      </c>
      <c r="B19" s="3" t="s">
        <v>16</v>
      </c>
      <c r="C19" s="7"/>
      <c r="D19" s="7"/>
      <c r="E19" s="7"/>
      <c r="F19" s="8"/>
    </row>
    <row r="20" spans="1:6" x14ac:dyDescent="0.25">
      <c r="A20" s="2">
        <v>16</v>
      </c>
      <c r="B20" s="3" t="s">
        <v>17</v>
      </c>
      <c r="C20" s="7"/>
      <c r="D20" s="7"/>
      <c r="E20" s="7"/>
      <c r="F20" s="8"/>
    </row>
    <row r="21" spans="1:6" x14ac:dyDescent="0.25">
      <c r="A21" s="2">
        <v>17</v>
      </c>
      <c r="B21" s="3" t="s">
        <v>18</v>
      </c>
      <c r="C21" s="7"/>
      <c r="D21" s="7"/>
      <c r="E21" s="7"/>
      <c r="F21" s="8"/>
    </row>
    <row r="22" spans="1:6" x14ac:dyDescent="0.25">
      <c r="A22" s="2">
        <v>18</v>
      </c>
      <c r="B22" s="3" t="s">
        <v>19</v>
      </c>
      <c r="C22" s="7"/>
      <c r="D22" s="7"/>
      <c r="E22" s="7"/>
      <c r="F22" s="8"/>
    </row>
    <row r="23" spans="1:6" x14ac:dyDescent="0.25">
      <c r="A23" s="2">
        <v>19</v>
      </c>
      <c r="B23" s="3" t="s">
        <v>20</v>
      </c>
      <c r="C23" s="7"/>
      <c r="D23" s="7"/>
      <c r="E23" s="7"/>
      <c r="F23" s="8"/>
    </row>
    <row r="24" spans="1:6" x14ac:dyDescent="0.25">
      <c r="A24" s="2">
        <v>20</v>
      </c>
      <c r="B24" s="3" t="s">
        <v>21</v>
      </c>
      <c r="C24" s="7"/>
      <c r="D24" s="7"/>
      <c r="E24" s="7"/>
      <c r="F24" s="8"/>
    </row>
    <row r="25" spans="1:6" x14ac:dyDescent="0.25">
      <c r="A25" s="2">
        <v>21</v>
      </c>
      <c r="B25" s="3" t="s">
        <v>22</v>
      </c>
      <c r="C25" s="7"/>
      <c r="D25" s="7"/>
      <c r="E25" s="7"/>
      <c r="F25" s="8"/>
    </row>
    <row r="26" spans="1:6" x14ac:dyDescent="0.25">
      <c r="A26" s="2">
        <v>22</v>
      </c>
      <c r="B26" s="3" t="s">
        <v>23</v>
      </c>
      <c r="C26" s="7"/>
      <c r="D26" s="7"/>
      <c r="E26" s="7"/>
      <c r="F26" s="8"/>
    </row>
    <row r="27" spans="1:6" x14ac:dyDescent="0.25">
      <c r="A27" s="2">
        <v>23</v>
      </c>
      <c r="B27" s="3" t="s">
        <v>24</v>
      </c>
      <c r="C27" s="7"/>
      <c r="D27" s="7"/>
      <c r="E27" s="7"/>
      <c r="F27" s="8"/>
    </row>
    <row r="28" spans="1:6" ht="15.75" thickBot="1" x14ac:dyDescent="0.3">
      <c r="A28" s="1">
        <v>24</v>
      </c>
      <c r="B28" s="5" t="s">
        <v>25</v>
      </c>
      <c r="C28" s="9"/>
      <c r="D28" s="9"/>
      <c r="E28" s="9"/>
      <c r="F28" s="10"/>
    </row>
  </sheetData>
  <conditionalFormatting sqref="C5:F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C25"/>
  <sheetViews>
    <sheetView workbookViewId="0">
      <selection activeCell="G14" sqref="G14"/>
    </sheetView>
  </sheetViews>
  <sheetFormatPr baseColWidth="10" defaultRowHeight="15" x14ac:dyDescent="0.25"/>
  <sheetData>
    <row r="2" spans="1:3" x14ac:dyDescent="0.25">
      <c r="A2">
        <v>1</v>
      </c>
      <c r="B2">
        <f t="array" ref="B2:B25">[1]!'!surfaces 2014!L40C3:L63C3'</f>
        <v>372710</v>
      </c>
      <c r="C2" t="str">
        <f t="array" ref="C2:C21">[1]!'!surfaces 2014!L11C3:L30C3'</f>
        <v>BRET / 183096</v>
      </c>
    </row>
    <row r="3" spans="1:3" x14ac:dyDescent="0.25">
      <c r="A3">
        <v>2</v>
      </c>
      <c r="B3">
        <v>372712</v>
      </c>
      <c r="C3">
        <v>0</v>
      </c>
    </row>
    <row r="4" spans="1:3" x14ac:dyDescent="0.25">
      <c r="A4">
        <v>3</v>
      </c>
      <c r="B4">
        <v>372713</v>
      </c>
      <c r="C4">
        <v>0</v>
      </c>
    </row>
    <row r="5" spans="1:3" x14ac:dyDescent="0.25">
      <c r="A5" s="22">
        <v>4</v>
      </c>
      <c r="B5">
        <v>372714</v>
      </c>
      <c r="C5">
        <v>0</v>
      </c>
    </row>
    <row r="6" spans="1:3" x14ac:dyDescent="0.25">
      <c r="A6" s="22">
        <v>5</v>
      </c>
      <c r="B6">
        <v>372715</v>
      </c>
      <c r="C6">
        <v>0</v>
      </c>
    </row>
    <row r="7" spans="1:3" x14ac:dyDescent="0.25">
      <c r="A7" s="22">
        <v>6</v>
      </c>
      <c r="B7">
        <v>372716</v>
      </c>
      <c r="C7">
        <v>0</v>
      </c>
    </row>
    <row r="8" spans="1:3" x14ac:dyDescent="0.25">
      <c r="A8" s="22">
        <v>7</v>
      </c>
      <c r="B8">
        <v>372725</v>
      </c>
      <c r="C8">
        <v>0</v>
      </c>
    </row>
    <row r="9" spans="1:3" x14ac:dyDescent="0.25">
      <c r="A9" s="22">
        <v>8</v>
      </c>
      <c r="B9">
        <v>0</v>
      </c>
      <c r="C9">
        <v>0</v>
      </c>
    </row>
    <row r="10" spans="1:3" x14ac:dyDescent="0.25">
      <c r="A10" s="22">
        <v>9</v>
      </c>
      <c r="B10">
        <v>372725</v>
      </c>
      <c r="C10">
        <v>0</v>
      </c>
    </row>
    <row r="11" spans="1:3" x14ac:dyDescent="0.25">
      <c r="A11" s="22">
        <v>10</v>
      </c>
      <c r="B11">
        <v>372726</v>
      </c>
      <c r="C11">
        <v>0</v>
      </c>
    </row>
    <row r="12" spans="1:3" x14ac:dyDescent="0.25">
      <c r="A12" s="22">
        <v>11</v>
      </c>
      <c r="B12">
        <v>372727</v>
      </c>
      <c r="C12">
        <v>0</v>
      </c>
    </row>
    <row r="13" spans="1:3" x14ac:dyDescent="0.25">
      <c r="A13" s="22">
        <v>12</v>
      </c>
      <c r="B13">
        <v>372733</v>
      </c>
      <c r="C13">
        <v>0</v>
      </c>
    </row>
    <row r="14" spans="1:3" x14ac:dyDescent="0.25">
      <c r="A14" s="22">
        <v>13</v>
      </c>
      <c r="B14">
        <v>372735</v>
      </c>
      <c r="C14">
        <v>0</v>
      </c>
    </row>
    <row r="15" spans="1:3" x14ac:dyDescent="0.25">
      <c r="A15" s="22">
        <v>14</v>
      </c>
      <c r="B15">
        <v>372737</v>
      </c>
      <c r="C15">
        <v>0</v>
      </c>
    </row>
    <row r="16" spans="1:3" x14ac:dyDescent="0.25">
      <c r="A16" s="22">
        <v>15</v>
      </c>
      <c r="B16">
        <v>372739</v>
      </c>
      <c r="C16">
        <v>0</v>
      </c>
    </row>
    <row r="17" spans="1:3" x14ac:dyDescent="0.25">
      <c r="A17" s="22">
        <v>16</v>
      </c>
      <c r="B17">
        <v>372740</v>
      </c>
      <c r="C17">
        <v>0</v>
      </c>
    </row>
    <row r="18" spans="1:3" x14ac:dyDescent="0.25">
      <c r="A18" s="22">
        <v>17</v>
      </c>
      <c r="B18">
        <v>372742</v>
      </c>
      <c r="C18">
        <v>0</v>
      </c>
    </row>
    <row r="19" spans="1:3" x14ac:dyDescent="0.25">
      <c r="A19" s="22">
        <v>18</v>
      </c>
      <c r="B19">
        <v>372743</v>
      </c>
      <c r="C19">
        <v>0</v>
      </c>
    </row>
    <row r="20" spans="1:3" x14ac:dyDescent="0.25">
      <c r="A20" s="22">
        <v>19</v>
      </c>
      <c r="B20">
        <v>372744</v>
      </c>
      <c r="C20">
        <v>0</v>
      </c>
    </row>
    <row r="21" spans="1:3" x14ac:dyDescent="0.25">
      <c r="A21" s="22">
        <v>20</v>
      </c>
      <c r="B21">
        <v>372745</v>
      </c>
      <c r="C21">
        <v>0</v>
      </c>
    </row>
    <row r="22" spans="1:3" x14ac:dyDescent="0.25">
      <c r="A22" s="22">
        <v>21</v>
      </c>
      <c r="B22">
        <v>372746</v>
      </c>
    </row>
    <row r="23" spans="1:3" x14ac:dyDescent="0.25">
      <c r="A23" s="22">
        <v>22</v>
      </c>
      <c r="B23">
        <v>372747</v>
      </c>
    </row>
    <row r="24" spans="1:3" x14ac:dyDescent="0.25">
      <c r="A24" s="22">
        <v>23</v>
      </c>
      <c r="B24">
        <v>372748</v>
      </c>
    </row>
    <row r="25" spans="1:3" x14ac:dyDescent="0.25">
      <c r="A25" s="22">
        <v>24</v>
      </c>
      <c r="B25">
        <v>372749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P28"/>
  <sheetViews>
    <sheetView workbookViewId="0">
      <selection activeCell="A3" sqref="A3:A27"/>
    </sheetView>
  </sheetViews>
  <sheetFormatPr baseColWidth="10" defaultRowHeight="15" x14ac:dyDescent="0.25"/>
  <sheetData>
    <row r="1" spans="1:16" x14ac:dyDescent="0.25">
      <c r="A1" t="str">
        <f t="array" ref="A1:P28">[2]!'!Feuil1!L1C1:L28C16'</f>
        <v>INSA (Surfaces Officielles Déclarées)</v>
      </c>
      <c r="B1">
        <v>0</v>
      </c>
      <c r="C1">
        <v>0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>
        <v>0</v>
      </c>
      <c r="N1">
        <v>0</v>
      </c>
      <c r="O1">
        <v>0</v>
      </c>
      <c r="P1">
        <v>0</v>
      </c>
    </row>
    <row r="2" spans="1:16" x14ac:dyDescent="0.25">
      <c r="A2" t="str">
        <v>N°</v>
      </c>
      <c r="B2" t="str">
        <v>Identification 
du bâtiment</v>
      </c>
      <c r="C2" t="str">
        <v>Surfaces en m²</v>
      </c>
      <c r="D2">
        <v>0</v>
      </c>
      <c r="E2">
        <v>0</v>
      </c>
      <c r="F2">
        <v>0</v>
      </c>
      <c r="G2">
        <v>0</v>
      </c>
      <c r="H2">
        <v>0</v>
      </c>
      <c r="I2" t="str">
        <v>Propriétaire</v>
      </c>
      <c r="J2" t="str">
        <v>Année 
construction</v>
      </c>
      <c r="K2" t="str">
        <v>Classement 
ERP</v>
      </c>
      <c r="L2" t="str">
        <v>Effectif</v>
      </c>
      <c r="M2" t="str">
        <v>Type de 
construction</v>
      </c>
      <c r="N2" t="str">
        <v>Utilisation</v>
      </c>
      <c r="O2" t="str">
        <v>Etat du
bât.</v>
      </c>
      <c r="P2" t="str">
        <v>Observations</v>
      </c>
    </row>
    <row r="3" spans="1:16" x14ac:dyDescent="0.25">
      <c r="A3">
        <v>0</v>
      </c>
      <c r="B3">
        <v>0</v>
      </c>
      <c r="C3" t="str">
        <v>SHOB</v>
      </c>
      <c r="D3" t="str">
        <v>SHON</v>
      </c>
      <c r="E3" t="str">
        <v>SUB</v>
      </c>
      <c r="F3" t="str">
        <v>SUN</v>
      </c>
      <c r="G3" t="str">
        <v>SP</v>
      </c>
      <c r="H3" t="str">
        <v>S au 
sol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</row>
    <row r="4" spans="1:16" x14ac:dyDescent="0.25">
      <c r="A4">
        <v>1</v>
      </c>
      <c r="B4" t="str">
        <v>Administration</v>
      </c>
      <c r="C4">
        <v>3367</v>
      </c>
      <c r="D4">
        <v>1848</v>
      </c>
      <c r="E4">
        <v>1571</v>
      </c>
      <c r="F4">
        <v>931</v>
      </c>
      <c r="G4">
        <v>1889</v>
      </c>
      <c r="H4">
        <v>1195</v>
      </c>
      <c r="I4" t="str">
        <v>ETAT</v>
      </c>
      <c r="J4">
        <v>1966</v>
      </c>
      <c r="K4" t="str">
        <v>RW-2ème C</v>
      </c>
      <c r="L4">
        <v>1278</v>
      </c>
      <c r="M4" t="str">
        <v>VS, R+1</v>
      </c>
      <c r="N4" t="str">
        <v>Administration</v>
      </c>
      <c r="O4" t="str">
        <v>T. Bon</v>
      </c>
      <c r="P4" t="str">
        <v>Construction traditionnelle: poteaux-poutres, réfection complète isolation bat 1 et 4 en 2008 et aménagement int en 2012</v>
      </c>
    </row>
    <row r="5" spans="1:16" x14ac:dyDescent="0.25">
      <c r="A5">
        <v>2</v>
      </c>
      <c r="B5" t="str">
        <v>Enseignement</v>
      </c>
      <c r="C5">
        <v>7445</v>
      </c>
      <c r="D5">
        <v>4773</v>
      </c>
      <c r="E5">
        <v>4274</v>
      </c>
      <c r="F5">
        <v>819</v>
      </c>
      <c r="G5">
        <v>4557</v>
      </c>
      <c r="H5">
        <v>1536</v>
      </c>
      <c r="I5" t="str">
        <v>ETAT</v>
      </c>
      <c r="J5">
        <v>1966</v>
      </c>
      <c r="K5" t="str">
        <v>avec bâtiment 1</v>
      </c>
      <c r="L5">
        <v>0</v>
      </c>
      <c r="M5" t="str">
        <v>SS, R+3</v>
      </c>
      <c r="N5" t="str">
        <v>Enseignement</v>
      </c>
      <c r="O5" t="str">
        <v>Moyen</v>
      </c>
      <c r="P5" t="str">
        <v>en béton armé, voiles béton remplissage</v>
      </c>
    </row>
    <row r="6" spans="1:16" x14ac:dyDescent="0.25">
      <c r="A6">
        <v>3</v>
      </c>
      <c r="B6" t="str">
        <v>Amphis A,B,C
(120,120,150 places)</v>
      </c>
      <c r="C6">
        <v>3677</v>
      </c>
      <c r="D6">
        <v>1316</v>
      </c>
      <c r="E6">
        <v>1022</v>
      </c>
      <c r="F6">
        <v>80</v>
      </c>
      <c r="G6">
        <v>1072</v>
      </c>
      <c r="H6">
        <v>1114</v>
      </c>
      <c r="I6" t="str">
        <v>ETAT</v>
      </c>
      <c r="J6">
        <v>1967</v>
      </c>
      <c r="K6" t="str">
        <v>R,L-3ème C</v>
      </c>
      <c r="L6">
        <v>495</v>
      </c>
      <c r="M6" t="str">
        <v>VS, Rdc</v>
      </c>
      <c r="N6" t="str">
        <v>Enseignement</v>
      </c>
      <c r="O6" t="str">
        <v>Moyen</v>
      </c>
      <c r="P6" t="str">
        <v>en mur préfabriqué, planchers béton et 
hourdis, terrasse béton ou bac acier (1)</v>
      </c>
    </row>
    <row r="7" spans="1:16" x14ac:dyDescent="0.25">
      <c r="A7">
        <v>4</v>
      </c>
      <c r="B7" t="str">
        <v>Amphi D (450 places)</v>
      </c>
      <c r="C7">
        <v>3383</v>
      </c>
      <c r="D7">
        <v>1701</v>
      </c>
      <c r="E7">
        <v>1076</v>
      </c>
      <c r="F7">
        <v>29</v>
      </c>
      <c r="G7">
        <v>1165</v>
      </c>
      <c r="H7">
        <v>1140</v>
      </c>
      <c r="I7" t="str">
        <v>ETAT</v>
      </c>
      <c r="J7">
        <v>1967</v>
      </c>
      <c r="K7" t="str">
        <v>R, N, L-3ème C</v>
      </c>
      <c r="L7" t="str">
        <v>663(418+245)</v>
      </c>
      <c r="M7" t="str">
        <v>SS, R+1</v>
      </c>
      <c r="N7" t="str">
        <v>Enseignement</v>
      </c>
      <c r="O7" t="str">
        <v>Mauvais</v>
      </c>
      <c r="P7" t="str">
        <v>dito (1) réfection complète isolation bat 1 et 4 en 2008</v>
      </c>
    </row>
    <row r="8" spans="1:16" x14ac:dyDescent="0.25">
      <c r="A8">
        <v>5</v>
      </c>
      <c r="B8" t="str">
        <v>TP Chimie</v>
      </c>
      <c r="C8">
        <v>4956</v>
      </c>
      <c r="D8">
        <v>3059</v>
      </c>
      <c r="E8">
        <v>2368</v>
      </c>
      <c r="F8">
        <v>408</v>
      </c>
      <c r="G8">
        <v>2798</v>
      </c>
      <c r="H8">
        <v>1875</v>
      </c>
      <c r="I8" t="str">
        <v>ETAT</v>
      </c>
      <c r="J8">
        <v>1967</v>
      </c>
      <c r="K8" t="str">
        <v>R, L -3ème C</v>
      </c>
      <c r="L8">
        <v>455</v>
      </c>
      <c r="M8" t="str">
        <v>1/2VS, R+1</v>
      </c>
      <c r="N8" t="str">
        <v>Enseignement</v>
      </c>
      <c r="O8" t="str">
        <v>Bon</v>
      </c>
      <c r="P8" t="str">
        <v>Terrasse bac acier + sheds, aménagement int en 2012</v>
      </c>
    </row>
    <row r="9" spans="1:16" x14ac:dyDescent="0.25">
      <c r="A9">
        <v>6</v>
      </c>
      <c r="B9" t="str">
        <v>TP Physique</v>
      </c>
      <c r="C9">
        <v>6690</v>
      </c>
      <c r="D9">
        <v>4323</v>
      </c>
      <c r="E9">
        <v>3341</v>
      </c>
      <c r="F9">
        <v>1569</v>
      </c>
      <c r="G9">
        <v>4122</v>
      </c>
      <c r="H9">
        <v>2302</v>
      </c>
      <c r="I9" t="str">
        <v>ETAT</v>
      </c>
      <c r="J9">
        <v>1967</v>
      </c>
      <c r="K9" t="str">
        <v>R,L,P -3ème C</v>
      </c>
      <c r="L9">
        <v>400</v>
      </c>
      <c r="M9" t="str">
        <v>R+1</v>
      </c>
      <c r="N9" t="str">
        <v>Enseignement</v>
      </c>
      <c r="O9" t="str">
        <v>Moyen</v>
      </c>
      <c r="P9" t="str">
        <v>Terrasse bac acier + sheds, refection TT en 2010, aménagement int en 2012</v>
      </c>
    </row>
    <row r="10" spans="1:16" x14ac:dyDescent="0.25">
      <c r="A10">
        <v>7</v>
      </c>
      <c r="B10" t="str">
        <v>TP Génie Civil</v>
      </c>
      <c r="C10">
        <v>7431</v>
      </c>
      <c r="D10">
        <v>4943</v>
      </c>
      <c r="E10">
        <v>4228</v>
      </c>
      <c r="F10">
        <v>1032</v>
      </c>
      <c r="G10">
        <v>4411</v>
      </c>
      <c r="H10">
        <v>2676</v>
      </c>
      <c r="I10" t="str">
        <v>ETAT</v>
      </c>
      <c r="J10">
        <v>1968</v>
      </c>
      <c r="K10" t="str">
        <v>R,L-4ème C</v>
      </c>
      <c r="L10">
        <v>0</v>
      </c>
      <c r="M10" t="str">
        <v>1/2VS, R+2</v>
      </c>
      <c r="N10" t="str">
        <v>Enseignement</v>
      </c>
      <c r="O10" t="str">
        <v>Bon</v>
      </c>
      <c r="P10" t="str">
        <v>Terrasse bac acier + sheds, Ext et réhab PFT 2010</v>
      </c>
    </row>
    <row r="11" spans="1:16" x14ac:dyDescent="0.25">
      <c r="A11">
        <v>8</v>
      </c>
      <c r="B11" t="str">
        <v>DATACENTER</v>
      </c>
      <c r="C11">
        <v>65</v>
      </c>
      <c r="D11">
        <v>65</v>
      </c>
      <c r="E11">
        <v>60</v>
      </c>
      <c r="F11">
        <v>0</v>
      </c>
      <c r="G11">
        <v>60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t="str">
        <v>T. Bon</v>
      </c>
      <c r="P11">
        <v>0</v>
      </c>
    </row>
    <row r="12" spans="1:16" x14ac:dyDescent="0.25">
      <c r="A12">
        <v>9</v>
      </c>
      <c r="B12" t="str">
        <v>Technologie</v>
      </c>
      <c r="C12">
        <v>9635</v>
      </c>
      <c r="D12">
        <v>5856</v>
      </c>
      <c r="E12">
        <v>4196</v>
      </c>
      <c r="F12">
        <v>638</v>
      </c>
      <c r="G12">
        <v>4886</v>
      </c>
      <c r="H12">
        <v>3842</v>
      </c>
      <c r="I12" t="str">
        <v>ETAT</v>
      </c>
      <c r="J12">
        <v>1968</v>
      </c>
      <c r="K12" t="str">
        <v>R-4ème C</v>
      </c>
      <c r="L12">
        <v>0</v>
      </c>
      <c r="M12" t="str">
        <v>VS, R+1</v>
      </c>
      <c r="N12" t="str">
        <v>Enseignement</v>
      </c>
      <c r="O12" t="str">
        <v>Mauvais</v>
      </c>
      <c r="P12" t="str">
        <v>Terrasse bac acier + shedsExt et réhab PFT 2010</v>
      </c>
    </row>
    <row r="13" spans="1:16" x14ac:dyDescent="0.25">
      <c r="A13">
        <v>10</v>
      </c>
      <c r="B13" t="str">
        <v>Recherche Physique</v>
      </c>
      <c r="C13">
        <v>5585</v>
      </c>
      <c r="D13">
        <v>3596</v>
      </c>
      <c r="E13">
        <v>2939</v>
      </c>
      <c r="F13">
        <v>1269</v>
      </c>
      <c r="G13">
        <v>3121</v>
      </c>
      <c r="H13">
        <v>1193</v>
      </c>
      <c r="I13" t="str">
        <v>ETAT</v>
      </c>
      <c r="J13">
        <v>1966</v>
      </c>
      <c r="K13" t="str">
        <v>R-5ème C</v>
      </c>
      <c r="L13">
        <v>0</v>
      </c>
      <c r="M13" t="str">
        <v>SS, R+2</v>
      </c>
      <c r="N13" t="str">
        <v>Recherche</v>
      </c>
      <c r="O13" t="str">
        <v>Moyen</v>
      </c>
      <c r="P13" t="str">
        <v>dito (1)</v>
      </c>
    </row>
    <row r="14" spans="1:16" x14ac:dyDescent="0.25">
      <c r="A14">
        <v>11</v>
      </c>
      <c r="B14" t="str">
        <v>Recherche Chimie</v>
      </c>
      <c r="C14">
        <v>4619</v>
      </c>
      <c r="D14">
        <v>2939</v>
      </c>
      <c r="E14">
        <v>2081</v>
      </c>
      <c r="F14">
        <v>957</v>
      </c>
      <c r="G14">
        <v>2541</v>
      </c>
      <c r="H14">
        <v>1242</v>
      </c>
      <c r="I14" t="str">
        <v>ETAT</v>
      </c>
      <c r="J14">
        <v>1968</v>
      </c>
      <c r="K14" t="str">
        <v>R-5ème C</v>
      </c>
      <c r="L14">
        <v>0</v>
      </c>
      <c r="M14" t="str">
        <v>SS, R+1</v>
      </c>
      <c r="N14" t="str">
        <v>Rech/Enseigne</v>
      </c>
      <c r="O14" t="str">
        <v>Moyen</v>
      </c>
      <c r="P14" t="str">
        <v>dito (1)</v>
      </c>
    </row>
    <row r="15" spans="1:16" x14ac:dyDescent="0.25">
      <c r="A15">
        <v>12</v>
      </c>
      <c r="B15" t="str">
        <v>Restaurant</v>
      </c>
      <c r="C15">
        <v>8857</v>
      </c>
      <c r="D15">
        <v>4555</v>
      </c>
      <c r="E15">
        <v>2834</v>
      </c>
      <c r="F15">
        <v>46</v>
      </c>
      <c r="G15">
        <v>3383</v>
      </c>
      <c r="H15">
        <v>2243</v>
      </c>
      <c r="I15" t="str">
        <v>ETAT</v>
      </c>
      <c r="J15">
        <v>1968</v>
      </c>
      <c r="K15" t="str">
        <v>N-2ème C</v>
      </c>
      <c r="L15">
        <v>1278</v>
      </c>
      <c r="M15" t="str">
        <v>SS, R+1</v>
      </c>
      <c r="N15" t="str">
        <v>Restauration</v>
      </c>
      <c r="O15" t="str">
        <v>Mauvais</v>
      </c>
      <c r="P15" t="str">
        <v>dito (1)</v>
      </c>
    </row>
    <row r="16" spans="1:16" x14ac:dyDescent="0.25">
      <c r="A16">
        <v>13</v>
      </c>
      <c r="B16" t="str">
        <v>Résidence Arz
(282 chambres )</v>
      </c>
      <c r="C16">
        <v>8459</v>
      </c>
      <c r="D16">
        <v>6690</v>
      </c>
      <c r="E16">
        <v>5652</v>
      </c>
      <c r="F16">
        <v>142</v>
      </c>
      <c r="G16">
        <v>6096</v>
      </c>
      <c r="H16">
        <v>1560</v>
      </c>
      <c r="I16" t="str">
        <v>ETAT 45%
OPHLM 55%</v>
      </c>
      <c r="J16">
        <v>1966</v>
      </c>
      <c r="K16" t="str">
        <v xml:space="preserve">Foyer Logent - en 3è famille B </v>
      </c>
      <c r="L16">
        <v>0</v>
      </c>
      <c r="M16" t="str">
        <v>SS, R+4</v>
      </c>
      <c r="N16" t="str">
        <v>Hébergement</v>
      </c>
      <c r="O16" t="str">
        <v>Bon</v>
      </c>
      <c r="P16" t="str">
        <v>Réhabilitation en 2002 - dito (1)</v>
      </c>
    </row>
    <row r="17" spans="1:16" x14ac:dyDescent="0.25">
      <c r="A17">
        <v>14</v>
      </c>
      <c r="B17" t="str">
        <v>Résidence Bréhat
( 276 chambres )</v>
      </c>
      <c r="C17">
        <v>8924</v>
      </c>
      <c r="D17">
        <v>6963</v>
      </c>
      <c r="E17">
        <v>5382</v>
      </c>
      <c r="F17">
        <v>100</v>
      </c>
      <c r="G17">
        <v>6154</v>
      </c>
      <c r="H17">
        <v>1496</v>
      </c>
      <c r="I17" t="str">
        <v>OPHLM</v>
      </c>
      <c r="J17">
        <v>1967</v>
      </c>
      <c r="K17" t="str">
        <v xml:space="preserve">Foyer Logent - en 3è famille B </v>
      </c>
      <c r="L17">
        <v>0</v>
      </c>
      <c r="M17" t="str">
        <v>SS, R+4</v>
      </c>
      <c r="N17" t="str">
        <v>Hébergement</v>
      </c>
      <c r="O17" t="str">
        <v>Bon</v>
      </c>
      <c r="P17" t="str">
        <v>Réhabilitation en 1997 - dito (1)</v>
      </c>
    </row>
    <row r="18" spans="1:16" x14ac:dyDescent="0.25">
      <c r="A18">
        <v>15</v>
      </c>
      <c r="B18" t="str">
        <v>Résidence Cézembre
( 290 chambres )</v>
      </c>
      <c r="C18">
        <v>8752</v>
      </c>
      <c r="D18">
        <v>6794</v>
      </c>
      <c r="E18">
        <v>5385</v>
      </c>
      <c r="F18">
        <v>0</v>
      </c>
      <c r="G18">
        <v>6102</v>
      </c>
      <c r="H18">
        <v>1478</v>
      </c>
      <c r="I18" t="str">
        <v>OPHLM</v>
      </c>
      <c r="J18">
        <v>1968</v>
      </c>
      <c r="K18" t="str">
        <v xml:space="preserve">Foyer Logent - en 3è famille B </v>
      </c>
      <c r="L18">
        <v>0</v>
      </c>
      <c r="M18" t="str">
        <v>SS, R+4</v>
      </c>
      <c r="N18" t="str">
        <v>Hébergement</v>
      </c>
      <c r="O18" t="str">
        <v>Bon</v>
      </c>
      <c r="P18" t="str">
        <v>Réhabilitation en 1995 - dito (1)</v>
      </c>
    </row>
    <row r="19" spans="1:16" x14ac:dyDescent="0.25">
      <c r="A19">
        <v>16</v>
      </c>
      <c r="B19" t="str">
        <v>Résidence Les Glénan
(171 chambres )</v>
      </c>
      <c r="C19">
        <v>5402</v>
      </c>
      <c r="D19">
        <v>4517</v>
      </c>
      <c r="E19">
        <v>3902</v>
      </c>
      <c r="F19">
        <v>0</v>
      </c>
      <c r="G19">
        <v>4522</v>
      </c>
      <c r="H19">
        <v>1114</v>
      </c>
      <c r="I19" t="str">
        <v>OPHLM</v>
      </c>
      <c r="J19">
        <v>1994</v>
      </c>
      <c r="K19" t="str">
        <v>Foyer Logent - en 3è famille B
et ERP X, L  4ème C</v>
      </c>
      <c r="L19">
        <v>279</v>
      </c>
      <c r="M19" t="str">
        <v>SS, R+4</v>
      </c>
      <c r="N19" t="str">
        <v>Hébergement</v>
      </c>
      <c r="O19" t="str">
        <v>Bon</v>
      </c>
      <c r="P19" t="str">
        <v>Toiture sur charpente bois</v>
      </c>
    </row>
    <row r="20" spans="1:16" x14ac:dyDescent="0.25">
      <c r="A20">
        <v>17</v>
      </c>
      <c r="B20" t="str">
        <v>Halle Francis Querné</v>
      </c>
      <c r="C20">
        <v>5265</v>
      </c>
      <c r="D20">
        <v>2754</v>
      </c>
      <c r="E20">
        <v>2466</v>
      </c>
      <c r="F20">
        <v>10</v>
      </c>
      <c r="G20">
        <v>2499</v>
      </c>
      <c r="H20">
        <v>2486</v>
      </c>
      <c r="I20" t="str">
        <v>ETAT</v>
      </c>
      <c r="J20" t="str">
        <v>1996/1997</v>
      </c>
      <c r="K20" t="str">
        <v>L, N, T, X-2ème C</v>
      </c>
      <c r="L20">
        <v>1499</v>
      </c>
      <c r="M20" t="str">
        <v>R(+1)</v>
      </c>
      <c r="N20" t="str">
        <v>Enseignement</v>
      </c>
      <c r="O20" t="str">
        <v>T. Bon</v>
      </c>
      <c r="P20" t="str">
        <v>Béton brut et enduit - bac acier+étanchéité</v>
      </c>
    </row>
    <row r="21" spans="1:16" x14ac:dyDescent="0.25">
      <c r="A21">
        <v>18</v>
      </c>
      <c r="B21" t="str">
        <v>Informatique</v>
      </c>
      <c r="C21">
        <v>3651</v>
      </c>
      <c r="D21">
        <v>1976</v>
      </c>
      <c r="E21">
        <v>1670</v>
      </c>
      <c r="F21">
        <v>1009</v>
      </c>
      <c r="G21">
        <v>1756</v>
      </c>
      <c r="H21">
        <v>1129</v>
      </c>
      <c r="I21" t="str">
        <v>ETAT</v>
      </c>
      <c r="J21" t="str">
        <v>1996/1997</v>
      </c>
      <c r="K21" t="str">
        <v>R, S-3ème C</v>
      </c>
      <c r="L21">
        <v>567</v>
      </c>
      <c r="M21" t="str">
        <v>R+1</v>
      </c>
      <c r="N21" t="str">
        <v>Rech/Enseigne</v>
      </c>
      <c r="O21" t="str">
        <v>T. Bon</v>
      </c>
      <c r="P21" t="str">
        <v>Béton brut et enduit - bac acier+étanchéité</v>
      </c>
    </row>
    <row r="22" spans="1:16" x14ac:dyDescent="0.25">
      <c r="A22">
        <v>19</v>
      </c>
      <c r="B22" t="str">
        <v>Bibliothèque</v>
      </c>
      <c r="C22">
        <v>1025</v>
      </c>
      <c r="D22">
        <v>558</v>
      </c>
      <c r="E22">
        <v>425</v>
      </c>
      <c r="F22">
        <v>59</v>
      </c>
      <c r="G22">
        <v>437</v>
      </c>
      <c r="H22">
        <v>685</v>
      </c>
      <c r="I22" t="str">
        <v>ETAT</v>
      </c>
      <c r="J22">
        <v>1997</v>
      </c>
      <c r="K22" t="str">
        <v>avec bâtiment 18</v>
      </c>
      <c r="L22">
        <v>0</v>
      </c>
      <c r="M22" t="str">
        <v>R</v>
      </c>
      <c r="N22" t="str">
        <v>Bibliothèque</v>
      </c>
      <c r="O22" t="str">
        <v>T. Bon</v>
      </c>
      <c r="P22" t="str">
        <v>Béton enduit - terrasse béton</v>
      </c>
    </row>
    <row r="23" spans="1:16" x14ac:dyDescent="0.25">
      <c r="A23">
        <v>20</v>
      </c>
      <c r="B23" t="str">
        <v>Hangar Espaces Verts</v>
      </c>
      <c r="C23">
        <v>476</v>
      </c>
      <c r="D23">
        <v>254</v>
      </c>
      <c r="E23">
        <v>242</v>
      </c>
      <c r="F23">
        <v>12</v>
      </c>
      <c r="G23">
        <v>50</v>
      </c>
      <c r="H23">
        <v>222</v>
      </c>
      <c r="I23" t="str">
        <v>INSA</v>
      </c>
      <c r="J23">
        <v>2005</v>
      </c>
      <c r="K23" t="str">
        <v>CT</v>
      </c>
      <c r="L23">
        <v>0</v>
      </c>
      <c r="M23">
        <v>0</v>
      </c>
      <c r="N23" t="str">
        <v>Technique</v>
      </c>
      <c r="O23" t="str">
        <v>T. Bon</v>
      </c>
      <c r="P23">
        <v>0</v>
      </c>
    </row>
    <row r="24" spans="1:16" x14ac:dyDescent="0.25">
      <c r="A24">
        <v>21</v>
      </c>
      <c r="B24" t="str">
        <v>Local Produits</v>
      </c>
      <c r="C24">
        <v>214</v>
      </c>
      <c r="D24">
        <v>115</v>
      </c>
      <c r="E24">
        <v>96</v>
      </c>
      <c r="F24">
        <v>0</v>
      </c>
      <c r="G24">
        <v>101</v>
      </c>
      <c r="H24">
        <v>109</v>
      </c>
      <c r="I24">
        <v>0</v>
      </c>
      <c r="J24">
        <v>1974</v>
      </c>
      <c r="K24" t="str">
        <v>CT</v>
      </c>
      <c r="L24">
        <v>0</v>
      </c>
      <c r="M24" t="str">
        <v>R</v>
      </c>
      <c r="N24" t="str">
        <v>Technique</v>
      </c>
      <c r="O24" t="str">
        <v>Bon</v>
      </c>
      <c r="P24" t="str">
        <v>Toiture fibro sur charpente bois</v>
      </c>
    </row>
    <row r="25" spans="1:16" x14ac:dyDescent="0.25">
      <c r="A25">
        <v>22</v>
      </c>
      <c r="B25" t="str">
        <v>Serre</v>
      </c>
      <c r="C25">
        <v>161</v>
      </c>
      <c r="D25">
        <v>161</v>
      </c>
      <c r="E25">
        <v>0</v>
      </c>
      <c r="F25">
        <v>0</v>
      </c>
      <c r="G25">
        <v>0</v>
      </c>
      <c r="H25">
        <v>160</v>
      </c>
      <c r="I25" t="str">
        <v>ETAT</v>
      </c>
      <c r="J25">
        <v>1984</v>
      </c>
      <c r="K25" t="str">
        <v>CT</v>
      </c>
      <c r="L25">
        <v>0</v>
      </c>
      <c r="M25" t="str">
        <v>R</v>
      </c>
      <c r="N25" t="str">
        <v>Technique</v>
      </c>
      <c r="O25" t="str">
        <v>T. Bon</v>
      </c>
      <c r="P25" t="str">
        <v>Transférér en 1995 - verre</v>
      </c>
    </row>
    <row r="26" spans="1:16" x14ac:dyDescent="0.25">
      <c r="A26">
        <v>23</v>
      </c>
      <c r="B26" t="str">
        <v>Maison des Etudiants</v>
      </c>
      <c r="C26">
        <v>1573</v>
      </c>
      <c r="D26">
        <v>805</v>
      </c>
      <c r="E26">
        <v>652</v>
      </c>
      <c r="F26">
        <v>0</v>
      </c>
      <c r="G26">
        <v>668</v>
      </c>
      <c r="H26">
        <v>832</v>
      </c>
      <c r="I26" t="str">
        <v>OPHLM</v>
      </c>
      <c r="J26">
        <v>2002</v>
      </c>
      <c r="K26" t="str">
        <v>R, L, N-2ème C</v>
      </c>
      <c r="L26">
        <v>1255</v>
      </c>
      <c r="M26" t="str">
        <v>R+1</v>
      </c>
      <c r="N26" t="str">
        <v>Vie Etudiant</v>
      </c>
      <c r="O26" t="str">
        <v>T. Bon</v>
      </c>
      <c r="P26" t="str">
        <v>Béton brut et enduit - bac acier+étanchéité</v>
      </c>
    </row>
    <row r="27" spans="1:16" x14ac:dyDescent="0.25">
      <c r="A27">
        <v>24</v>
      </c>
      <c r="B27" t="str">
        <v>Villa</v>
      </c>
      <c r="C27">
        <v>405</v>
      </c>
      <c r="D27">
        <v>242</v>
      </c>
      <c r="E27">
        <v>196</v>
      </c>
      <c r="F27">
        <v>0</v>
      </c>
      <c r="G27">
        <v>200</v>
      </c>
      <c r="H27">
        <v>169</v>
      </c>
      <c r="I27" t="str">
        <v>OPHLM</v>
      </c>
      <c r="J27">
        <v>1966</v>
      </c>
      <c r="K27" t="str">
        <v>R-5ème C</v>
      </c>
      <c r="L27" t="str">
        <v>40(Enf -6ans)</v>
      </c>
      <c r="M27" t="str">
        <v>VS, R+1</v>
      </c>
      <c r="N27" t="str">
        <v>CLE (crèche)</v>
      </c>
      <c r="O27" t="str">
        <v>T. Bon</v>
      </c>
      <c r="P27" t="str">
        <v>Rénové et transformé en 1998</v>
      </c>
    </row>
    <row r="28" spans="1:16" x14ac:dyDescent="0.25">
      <c r="A28" t="str">
        <v>Total</v>
      </c>
      <c r="B28" t="str">
        <v>23 Bâtiments</v>
      </c>
      <c r="C28">
        <v>110017</v>
      </c>
      <c r="D28">
        <v>70803</v>
      </c>
      <c r="E28">
        <v>56058</v>
      </c>
      <c r="F28">
        <v>9110</v>
      </c>
      <c r="G28">
        <v>62590</v>
      </c>
      <c r="H28">
        <v>31798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</row>
  </sheetData>
  <pageMargins left="0.7" right="0.7" top="0.75" bottom="0.75" header="0.3" footer="0.3"/>
  <pageSetup paperSize="0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Y42"/>
  <sheetViews>
    <sheetView zoomScale="85" zoomScaleNormal="85" workbookViewId="0">
      <selection activeCell="J10" sqref="J10"/>
    </sheetView>
  </sheetViews>
  <sheetFormatPr baseColWidth="10" defaultRowHeight="15" x14ac:dyDescent="0.25"/>
  <cols>
    <col min="5" max="5" width="11.42578125" customWidth="1"/>
  </cols>
  <sheetData>
    <row r="1" spans="1:25" x14ac:dyDescent="0.25">
      <c r="A1">
        <f t="array" ref="A1:Y42">[3]!'!Récap Surfaces!L1:L1048576'</f>
        <v>0</v>
      </c>
      <c r="B1">
        <v>0</v>
      </c>
      <c r="C1" t="str">
        <v xml:space="preserve">Détail des surfaces du site de l'INSA de Rennes 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</row>
    <row r="2" spans="1:25" x14ac:dyDescent="0.25">
      <c r="A2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</row>
    <row r="3" spans="1:25" x14ac:dyDescent="0.25">
      <c r="A3">
        <v>0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</row>
    <row r="4" spans="1:25" x14ac:dyDescent="0.25">
      <c r="A4">
        <v>0</v>
      </c>
      <c r="B4">
        <v>0</v>
      </c>
      <c r="C4">
        <v>0</v>
      </c>
      <c r="D4" t="str">
        <v>MAJ</v>
      </c>
      <c r="E4">
        <v>41821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</row>
    <row r="5" spans="1:25" x14ac:dyDescent="0.25">
      <c r="A5">
        <v>0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</row>
    <row r="6" spans="1:25" x14ac:dyDescent="0.25">
      <c r="A6">
        <v>0</v>
      </c>
      <c r="B6">
        <v>0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</row>
    <row r="7" spans="1:25" x14ac:dyDescent="0.25">
      <c r="A7">
        <v>0</v>
      </c>
      <c r="B7">
        <v>0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</row>
    <row r="8" spans="1:25" x14ac:dyDescent="0.25">
      <c r="A8">
        <v>0</v>
      </c>
      <c r="B8">
        <v>0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</row>
    <row r="9" spans="1:25" x14ac:dyDescent="0.25">
      <c r="A9" t="str">
        <v>N°</v>
      </c>
      <c r="B9" t="str">
        <v>Identification 
du bâtiment</v>
      </c>
      <c r="C9" t="str">
        <v>SHOB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</row>
    <row r="10" spans="1:25" x14ac:dyDescent="0.25">
      <c r="A10">
        <v>0</v>
      </c>
      <c r="B10">
        <v>0</v>
      </c>
      <c r="C10" t="str">
        <v>SHON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T10" t="str">
        <v>Combles, caves et sous sol</v>
      </c>
      <c r="U10" t="str">
        <v>Locaux techniques</v>
      </c>
      <c r="V10" t="str">
        <v>Prolongement exterieur</v>
      </c>
      <c r="W10" t="str">
        <v>Parking sous-terrain</v>
      </c>
      <c r="X10" t="str">
        <v>Toiture terrasse accessible ou non</v>
      </c>
      <c r="Y10" t="str">
        <v>Total</v>
      </c>
    </row>
    <row r="11" spans="1:25" x14ac:dyDescent="0.25">
      <c r="A11">
        <v>0</v>
      </c>
      <c r="B11">
        <v>0</v>
      </c>
      <c r="C11" t="str">
        <v>SUB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 t="str">
        <v>Elements structurels</v>
      </c>
      <c r="O11" t="str">
        <v>local technique</v>
      </c>
      <c r="P11" t="str">
        <v>autre surfaces</v>
      </c>
      <c r="Q11" t="str">
        <v>caves et sous sol</v>
      </c>
      <c r="R11" t="str">
        <v>Circulation</v>
      </c>
      <c r="S11" t="str">
        <v>Total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</row>
    <row r="12" spans="1:25" x14ac:dyDescent="0.25">
      <c r="A12">
        <v>0</v>
      </c>
      <c r="B12">
        <v>0</v>
      </c>
      <c r="C12" t="str">
        <v>SUN</v>
      </c>
      <c r="D12">
        <v>0</v>
      </c>
      <c r="E12">
        <v>0</v>
      </c>
      <c r="F12">
        <v>0</v>
      </c>
      <c r="G12" t="str">
        <v>Surface legale &amp; sociale (SLS)</v>
      </c>
      <c r="H12" t="str">
        <v>Surface specifique (SP)</v>
      </c>
      <c r="I12" t="str">
        <v>Surface des services generaux (SSG)</v>
      </c>
      <c r="J12" t="str">
        <v xml:space="preserve">Restauration </v>
      </c>
      <c r="K12" t="str">
        <v xml:space="preserve">Logement de fonction </v>
      </c>
      <c r="L12" t="str">
        <v>Autres surfaces SUB</v>
      </c>
      <c r="M12" t="str">
        <v>Total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</row>
    <row r="13" spans="1:25" x14ac:dyDescent="0.25">
      <c r="A13">
        <v>0</v>
      </c>
      <c r="B13">
        <v>0</v>
      </c>
      <c r="C13" t="str">
        <v>Surface de bureau (SB)</v>
      </c>
      <c r="D13" t="str">
        <v>Surface de réunion (SR)</v>
      </c>
      <c r="E13" t="str">
        <v>Surface annexe de travail (SAT)</v>
      </c>
      <c r="F13" t="str">
        <v>Total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</row>
    <row r="14" spans="1:25" x14ac:dyDescent="0.25">
      <c r="A14">
        <v>1</v>
      </c>
      <c r="B14" t="str">
        <v>Administration</v>
      </c>
      <c r="C14">
        <v>797.47999999999968</v>
      </c>
      <c r="D14">
        <v>86.08</v>
      </c>
      <c r="E14">
        <v>57.4</v>
      </c>
      <c r="F14">
        <v>940.9599999999997</v>
      </c>
      <c r="G14">
        <v>103.09</v>
      </c>
      <c r="H14">
        <v>436.81000000000006</v>
      </c>
      <c r="I14">
        <v>22.049999999999997</v>
      </c>
      <c r="J14">
        <v>0</v>
      </c>
      <c r="K14">
        <v>67.77</v>
      </c>
      <c r="L14">
        <v>0</v>
      </c>
      <c r="M14">
        <v>1570.6799999999996</v>
      </c>
      <c r="N14">
        <v>159.65999999999991</v>
      </c>
      <c r="O14">
        <v>34.03</v>
      </c>
      <c r="P14">
        <v>83.41</v>
      </c>
      <c r="Q14">
        <v>0</v>
      </c>
      <c r="R14">
        <v>0</v>
      </c>
      <c r="S14">
        <v>1847.7799999999995</v>
      </c>
      <c r="T14">
        <v>0</v>
      </c>
      <c r="U14">
        <v>0</v>
      </c>
      <c r="V14">
        <v>354.15</v>
      </c>
      <c r="W14">
        <v>0</v>
      </c>
      <c r="X14">
        <v>1164.73</v>
      </c>
      <c r="Y14">
        <v>3366.66</v>
      </c>
    </row>
    <row r="15" spans="1:25" x14ac:dyDescent="0.25">
      <c r="A15">
        <v>2</v>
      </c>
      <c r="B15" t="str">
        <v>Enseignement</v>
      </c>
      <c r="C15">
        <v>778.03883969811488</v>
      </c>
      <c r="D15">
        <v>39.67</v>
      </c>
      <c r="E15">
        <v>0.90999999999999992</v>
      </c>
      <c r="F15">
        <v>818.61883969811481</v>
      </c>
      <c r="G15">
        <v>84.600000000000009</v>
      </c>
      <c r="H15">
        <v>3023.6602749999952</v>
      </c>
      <c r="I15">
        <v>192.35999999999999</v>
      </c>
      <c r="J15">
        <v>0</v>
      </c>
      <c r="K15">
        <v>211.82999999999996</v>
      </c>
      <c r="L15">
        <v>0</v>
      </c>
      <c r="M15">
        <v>4331.0691146981098</v>
      </c>
      <c r="N15">
        <v>398.4518624394932</v>
      </c>
      <c r="O15">
        <v>21.57</v>
      </c>
      <c r="P15">
        <v>0</v>
      </c>
      <c r="Q15">
        <v>21.68</v>
      </c>
      <c r="R15">
        <v>0</v>
      </c>
      <c r="S15">
        <v>4772.770977137603</v>
      </c>
      <c r="T15">
        <v>1212.2</v>
      </c>
      <c r="U15">
        <v>69.660863975666572</v>
      </c>
      <c r="V15">
        <v>0</v>
      </c>
      <c r="W15">
        <v>0</v>
      </c>
      <c r="X15">
        <v>1390.7</v>
      </c>
      <c r="Y15">
        <v>7445.3318411132695</v>
      </c>
    </row>
    <row r="16" spans="1:25" x14ac:dyDescent="0.25">
      <c r="A16">
        <v>3</v>
      </c>
      <c r="B16" t="str">
        <v>Amphis A,B,C
(120,120,150 places)</v>
      </c>
      <c r="C16">
        <v>11.522999999999758</v>
      </c>
      <c r="D16">
        <v>0</v>
      </c>
      <c r="E16">
        <v>68.67</v>
      </c>
      <c r="F16">
        <v>80.192999999999756</v>
      </c>
      <c r="G16">
        <v>63.871899999989566</v>
      </c>
      <c r="H16">
        <v>836.6553739504933</v>
      </c>
      <c r="I16">
        <v>40.910000000000004</v>
      </c>
      <c r="J16">
        <v>0</v>
      </c>
      <c r="K16">
        <v>0</v>
      </c>
      <c r="L16">
        <v>0</v>
      </c>
      <c r="M16">
        <v>1021.6302739504825</v>
      </c>
      <c r="N16">
        <v>273.08972604951771</v>
      </c>
      <c r="O16">
        <v>21.23</v>
      </c>
      <c r="P16">
        <v>0</v>
      </c>
      <c r="Q16">
        <v>0</v>
      </c>
      <c r="R16">
        <v>0</v>
      </c>
      <c r="S16">
        <v>1315.9500000000003</v>
      </c>
      <c r="T16">
        <v>1234.5900000000001</v>
      </c>
      <c r="U16">
        <v>0</v>
      </c>
      <c r="V16">
        <v>0</v>
      </c>
      <c r="W16">
        <v>0</v>
      </c>
      <c r="X16">
        <v>1126.0299999999997</v>
      </c>
      <c r="Y16">
        <v>3676.57</v>
      </c>
    </row>
    <row r="17" spans="1:25" x14ac:dyDescent="0.25">
      <c r="A17">
        <v>4</v>
      </c>
      <c r="B17" t="str">
        <v>Amphi D (450 places)</v>
      </c>
      <c r="C17">
        <v>0</v>
      </c>
      <c r="D17">
        <v>0</v>
      </c>
      <c r="E17">
        <v>29.130059827805027</v>
      </c>
      <c r="F17">
        <v>29.130059827805027</v>
      </c>
      <c r="G17">
        <v>0</v>
      </c>
      <c r="H17">
        <v>645.15948233120503</v>
      </c>
      <c r="I17">
        <v>38.869999999999997</v>
      </c>
      <c r="J17">
        <v>363.17000000000007</v>
      </c>
      <c r="K17">
        <v>0</v>
      </c>
      <c r="L17">
        <v>0</v>
      </c>
      <c r="M17">
        <v>1076.3295421590101</v>
      </c>
      <c r="N17">
        <v>566.78045784098958</v>
      </c>
      <c r="O17">
        <v>0</v>
      </c>
      <c r="P17">
        <v>0</v>
      </c>
      <c r="Q17">
        <v>0</v>
      </c>
      <c r="R17">
        <v>58.069999999999993</v>
      </c>
      <c r="S17">
        <v>1701.1799999999996</v>
      </c>
      <c r="T17">
        <v>473.88</v>
      </c>
      <c r="U17">
        <v>28.55</v>
      </c>
      <c r="V17">
        <v>108.78</v>
      </c>
      <c r="W17">
        <v>0</v>
      </c>
      <c r="X17">
        <v>1070.17</v>
      </c>
      <c r="Y17">
        <v>3382.56</v>
      </c>
    </row>
    <row r="18" spans="1:25" x14ac:dyDescent="0.25">
      <c r="A18">
        <v>5</v>
      </c>
      <c r="B18" t="str">
        <v>TP Chimie</v>
      </c>
      <c r="C18">
        <v>250.94228723411408</v>
      </c>
      <c r="D18">
        <v>32.950000000000003</v>
      </c>
      <c r="E18">
        <v>124.47</v>
      </c>
      <c r="F18">
        <v>408.36228723411409</v>
      </c>
      <c r="G18">
        <v>0</v>
      </c>
      <c r="H18">
        <v>1957.3225274037475</v>
      </c>
      <c r="I18">
        <v>0</v>
      </c>
      <c r="J18">
        <v>0</v>
      </c>
      <c r="K18">
        <v>0</v>
      </c>
      <c r="L18">
        <v>0</v>
      </c>
      <c r="M18">
        <v>2365.6848146378616</v>
      </c>
      <c r="N18">
        <v>336.69518536213798</v>
      </c>
      <c r="O18">
        <v>27.84</v>
      </c>
      <c r="P18">
        <v>0</v>
      </c>
      <c r="Q18">
        <v>0</v>
      </c>
      <c r="R18">
        <v>329.05</v>
      </c>
      <c r="S18">
        <v>3059.27</v>
      </c>
      <c r="T18">
        <v>308.57</v>
      </c>
      <c r="U18">
        <v>0</v>
      </c>
      <c r="V18">
        <v>0</v>
      </c>
      <c r="W18">
        <v>0</v>
      </c>
      <c r="X18">
        <v>1588.02</v>
      </c>
      <c r="Y18">
        <v>4955.8600000000006</v>
      </c>
    </row>
    <row r="19" spans="1:25" x14ac:dyDescent="0.25">
      <c r="A19">
        <v>6</v>
      </c>
      <c r="B19" t="str">
        <v>TP Physique</v>
      </c>
      <c r="C19">
        <v>1012.7278000000007</v>
      </c>
      <c r="D19">
        <v>92.098572550234522</v>
      </c>
      <c r="E19">
        <v>463.8203480739611</v>
      </c>
      <c r="F19">
        <v>1568.6467206241964</v>
      </c>
      <c r="G19">
        <v>0</v>
      </c>
      <c r="H19">
        <v>1726.549977192914</v>
      </c>
      <c r="I19">
        <v>29.459099948704669</v>
      </c>
      <c r="J19">
        <v>16.04</v>
      </c>
      <c r="K19">
        <v>0</v>
      </c>
      <c r="L19">
        <v>0</v>
      </c>
      <c r="M19">
        <v>3340.6957977658149</v>
      </c>
      <c r="N19">
        <v>351.26420223418529</v>
      </c>
      <c r="O19">
        <v>64.13000000000001</v>
      </c>
      <c r="P19">
        <v>283.95999999999998</v>
      </c>
      <c r="Q19">
        <v>0</v>
      </c>
      <c r="R19">
        <v>283.79000000000002</v>
      </c>
      <c r="S19">
        <v>4323.84</v>
      </c>
      <c r="T19">
        <v>129.85000000000002</v>
      </c>
      <c r="U19">
        <v>51</v>
      </c>
      <c r="V19">
        <v>0</v>
      </c>
      <c r="W19">
        <v>0</v>
      </c>
      <c r="X19">
        <v>2185.7099999999996</v>
      </c>
      <c r="Y19">
        <v>6690.4</v>
      </c>
    </row>
    <row r="20" spans="1:25" x14ac:dyDescent="0.25">
      <c r="A20">
        <v>7</v>
      </c>
      <c r="B20" t="str">
        <v>TP Génie Civil</v>
      </c>
      <c r="C20">
        <v>919.16800000000046</v>
      </c>
      <c r="D20">
        <v>45.5</v>
      </c>
      <c r="E20">
        <v>67.37</v>
      </c>
      <c r="F20">
        <v>1032.0380000000005</v>
      </c>
      <c r="G20">
        <v>0</v>
      </c>
      <c r="H20">
        <v>3180.1142187810919</v>
      </c>
      <c r="I20">
        <v>16.02</v>
      </c>
      <c r="J20">
        <v>0</v>
      </c>
      <c r="K20">
        <v>0</v>
      </c>
      <c r="L20">
        <v>0</v>
      </c>
      <c r="M20">
        <v>4228.1722187810929</v>
      </c>
      <c r="N20">
        <v>607.23401146293429</v>
      </c>
      <c r="O20">
        <v>99.060663275182264</v>
      </c>
      <c r="P20">
        <v>0</v>
      </c>
      <c r="Q20">
        <v>0</v>
      </c>
      <c r="R20">
        <v>8.2231064807919818</v>
      </c>
      <c r="S20">
        <v>4942.6900000000014</v>
      </c>
      <c r="T20">
        <v>12.3</v>
      </c>
      <c r="U20">
        <v>0</v>
      </c>
      <c r="V20">
        <v>5.95</v>
      </c>
      <c r="W20">
        <v>0</v>
      </c>
      <c r="X20">
        <v>2470.1199999999994</v>
      </c>
      <c r="Y20">
        <v>7431.0600000000013</v>
      </c>
    </row>
    <row r="21" spans="1:25" x14ac:dyDescent="0.25">
      <c r="A21">
        <v>8</v>
      </c>
      <c r="B21" t="str">
        <v>DATACENTER</v>
      </c>
      <c r="C21">
        <v>0</v>
      </c>
      <c r="D21">
        <v>0</v>
      </c>
      <c r="E21">
        <v>0</v>
      </c>
      <c r="F21">
        <v>0</v>
      </c>
      <c r="G21">
        <v>0</v>
      </c>
      <c r="H21">
        <v>60</v>
      </c>
      <c r="I21">
        <v>0</v>
      </c>
      <c r="J21">
        <v>0</v>
      </c>
      <c r="K21">
        <v>0</v>
      </c>
      <c r="L21">
        <v>0</v>
      </c>
      <c r="M21">
        <v>60</v>
      </c>
      <c r="N21">
        <v>5</v>
      </c>
      <c r="O21">
        <v>0</v>
      </c>
      <c r="P21">
        <v>0</v>
      </c>
      <c r="Q21">
        <v>0</v>
      </c>
      <c r="R21">
        <v>0</v>
      </c>
      <c r="S21">
        <v>65</v>
      </c>
      <c r="T21">
        <v>0</v>
      </c>
      <c r="U21">
        <v>0</v>
      </c>
      <c r="V21">
        <v>0</v>
      </c>
      <c r="W21">
        <v>0</v>
      </c>
      <c r="X21">
        <v>0</v>
      </c>
      <c r="Y21">
        <v>65</v>
      </c>
    </row>
    <row r="22" spans="1:25" x14ac:dyDescent="0.25">
      <c r="A22">
        <v>9</v>
      </c>
      <c r="B22" t="str">
        <v>Technologie</v>
      </c>
      <c r="C22">
        <v>381.55532715219755</v>
      </c>
      <c r="D22">
        <v>52.820000000000007</v>
      </c>
      <c r="E22">
        <v>203.60000000000002</v>
      </c>
      <c r="F22">
        <v>637.97532715219756</v>
      </c>
      <c r="G22">
        <v>90.200000000000017</v>
      </c>
      <c r="H22">
        <v>3275.0500596596657</v>
      </c>
      <c r="I22">
        <v>282.72280000000046</v>
      </c>
      <c r="J22">
        <v>0</v>
      </c>
      <c r="K22">
        <v>0</v>
      </c>
      <c r="L22">
        <v>0</v>
      </c>
      <c r="M22">
        <v>4285.9481868118637</v>
      </c>
      <c r="N22">
        <v>571.68307816453171</v>
      </c>
      <c r="O22">
        <v>67.658735023605701</v>
      </c>
      <c r="P22">
        <v>104.91999999999999</v>
      </c>
      <c r="Q22">
        <v>0</v>
      </c>
      <c r="R22">
        <v>826.22</v>
      </c>
      <c r="S22">
        <v>5856.4300000000012</v>
      </c>
      <c r="T22">
        <v>0</v>
      </c>
      <c r="U22">
        <v>0</v>
      </c>
      <c r="V22">
        <v>43.3</v>
      </c>
      <c r="W22">
        <v>0</v>
      </c>
      <c r="X22">
        <v>3734.84</v>
      </c>
      <c r="Y22">
        <v>9634.5700000000015</v>
      </c>
    </row>
    <row r="23" spans="1:25" x14ac:dyDescent="0.25">
      <c r="A23">
        <v>10</v>
      </c>
      <c r="B23" t="str">
        <v>Recherche Physique</v>
      </c>
      <c r="C23">
        <v>1132.7375757327727</v>
      </c>
      <c r="D23">
        <v>110.51355</v>
      </c>
      <c r="E23">
        <v>26.126999999999978</v>
      </c>
      <c r="F23">
        <v>1269.3781257327726</v>
      </c>
      <c r="G23">
        <v>71.4448000000001</v>
      </c>
      <c r="H23">
        <v>1566.7101794659714</v>
      </c>
      <c r="I23">
        <v>31.939999999999998</v>
      </c>
      <c r="J23">
        <v>0</v>
      </c>
      <c r="K23">
        <v>0</v>
      </c>
      <c r="L23">
        <v>0</v>
      </c>
      <c r="M23">
        <v>2939.4731051987442</v>
      </c>
      <c r="N23">
        <v>388.8166448012575</v>
      </c>
      <c r="O23">
        <v>4.78</v>
      </c>
      <c r="P23">
        <v>0</v>
      </c>
      <c r="Q23">
        <v>0</v>
      </c>
      <c r="R23">
        <v>262.75724999999994</v>
      </c>
      <c r="S23">
        <v>3595.827000000002</v>
      </c>
      <c r="T23">
        <v>757.74</v>
      </c>
      <c r="U23">
        <v>118.35299999999998</v>
      </c>
      <c r="V23">
        <v>0</v>
      </c>
      <c r="W23">
        <v>0</v>
      </c>
      <c r="X23">
        <v>1112.8900000000001</v>
      </c>
      <c r="Y23">
        <v>5584.8100000000022</v>
      </c>
    </row>
    <row r="24" spans="1:25" x14ac:dyDescent="0.25">
      <c r="A24">
        <v>11</v>
      </c>
      <c r="B24" t="str">
        <v>Recherche Chimie</v>
      </c>
      <c r="C24">
        <v>820.35476760552024</v>
      </c>
      <c r="D24">
        <v>101.507207938981</v>
      </c>
      <c r="E24">
        <v>35.593458262874982</v>
      </c>
      <c r="F24">
        <v>957.45543380737615</v>
      </c>
      <c r="G24">
        <v>0</v>
      </c>
      <c r="H24">
        <v>1118.3111261370864</v>
      </c>
      <c r="I24">
        <v>4.79</v>
      </c>
      <c r="J24">
        <v>0</v>
      </c>
      <c r="K24">
        <v>0</v>
      </c>
      <c r="L24">
        <v>0</v>
      </c>
      <c r="M24">
        <v>2080.5565599444626</v>
      </c>
      <c r="N24">
        <v>406.85040669249088</v>
      </c>
      <c r="O24">
        <v>0</v>
      </c>
      <c r="P24">
        <v>0</v>
      </c>
      <c r="Q24">
        <v>0</v>
      </c>
      <c r="R24">
        <v>451.81999999999994</v>
      </c>
      <c r="S24">
        <v>2939.226966636953</v>
      </c>
      <c r="T24">
        <v>485.71999999999997</v>
      </c>
      <c r="U24">
        <v>52.57323160004303</v>
      </c>
      <c r="V24">
        <v>0</v>
      </c>
      <c r="W24">
        <v>0</v>
      </c>
      <c r="X24">
        <v>1141.5900000000001</v>
      </c>
      <c r="Y24">
        <v>4619.1101982369964</v>
      </c>
    </row>
    <row r="25" spans="1:25" x14ac:dyDescent="0.25">
      <c r="A25">
        <v>12</v>
      </c>
      <c r="B25" t="str">
        <v>Restaurant</v>
      </c>
      <c r="C25">
        <v>45.5</v>
      </c>
      <c r="D25">
        <v>0</v>
      </c>
      <c r="E25">
        <v>0</v>
      </c>
      <c r="F25">
        <v>45.5</v>
      </c>
      <c r="G25">
        <v>226.46878349054248</v>
      </c>
      <c r="H25">
        <v>559.97057560743053</v>
      </c>
      <c r="I25">
        <v>0</v>
      </c>
      <c r="J25">
        <v>1842.5675870186435</v>
      </c>
      <c r="K25">
        <v>159.37</v>
      </c>
      <c r="L25">
        <v>0</v>
      </c>
      <c r="M25">
        <v>2833.8769461166166</v>
      </c>
      <c r="N25">
        <v>1198.7636538833826</v>
      </c>
      <c r="O25">
        <v>103.21000000000001</v>
      </c>
      <c r="P25">
        <v>0</v>
      </c>
      <c r="Q25">
        <v>0</v>
      </c>
      <c r="R25">
        <v>419.06</v>
      </c>
      <c r="S25">
        <v>4554.9105999999992</v>
      </c>
      <c r="T25">
        <v>1858.72</v>
      </c>
      <c r="U25">
        <v>14.91</v>
      </c>
      <c r="V25">
        <v>141.88999999999999</v>
      </c>
      <c r="W25">
        <v>0</v>
      </c>
      <c r="X25">
        <v>2286.4000000000005</v>
      </c>
      <c r="Y25">
        <v>8856.8306000000011</v>
      </c>
    </row>
    <row r="26" spans="1:25" x14ac:dyDescent="0.25">
      <c r="A26">
        <v>13</v>
      </c>
      <c r="B26" t="str">
        <v>Résidence Arz</v>
      </c>
      <c r="C26">
        <v>95.97</v>
      </c>
      <c r="D26">
        <v>21.55</v>
      </c>
      <c r="E26">
        <v>24.8</v>
      </c>
      <c r="F26">
        <v>142.32</v>
      </c>
      <c r="G26">
        <v>97.08</v>
      </c>
      <c r="H26">
        <v>1134.6992521960713</v>
      </c>
      <c r="I26">
        <v>94.71999999999997</v>
      </c>
      <c r="J26">
        <v>0</v>
      </c>
      <c r="K26">
        <v>4019.9500000000121</v>
      </c>
      <c r="L26">
        <v>163.25</v>
      </c>
      <c r="M26">
        <v>5652.0192521960835</v>
      </c>
      <c r="N26">
        <v>853.73074780391539</v>
      </c>
      <c r="O26">
        <v>21.02</v>
      </c>
      <c r="P26">
        <v>0</v>
      </c>
      <c r="Q26">
        <v>0</v>
      </c>
      <c r="R26">
        <v>163.51</v>
      </c>
      <c r="S26">
        <v>6690.28</v>
      </c>
      <c r="T26">
        <v>314.78000000000003</v>
      </c>
      <c r="U26">
        <v>93.68</v>
      </c>
      <c r="V26">
        <v>13.49</v>
      </c>
      <c r="W26">
        <v>0</v>
      </c>
      <c r="X26">
        <v>1346.6299999999999</v>
      </c>
      <c r="Y26">
        <v>8458.8599999999988</v>
      </c>
    </row>
    <row r="27" spans="1:25" x14ac:dyDescent="0.25">
      <c r="A27">
        <v>14</v>
      </c>
      <c r="B27" t="str">
        <v>Résidence Bréhat</v>
      </c>
      <c r="C27">
        <v>119.29999999999998</v>
      </c>
      <c r="D27">
        <v>16.84</v>
      </c>
      <c r="E27">
        <v>14.690000000000001</v>
      </c>
      <c r="F27">
        <v>150.82999999999998</v>
      </c>
      <c r="G27">
        <v>60.67</v>
      </c>
      <c r="H27">
        <v>67.3</v>
      </c>
      <c r="I27">
        <v>74.810000000000016</v>
      </c>
      <c r="J27">
        <v>0</v>
      </c>
      <c r="K27">
        <v>5027.5639999999976</v>
      </c>
      <c r="L27">
        <v>0</v>
      </c>
      <c r="M27">
        <v>5381.1739999999972</v>
      </c>
      <c r="N27">
        <v>1263.1260000000041</v>
      </c>
      <c r="O27">
        <v>54.499999999999972</v>
      </c>
      <c r="P27">
        <v>0</v>
      </c>
      <c r="Q27">
        <v>0</v>
      </c>
      <c r="R27">
        <v>264.08999999999997</v>
      </c>
      <c r="S27">
        <v>6962.8900000000012</v>
      </c>
      <c r="T27">
        <v>470.97999999999996</v>
      </c>
      <c r="U27">
        <v>106.18999999999998</v>
      </c>
      <c r="V27">
        <v>5.24</v>
      </c>
      <c r="W27">
        <v>0</v>
      </c>
      <c r="X27">
        <v>1378.21</v>
      </c>
      <c r="Y27">
        <v>8923.51</v>
      </c>
    </row>
    <row r="28" spans="1:25" x14ac:dyDescent="0.25">
      <c r="A28">
        <v>15</v>
      </c>
      <c r="B28" t="str">
        <v>Résidence Cézembre</v>
      </c>
      <c r="C28">
        <v>0</v>
      </c>
      <c r="D28">
        <v>0</v>
      </c>
      <c r="E28">
        <v>0</v>
      </c>
      <c r="F28">
        <v>0</v>
      </c>
      <c r="G28">
        <v>366.98</v>
      </c>
      <c r="H28">
        <v>51.41</v>
      </c>
      <c r="I28">
        <v>169.21499999999997</v>
      </c>
      <c r="J28">
        <v>0</v>
      </c>
      <c r="K28">
        <v>4792.8200000000115</v>
      </c>
      <c r="L28">
        <v>0</v>
      </c>
      <c r="M28">
        <v>5380.425000000012</v>
      </c>
      <c r="N28">
        <v>1147.929999999988</v>
      </c>
      <c r="O28">
        <v>61.965000000000011</v>
      </c>
      <c r="P28">
        <v>0</v>
      </c>
      <c r="Q28">
        <v>0</v>
      </c>
      <c r="R28">
        <v>203.34999999999997</v>
      </c>
      <c r="S28">
        <v>6793.67</v>
      </c>
      <c r="T28">
        <v>559.72</v>
      </c>
      <c r="U28">
        <v>80.84</v>
      </c>
      <c r="V28">
        <v>0</v>
      </c>
      <c r="W28">
        <v>0</v>
      </c>
      <c r="X28">
        <v>1317.6799999999996</v>
      </c>
      <c r="Y28">
        <v>8751.91</v>
      </c>
    </row>
    <row r="29" spans="1:25" x14ac:dyDescent="0.25">
      <c r="A29">
        <v>16</v>
      </c>
      <c r="B29" t="str">
        <v>Résidence Les Glénan</v>
      </c>
      <c r="C29">
        <v>0</v>
      </c>
      <c r="D29">
        <v>0</v>
      </c>
      <c r="E29">
        <v>0</v>
      </c>
      <c r="F29">
        <v>0</v>
      </c>
      <c r="G29">
        <v>501.84145000000001</v>
      </c>
      <c r="H29">
        <v>53.17</v>
      </c>
      <c r="I29">
        <v>79.670176928871768</v>
      </c>
      <c r="J29">
        <v>0</v>
      </c>
      <c r="K29">
        <v>3272.0325440390916</v>
      </c>
      <c r="L29">
        <v>0</v>
      </c>
      <c r="M29">
        <v>3906.7141709679636</v>
      </c>
      <c r="N29">
        <v>483.8682012207787</v>
      </c>
      <c r="O29">
        <v>26.658199999999432</v>
      </c>
      <c r="P29">
        <v>0</v>
      </c>
      <c r="Q29">
        <v>0</v>
      </c>
      <c r="R29">
        <v>99.679427811258378</v>
      </c>
      <c r="S29">
        <v>4516.920000000001</v>
      </c>
      <c r="T29">
        <v>561.01</v>
      </c>
      <c r="U29">
        <v>36.18</v>
      </c>
      <c r="V29">
        <v>209.07</v>
      </c>
      <c r="W29">
        <v>0</v>
      </c>
      <c r="X29">
        <v>79.25</v>
      </c>
      <c r="Y29">
        <v>5402.4300000000012</v>
      </c>
    </row>
    <row r="30" spans="1:25" x14ac:dyDescent="0.25">
      <c r="A30">
        <v>17</v>
      </c>
      <c r="B30" t="str">
        <v>Halle Francis Querné</v>
      </c>
      <c r="C30">
        <v>10.43</v>
      </c>
      <c r="D30">
        <v>0</v>
      </c>
      <c r="E30">
        <v>0</v>
      </c>
      <c r="F30">
        <v>10.43</v>
      </c>
      <c r="G30">
        <v>2338.3000000000002</v>
      </c>
      <c r="H30">
        <v>27.04</v>
      </c>
      <c r="I30">
        <v>89.792200000000051</v>
      </c>
      <c r="J30">
        <v>0</v>
      </c>
      <c r="K30">
        <v>0</v>
      </c>
      <c r="L30">
        <v>0</v>
      </c>
      <c r="M30">
        <v>2465.5621999999998</v>
      </c>
      <c r="N30">
        <v>175.11780000000016</v>
      </c>
      <c r="O30">
        <v>65.320000000000007</v>
      </c>
      <c r="P30">
        <v>0</v>
      </c>
      <c r="Q30">
        <v>0</v>
      </c>
      <c r="R30">
        <v>47.98</v>
      </c>
      <c r="S30">
        <v>2753.98</v>
      </c>
      <c r="T30">
        <v>0</v>
      </c>
      <c r="U30">
        <v>0</v>
      </c>
      <c r="V30">
        <v>75.989999999999995</v>
      </c>
      <c r="W30">
        <v>0</v>
      </c>
      <c r="X30">
        <v>2434.94</v>
      </c>
      <c r="Y30">
        <v>5264.91</v>
      </c>
    </row>
    <row r="31" spans="1:25" x14ac:dyDescent="0.25">
      <c r="A31">
        <v>18</v>
      </c>
      <c r="B31" t="str">
        <v>Informatique</v>
      </c>
      <c r="C31">
        <v>448.49100000000084</v>
      </c>
      <c r="D31">
        <v>39.1</v>
      </c>
      <c r="E31">
        <v>521.48789999997132</v>
      </c>
      <c r="F31">
        <v>1009.0788999999722</v>
      </c>
      <c r="G31">
        <v>19.02</v>
      </c>
      <c r="H31">
        <v>594.98949999999184</v>
      </c>
      <c r="I31">
        <v>47.39</v>
      </c>
      <c r="J31">
        <v>0</v>
      </c>
      <c r="K31">
        <v>0</v>
      </c>
      <c r="L31">
        <v>0</v>
      </c>
      <c r="M31">
        <v>1670.4783999999643</v>
      </c>
      <c r="N31">
        <v>245.56160000003609</v>
      </c>
      <c r="O31">
        <v>59.809999999999995</v>
      </c>
      <c r="P31">
        <v>0</v>
      </c>
      <c r="Q31">
        <v>0</v>
      </c>
      <c r="R31">
        <v>0</v>
      </c>
      <c r="S31">
        <v>1975.8500000000004</v>
      </c>
      <c r="T31">
        <v>0</v>
      </c>
      <c r="U31">
        <v>0</v>
      </c>
      <c r="V31">
        <v>499.75</v>
      </c>
      <c r="W31">
        <v>0</v>
      </c>
      <c r="X31">
        <v>1175.0000000000002</v>
      </c>
      <c r="Y31">
        <v>3650.6000000000004</v>
      </c>
    </row>
    <row r="32" spans="1:25" x14ac:dyDescent="0.25">
      <c r="A32">
        <v>19</v>
      </c>
      <c r="B32" t="str">
        <v>Bibliothèque</v>
      </c>
      <c r="C32">
        <v>59.232000000000028</v>
      </c>
      <c r="D32">
        <v>0</v>
      </c>
      <c r="E32">
        <v>0</v>
      </c>
      <c r="F32">
        <v>59.232000000000028</v>
      </c>
      <c r="G32">
        <v>0</v>
      </c>
      <c r="H32">
        <v>365.38</v>
      </c>
      <c r="I32">
        <v>0</v>
      </c>
      <c r="J32">
        <v>0</v>
      </c>
      <c r="K32">
        <v>0</v>
      </c>
      <c r="L32">
        <v>0</v>
      </c>
      <c r="M32">
        <v>424.61200000000002</v>
      </c>
      <c r="N32">
        <v>121.85799999999993</v>
      </c>
      <c r="O32">
        <v>11.330000000000002</v>
      </c>
      <c r="P32">
        <v>0</v>
      </c>
      <c r="Q32">
        <v>0</v>
      </c>
      <c r="R32">
        <v>0</v>
      </c>
      <c r="S32">
        <v>557.79999999999995</v>
      </c>
      <c r="T32">
        <v>0</v>
      </c>
      <c r="U32">
        <v>0</v>
      </c>
      <c r="V32">
        <v>19.829999999999998</v>
      </c>
      <c r="W32">
        <v>0</v>
      </c>
      <c r="X32">
        <v>446.87</v>
      </c>
      <c r="Y32">
        <v>1024.5</v>
      </c>
    </row>
    <row r="33" spans="1:25" x14ac:dyDescent="0.25">
      <c r="A33">
        <v>20</v>
      </c>
      <c r="B33" t="str">
        <v>Hangar Espaces Verts</v>
      </c>
      <c r="C33">
        <v>12.11</v>
      </c>
      <c r="D33">
        <v>0</v>
      </c>
      <c r="E33">
        <v>0</v>
      </c>
      <c r="F33">
        <v>12.11</v>
      </c>
      <c r="G33">
        <v>21.582499999998383</v>
      </c>
      <c r="H33">
        <v>208.52</v>
      </c>
      <c r="I33">
        <v>0</v>
      </c>
      <c r="J33">
        <v>0</v>
      </c>
      <c r="K33">
        <v>0</v>
      </c>
      <c r="L33">
        <v>0</v>
      </c>
      <c r="M33">
        <v>242.21249999999839</v>
      </c>
      <c r="N33">
        <v>11.66750000000161</v>
      </c>
      <c r="O33">
        <v>0</v>
      </c>
      <c r="P33">
        <v>0</v>
      </c>
      <c r="Q33">
        <v>0</v>
      </c>
      <c r="R33">
        <v>0</v>
      </c>
      <c r="S33">
        <v>253.88</v>
      </c>
      <c r="T33">
        <v>0</v>
      </c>
      <c r="U33">
        <v>0</v>
      </c>
      <c r="V33">
        <v>0</v>
      </c>
      <c r="W33">
        <v>0</v>
      </c>
      <c r="X33">
        <v>222.25</v>
      </c>
      <c r="Y33">
        <v>476.13</v>
      </c>
    </row>
    <row r="34" spans="1:25" x14ac:dyDescent="0.25">
      <c r="A34">
        <v>21</v>
      </c>
      <c r="B34" t="str">
        <v>Local Produits</v>
      </c>
      <c r="C34">
        <v>0</v>
      </c>
      <c r="D34">
        <v>0</v>
      </c>
      <c r="E34">
        <v>0</v>
      </c>
      <c r="F34">
        <v>0</v>
      </c>
      <c r="G34">
        <v>0</v>
      </c>
      <c r="H34">
        <v>96.17</v>
      </c>
      <c r="I34">
        <v>0</v>
      </c>
      <c r="J34">
        <v>0</v>
      </c>
      <c r="K34">
        <v>0</v>
      </c>
      <c r="L34">
        <v>0</v>
      </c>
      <c r="M34">
        <v>96.17</v>
      </c>
      <c r="N34">
        <v>19.029999999999987</v>
      </c>
      <c r="O34">
        <v>0</v>
      </c>
      <c r="P34">
        <v>0</v>
      </c>
      <c r="Q34">
        <v>0</v>
      </c>
      <c r="R34">
        <v>0</v>
      </c>
      <c r="S34">
        <v>115.19999999999999</v>
      </c>
      <c r="T34">
        <v>0</v>
      </c>
      <c r="U34">
        <v>0</v>
      </c>
      <c r="V34">
        <v>0</v>
      </c>
      <c r="W34">
        <v>0</v>
      </c>
      <c r="X34">
        <v>98.59</v>
      </c>
      <c r="Y34">
        <v>213.79</v>
      </c>
    </row>
    <row r="35" spans="1:25" x14ac:dyDescent="0.25">
      <c r="A35">
        <v>22</v>
      </c>
      <c r="B35" t="str">
        <v>Serre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10.310000000000002</v>
      </c>
      <c r="O35">
        <v>0</v>
      </c>
      <c r="P35">
        <v>150.29</v>
      </c>
      <c r="Q35">
        <v>0</v>
      </c>
      <c r="R35">
        <v>0</v>
      </c>
      <c r="S35">
        <v>160.6</v>
      </c>
      <c r="T35">
        <v>0</v>
      </c>
      <c r="U35">
        <v>0</v>
      </c>
      <c r="V35">
        <v>0</v>
      </c>
      <c r="W35">
        <v>0</v>
      </c>
      <c r="X35">
        <v>0</v>
      </c>
      <c r="Y35">
        <v>160.6</v>
      </c>
    </row>
    <row r="36" spans="1:25" x14ac:dyDescent="0.25">
      <c r="A36">
        <v>23</v>
      </c>
      <c r="B36" t="str">
        <v>Maison des Etudiants</v>
      </c>
      <c r="C36">
        <v>0</v>
      </c>
      <c r="D36">
        <v>0</v>
      </c>
      <c r="E36">
        <v>0</v>
      </c>
      <c r="F36">
        <v>0</v>
      </c>
      <c r="G36">
        <v>618.45999999999992</v>
      </c>
      <c r="H36">
        <v>34.019999999999996</v>
      </c>
      <c r="I36">
        <v>0</v>
      </c>
      <c r="J36">
        <v>0</v>
      </c>
      <c r="K36">
        <v>0</v>
      </c>
      <c r="L36">
        <v>0</v>
      </c>
      <c r="M36">
        <v>652.4799999999999</v>
      </c>
      <c r="N36">
        <v>106.5156993089991</v>
      </c>
      <c r="O36">
        <v>46.430000000000007</v>
      </c>
      <c r="P36">
        <v>0</v>
      </c>
      <c r="Q36">
        <v>0</v>
      </c>
      <c r="R36">
        <v>0</v>
      </c>
      <c r="S36">
        <v>805.42569930899913</v>
      </c>
      <c r="T36">
        <v>0</v>
      </c>
      <c r="U36">
        <v>5.7143006910011911</v>
      </c>
      <c r="V36">
        <v>126.66</v>
      </c>
      <c r="W36">
        <v>0</v>
      </c>
      <c r="X36">
        <v>635.02</v>
      </c>
      <c r="Y36">
        <v>1572.8200000000002</v>
      </c>
    </row>
    <row r="37" spans="1:25" x14ac:dyDescent="0.25">
      <c r="A37">
        <v>24</v>
      </c>
      <c r="B37" t="str">
        <v>Villa</v>
      </c>
      <c r="C37">
        <v>0</v>
      </c>
      <c r="D37">
        <v>0</v>
      </c>
      <c r="E37">
        <v>0</v>
      </c>
      <c r="F37">
        <v>0</v>
      </c>
      <c r="G37">
        <v>143.68000000000004</v>
      </c>
      <c r="H37">
        <v>52.809999999999995</v>
      </c>
      <c r="I37">
        <v>0</v>
      </c>
      <c r="J37">
        <v>0</v>
      </c>
      <c r="K37">
        <v>0</v>
      </c>
      <c r="L37">
        <v>0</v>
      </c>
      <c r="M37">
        <v>196.49000000000004</v>
      </c>
      <c r="N37">
        <v>41.379999999999825</v>
      </c>
      <c r="O37">
        <v>4</v>
      </c>
      <c r="P37">
        <v>0</v>
      </c>
      <c r="Q37">
        <v>0</v>
      </c>
      <c r="R37">
        <v>0</v>
      </c>
      <c r="S37">
        <v>241.86999999999986</v>
      </c>
      <c r="T37">
        <v>0</v>
      </c>
      <c r="U37">
        <v>0</v>
      </c>
      <c r="V37">
        <v>0</v>
      </c>
      <c r="W37">
        <v>0</v>
      </c>
      <c r="X37">
        <v>162.65</v>
      </c>
      <c r="Y37">
        <v>404.51999999999987</v>
      </c>
    </row>
    <row r="38" spans="1:25" x14ac:dyDescent="0.25">
      <c r="A38" t="str">
        <v>Total Bâti</v>
      </c>
      <c r="B38">
        <v>0</v>
      </c>
      <c r="C38">
        <v>6895.560597422721</v>
      </c>
      <c r="D38">
        <v>638.62933048921548</v>
      </c>
      <c r="E38">
        <v>1638.0687661646125</v>
      </c>
      <c r="F38">
        <v>9172.2586940765505</v>
      </c>
      <c r="G38">
        <v>4807.2894334905304</v>
      </c>
      <c r="H38">
        <v>21071.822547725664</v>
      </c>
      <c r="I38">
        <v>1214.7192768775772</v>
      </c>
      <c r="J38">
        <v>2221.7775870186438</v>
      </c>
      <c r="K38">
        <v>17551.336544039114</v>
      </c>
      <c r="L38">
        <v>163.25</v>
      </c>
      <c r="M38">
        <v>56202.454083228084</v>
      </c>
      <c r="N38">
        <v>9744.3847772646423</v>
      </c>
      <c r="O38">
        <v>794.54259829878742</v>
      </c>
      <c r="P38">
        <v>622.57999999999993</v>
      </c>
      <c r="Q38">
        <v>21.68</v>
      </c>
      <c r="R38">
        <v>3417.5997842920506</v>
      </c>
      <c r="S38">
        <v>70803.241243083554</v>
      </c>
      <c r="T38">
        <v>8380.06</v>
      </c>
      <c r="U38">
        <v>657.65139626671078</v>
      </c>
      <c r="V38">
        <v>1604.1</v>
      </c>
      <c r="W38">
        <v>0</v>
      </c>
      <c r="X38">
        <v>28568.289999999997</v>
      </c>
      <c r="Y38">
        <v>110013.34263935029</v>
      </c>
    </row>
    <row r="39" spans="1:25" x14ac:dyDescent="0.25">
      <c r="A39" t="str">
        <v>Total Parkings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</row>
    <row r="40" spans="1:25" x14ac:dyDescent="0.25">
      <c r="A40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</row>
    <row r="41" spans="1:25" x14ac:dyDescent="0.25">
      <c r="A41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</row>
    <row r="42" spans="1:25" x14ac:dyDescent="0.25">
      <c r="A42">
        <v>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D39"/>
  <sheetViews>
    <sheetView workbookViewId="0">
      <selection activeCell="G16" sqref="G16"/>
    </sheetView>
  </sheetViews>
  <sheetFormatPr baseColWidth="10" defaultRowHeight="15" x14ac:dyDescent="0.25"/>
  <sheetData>
    <row r="1" spans="1:4" x14ac:dyDescent="0.25">
      <c r="A1">
        <f t="array" ref="A1:D39">[3]!'!Récap SP!L1:L1048576'</f>
        <v>0</v>
      </c>
      <c r="B1">
        <v>0</v>
      </c>
      <c r="C1">
        <v>0</v>
      </c>
      <c r="D1">
        <v>0</v>
      </c>
    </row>
    <row r="2" spans="1:4" x14ac:dyDescent="0.25">
      <c r="A2">
        <v>0</v>
      </c>
      <c r="B2">
        <v>0</v>
      </c>
      <c r="C2">
        <v>0</v>
      </c>
      <c r="D2">
        <v>0</v>
      </c>
    </row>
    <row r="3" spans="1:4" x14ac:dyDescent="0.25">
      <c r="A3">
        <v>0</v>
      </c>
      <c r="B3">
        <v>0</v>
      </c>
      <c r="C3">
        <v>0</v>
      </c>
      <c r="D3">
        <v>0</v>
      </c>
    </row>
    <row r="4" spans="1:4" x14ac:dyDescent="0.25">
      <c r="A4">
        <v>0</v>
      </c>
      <c r="B4">
        <v>0</v>
      </c>
      <c r="C4">
        <v>0</v>
      </c>
      <c r="D4">
        <v>0</v>
      </c>
    </row>
    <row r="5" spans="1:4" x14ac:dyDescent="0.25">
      <c r="A5">
        <v>0</v>
      </c>
      <c r="B5">
        <v>0</v>
      </c>
      <c r="C5">
        <v>0</v>
      </c>
      <c r="D5">
        <v>0</v>
      </c>
    </row>
    <row r="6" spans="1:4" x14ac:dyDescent="0.25">
      <c r="A6">
        <v>0</v>
      </c>
      <c r="B6">
        <v>0</v>
      </c>
      <c r="C6">
        <v>0</v>
      </c>
      <c r="D6">
        <v>0</v>
      </c>
    </row>
    <row r="7" spans="1:4" x14ac:dyDescent="0.25">
      <c r="A7">
        <v>0</v>
      </c>
      <c r="B7">
        <v>0</v>
      </c>
      <c r="C7">
        <v>0</v>
      </c>
      <c r="D7">
        <v>0</v>
      </c>
    </row>
    <row r="8" spans="1:4" x14ac:dyDescent="0.25">
      <c r="A8">
        <v>0</v>
      </c>
      <c r="B8">
        <v>0</v>
      </c>
      <c r="C8">
        <v>0</v>
      </c>
      <c r="D8">
        <v>0</v>
      </c>
    </row>
    <row r="9" spans="1:4" x14ac:dyDescent="0.25">
      <c r="A9" t="str">
        <v>N°</v>
      </c>
      <c r="B9" t="str">
        <v>Identification 
du bâtiment</v>
      </c>
      <c r="C9" t="str">
        <v>Surface plancher</v>
      </c>
      <c r="D9">
        <v>0</v>
      </c>
    </row>
    <row r="10" spans="1:4" x14ac:dyDescent="0.25">
      <c r="A10">
        <v>0</v>
      </c>
      <c r="B10">
        <v>0</v>
      </c>
      <c r="C10">
        <v>0</v>
      </c>
      <c r="D10">
        <v>0</v>
      </c>
    </row>
    <row r="11" spans="1:4" x14ac:dyDescent="0.25">
      <c r="A11">
        <v>0</v>
      </c>
      <c r="B11">
        <v>0</v>
      </c>
      <c r="C11">
        <v>0</v>
      </c>
      <c r="D11">
        <v>0</v>
      </c>
    </row>
    <row r="12" spans="1:4" x14ac:dyDescent="0.25">
      <c r="A12">
        <v>0</v>
      </c>
      <c r="B12">
        <v>0</v>
      </c>
      <c r="C12">
        <v>0</v>
      </c>
      <c r="D12">
        <v>0</v>
      </c>
    </row>
    <row r="13" spans="1:4" x14ac:dyDescent="0.25">
      <c r="A13">
        <v>0</v>
      </c>
      <c r="B13">
        <v>0</v>
      </c>
      <c r="C13">
        <v>0</v>
      </c>
      <c r="D13">
        <v>0</v>
      </c>
    </row>
    <row r="14" spans="1:4" x14ac:dyDescent="0.25">
      <c r="A14">
        <v>1</v>
      </c>
      <c r="B14" t="str">
        <v>Administration</v>
      </c>
      <c r="C14">
        <v>1889.28</v>
      </c>
      <c r="D14">
        <v>0</v>
      </c>
    </row>
    <row r="15" spans="1:4" x14ac:dyDescent="0.25">
      <c r="A15">
        <v>2</v>
      </c>
      <c r="B15" t="str">
        <v>Enseignement</v>
      </c>
      <c r="C15">
        <v>4556.76</v>
      </c>
      <c r="D15">
        <v>0</v>
      </c>
    </row>
    <row r="16" spans="1:4" x14ac:dyDescent="0.25">
      <c r="A16">
        <v>3</v>
      </c>
      <c r="B16" t="str">
        <v>Amphis A,B,C
(120,120,150 places)</v>
      </c>
      <c r="C16">
        <v>1071.77</v>
      </c>
      <c r="D16">
        <v>0</v>
      </c>
    </row>
    <row r="17" spans="1:4" x14ac:dyDescent="0.25">
      <c r="A17">
        <v>4</v>
      </c>
      <c r="B17" t="str">
        <v>Amphi D (450 places)</v>
      </c>
      <c r="C17">
        <v>1164.93</v>
      </c>
      <c r="D17">
        <v>0</v>
      </c>
    </row>
    <row r="18" spans="1:4" x14ac:dyDescent="0.25">
      <c r="A18">
        <v>5</v>
      </c>
      <c r="B18" t="str">
        <v>TP Chimie</v>
      </c>
      <c r="C18">
        <v>2798.37</v>
      </c>
      <c r="D18">
        <v>0</v>
      </c>
    </row>
    <row r="19" spans="1:4" x14ac:dyDescent="0.25">
      <c r="A19">
        <v>6</v>
      </c>
      <c r="B19" t="str">
        <v>TP Physique</v>
      </c>
      <c r="C19">
        <v>4122.38</v>
      </c>
      <c r="D19">
        <v>0</v>
      </c>
    </row>
    <row r="20" spans="1:4" x14ac:dyDescent="0.25">
      <c r="A20">
        <v>7</v>
      </c>
      <c r="B20" t="str">
        <v>TP Génie Civil</v>
      </c>
      <c r="C20">
        <v>4410.99</v>
      </c>
      <c r="D20">
        <v>0</v>
      </c>
    </row>
    <row r="21" spans="1:4" x14ac:dyDescent="0.25">
      <c r="A21">
        <v>8</v>
      </c>
      <c r="B21" t="str">
        <v>DATACENTER</v>
      </c>
      <c r="C21">
        <v>60</v>
      </c>
      <c r="D21">
        <v>0</v>
      </c>
    </row>
    <row r="22" spans="1:4" x14ac:dyDescent="0.25">
      <c r="A22">
        <v>9</v>
      </c>
      <c r="B22" t="str">
        <v>Technologie</v>
      </c>
      <c r="C22">
        <v>4885.5300000000007</v>
      </c>
      <c r="D22">
        <v>0</v>
      </c>
    </row>
    <row r="23" spans="1:4" x14ac:dyDescent="0.25">
      <c r="A23">
        <v>10</v>
      </c>
      <c r="B23" t="str">
        <v>Recherche Physique</v>
      </c>
      <c r="C23">
        <v>3120.76</v>
      </c>
      <c r="D23">
        <v>0</v>
      </c>
    </row>
    <row r="24" spans="1:4" x14ac:dyDescent="0.25">
      <c r="A24">
        <v>11</v>
      </c>
      <c r="B24" t="str">
        <v>Recherche Chimie</v>
      </c>
      <c r="C24">
        <v>2540.7199999999998</v>
      </c>
      <c r="D24">
        <v>0</v>
      </c>
    </row>
    <row r="25" spans="1:4" x14ac:dyDescent="0.25">
      <c r="A25">
        <v>12</v>
      </c>
      <c r="B25" t="str">
        <v>Restaurant</v>
      </c>
      <c r="C25">
        <v>3382.75</v>
      </c>
      <c r="D25">
        <v>0</v>
      </c>
    </row>
    <row r="26" spans="1:4" x14ac:dyDescent="0.25">
      <c r="A26">
        <v>13</v>
      </c>
      <c r="B26" t="str">
        <v>Résidence Arz</v>
      </c>
      <c r="C26">
        <v>6095.7800000000007</v>
      </c>
      <c r="D26">
        <v>0</v>
      </c>
    </row>
    <row r="27" spans="1:4" x14ac:dyDescent="0.25">
      <c r="A27">
        <v>14</v>
      </c>
      <c r="B27" t="str">
        <v>Résidence Bréhat</v>
      </c>
      <c r="C27">
        <v>6154.0599999999995</v>
      </c>
      <c r="D27">
        <v>0</v>
      </c>
    </row>
    <row r="28" spans="1:4" x14ac:dyDescent="0.25">
      <c r="A28">
        <v>15</v>
      </c>
      <c r="B28" t="str">
        <v>Résidence Cézembre</v>
      </c>
      <c r="C28">
        <v>6101.76</v>
      </c>
      <c r="D28">
        <v>0</v>
      </c>
    </row>
    <row r="29" spans="1:4" x14ac:dyDescent="0.25">
      <c r="A29">
        <v>16</v>
      </c>
      <c r="B29" t="str">
        <v>Résidence Les Glénan</v>
      </c>
      <c r="C29">
        <v>4522.24</v>
      </c>
      <c r="D29">
        <v>0</v>
      </c>
    </row>
    <row r="30" spans="1:4" x14ac:dyDescent="0.25">
      <c r="A30">
        <v>17</v>
      </c>
      <c r="B30" t="str">
        <v>Halle Francis Querné</v>
      </c>
      <c r="C30">
        <v>2499.3000000000002</v>
      </c>
      <c r="D30">
        <v>0</v>
      </c>
    </row>
    <row r="31" spans="1:4" x14ac:dyDescent="0.25">
      <c r="A31">
        <v>18</v>
      </c>
      <c r="B31" t="str">
        <v>Informatique</v>
      </c>
      <c r="C31">
        <v>1756.25</v>
      </c>
      <c r="D31">
        <v>0</v>
      </c>
    </row>
    <row r="32" spans="1:4" x14ac:dyDescent="0.25">
      <c r="A32">
        <v>19</v>
      </c>
      <c r="B32" t="str">
        <v>Bibliothèque</v>
      </c>
      <c r="C32">
        <v>437.15</v>
      </c>
      <c r="D32">
        <v>0</v>
      </c>
    </row>
    <row r="33" spans="1:4" x14ac:dyDescent="0.25">
      <c r="A33">
        <v>20</v>
      </c>
      <c r="B33" t="str">
        <v>Hangar Espaces Verts</v>
      </c>
      <c r="C33">
        <v>50.23</v>
      </c>
      <c r="D33">
        <v>0</v>
      </c>
    </row>
    <row r="34" spans="1:4" x14ac:dyDescent="0.25">
      <c r="A34">
        <v>21</v>
      </c>
      <c r="B34" t="str">
        <v>Local Produits</v>
      </c>
      <c r="C34">
        <v>100.78</v>
      </c>
      <c r="D34">
        <v>0</v>
      </c>
    </row>
    <row r="35" spans="1:4" x14ac:dyDescent="0.25">
      <c r="A35">
        <v>22</v>
      </c>
      <c r="B35" t="str">
        <v>Serre</v>
      </c>
      <c r="C35">
        <v>0</v>
      </c>
      <c r="D35">
        <v>0</v>
      </c>
    </row>
    <row r="36" spans="1:4" x14ac:dyDescent="0.25">
      <c r="A36">
        <v>23</v>
      </c>
      <c r="B36" t="str">
        <v>Maison des Etudiants</v>
      </c>
      <c r="C36">
        <v>667.75</v>
      </c>
      <c r="D36">
        <v>0</v>
      </c>
    </row>
    <row r="37" spans="1:4" x14ac:dyDescent="0.25">
      <c r="A37">
        <v>24</v>
      </c>
      <c r="B37" t="str">
        <v>Villa</v>
      </c>
      <c r="C37">
        <v>200.31</v>
      </c>
      <c r="D37">
        <v>0</v>
      </c>
    </row>
    <row r="38" spans="1:4" x14ac:dyDescent="0.25">
      <c r="A38" t="str">
        <v>Total Bâti</v>
      </c>
      <c r="B38">
        <v>0</v>
      </c>
      <c r="C38">
        <v>62589.850000000006</v>
      </c>
      <c r="D38">
        <v>0</v>
      </c>
    </row>
    <row r="39" spans="1:4" x14ac:dyDescent="0.25">
      <c r="A39" t="str">
        <v>Total Parkings</v>
      </c>
      <c r="B39">
        <v>0</v>
      </c>
      <c r="C39">
        <v>0</v>
      </c>
      <c r="D39">
        <v>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L57"/>
  <sheetViews>
    <sheetView workbookViewId="0">
      <selection activeCell="H21" sqref="H21"/>
    </sheetView>
  </sheetViews>
  <sheetFormatPr baseColWidth="10" defaultRowHeight="15" x14ac:dyDescent="0.25"/>
  <cols>
    <col min="1" max="1" width="7.7109375" customWidth="1"/>
    <col min="2" max="2" width="28.28515625" customWidth="1"/>
  </cols>
  <sheetData>
    <row r="1" spans="1:12" x14ac:dyDescent="0.25">
      <c r="A1" t="str">
        <f t="array" ref="A1:L57">[4]!'!Evo fluides!L1:L1048576'</f>
        <v>Evolution du budget de fonctionnement fluides en 2008 et 2013 et prévisionnel 2014 à 2017</v>
      </c>
      <c r="B1">
        <v>0</v>
      </c>
      <c r="C1" s="21">
        <v>0</v>
      </c>
      <c r="D1" s="21">
        <v>0</v>
      </c>
      <c r="E1" s="21">
        <v>0</v>
      </c>
      <c r="F1" s="21">
        <v>0</v>
      </c>
      <c r="G1" s="21">
        <v>0</v>
      </c>
      <c r="H1" s="21">
        <v>0</v>
      </c>
      <c r="I1" s="21">
        <v>0</v>
      </c>
      <c r="J1" s="21">
        <v>0</v>
      </c>
      <c r="K1" s="21">
        <v>0</v>
      </c>
      <c r="L1" s="21">
        <v>0</v>
      </c>
    </row>
    <row r="2" spans="1:12" x14ac:dyDescent="0.25">
      <c r="A2">
        <v>0</v>
      </c>
      <c r="B2">
        <v>0</v>
      </c>
      <c r="C2" s="21">
        <v>0</v>
      </c>
      <c r="D2" s="21">
        <v>0</v>
      </c>
      <c r="E2" s="21">
        <v>0</v>
      </c>
      <c r="F2" s="21">
        <v>0</v>
      </c>
      <c r="G2" s="21">
        <v>0</v>
      </c>
      <c r="H2" s="21">
        <v>0</v>
      </c>
      <c r="I2" s="21">
        <v>0</v>
      </c>
      <c r="J2" s="21">
        <v>0</v>
      </c>
      <c r="K2" s="21">
        <v>0</v>
      </c>
      <c r="L2" s="21">
        <v>0</v>
      </c>
    </row>
    <row r="3" spans="1:12" x14ac:dyDescent="0.25">
      <c r="A3">
        <v>0</v>
      </c>
      <c r="B3">
        <v>0</v>
      </c>
      <c r="C3" s="21">
        <v>2008</v>
      </c>
      <c r="D3" s="21">
        <v>2009</v>
      </c>
      <c r="E3" s="21">
        <v>2010</v>
      </c>
      <c r="F3" s="21">
        <v>2011</v>
      </c>
      <c r="G3" s="21">
        <v>2012</v>
      </c>
      <c r="H3" s="21">
        <v>2013</v>
      </c>
      <c r="I3" s="21">
        <v>2014</v>
      </c>
      <c r="J3" s="21">
        <v>2015</v>
      </c>
      <c r="K3" s="21">
        <v>2016</v>
      </c>
      <c r="L3" s="21">
        <v>2017</v>
      </c>
    </row>
    <row r="4" spans="1:12" x14ac:dyDescent="0.25">
      <c r="A4" t="str">
        <v>Eau</v>
      </c>
      <c r="B4" t="str">
        <v>Coût total en € TTC</v>
      </c>
      <c r="C4" s="21">
        <v>97013.267842500005</v>
      </c>
      <c r="D4" s="21">
        <v>101951.17282549999</v>
      </c>
      <c r="E4" s="21">
        <v>120196.75116050002</v>
      </c>
      <c r="F4" s="21">
        <v>105926.849045</v>
      </c>
      <c r="G4" s="21">
        <v>100135.21999999999</v>
      </c>
      <c r="H4" s="21">
        <v>116006.39000000001</v>
      </c>
      <c r="I4" s="21">
        <v>132605.96007247121</v>
      </c>
      <c r="J4" s="21">
        <v>141706.42725764375</v>
      </c>
      <c r="K4" s="21">
        <v>150484.58269678665</v>
      </c>
      <c r="L4" s="21">
        <v>161442.38074702109</v>
      </c>
    </row>
    <row r="5" spans="1:12" x14ac:dyDescent="0.25">
      <c r="A5">
        <v>0</v>
      </c>
      <c r="B5" t="str">
        <v>conso en m³</v>
      </c>
      <c r="C5" s="21">
        <v>53018</v>
      </c>
      <c r="D5" s="21">
        <v>53932</v>
      </c>
      <c r="E5" s="21">
        <v>62213</v>
      </c>
      <c r="F5" s="21">
        <v>50453</v>
      </c>
      <c r="G5" s="21">
        <v>44097</v>
      </c>
      <c r="H5" s="21">
        <v>47155</v>
      </c>
      <c r="I5" s="21">
        <v>49731</v>
      </c>
      <c r="J5" s="21">
        <v>49073.599999999999</v>
      </c>
      <c r="K5" s="21">
        <v>48101.919999999998</v>
      </c>
      <c r="L5" s="21">
        <v>47631.704000000005</v>
      </c>
    </row>
    <row r="6" spans="1:12" x14ac:dyDescent="0.25">
      <c r="A6">
        <v>0</v>
      </c>
      <c r="B6" t="str">
        <v>Prix du m³ en € TTC</v>
      </c>
      <c r="C6" s="21">
        <v>1.8298175684201592</v>
      </c>
      <c r="D6" s="21">
        <v>1.8903651417618481</v>
      </c>
      <c r="E6" s="21">
        <v>1.9320198537363575</v>
      </c>
      <c r="F6" s="21">
        <v>2.0995153716330051</v>
      </c>
      <c r="G6" s="21">
        <v>2.2707943851055625</v>
      </c>
      <c r="H6" s="21">
        <v>2.4601079418937548</v>
      </c>
      <c r="I6" s="21">
        <v>2.6664647819764573</v>
      </c>
      <c r="J6" s="21">
        <v>2.8876305642472482</v>
      </c>
      <c r="K6" s="21">
        <v>3.1284527248971901</v>
      </c>
      <c r="L6" s="21">
        <v>3.3893891502815241</v>
      </c>
    </row>
    <row r="7" spans="1:12" x14ac:dyDescent="0.25">
      <c r="A7">
        <v>0</v>
      </c>
      <c r="B7" t="str">
        <v>Evolution prix du m³</v>
      </c>
      <c r="C7" s="21">
        <v>0</v>
      </c>
      <c r="D7" s="21">
        <v>3.3089404313657811E-2</v>
      </c>
      <c r="E7" s="21">
        <v>2.2035273003228717E-2</v>
      </c>
      <c r="F7" s="21">
        <v>8.6694511742581692E-2</v>
      </c>
      <c r="G7" s="21">
        <v>8.1580261705507917E-2</v>
      </c>
      <c r="H7" s="21">
        <v>8.336886775391239E-2</v>
      </c>
      <c r="I7" s="21">
        <v>8.3881213734000662E-2</v>
      </c>
      <c r="J7" s="21">
        <v>8.2943447731140318E-2</v>
      </c>
      <c r="K7" s="21">
        <v>8.3397843073017786E-2</v>
      </c>
      <c r="L7" s="21">
        <v>8.3407501512719584E-2</v>
      </c>
    </row>
    <row r="8" spans="1:12" x14ac:dyDescent="0.25">
      <c r="A8">
        <v>0</v>
      </c>
      <c r="B8" t="str">
        <v>Evolution prix du m³ pour 2008/13 et prévision 2014/17</v>
      </c>
      <c r="C8" s="21">
        <v>0.34445530765002985</v>
      </c>
      <c r="D8" s="21">
        <v>0</v>
      </c>
      <c r="E8" s="21">
        <v>0</v>
      </c>
      <c r="F8" s="21">
        <v>0</v>
      </c>
      <c r="G8" s="21">
        <v>0</v>
      </c>
      <c r="H8" s="21">
        <v>0</v>
      </c>
      <c r="I8" s="21">
        <v>0.37774001398996426</v>
      </c>
      <c r="J8" s="21">
        <v>0</v>
      </c>
      <c r="K8" s="21">
        <v>0</v>
      </c>
      <c r="L8" s="21">
        <v>0</v>
      </c>
    </row>
    <row r="9" spans="1:12" x14ac:dyDescent="0.25">
      <c r="A9">
        <v>0</v>
      </c>
      <c r="B9" t="str">
        <v>Evolution conso</v>
      </c>
      <c r="C9" s="21">
        <v>0</v>
      </c>
      <c r="D9" s="21">
        <v>1.7239428118752231E-2</v>
      </c>
      <c r="E9" s="21">
        <v>0.15354520507305502</v>
      </c>
      <c r="F9" s="21">
        <v>-0.18902801665246816</v>
      </c>
      <c r="G9" s="21">
        <v>-0.12597863357976735</v>
      </c>
      <c r="H9" s="21">
        <v>6.9347121119350597E-2</v>
      </c>
      <c r="I9" s="21">
        <v>5.4628353302937027E-2</v>
      </c>
      <c r="J9" s="21">
        <v>-1.3219118859463919E-2</v>
      </c>
      <c r="K9" s="21">
        <v>-1.9800462978057487E-2</v>
      </c>
      <c r="L9" s="21">
        <v>-9.7754102123157605E-3</v>
      </c>
    </row>
    <row r="10" spans="1:12" x14ac:dyDescent="0.25">
      <c r="A10">
        <v>0</v>
      </c>
      <c r="B10" t="str">
        <v>Evolution conso de 2008 à 2013 et prévision 2014 à 2017</v>
      </c>
      <c r="C10" s="21">
        <v>-0.11058508431098868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1.0109299119923865E-2</v>
      </c>
      <c r="J10" s="21">
        <v>0</v>
      </c>
      <c r="K10" s="21">
        <v>0</v>
      </c>
      <c r="L10" s="21">
        <v>0</v>
      </c>
    </row>
    <row r="11" spans="1:12" x14ac:dyDescent="0.25">
      <c r="A11">
        <v>0</v>
      </c>
      <c r="B11" t="str">
        <v>Evolution coût total</v>
      </c>
      <c r="C11" s="21">
        <v>0</v>
      </c>
      <c r="D11" s="21">
        <v>5.0899274839567576E-2</v>
      </c>
      <c r="E11" s="21">
        <v>0.17896388858840528</v>
      </c>
      <c r="F11" s="21">
        <v>-0.11872119651924096</v>
      </c>
      <c r="G11" s="21">
        <v>-5.4675741770998987E-2</v>
      </c>
      <c r="H11" s="21">
        <v>0.15849737984297652</v>
      </c>
      <c r="I11" s="21">
        <v>0.14309185961627802</v>
      </c>
      <c r="J11" s="21">
        <v>6.8627889577504542E-2</v>
      </c>
      <c r="K11" s="21">
        <v>6.1946064190743222E-2</v>
      </c>
      <c r="L11" s="21">
        <v>7.2816748758332661E-2</v>
      </c>
    </row>
    <row r="12" spans="1:12" x14ac:dyDescent="0.25">
      <c r="A12">
        <v>0</v>
      </c>
      <c r="B12" t="str">
        <v>Evolution cout total de 2008 à 2013 et prévision 2014 à 2017</v>
      </c>
      <c r="C12" s="21">
        <v>0.19577860410119508</v>
      </c>
      <c r="D12" s="21">
        <v>0</v>
      </c>
      <c r="E12" s="21">
        <v>0</v>
      </c>
      <c r="F12" s="21">
        <v>0</v>
      </c>
      <c r="G12" s="21">
        <v>0</v>
      </c>
      <c r="H12" s="21">
        <v>0</v>
      </c>
      <c r="I12" s="21">
        <v>0.39166799990087675</v>
      </c>
      <c r="J12" s="21">
        <v>0</v>
      </c>
      <c r="K12" s="21">
        <v>0</v>
      </c>
      <c r="L12" s="21">
        <v>0</v>
      </c>
    </row>
    <row r="13" spans="1:12" x14ac:dyDescent="0.25">
      <c r="A13" t="str">
        <v>Elec</v>
      </c>
      <c r="B13" t="str">
        <v>Coût total en € TTC (hors Data center)</v>
      </c>
      <c r="C13" s="21">
        <v>294093.99</v>
      </c>
      <c r="D13" s="21">
        <v>301804.21000000002</v>
      </c>
      <c r="E13" s="21">
        <v>316747.92000000004</v>
      </c>
      <c r="F13" s="21">
        <v>334515.79000000004</v>
      </c>
      <c r="G13" s="21">
        <v>361483.23</v>
      </c>
      <c r="H13" s="21">
        <v>366571.05</v>
      </c>
      <c r="I13" s="21">
        <v>404922.1601241203</v>
      </c>
      <c r="J13" s="21">
        <v>445414.3761365324</v>
      </c>
      <c r="K13" s="21">
        <v>489955.8137501856</v>
      </c>
      <c r="L13" s="21">
        <v>538951.39512520423</v>
      </c>
    </row>
    <row r="14" spans="1:12" x14ac:dyDescent="0.25">
      <c r="A14">
        <v>0</v>
      </c>
      <c r="B14" t="str">
        <v>conso en kWh (hors Data center)</v>
      </c>
      <c r="C14" s="21">
        <v>4071949</v>
      </c>
      <c r="D14" s="21">
        <v>3890187</v>
      </c>
      <c r="E14" s="21">
        <v>3924210</v>
      </c>
      <c r="F14" s="21">
        <v>3773022</v>
      </c>
      <c r="G14" s="21">
        <v>3954288</v>
      </c>
      <c r="H14" s="21">
        <v>3776114</v>
      </c>
      <c r="I14" s="21">
        <v>3898295</v>
      </c>
      <c r="J14" s="21">
        <v>3898295</v>
      </c>
      <c r="K14" s="21">
        <v>3898295</v>
      </c>
      <c r="L14" s="21">
        <v>3898295</v>
      </c>
    </row>
    <row r="15" spans="1:12" x14ac:dyDescent="0.25">
      <c r="A15">
        <v>0</v>
      </c>
      <c r="B15" t="str">
        <v>Coût  en € TTC DATA CENTER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1">
        <v>10387.160543881884</v>
      </c>
      <c r="J15" s="21">
        <v>33264.691495675186</v>
      </c>
      <c r="K15" s="21">
        <v>50989.624903339783</v>
      </c>
      <c r="L15" s="21">
        <v>55878.58739367377</v>
      </c>
    </row>
    <row r="16" spans="1:12" x14ac:dyDescent="0.25">
      <c r="A16">
        <v>0</v>
      </c>
      <c r="B16" t="str">
        <v>Conso en kWh data center</v>
      </c>
      <c r="C16" s="21">
        <v>0</v>
      </c>
      <c r="D16" s="21">
        <v>0</v>
      </c>
      <c r="E16" s="21">
        <v>0</v>
      </c>
      <c r="F16" s="21">
        <v>0</v>
      </c>
      <c r="G16" s="21">
        <v>0</v>
      </c>
      <c r="H16" s="21">
        <v>0</v>
      </c>
      <c r="I16" s="21">
        <v>100000</v>
      </c>
      <c r="J16" s="21">
        <v>250000</v>
      </c>
      <c r="K16" s="21">
        <v>350000</v>
      </c>
      <c r="L16" s="21">
        <v>350000</v>
      </c>
    </row>
    <row r="17" spans="1:12" x14ac:dyDescent="0.25">
      <c r="A17">
        <v>0</v>
      </c>
      <c r="B17" t="str">
        <v>Abonnement EDF supplémentaire en € TTC</v>
      </c>
      <c r="C17" s="21">
        <v>0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1">
        <v>0</v>
      </c>
      <c r="J17" s="21">
        <v>4700</v>
      </c>
      <c r="K17" s="21">
        <v>7000</v>
      </c>
      <c r="L17" s="21">
        <v>7490</v>
      </c>
    </row>
    <row r="18" spans="1:12" x14ac:dyDescent="0.25">
      <c r="A18">
        <v>0</v>
      </c>
      <c r="B18" t="str">
        <v>Cumul global du site + DATA CENTER en € TTC</v>
      </c>
      <c r="C18" s="21">
        <v>0</v>
      </c>
      <c r="D18" s="21">
        <v>0</v>
      </c>
      <c r="E18" s="21">
        <v>0</v>
      </c>
      <c r="F18" s="21">
        <v>0</v>
      </c>
      <c r="G18" s="21">
        <v>0</v>
      </c>
      <c r="H18" s="21">
        <v>366571.05</v>
      </c>
      <c r="I18" s="21">
        <v>416929.00930849864</v>
      </c>
      <c r="J18" s="21">
        <v>480460.7251367537</v>
      </c>
      <c r="K18" s="21">
        <v>542905.26190852618</v>
      </c>
      <c r="L18" s="21">
        <v>596985.78809937881</v>
      </c>
    </row>
    <row r="19" spans="1:12" x14ac:dyDescent="0.25">
      <c r="A19">
        <v>0</v>
      </c>
      <c r="B19" t="str">
        <v>Prix du kWh en € TTC</v>
      </c>
      <c r="C19" s="21">
        <v>7.2224379529311392E-2</v>
      </c>
      <c r="D19" s="21">
        <v>7.7580900352605162E-2</v>
      </c>
      <c r="E19" s="21">
        <v>8.0716353100369259E-2</v>
      </c>
      <c r="F19" s="21">
        <v>8.8659909748737234E-2</v>
      </c>
      <c r="G19" s="21">
        <v>9.1415503878321452E-2</v>
      </c>
      <c r="H19" s="21">
        <v>9.707626676525126E-2</v>
      </c>
      <c r="I19" s="21">
        <v>0.10387160543881885</v>
      </c>
      <c r="J19" s="21">
        <v>0.11425876598270074</v>
      </c>
      <c r="K19" s="21">
        <v>0.12568464258097081</v>
      </c>
      <c r="L19" s="21">
        <v>0.13825310683906791</v>
      </c>
    </row>
    <row r="20" spans="1:12" x14ac:dyDescent="0.25">
      <c r="A20">
        <v>0</v>
      </c>
      <c r="B20" t="str">
        <v xml:space="preserve">Evolution prix du kWh </v>
      </c>
      <c r="C20" s="21">
        <v>0</v>
      </c>
      <c r="D20" s="21">
        <v>7.4164996060920085E-2</v>
      </c>
      <c r="E20" s="21">
        <v>4.0415266302833208E-2</v>
      </c>
      <c r="F20" s="21">
        <v>9.8413225365748591E-2</v>
      </c>
      <c r="G20" s="21">
        <v>3.1080497796508011E-2</v>
      </c>
      <c r="H20" s="21">
        <v>6.192344456652088E-2</v>
      </c>
      <c r="I20" s="21">
        <v>7.0000000000000007E-2</v>
      </c>
      <c r="J20" s="21">
        <v>0.1</v>
      </c>
      <c r="K20" s="21">
        <v>0.1</v>
      </c>
      <c r="L20" s="21">
        <v>0.1</v>
      </c>
    </row>
    <row r="21" spans="1:12" x14ac:dyDescent="0.25">
      <c r="A21">
        <v>0</v>
      </c>
      <c r="B21" t="str">
        <v>Evolution de 2008 à 2013 et prévision 2014 à 2017</v>
      </c>
      <c r="C21" s="21">
        <v>0.34409277584522591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1">
        <v>0.42417000000000038</v>
      </c>
      <c r="J21" s="21">
        <v>0</v>
      </c>
      <c r="K21" s="21">
        <v>0</v>
      </c>
      <c r="L21" s="21">
        <v>0</v>
      </c>
    </row>
    <row r="22" spans="1:12" x14ac:dyDescent="0.25">
      <c r="A22">
        <v>0</v>
      </c>
      <c r="B22" t="str">
        <v>Evolution conso</v>
      </c>
      <c r="C22" s="21">
        <v>0</v>
      </c>
      <c r="D22" s="21">
        <v>-4.463759246493515E-2</v>
      </c>
      <c r="E22" s="21">
        <v>8.7458520631527037E-3</v>
      </c>
      <c r="F22" s="21">
        <v>-3.852699014578731E-2</v>
      </c>
      <c r="G22" s="21">
        <v>4.8042656523073601E-2</v>
      </c>
      <c r="H22" s="21">
        <v>-4.5058427711891502E-2</v>
      </c>
      <c r="I22" s="21">
        <v>-1.4160071294756493E-2</v>
      </c>
      <c r="J22" s="21">
        <v>0</v>
      </c>
      <c r="K22" s="21">
        <v>0</v>
      </c>
      <c r="L22" s="21">
        <v>0</v>
      </c>
    </row>
    <row r="23" spans="1:12" x14ac:dyDescent="0.25">
      <c r="A23">
        <v>0</v>
      </c>
      <c r="B23" t="str">
        <v>Evolution conso de 2008 à 2013 et prévision 2014 à 2017</v>
      </c>
      <c r="C23" s="21">
        <v>-7.2651941367634976E-2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1">
        <v>3.235627949791775E-2</v>
      </c>
      <c r="J23" s="21">
        <v>0</v>
      </c>
      <c r="K23" s="21">
        <v>0</v>
      </c>
      <c r="L23" s="21">
        <v>0</v>
      </c>
    </row>
    <row r="24" spans="1:12" x14ac:dyDescent="0.25">
      <c r="A24" t="str">
        <v>gaz</v>
      </c>
      <c r="B24" t="str">
        <v>Coût total en € TTC</v>
      </c>
      <c r="C24" s="21">
        <v>20305.580000000002</v>
      </c>
      <c r="D24" s="21">
        <v>17167.559999999998</v>
      </c>
      <c r="E24" s="21">
        <v>18896.250000000004</v>
      </c>
      <c r="F24" s="21">
        <v>22550.09</v>
      </c>
      <c r="G24" s="21">
        <v>24909.66</v>
      </c>
      <c r="H24" s="21">
        <v>26216.22</v>
      </c>
      <c r="I24" s="21">
        <v>29227.544138324174</v>
      </c>
      <c r="J24" s="21">
        <v>31273.472228006864</v>
      </c>
      <c r="K24" s="21">
        <v>33462.615283967345</v>
      </c>
      <c r="L24" s="21">
        <v>35804.998353845062</v>
      </c>
    </row>
    <row r="25" spans="1:12" x14ac:dyDescent="0.25">
      <c r="A25">
        <v>0</v>
      </c>
      <c r="B25" t="str">
        <v>conso en kW</v>
      </c>
      <c r="C25" s="21">
        <v>442133</v>
      </c>
      <c r="D25" s="21">
        <v>460369</v>
      </c>
      <c r="E25" s="21">
        <v>452943.51968200004</v>
      </c>
      <c r="F25" s="21">
        <v>479074.68717699999</v>
      </c>
      <c r="G25" s="21">
        <v>461754.36060900002</v>
      </c>
      <c r="H25" s="21">
        <v>472686.99927800003</v>
      </c>
      <c r="I25" s="21">
        <v>479074.68717699999</v>
      </c>
      <c r="J25" s="21">
        <v>479074.68717699999</v>
      </c>
      <c r="K25" s="21">
        <v>479074.68717699999</v>
      </c>
      <c r="L25" s="21">
        <v>479074.68717699999</v>
      </c>
    </row>
    <row r="26" spans="1:12" x14ac:dyDescent="0.25">
      <c r="A26">
        <v>0</v>
      </c>
      <c r="B26" t="str">
        <v>Prix du kW en € TTC</v>
      </c>
      <c r="C26" s="21">
        <v>4.592640675995685E-2</v>
      </c>
      <c r="D26" s="21">
        <v>3.7290868846512247E-2</v>
      </c>
      <c r="E26" s="21">
        <v>4.1718777681744014E-2</v>
      </c>
      <c r="F26" s="21">
        <v>4.7070092834332104E-2</v>
      </c>
      <c r="G26" s="21">
        <v>5.3945695211512608E-2</v>
      </c>
      <c r="H26" s="21">
        <v>5.546211349168402E-2</v>
      </c>
      <c r="I26" s="21">
        <v>6.1008324840852425E-2</v>
      </c>
      <c r="J26" s="21">
        <v>6.5278907579712095E-2</v>
      </c>
      <c r="K26" s="21">
        <v>6.9848431110291945E-2</v>
      </c>
      <c r="L26" s="21">
        <v>7.4737821288012388E-2</v>
      </c>
    </row>
    <row r="27" spans="1:12" x14ac:dyDescent="0.25">
      <c r="A27">
        <v>0</v>
      </c>
      <c r="B27" t="str">
        <v>Evolution prix du kW en € TTC</v>
      </c>
      <c r="C27" s="21">
        <v>0</v>
      </c>
      <c r="D27" s="21">
        <v>-0.18802990529130426</v>
      </c>
      <c r="E27" s="21">
        <v>0.11873976048820056</v>
      </c>
      <c r="F27" s="21">
        <v>0.12827113951926283</v>
      </c>
      <c r="G27" s="21">
        <v>0.14607157035742158</v>
      </c>
      <c r="H27" s="21">
        <v>2.8110088751767348E-2</v>
      </c>
      <c r="I27" s="21">
        <v>0.1</v>
      </c>
      <c r="J27" s="21">
        <v>7.0000000000000007E-2</v>
      </c>
      <c r="K27" s="21">
        <v>7.0000000000000007E-2</v>
      </c>
      <c r="L27" s="21">
        <v>7.0000000000000007E-2</v>
      </c>
    </row>
    <row r="28" spans="1:12" x14ac:dyDescent="0.25">
      <c r="A28">
        <v>0</v>
      </c>
      <c r="B28" t="str">
        <v>Evolution de 2008 à 2013 et prévision 2014 à 2017</v>
      </c>
      <c r="C28" s="21">
        <v>0.20763015015669239</v>
      </c>
      <c r="D28" s="21">
        <v>0</v>
      </c>
      <c r="E28" s="21">
        <v>0</v>
      </c>
      <c r="F28" s="21">
        <v>0</v>
      </c>
      <c r="G28" s="21">
        <v>0</v>
      </c>
      <c r="H28" s="21">
        <v>0</v>
      </c>
      <c r="I28" s="21">
        <v>0.34754730000000023</v>
      </c>
      <c r="J28" s="21">
        <v>0</v>
      </c>
      <c r="K28" s="21">
        <v>0</v>
      </c>
      <c r="L28" s="21">
        <v>0</v>
      </c>
    </row>
    <row r="29" spans="1:12" x14ac:dyDescent="0.25">
      <c r="A29">
        <v>0</v>
      </c>
      <c r="B29" t="str">
        <v>Evolution conso</v>
      </c>
      <c r="C29" s="21">
        <v>0</v>
      </c>
      <c r="D29" s="21">
        <v>4.1245507573512974E-2</v>
      </c>
      <c r="E29" s="21">
        <v>-1.6129409925516147E-2</v>
      </c>
      <c r="F29" s="21">
        <v>5.7691889517143213E-2</v>
      </c>
      <c r="G29" s="21">
        <v>-3.6153708454232603E-2</v>
      </c>
      <c r="H29" s="21">
        <v>2.3676308448026706E-2</v>
      </c>
      <c r="I29" s="21">
        <v>3.7509827833908105E-2</v>
      </c>
      <c r="J29" s="21">
        <v>0</v>
      </c>
      <c r="K29" s="21">
        <v>0</v>
      </c>
      <c r="L29" s="21">
        <v>0</v>
      </c>
    </row>
    <row r="30" spans="1:12" x14ac:dyDescent="0.25">
      <c r="A30">
        <v>0</v>
      </c>
      <c r="B30" t="str">
        <v>Evolution conso de 2008 à 2013 et prévision 2014 à 2017</v>
      </c>
      <c r="C30" s="21">
        <v>6.9105900889551375E-2</v>
      </c>
      <c r="D30" s="21">
        <v>0</v>
      </c>
      <c r="E30" s="21">
        <v>0</v>
      </c>
      <c r="F30" s="21">
        <v>0</v>
      </c>
      <c r="G30" s="21">
        <v>0</v>
      </c>
      <c r="H30" s="21">
        <v>0</v>
      </c>
      <c r="I30" s="21">
        <v>1.3513567982103902E-2</v>
      </c>
      <c r="J30" s="21">
        <v>0</v>
      </c>
      <c r="K30" s="21">
        <v>0</v>
      </c>
      <c r="L30" s="21">
        <v>0</v>
      </c>
    </row>
    <row r="31" spans="1:12" x14ac:dyDescent="0.25">
      <c r="A31">
        <v>0</v>
      </c>
      <c r="B31" t="str">
        <v>Evolution cout total</v>
      </c>
      <c r="C31" s="21">
        <v>0</v>
      </c>
      <c r="D31" s="21">
        <v>-0.15453978660053069</v>
      </c>
      <c r="E31" s="21">
        <v>0.10069514829131254</v>
      </c>
      <c r="F31" s="21">
        <v>0.19336323344578932</v>
      </c>
      <c r="G31" s="21">
        <v>0.1046368329350349</v>
      </c>
      <c r="H31" s="21">
        <v>5.2451940331582181E-2</v>
      </c>
      <c r="I31" s="21">
        <v>0.17334175329266532</v>
      </c>
      <c r="J31" s="21">
        <v>6.999999999999984E-2</v>
      </c>
      <c r="K31" s="21">
        <v>7.0000000000000062E-2</v>
      </c>
      <c r="L31" s="21">
        <v>7.0000000000000062E-2</v>
      </c>
    </row>
    <row r="32" spans="1:12" x14ac:dyDescent="0.25">
      <c r="A32">
        <v>0</v>
      </c>
      <c r="B32" t="str">
        <v>Evolution cout total de 2008 à 2013 et prévision 2014 à 2017</v>
      </c>
      <c r="C32" s="21">
        <v>0.29108451962465476</v>
      </c>
      <c r="D32" s="21">
        <v>0</v>
      </c>
      <c r="E32" s="21">
        <v>0</v>
      </c>
      <c r="F32" s="21">
        <v>0</v>
      </c>
      <c r="G32" s="21">
        <v>0</v>
      </c>
      <c r="H32" s="21">
        <v>0</v>
      </c>
      <c r="I32" s="21">
        <v>0.36575747204765063</v>
      </c>
      <c r="J32" s="21">
        <v>0</v>
      </c>
      <c r="K32" s="21">
        <v>0</v>
      </c>
      <c r="L32" s="21">
        <v>0</v>
      </c>
    </row>
    <row r="33" spans="1:12" x14ac:dyDescent="0.25">
      <c r="A33" t="str">
        <v>Chauffage</v>
      </c>
      <c r="B33" t="str">
        <v>Coût total en € TTC</v>
      </c>
      <c r="C33" s="21">
        <v>304915.63</v>
      </c>
      <c r="D33" s="21">
        <v>255393.61</v>
      </c>
      <c r="E33" s="21">
        <v>271808.22000000003</v>
      </c>
      <c r="F33" s="21">
        <v>230437.21</v>
      </c>
      <c r="G33" s="21">
        <v>312701.58</v>
      </c>
      <c r="H33" s="21">
        <v>342054.29</v>
      </c>
      <c r="I33" s="21">
        <v>356880.36394723848</v>
      </c>
      <c r="J33" s="21">
        <v>379868.73503537569</v>
      </c>
      <c r="K33" s="21">
        <v>400488.36644241115</v>
      </c>
      <c r="L33" s="21">
        <v>422714.1850522061</v>
      </c>
    </row>
    <row r="34" spans="1:12" x14ac:dyDescent="0.25">
      <c r="A34">
        <v>0</v>
      </c>
      <c r="B34" t="str">
        <v>conso en Mwh</v>
      </c>
      <c r="C34" s="21">
        <v>5239</v>
      </c>
      <c r="D34" s="21">
        <v>4806</v>
      </c>
      <c r="E34" s="21">
        <v>4587</v>
      </c>
      <c r="F34" s="21">
        <v>3710</v>
      </c>
      <c r="G34" s="21">
        <v>4658</v>
      </c>
      <c r="H34" s="21">
        <v>4905</v>
      </c>
      <c r="I34" s="21">
        <v>4905</v>
      </c>
      <c r="J34" s="21">
        <v>4905</v>
      </c>
      <c r="K34" s="21">
        <v>4905</v>
      </c>
      <c r="L34" s="21">
        <v>4905</v>
      </c>
    </row>
    <row r="35" spans="1:12" x14ac:dyDescent="0.25">
      <c r="A35">
        <v>0</v>
      </c>
      <c r="B35" t="str">
        <v>DJU</v>
      </c>
      <c r="C35" s="21">
        <v>2117.81</v>
      </c>
      <c r="D35" s="21">
        <v>2164.3500000000004</v>
      </c>
      <c r="E35" s="21">
        <v>2470.9500000000003</v>
      </c>
      <c r="F35" s="21">
        <v>1736</v>
      </c>
      <c r="G35" s="21">
        <v>2131.7000000000003</v>
      </c>
      <c r="H35" s="21">
        <v>2216.85</v>
      </c>
      <c r="I35" s="21">
        <v>0</v>
      </c>
      <c r="J35" s="21">
        <v>0</v>
      </c>
      <c r="K35" s="21">
        <v>0</v>
      </c>
      <c r="L35" s="21">
        <v>0</v>
      </c>
    </row>
    <row r="36" spans="1:12" x14ac:dyDescent="0.25">
      <c r="A36">
        <v>0</v>
      </c>
      <c r="B36" t="str">
        <v>Prix du Mwh en € TTC</v>
      </c>
      <c r="C36" s="21">
        <v>58.201112807787744</v>
      </c>
      <c r="D36" s="21">
        <v>53.140576362879727</v>
      </c>
      <c r="E36" s="21">
        <v>59.256206671026824</v>
      </c>
      <c r="F36" s="21">
        <v>62.112455525606464</v>
      </c>
      <c r="G36" s="21">
        <v>67.13215543151567</v>
      </c>
      <c r="H36" s="21">
        <v>69.735838939857288</v>
      </c>
      <c r="I36" s="21">
        <v>72.46860954697793</v>
      </c>
      <c r="J36" s="21">
        <v>77.136659282416858</v>
      </c>
      <c r="K36" s="21">
        <v>81.323709533407893</v>
      </c>
      <c r="L36" s="21">
        <v>85.836914330893777</v>
      </c>
    </row>
    <row r="37" spans="1:12" x14ac:dyDescent="0.25">
      <c r="A37">
        <v>0</v>
      </c>
      <c r="B37" t="str">
        <v>Evolution prix du Mwh en € TTC</v>
      </c>
      <c r="C37" s="21">
        <v>0</v>
      </c>
      <c r="D37" s="21">
        <v>-8.6949135519465148E-2</v>
      </c>
      <c r="E37" s="21">
        <v>0.11508400410235375</v>
      </c>
      <c r="F37" s="21">
        <v>4.8201682406649793E-2</v>
      </c>
      <c r="G37" s="21">
        <v>8.0816317169102758E-2</v>
      </c>
      <c r="H37" s="21">
        <v>3.8784446761846336E-2</v>
      </c>
      <c r="I37" s="21">
        <v>3.9187462984097497E-2</v>
      </c>
      <c r="J37" s="21">
        <v>6.4414782684810018E-2</v>
      </c>
      <c r="K37" s="21">
        <v>5.4280938401301285E-2</v>
      </c>
      <c r="L37" s="21">
        <v>5.5496789600231577E-2</v>
      </c>
    </row>
    <row r="38" spans="1:12" x14ac:dyDescent="0.25">
      <c r="A38">
        <v>0</v>
      </c>
      <c r="B38" t="str">
        <v>Evolution de 2008 à 2012 et prévision 2013 à 2016</v>
      </c>
      <c r="C38" s="21">
        <v>0.19818738123038271</v>
      </c>
      <c r="D38" s="21">
        <v>0</v>
      </c>
      <c r="E38" s="21">
        <v>0</v>
      </c>
      <c r="F38" s="21">
        <v>0</v>
      </c>
      <c r="G38" s="21">
        <v>0</v>
      </c>
      <c r="H38" s="21">
        <v>0</v>
      </c>
      <c r="I38" s="21">
        <v>0.23088666653774159</v>
      </c>
      <c r="J38" s="21">
        <v>0</v>
      </c>
      <c r="K38" s="21">
        <v>0</v>
      </c>
      <c r="L38" s="21">
        <v>0</v>
      </c>
    </row>
    <row r="39" spans="1:12" x14ac:dyDescent="0.25">
      <c r="A39">
        <v>0</v>
      </c>
      <c r="B39" t="str">
        <v>Evolution conso</v>
      </c>
      <c r="C39" s="21">
        <v>0</v>
      </c>
      <c r="D39" s="21">
        <v>-8.2649360564993279E-2</v>
      </c>
      <c r="E39" s="21">
        <v>-4.5568039950062422E-2</v>
      </c>
      <c r="F39" s="21">
        <v>-0.19119250054501857</v>
      </c>
      <c r="G39" s="21">
        <v>0.2555256064690028</v>
      </c>
      <c r="H39" s="21">
        <v>5.3027050236152951E-2</v>
      </c>
      <c r="I39" s="21">
        <v>5.3027050236152951E-2</v>
      </c>
      <c r="J39" s="21">
        <v>0</v>
      </c>
      <c r="K39" s="21">
        <v>0</v>
      </c>
      <c r="L39" s="21">
        <v>0</v>
      </c>
    </row>
    <row r="40" spans="1:12" x14ac:dyDescent="0.25">
      <c r="A40">
        <v>0</v>
      </c>
      <c r="B40" t="str">
        <v>Evolution conso de 2008 à 2012 et prévision 2013 à 2016</v>
      </c>
      <c r="C40" s="21">
        <v>4.6765290559587447E-2</v>
      </c>
      <c r="D40" s="21">
        <v>0</v>
      </c>
      <c r="E40" s="21">
        <v>0</v>
      </c>
      <c r="F40" s="21">
        <v>0</v>
      </c>
      <c r="G40" s="21">
        <v>0</v>
      </c>
      <c r="H40" s="21">
        <v>0</v>
      </c>
      <c r="I40" s="21">
        <v>0</v>
      </c>
      <c r="J40" s="21">
        <v>0</v>
      </c>
      <c r="K40" s="21">
        <v>0</v>
      </c>
      <c r="L40" s="21">
        <v>0</v>
      </c>
    </row>
    <row r="41" spans="1:12" x14ac:dyDescent="0.25">
      <c r="A41">
        <v>0</v>
      </c>
      <c r="B41" t="str">
        <v>Evolution cout total</v>
      </c>
      <c r="C41" s="21">
        <v>0</v>
      </c>
      <c r="D41" s="21">
        <v>-0.16241220563209569</v>
      </c>
      <c r="E41" s="21">
        <v>6.4271811655742139E-2</v>
      </c>
      <c r="F41" s="21">
        <v>-0.15220661832817284</v>
      </c>
      <c r="G41" s="21">
        <v>0.35699256209533181</v>
      </c>
      <c r="H41" s="21">
        <v>9.3868121804820959E-2</v>
      </c>
      <c r="I41" s="21">
        <v>0.14128097449088184</v>
      </c>
      <c r="J41" s="21">
        <v>6.4414782684809824E-2</v>
      </c>
      <c r="K41" s="21">
        <v>5.4280938401301215E-2</v>
      </c>
      <c r="L41" s="21">
        <v>5.5496789600231633E-2</v>
      </c>
    </row>
    <row r="42" spans="1:12" x14ac:dyDescent="0.25">
      <c r="A42">
        <v>0</v>
      </c>
      <c r="B42" t="str">
        <v>Evolution cout total de 2008 à 2013 et prévision 2014 à 2017</v>
      </c>
      <c r="C42" s="21">
        <v>0.12179979097824534</v>
      </c>
      <c r="D42" s="21">
        <v>0</v>
      </c>
      <c r="E42" s="21">
        <v>0</v>
      </c>
      <c r="F42" s="21">
        <v>0</v>
      </c>
      <c r="G42" s="21">
        <v>0</v>
      </c>
      <c r="H42" s="21">
        <v>0</v>
      </c>
      <c r="I42" s="21">
        <v>0.23581021320389262</v>
      </c>
      <c r="J42" s="21">
        <v>0</v>
      </c>
      <c r="K42" s="21">
        <v>0</v>
      </c>
      <c r="L42" s="21">
        <v>0</v>
      </c>
    </row>
    <row r="43" spans="1:12" x14ac:dyDescent="0.25">
      <c r="A43">
        <v>0</v>
      </c>
      <c r="B43">
        <v>0</v>
      </c>
      <c r="C43" s="21">
        <v>0</v>
      </c>
      <c r="D43" s="21">
        <v>0</v>
      </c>
      <c r="E43" s="21">
        <v>0</v>
      </c>
      <c r="F43" s="21">
        <v>0</v>
      </c>
      <c r="G43" s="21">
        <v>0</v>
      </c>
      <c r="H43" s="21">
        <v>0</v>
      </c>
      <c r="I43" s="21">
        <v>0</v>
      </c>
      <c r="J43" s="21">
        <v>0</v>
      </c>
      <c r="K43" s="21">
        <v>0</v>
      </c>
      <c r="L43" s="21">
        <v>0</v>
      </c>
    </row>
    <row r="44" spans="1:12" x14ac:dyDescent="0.25">
      <c r="A44" t="str">
        <v>Synthèse toutes energies confondus en € TTC</v>
      </c>
      <c r="B44">
        <v>0</v>
      </c>
      <c r="C44" s="21">
        <v>0</v>
      </c>
      <c r="D44" s="21">
        <v>0</v>
      </c>
      <c r="E44" s="21">
        <v>0</v>
      </c>
      <c r="F44" s="21">
        <v>0</v>
      </c>
      <c r="G44" s="21">
        <v>0</v>
      </c>
      <c r="H44" s="21">
        <v>0</v>
      </c>
      <c r="I44" s="21">
        <v>0</v>
      </c>
      <c r="J44" s="21">
        <v>0</v>
      </c>
      <c r="K44" s="21">
        <v>0</v>
      </c>
      <c r="L44" s="21">
        <v>0</v>
      </c>
    </row>
    <row r="45" spans="1:12" x14ac:dyDescent="0.25">
      <c r="A45" t="str">
        <v>Année</v>
      </c>
      <c r="B45">
        <v>0</v>
      </c>
      <c r="C45" s="21">
        <v>2008</v>
      </c>
      <c r="D45" s="21">
        <v>2009</v>
      </c>
      <c r="E45" s="21">
        <v>2010</v>
      </c>
      <c r="F45" s="21">
        <v>2011</v>
      </c>
      <c r="G45" s="21">
        <v>2012</v>
      </c>
      <c r="H45" s="21">
        <v>2013</v>
      </c>
      <c r="I45" s="21">
        <v>2014</v>
      </c>
      <c r="J45" s="21">
        <v>2015</v>
      </c>
      <c r="K45" s="21">
        <v>2016</v>
      </c>
      <c r="L45" s="21">
        <v>2017</v>
      </c>
    </row>
    <row r="46" spans="1:12" x14ac:dyDescent="0.25">
      <c r="A46" t="str">
        <v>eau</v>
      </c>
      <c r="B46">
        <v>0</v>
      </c>
      <c r="C46" s="21">
        <v>97013.267842500005</v>
      </c>
      <c r="D46" s="21">
        <v>101951.17282549999</v>
      </c>
      <c r="E46" s="21">
        <v>120196.75116050002</v>
      </c>
      <c r="F46" s="21">
        <v>105926.849045</v>
      </c>
      <c r="G46" s="21">
        <v>100135.21999999999</v>
      </c>
      <c r="H46" s="21">
        <v>116006.39000000001</v>
      </c>
      <c r="I46" s="21">
        <v>132605.96007247121</v>
      </c>
      <c r="J46" s="21">
        <v>141706.42725764375</v>
      </c>
      <c r="K46" s="21">
        <v>150484.58269678665</v>
      </c>
      <c r="L46" s="21">
        <v>161442.38074702109</v>
      </c>
    </row>
    <row r="47" spans="1:12" x14ac:dyDescent="0.25">
      <c r="A47" t="str">
        <v>elec</v>
      </c>
      <c r="B47">
        <v>0</v>
      </c>
      <c r="C47" s="21">
        <v>294093.99</v>
      </c>
      <c r="D47" s="21">
        <v>301804.21000000002</v>
      </c>
      <c r="E47" s="21">
        <v>316747.92000000004</v>
      </c>
      <c r="F47" s="21">
        <v>334515.79000000004</v>
      </c>
      <c r="G47" s="21">
        <v>361483.23</v>
      </c>
      <c r="H47" s="21">
        <v>366571.05</v>
      </c>
      <c r="I47" s="21">
        <v>416929.00930849864</v>
      </c>
      <c r="J47" s="21">
        <v>480460.7251367537</v>
      </c>
      <c r="K47" s="21">
        <v>542905.26190852618</v>
      </c>
      <c r="L47" s="21">
        <v>596985.78809937881</v>
      </c>
    </row>
    <row r="48" spans="1:12" x14ac:dyDescent="0.25">
      <c r="A48" t="str">
        <v>gaz</v>
      </c>
      <c r="B48">
        <v>0</v>
      </c>
      <c r="C48" s="21">
        <v>20305.580000000002</v>
      </c>
      <c r="D48" s="21">
        <v>17167.559999999998</v>
      </c>
      <c r="E48" s="21">
        <v>18896.250000000004</v>
      </c>
      <c r="F48" s="21">
        <v>22550.09</v>
      </c>
      <c r="G48" s="21">
        <v>24909.66</v>
      </c>
      <c r="H48" s="21">
        <v>26216.22</v>
      </c>
      <c r="I48" s="21">
        <v>29227.544138324174</v>
      </c>
      <c r="J48" s="21">
        <v>31273.472228006864</v>
      </c>
      <c r="K48" s="21">
        <v>33462.615283967345</v>
      </c>
      <c r="L48" s="21">
        <v>35804.998353845062</v>
      </c>
    </row>
    <row r="49" spans="1:12" x14ac:dyDescent="0.25">
      <c r="A49" t="str">
        <v>chauffage</v>
      </c>
      <c r="B49">
        <v>0</v>
      </c>
      <c r="C49" s="21">
        <v>304915.63</v>
      </c>
      <c r="D49" s="21">
        <v>255393.61</v>
      </c>
      <c r="E49" s="21">
        <v>271808.22000000003</v>
      </c>
      <c r="F49" s="21">
        <v>230437.21</v>
      </c>
      <c r="G49" s="21">
        <v>312701.58</v>
      </c>
      <c r="H49" s="21">
        <v>342054.29</v>
      </c>
      <c r="I49" s="21">
        <v>356880.36394723848</v>
      </c>
      <c r="J49" s="21">
        <v>379868.73503537569</v>
      </c>
      <c r="K49" s="21">
        <v>400488.36644241115</v>
      </c>
      <c r="L49" s="21">
        <v>422714.1850522061</v>
      </c>
    </row>
    <row r="50" spans="1:12" x14ac:dyDescent="0.25">
      <c r="A50" t="str">
        <v>Coût total</v>
      </c>
      <c r="B50">
        <v>0</v>
      </c>
      <c r="C50" s="21">
        <v>716328.46784249996</v>
      </c>
      <c r="D50" s="21">
        <v>676316.55282550002</v>
      </c>
      <c r="E50" s="21">
        <v>727649.14116050012</v>
      </c>
      <c r="F50" s="21">
        <v>693429.93904500012</v>
      </c>
      <c r="G50" s="21">
        <v>799229.69</v>
      </c>
      <c r="H50" s="21">
        <v>850847.95000000007</v>
      </c>
      <c r="I50" s="21">
        <v>935642.87746653252</v>
      </c>
      <c r="J50" s="21">
        <v>1033309.35965778</v>
      </c>
      <c r="K50" s="21">
        <v>1127340.8263316914</v>
      </c>
      <c r="L50" s="21">
        <v>1216947.3522524512</v>
      </c>
    </row>
    <row r="51" spans="1:12" x14ac:dyDescent="0.25">
      <c r="A51" t="str">
        <v>Evolution annuelle du budget de fonctionnement (énergies)</v>
      </c>
      <c r="B51">
        <v>0</v>
      </c>
      <c r="C51" s="21">
        <v>0</v>
      </c>
      <c r="D51" s="21">
        <v>-5.5856938280718138E-2</v>
      </c>
      <c r="E51" s="21">
        <v>7.5900239496643929E-2</v>
      </c>
      <c r="F51" s="21">
        <v>-4.702706315426286E-2</v>
      </c>
      <c r="G51" s="21">
        <v>0.15257453564913637</v>
      </c>
      <c r="H51" s="21">
        <v>6.4585013101803312E-2</v>
      </c>
      <c r="I51" s="21">
        <v>9.9659319231517829E-2</v>
      </c>
      <c r="J51" s="21">
        <v>0.10438435918595546</v>
      </c>
      <c r="K51" s="21">
        <v>9.1000304792606679E-2</v>
      </c>
      <c r="L51" s="21">
        <v>7.9484858374494261E-2</v>
      </c>
    </row>
    <row r="52" spans="1:12" x14ac:dyDescent="0.25">
      <c r="A52" t="str">
        <v>Evolution de 2008 à 2012 et prévision 2013 à 2016 du budget de fonctionnement (énergies)</v>
      </c>
      <c r="B52">
        <v>0</v>
      </c>
      <c r="C52" s="21">
        <v>0.18779022221838759</v>
      </c>
      <c r="D52" s="21">
        <v>0</v>
      </c>
      <c r="E52" s="21">
        <v>0</v>
      </c>
      <c r="F52" s="21">
        <v>0</v>
      </c>
      <c r="G52" s="21">
        <v>0</v>
      </c>
      <c r="H52" s="21">
        <v>0</v>
      </c>
      <c r="I52" s="21">
        <v>0.43027594090395493</v>
      </c>
      <c r="J52" s="21">
        <v>0</v>
      </c>
      <c r="K52" s="21">
        <v>0</v>
      </c>
      <c r="L52" s="21">
        <v>0</v>
      </c>
    </row>
    <row r="53" spans="1:12" x14ac:dyDescent="0.25">
      <c r="A53">
        <v>0</v>
      </c>
      <c r="B53">
        <v>0</v>
      </c>
      <c r="C53" s="21">
        <v>0</v>
      </c>
      <c r="D53" s="21">
        <v>0</v>
      </c>
      <c r="E53" s="21">
        <v>0</v>
      </c>
      <c r="F53" s="21">
        <v>0</v>
      </c>
      <c r="G53" s="21">
        <v>0</v>
      </c>
      <c r="H53" s="21">
        <v>0</v>
      </c>
      <c r="I53" s="21">
        <v>0</v>
      </c>
      <c r="J53" s="21">
        <v>0</v>
      </c>
      <c r="K53" s="21">
        <v>0</v>
      </c>
      <c r="L53" s="21">
        <v>0</v>
      </c>
    </row>
    <row r="54" spans="1:12" x14ac:dyDescent="0.25">
      <c r="A54" t="str">
        <v>eau</v>
      </c>
      <c r="B54">
        <v>0</v>
      </c>
      <c r="C54" s="21">
        <v>0</v>
      </c>
      <c r="D54" s="21">
        <v>0</v>
      </c>
      <c r="E54" s="21">
        <v>0</v>
      </c>
      <c r="F54" s="21">
        <v>0</v>
      </c>
      <c r="G54" s="21">
        <v>0</v>
      </c>
      <c r="H54" s="21">
        <v>0</v>
      </c>
      <c r="I54" s="21">
        <v>0</v>
      </c>
      <c r="J54" s="21">
        <v>0</v>
      </c>
      <c r="K54" s="21">
        <v>0</v>
      </c>
      <c r="L54" s="21">
        <v>0</v>
      </c>
    </row>
    <row r="55" spans="1:12" x14ac:dyDescent="0.25">
      <c r="A55" t="str">
        <v>elec</v>
      </c>
      <c r="B55">
        <v>0</v>
      </c>
      <c r="C55" s="21">
        <v>0</v>
      </c>
      <c r="D55" s="21">
        <v>0</v>
      </c>
      <c r="E55" s="21">
        <v>0</v>
      </c>
      <c r="F55" s="21">
        <v>0</v>
      </c>
      <c r="G55" s="21">
        <v>0</v>
      </c>
      <c r="H55" s="21">
        <v>0</v>
      </c>
      <c r="I55" s="21">
        <v>0</v>
      </c>
      <c r="J55" s="21">
        <v>0</v>
      </c>
      <c r="K55" s="21">
        <v>0</v>
      </c>
      <c r="L55" s="21">
        <v>0</v>
      </c>
    </row>
    <row r="56" spans="1:12" x14ac:dyDescent="0.25">
      <c r="A56" t="str">
        <v>gaz</v>
      </c>
      <c r="B56">
        <v>0</v>
      </c>
      <c r="C56" s="21">
        <v>0</v>
      </c>
      <c r="D56" s="21">
        <v>0</v>
      </c>
      <c r="E56" s="21">
        <v>0</v>
      </c>
      <c r="F56" s="21">
        <v>0</v>
      </c>
      <c r="G56" s="21">
        <v>0</v>
      </c>
      <c r="H56" s="21">
        <v>0</v>
      </c>
      <c r="I56" s="21">
        <v>0</v>
      </c>
      <c r="J56" s="21">
        <v>0</v>
      </c>
      <c r="K56" s="21">
        <v>0</v>
      </c>
      <c r="L56" s="21">
        <v>0</v>
      </c>
    </row>
    <row r="57" spans="1:12" x14ac:dyDescent="0.25">
      <c r="A57" t="str">
        <v>chauffage</v>
      </c>
      <c r="B57">
        <v>0</v>
      </c>
      <c r="C57" s="21">
        <v>0</v>
      </c>
      <c r="D57" s="21">
        <v>0</v>
      </c>
      <c r="E57" s="21">
        <v>0</v>
      </c>
      <c r="F57" s="21">
        <v>0</v>
      </c>
      <c r="G57" s="21">
        <v>0</v>
      </c>
      <c r="H57" s="21">
        <v>0</v>
      </c>
      <c r="I57" s="21">
        <v>0</v>
      </c>
      <c r="J57" s="21">
        <v>0</v>
      </c>
      <c r="K57" s="21">
        <v>0</v>
      </c>
      <c r="L57" s="21">
        <v>0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E26"/>
  <sheetViews>
    <sheetView workbookViewId="0">
      <selection activeCell="G16" sqref="G16"/>
    </sheetView>
  </sheetViews>
  <sheetFormatPr baseColWidth="10" defaultRowHeight="15" x14ac:dyDescent="0.25"/>
  <sheetData>
    <row r="1" spans="1:5" x14ac:dyDescent="0.25">
      <c r="A1" t="str">
        <f t="array" ref="A1:E26">[5]!'!Clé de répartition !L3C1:L28C5'</f>
        <v xml:space="preserve">Bât </v>
      </c>
      <c r="B1" t="str">
        <v>Clé eau froide</v>
      </c>
      <c r="C1" t="str">
        <v>Clé gaz</v>
      </c>
      <c r="D1" t="str">
        <v>Clé chauffage</v>
      </c>
      <c r="E1" t="str">
        <v>Clé elec</v>
      </c>
    </row>
    <row r="2" spans="1:5" x14ac:dyDescent="0.25">
      <c r="A2">
        <v>1</v>
      </c>
      <c r="B2" s="23">
        <v>1.706150558512011E-2</v>
      </c>
      <c r="C2" s="23" t="str">
        <v>NC</v>
      </c>
      <c r="D2" s="23">
        <v>2.4574493110137572E-2</v>
      </c>
      <c r="E2" s="23">
        <v>1.2604510598152768E-2</v>
      </c>
    </row>
    <row r="3" spans="1:5" x14ac:dyDescent="0.25">
      <c r="A3">
        <v>2</v>
      </c>
      <c r="B3" s="23">
        <v>4.8256807486785035E-2</v>
      </c>
      <c r="C3" s="23" t="str">
        <v>NC</v>
      </c>
      <c r="D3" s="23">
        <v>6.9506561257728874E-2</v>
      </c>
      <c r="E3" s="23">
        <v>2.8520504869426172E-2</v>
      </c>
    </row>
    <row r="4" spans="1:5" x14ac:dyDescent="0.25">
      <c r="A4">
        <v>3</v>
      </c>
      <c r="B4" s="23">
        <v>1.1875248213100584E-2</v>
      </c>
      <c r="C4" s="23" t="str">
        <v>NC</v>
      </c>
      <c r="D4" s="23">
        <v>1.7104481426804832E-2</v>
      </c>
      <c r="E4" s="23">
        <v>7.0184517403089324E-3</v>
      </c>
    </row>
    <row r="5" spans="1:5" x14ac:dyDescent="0.25">
      <c r="A5">
        <v>4</v>
      </c>
      <c r="B5" s="23">
        <v>1.4788575657380322E-2</v>
      </c>
      <c r="C5" s="23" t="str">
        <v>NC</v>
      </c>
      <c r="D5" s="23">
        <v>2.5845353010828451E-2</v>
      </c>
      <c r="E5" s="23">
        <v>8.7402724302409595E-3</v>
      </c>
    </row>
    <row r="6" spans="1:5" x14ac:dyDescent="0.25">
      <c r="A6">
        <v>5</v>
      </c>
      <c r="B6" s="23">
        <v>2.8588193644026337E-2</v>
      </c>
      <c r="C6" s="23" t="str">
        <v>NC</v>
      </c>
      <c r="D6" s="23">
        <v>4.1176926867996462E-2</v>
      </c>
      <c r="E6" s="23">
        <v>4.2113497446100608E-2</v>
      </c>
    </row>
    <row r="7" spans="1:5" x14ac:dyDescent="0.25">
      <c r="A7">
        <v>6</v>
      </c>
      <c r="B7" s="23">
        <v>4.0486149663418951E-2</v>
      </c>
      <c r="C7" s="23" t="str">
        <v>NC</v>
      </c>
      <c r="D7" s="23">
        <v>5.8314115421759447E-2</v>
      </c>
      <c r="E7" s="23">
        <v>5.9640471926393032E-2</v>
      </c>
    </row>
    <row r="8" spans="1:5" x14ac:dyDescent="0.25">
      <c r="A8">
        <v>7</v>
      </c>
      <c r="B8" s="23">
        <v>3.2870453364000088E-2</v>
      </c>
      <c r="C8" s="23" t="str">
        <v>NC</v>
      </c>
      <c r="D8" s="23">
        <v>7.0383501435836396E-2</v>
      </c>
      <c r="E8" s="23">
        <v>5.1650616511424295E-2</v>
      </c>
    </row>
    <row r="9" spans="1:5" x14ac:dyDescent="0.25">
      <c r="A9">
        <v>8</v>
      </c>
      <c r="B9" s="23" t="str">
        <v>NC</v>
      </c>
      <c r="C9" s="23" t="str">
        <v>NC</v>
      </c>
      <c r="D9" s="23" t="str">
        <v>NC</v>
      </c>
      <c r="E9" s="23">
        <v>2.3966375749421547E-2</v>
      </c>
    </row>
    <row r="10" spans="1:5" x14ac:dyDescent="0.25">
      <c r="A10">
        <v>9</v>
      </c>
      <c r="B10" s="23">
        <v>1.0574357052970417E-2</v>
      </c>
      <c r="C10" s="23" t="str">
        <v>NC</v>
      </c>
      <c r="D10" s="23">
        <v>6.6554691204384508E-2</v>
      </c>
      <c r="E10" s="23">
        <v>7.5112419298869845E-2</v>
      </c>
    </row>
    <row r="11" spans="1:5" x14ac:dyDescent="0.25">
      <c r="A11">
        <v>10</v>
      </c>
      <c r="B11" s="23">
        <v>3.2546986621035355E-2</v>
      </c>
      <c r="C11" s="23" t="str">
        <v>NC</v>
      </c>
      <c r="D11" s="23">
        <v>5.6880958528252167E-2</v>
      </c>
      <c r="E11" s="23">
        <v>0.13556302384239274</v>
      </c>
    </row>
    <row r="12" spans="1:5" x14ac:dyDescent="0.25">
      <c r="A12">
        <v>11</v>
      </c>
      <c r="B12" s="23">
        <v>2.6851251735994258E-2</v>
      </c>
      <c r="C12" s="23" t="str">
        <v>NC</v>
      </c>
      <c r="D12" s="23">
        <v>4.8392444436674717E-2</v>
      </c>
      <c r="E12" s="23">
        <v>5.5930136062940179E-2</v>
      </c>
    </row>
    <row r="13" spans="1:5" x14ac:dyDescent="0.25">
      <c r="A13">
        <v>12</v>
      </c>
      <c r="B13" s="23">
        <v>5.3461060321883323E-2</v>
      </c>
      <c r="C13" s="23">
        <v>0.11770012010530161</v>
      </c>
      <c r="D13" s="23">
        <v>7.5962928729066237E-2</v>
      </c>
      <c r="E13" s="23">
        <v>7.3549409660068565E-2</v>
      </c>
    </row>
    <row r="14" spans="1:5" x14ac:dyDescent="0.25">
      <c r="A14">
        <v>13</v>
      </c>
      <c r="B14" s="23">
        <v>0.19889497713853665</v>
      </c>
      <c r="C14" s="23">
        <v>0.35540359075113087</v>
      </c>
      <c r="D14" s="23">
        <v>0.132540568578975</v>
      </c>
      <c r="E14" s="23">
        <v>6.1701974842247334E-2</v>
      </c>
    </row>
    <row r="15" spans="1:5" x14ac:dyDescent="0.25">
      <c r="A15">
        <v>14</v>
      </c>
      <c r="B15" s="23">
        <v>0.17164020608345623</v>
      </c>
      <c r="C15" s="23">
        <v>0.23556264891568779</v>
      </c>
      <c r="D15" s="23">
        <v>0.10770942845196768</v>
      </c>
      <c r="E15" s="23">
        <v>6.3437416682210798E-2</v>
      </c>
    </row>
    <row r="16" spans="1:5" x14ac:dyDescent="0.25">
      <c r="A16">
        <v>15</v>
      </c>
      <c r="B16" s="23">
        <v>0.13471628154251025</v>
      </c>
      <c r="C16" s="23">
        <v>0.19754231069226216</v>
      </c>
      <c r="D16" s="23">
        <v>9.884052635510121E-2</v>
      </c>
      <c r="E16" s="23">
        <v>4.8464897118952438E-2</v>
      </c>
    </row>
    <row r="17" spans="1:5" x14ac:dyDescent="0.25">
      <c r="A17">
        <v>16</v>
      </c>
      <c r="B17" s="23">
        <v>0.15462139001604325</v>
      </c>
      <c r="C17" s="23" t="str">
        <v>NC</v>
      </c>
      <c r="D17" s="23" t="str">
        <v>NC</v>
      </c>
      <c r="E17" s="23">
        <v>0.14491022791462879</v>
      </c>
    </row>
    <row r="18" spans="1:5" x14ac:dyDescent="0.25">
      <c r="A18">
        <v>17</v>
      </c>
      <c r="B18" s="23">
        <v>6.5136079094792673E-3</v>
      </c>
      <c r="C18" s="23" t="str">
        <v>NC</v>
      </c>
      <c r="D18" s="23">
        <v>5.2734697848594539E-2</v>
      </c>
      <c r="E18" s="23">
        <v>2.3685475718651289E-2</v>
      </c>
    </row>
    <row r="19" spans="1:5" x14ac:dyDescent="0.25">
      <c r="A19">
        <v>18</v>
      </c>
      <c r="B19" s="23">
        <v>6.243766635041172E-3</v>
      </c>
      <c r="C19" s="23" t="str">
        <v>NC</v>
      </c>
      <c r="D19" s="23">
        <v>3.3542463182561252E-2</v>
      </c>
      <c r="E19" s="23">
        <v>4.6621722487554994E-2</v>
      </c>
    </row>
    <row r="20" spans="1:5" x14ac:dyDescent="0.25">
      <c r="A20">
        <v>19</v>
      </c>
      <c r="B20" s="23">
        <v>1.7091552892115063E-3</v>
      </c>
      <c r="C20" s="23" t="str">
        <v>NC</v>
      </c>
      <c r="D20" s="23">
        <v>9.1818419413554429E-3</v>
      </c>
      <c r="E20" s="23">
        <v>1.1802173589961402E-2</v>
      </c>
    </row>
    <row r="21" spans="1:5" x14ac:dyDescent="0.25">
      <c r="A21">
        <v>20</v>
      </c>
      <c r="B21" s="23">
        <v>2.3724517948221007E-3</v>
      </c>
      <c r="C21" s="23" t="str">
        <v>NC</v>
      </c>
      <c r="D21" s="23" t="str">
        <v>NC</v>
      </c>
      <c r="E21" s="23">
        <v>9.3369656962480688E-4</v>
      </c>
    </row>
    <row r="22" spans="1:5" x14ac:dyDescent="0.25">
      <c r="A22">
        <v>21</v>
      </c>
      <c r="B22" s="23">
        <v>0</v>
      </c>
      <c r="C22" s="23" t="str">
        <v>NC</v>
      </c>
      <c r="D22" s="23" t="str">
        <v>NC</v>
      </c>
      <c r="E22" s="23">
        <v>2.1181511265111163E-4</v>
      </c>
    </row>
    <row r="23" spans="1:5" x14ac:dyDescent="0.25">
      <c r="A23">
        <v>22</v>
      </c>
      <c r="B23" s="23">
        <v>1.5007710660486426E-3</v>
      </c>
      <c r="C23" s="23" t="str">
        <v>NC</v>
      </c>
      <c r="D23" s="23" t="str">
        <v>NC</v>
      </c>
      <c r="E23" s="23">
        <v>4.9211178461447298E-3</v>
      </c>
    </row>
    <row r="24" spans="1:5" x14ac:dyDescent="0.25">
      <c r="A24">
        <v>23</v>
      </c>
      <c r="B24" s="23">
        <v>3.228242948213686E-3</v>
      </c>
      <c r="C24" s="23" t="str">
        <v>NC</v>
      </c>
      <c r="D24" s="23">
        <v>1.0754018211975202E-2</v>
      </c>
      <c r="E24" s="23">
        <v>3.8143505810949896E-3</v>
      </c>
    </row>
    <row r="25" spans="1:5" x14ac:dyDescent="0.25">
      <c r="A25">
        <v>24</v>
      </c>
      <c r="B25" s="23">
        <v>1.1985602309223943E-3</v>
      </c>
      <c r="C25" s="23">
        <v>9.3791329535617557E-2</v>
      </c>
      <c r="D25" s="23" t="str">
        <v>NC</v>
      </c>
      <c r="E25" s="23">
        <v>6.8344765947562732E-4</v>
      </c>
    </row>
    <row r="26" spans="1:5" x14ac:dyDescent="0.25">
      <c r="A26" t="str">
        <v>Eclairage ext</v>
      </c>
      <c r="B26" s="23" t="str">
        <v>NC</v>
      </c>
      <c r="C26" s="23" t="str">
        <v>NC</v>
      </c>
      <c r="D26" s="23" t="str">
        <v>NC</v>
      </c>
      <c r="E26" s="23">
        <v>1.5187413281778077E-2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E36"/>
  <sheetViews>
    <sheetView workbookViewId="0">
      <selection activeCell="H33" sqref="H33"/>
    </sheetView>
  </sheetViews>
  <sheetFormatPr baseColWidth="10" defaultRowHeight="15" x14ac:dyDescent="0.25"/>
  <cols>
    <col min="1" max="1" width="15.85546875" customWidth="1"/>
  </cols>
  <sheetData>
    <row r="1" spans="1:31" x14ac:dyDescent="0.25">
      <c r="B1" t="str">
        <f t="array" ref="B1:AE27">[6]!'!Synthèse!L3C2:L29C31'</f>
        <v>Type d'implantation              (1)</v>
      </c>
      <c r="C1" t="str">
        <v xml:space="preserve">Type de bâtiment </v>
      </c>
      <c r="D1" t="str">
        <v xml:space="preserve">Classement de performance energétique 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>
        <v>0</v>
      </c>
      <c r="N1">
        <v>0</v>
      </c>
      <c r="O1">
        <v>0</v>
      </c>
      <c r="P1">
        <v>0</v>
      </c>
      <c r="Q1">
        <v>0</v>
      </c>
      <c r="R1" t="str">
        <v>Classement par émission de gaz à effet de serre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</row>
    <row r="2" spans="1:31" x14ac:dyDescent="0.25">
      <c r="B2">
        <v>0</v>
      </c>
      <c r="C2">
        <v>0</v>
      </c>
      <c r="D2" t="str">
        <v>Classe d'énergie du bâti en 2014 et en m² SHON</v>
      </c>
      <c r="E2">
        <v>0</v>
      </c>
      <c r="F2">
        <v>0</v>
      </c>
      <c r="G2">
        <v>0</v>
      </c>
      <c r="H2">
        <v>0</v>
      </c>
      <c r="I2">
        <v>0</v>
      </c>
      <c r="J2" t="str">
        <v>Conso énergie en kWhep/m².an</v>
      </c>
      <c r="K2" t="str">
        <v>Evolution prévisible à 5 ans</v>
      </c>
      <c r="L2">
        <v>0</v>
      </c>
      <c r="M2">
        <v>0</v>
      </c>
      <c r="N2">
        <v>0</v>
      </c>
      <c r="O2">
        <v>0</v>
      </c>
      <c r="P2">
        <v>0</v>
      </c>
      <c r="Q2" t="str">
        <v>Conso théorique à 5 ans énergie en kWhep/m².an</v>
      </c>
      <c r="R2" t="str">
        <v>Classe d'énergie du bâti en 2014 et en m² SHON</v>
      </c>
      <c r="S2">
        <v>0</v>
      </c>
      <c r="T2">
        <v>0</v>
      </c>
      <c r="U2">
        <v>0</v>
      </c>
      <c r="V2">
        <v>0</v>
      </c>
      <c r="W2">
        <v>0</v>
      </c>
      <c r="X2" t="str">
        <v>Emission de CO² en jg eg.CO²/m².an</v>
      </c>
      <c r="Y2" t="str">
        <v>Evolution prévisible à 5 ans</v>
      </c>
      <c r="Z2">
        <v>0</v>
      </c>
      <c r="AA2">
        <v>0</v>
      </c>
      <c r="AB2">
        <v>0</v>
      </c>
      <c r="AC2">
        <v>0</v>
      </c>
      <c r="AD2">
        <v>0</v>
      </c>
      <c r="AE2" t="str">
        <v>Emission théorique de CO² en jg eg.CO²/m².an</v>
      </c>
    </row>
    <row r="3" spans="1:31" x14ac:dyDescent="0.25">
      <c r="B3">
        <v>0</v>
      </c>
      <c r="C3">
        <v>0</v>
      </c>
      <c r="D3" t="str">
        <v xml:space="preserve">SHON totale 
en m² </v>
      </c>
      <c r="E3" t="str">
        <v>A</v>
      </c>
      <c r="F3" t="str">
        <v>B</v>
      </c>
      <c r="G3" t="str">
        <v>C</v>
      </c>
      <c r="H3" t="str">
        <v>D</v>
      </c>
      <c r="I3" t="str">
        <v>E</v>
      </c>
      <c r="J3">
        <v>0</v>
      </c>
      <c r="K3" t="str">
        <v xml:space="preserve">SHON totale 
en m² </v>
      </c>
      <c r="L3" t="str">
        <v>A</v>
      </c>
      <c r="M3" t="str">
        <v>B</v>
      </c>
      <c r="N3" t="str">
        <v>C</v>
      </c>
      <c r="O3" t="str">
        <v>D</v>
      </c>
      <c r="P3" t="str">
        <v>E</v>
      </c>
      <c r="Q3">
        <v>0</v>
      </c>
      <c r="R3" t="str">
        <v xml:space="preserve">SHON totale 
en m² </v>
      </c>
      <c r="S3" t="str">
        <v>A</v>
      </c>
      <c r="T3" t="str">
        <v>B</v>
      </c>
      <c r="U3" t="str">
        <v>C</v>
      </c>
      <c r="V3" t="str">
        <v>D</v>
      </c>
      <c r="W3" t="str">
        <v>E</v>
      </c>
      <c r="X3">
        <v>0</v>
      </c>
      <c r="Y3" t="str">
        <v xml:space="preserve">SHON totale 
en m² </v>
      </c>
      <c r="Z3" t="str">
        <v>A</v>
      </c>
      <c r="AA3" t="str">
        <v>B</v>
      </c>
      <c r="AB3" t="str">
        <v>C</v>
      </c>
      <c r="AC3" t="str">
        <v>D</v>
      </c>
      <c r="AD3" t="str">
        <v>E</v>
      </c>
      <c r="AE3">
        <v>0</v>
      </c>
    </row>
    <row r="4" spans="1:31" x14ac:dyDescent="0.25">
      <c r="A4">
        <v>1</v>
      </c>
      <c r="B4" t="str">
        <v>CAMPUS</v>
      </c>
      <c r="C4" t="str">
        <v xml:space="preserve">Bureaux </v>
      </c>
      <c r="D4" s="20">
        <v>1847.7799999999997</v>
      </c>
      <c r="E4" s="20">
        <v>0</v>
      </c>
      <c r="F4" s="20">
        <v>1847.7799999999997</v>
      </c>
      <c r="G4" s="20">
        <v>0</v>
      </c>
      <c r="H4" s="20">
        <v>0</v>
      </c>
      <c r="I4" s="20">
        <v>0</v>
      </c>
      <c r="J4" s="20">
        <v>101.5</v>
      </c>
      <c r="K4" s="20">
        <v>1847.7799999999997</v>
      </c>
      <c r="L4" s="20">
        <v>0</v>
      </c>
      <c r="M4" s="20">
        <v>1847.7799999999997</v>
      </c>
      <c r="N4" s="20">
        <v>0</v>
      </c>
      <c r="O4" s="20">
        <v>0</v>
      </c>
      <c r="P4" s="20">
        <v>0</v>
      </c>
      <c r="Q4" s="20">
        <v>101.5</v>
      </c>
      <c r="R4" s="20">
        <v>1847.7799999999997</v>
      </c>
      <c r="S4" s="20">
        <v>0</v>
      </c>
      <c r="T4" s="20">
        <v>1847.7799999999997</v>
      </c>
      <c r="U4" s="20">
        <v>0</v>
      </c>
      <c r="V4" s="20">
        <v>0</v>
      </c>
      <c r="W4" s="20">
        <v>0</v>
      </c>
      <c r="X4" s="20">
        <v>9.5</v>
      </c>
      <c r="Y4" s="20">
        <v>1847.7799999999997</v>
      </c>
      <c r="Z4" s="20">
        <v>0</v>
      </c>
      <c r="AA4" s="20">
        <v>1847.7799999999997</v>
      </c>
      <c r="AB4" s="20">
        <v>0</v>
      </c>
      <c r="AC4" s="20">
        <v>0</v>
      </c>
      <c r="AD4" s="20">
        <v>0</v>
      </c>
      <c r="AE4" s="20">
        <v>9.5</v>
      </c>
    </row>
    <row r="5" spans="1:31" x14ac:dyDescent="0.25">
      <c r="A5">
        <v>2</v>
      </c>
      <c r="B5">
        <v>0</v>
      </c>
      <c r="C5" t="str">
        <v xml:space="preserve">Bâtiments d'enseignement </v>
      </c>
      <c r="D5" s="20">
        <v>4772.7709771376039</v>
      </c>
      <c r="E5" s="20">
        <v>0</v>
      </c>
      <c r="F5" s="20">
        <v>0</v>
      </c>
      <c r="G5" s="20">
        <v>0</v>
      </c>
      <c r="H5" s="20">
        <v>4772.7709771376039</v>
      </c>
      <c r="I5" s="20">
        <v>0</v>
      </c>
      <c r="J5" s="20">
        <v>219</v>
      </c>
      <c r="K5" s="20">
        <v>4772.7709771376039</v>
      </c>
      <c r="L5" s="20">
        <v>0</v>
      </c>
      <c r="M5" s="20">
        <v>4772.7709771376039</v>
      </c>
      <c r="N5" s="20">
        <v>0</v>
      </c>
      <c r="O5" s="20">
        <v>0</v>
      </c>
      <c r="P5" s="20">
        <v>0</v>
      </c>
      <c r="Q5" s="20">
        <v>75.007500000000007</v>
      </c>
      <c r="R5" s="20">
        <v>4772.7709771376039</v>
      </c>
      <c r="S5" s="20">
        <v>0</v>
      </c>
      <c r="T5" s="20">
        <v>0</v>
      </c>
      <c r="U5" s="20">
        <v>4772.7709771376039</v>
      </c>
      <c r="V5" s="20">
        <v>0</v>
      </c>
      <c r="W5" s="20">
        <v>0</v>
      </c>
      <c r="X5" s="20">
        <v>23</v>
      </c>
      <c r="Y5" s="20">
        <v>4772.7709771376039</v>
      </c>
      <c r="Z5" s="20">
        <v>0</v>
      </c>
      <c r="AA5" s="20">
        <v>4772.7709771376039</v>
      </c>
      <c r="AB5" s="20">
        <v>0</v>
      </c>
      <c r="AC5" s="20">
        <v>0</v>
      </c>
      <c r="AD5" s="20">
        <v>0</v>
      </c>
      <c r="AE5" s="20">
        <v>10.1775</v>
      </c>
    </row>
    <row r="6" spans="1:31" x14ac:dyDescent="0.25">
      <c r="A6">
        <v>3</v>
      </c>
      <c r="B6">
        <v>0</v>
      </c>
      <c r="C6" t="str">
        <v xml:space="preserve">Bâtiments d'enseignement </v>
      </c>
      <c r="D6" s="20">
        <v>1315.9500000000003</v>
      </c>
      <c r="E6" s="20">
        <v>0</v>
      </c>
      <c r="F6" s="20">
        <v>0</v>
      </c>
      <c r="G6" s="20">
        <v>1315.9500000000003</v>
      </c>
      <c r="H6" s="20">
        <v>0</v>
      </c>
      <c r="I6" s="20">
        <v>0</v>
      </c>
      <c r="J6" s="20">
        <v>203</v>
      </c>
      <c r="K6" s="20">
        <v>1315.9500000000003</v>
      </c>
      <c r="L6" s="20">
        <v>1315.9500000000003</v>
      </c>
      <c r="M6" s="20">
        <v>0</v>
      </c>
      <c r="N6" s="20">
        <v>0</v>
      </c>
      <c r="O6" s="20">
        <v>0</v>
      </c>
      <c r="P6" s="20">
        <v>0</v>
      </c>
      <c r="Q6" s="20">
        <v>49.227500000000013</v>
      </c>
      <c r="R6" s="20">
        <v>1315.9500000000003</v>
      </c>
      <c r="S6" s="20">
        <v>0</v>
      </c>
      <c r="T6" s="20">
        <v>0</v>
      </c>
      <c r="U6" s="20">
        <v>1315.9500000000003</v>
      </c>
      <c r="V6" s="20">
        <v>0</v>
      </c>
      <c r="W6" s="20">
        <v>0</v>
      </c>
      <c r="X6" s="20">
        <v>19</v>
      </c>
      <c r="Y6" s="20">
        <v>1315.9500000000003</v>
      </c>
      <c r="Z6" s="20">
        <v>0</v>
      </c>
      <c r="AA6" s="20">
        <v>1315.9500000000003</v>
      </c>
      <c r="AB6" s="20">
        <v>0</v>
      </c>
      <c r="AC6" s="20">
        <v>0</v>
      </c>
      <c r="AD6" s="20">
        <v>0</v>
      </c>
      <c r="AE6" s="20">
        <v>6.5075000000000003</v>
      </c>
    </row>
    <row r="7" spans="1:31" x14ac:dyDescent="0.25">
      <c r="A7">
        <v>4</v>
      </c>
      <c r="B7">
        <v>0</v>
      </c>
      <c r="C7" t="str">
        <v xml:space="preserve">Bâtiments d'enseignement </v>
      </c>
      <c r="D7" s="20">
        <v>1701.1799999999998</v>
      </c>
      <c r="E7" s="20">
        <v>0</v>
      </c>
      <c r="F7" s="20">
        <v>0</v>
      </c>
      <c r="G7" s="20">
        <v>1701.1799999999998</v>
      </c>
      <c r="H7" s="20">
        <v>0</v>
      </c>
      <c r="I7" s="20">
        <v>0</v>
      </c>
      <c r="J7" s="20">
        <v>162.4</v>
      </c>
      <c r="K7" s="20">
        <v>1701.1799999999998</v>
      </c>
      <c r="L7" s="20">
        <v>1701.1799999999998</v>
      </c>
      <c r="M7" s="20">
        <v>0</v>
      </c>
      <c r="N7" s="20">
        <v>0</v>
      </c>
      <c r="O7" s="20">
        <v>0</v>
      </c>
      <c r="P7" s="20">
        <v>0</v>
      </c>
      <c r="Q7" s="20">
        <v>49.227500000000013</v>
      </c>
      <c r="R7" s="20">
        <v>1701.1799999999998</v>
      </c>
      <c r="S7" s="20">
        <v>0</v>
      </c>
      <c r="T7" s="20">
        <v>1701.1799999999998</v>
      </c>
      <c r="U7" s="20">
        <v>0</v>
      </c>
      <c r="V7" s="20">
        <v>0</v>
      </c>
      <c r="W7" s="20">
        <v>0</v>
      </c>
      <c r="X7" s="20">
        <v>15.200000000000001</v>
      </c>
      <c r="Y7" s="20">
        <v>1701.1799999999998</v>
      </c>
      <c r="Z7" s="20">
        <v>0</v>
      </c>
      <c r="AA7" s="20">
        <v>1701.1799999999998</v>
      </c>
      <c r="AB7" s="20">
        <v>0</v>
      </c>
      <c r="AC7" s="20">
        <v>0</v>
      </c>
      <c r="AD7" s="20">
        <v>0</v>
      </c>
      <c r="AE7" s="20">
        <v>6.5075000000000003</v>
      </c>
    </row>
    <row r="8" spans="1:31" x14ac:dyDescent="0.25">
      <c r="A8" s="25">
        <v>5</v>
      </c>
      <c r="B8">
        <v>0</v>
      </c>
      <c r="C8" t="str">
        <v xml:space="preserve">Bâtiments d'enseignement </v>
      </c>
      <c r="D8" s="20">
        <v>3059.2700000000009</v>
      </c>
      <c r="E8" s="20">
        <v>0</v>
      </c>
      <c r="F8" s="20">
        <v>0</v>
      </c>
      <c r="G8" s="20">
        <v>0</v>
      </c>
      <c r="H8" s="20">
        <v>3059.2700000000009</v>
      </c>
      <c r="I8" s="20">
        <v>0</v>
      </c>
      <c r="J8" s="20">
        <v>219</v>
      </c>
      <c r="K8" s="20">
        <v>3059.2700000000009</v>
      </c>
      <c r="L8" s="20">
        <v>0</v>
      </c>
      <c r="M8" s="20">
        <v>0</v>
      </c>
      <c r="N8" s="20">
        <v>0</v>
      </c>
      <c r="O8" s="20">
        <v>3059.2700000000009</v>
      </c>
      <c r="P8" s="20">
        <v>0</v>
      </c>
      <c r="Q8" s="20">
        <v>219</v>
      </c>
      <c r="R8" s="20">
        <v>3059.2700000000009</v>
      </c>
      <c r="S8" s="20">
        <v>0</v>
      </c>
      <c r="T8" s="20">
        <v>0</v>
      </c>
      <c r="U8" s="20">
        <v>3059.2700000000009</v>
      </c>
      <c r="V8" s="20">
        <v>0</v>
      </c>
      <c r="W8" s="20">
        <v>0</v>
      </c>
      <c r="X8" s="20">
        <v>23</v>
      </c>
      <c r="Y8" s="20">
        <v>3059.2700000000009</v>
      </c>
      <c r="Z8" s="20">
        <v>0</v>
      </c>
      <c r="AA8" s="20">
        <v>0</v>
      </c>
      <c r="AB8" s="20">
        <v>3059.2700000000009</v>
      </c>
      <c r="AC8" s="20">
        <v>0</v>
      </c>
      <c r="AD8" s="20">
        <v>0</v>
      </c>
      <c r="AE8" s="20">
        <v>23</v>
      </c>
    </row>
    <row r="9" spans="1:31" x14ac:dyDescent="0.25">
      <c r="A9" s="25">
        <v>6</v>
      </c>
      <c r="B9">
        <v>0</v>
      </c>
      <c r="C9" t="str">
        <v xml:space="preserve">Bâtiments d'enseignement </v>
      </c>
      <c r="D9" s="20">
        <v>4323.84</v>
      </c>
      <c r="E9" s="20">
        <v>0</v>
      </c>
      <c r="F9" s="20">
        <v>0</v>
      </c>
      <c r="G9" s="20">
        <v>4323.84</v>
      </c>
      <c r="H9" s="20">
        <v>0</v>
      </c>
      <c r="I9" s="20">
        <v>0</v>
      </c>
      <c r="J9" s="20">
        <v>146.65484764542936</v>
      </c>
      <c r="K9" s="20">
        <v>4323.84</v>
      </c>
      <c r="L9" s="20">
        <v>0</v>
      </c>
      <c r="M9" s="20">
        <v>0</v>
      </c>
      <c r="N9" s="20">
        <v>4323.84</v>
      </c>
      <c r="O9" s="20">
        <v>0</v>
      </c>
      <c r="P9" s="20">
        <v>0</v>
      </c>
      <c r="Q9" s="20">
        <v>146.65484764542936</v>
      </c>
      <c r="R9" s="20">
        <v>4323.84</v>
      </c>
      <c r="S9" s="20">
        <v>0</v>
      </c>
      <c r="T9" s="20">
        <v>4323.84</v>
      </c>
      <c r="U9" s="20">
        <v>0</v>
      </c>
      <c r="V9" s="20">
        <v>0</v>
      </c>
      <c r="W9" s="20">
        <v>0</v>
      </c>
      <c r="X9" s="20">
        <v>13.726315789473684</v>
      </c>
      <c r="Y9" s="20">
        <v>4323.84</v>
      </c>
      <c r="Z9" s="20">
        <v>0</v>
      </c>
      <c r="AA9" s="20">
        <v>4323.84</v>
      </c>
      <c r="AB9" s="20">
        <v>0</v>
      </c>
      <c r="AC9" s="20">
        <v>0</v>
      </c>
      <c r="AD9" s="20">
        <v>0</v>
      </c>
      <c r="AE9" s="20">
        <v>13.726315789473684</v>
      </c>
    </row>
    <row r="10" spans="1:31" x14ac:dyDescent="0.25">
      <c r="A10" s="25">
        <v>7</v>
      </c>
      <c r="B10">
        <v>0</v>
      </c>
      <c r="C10" t="str">
        <v xml:space="preserve">Bâtiments d'enseignement </v>
      </c>
      <c r="D10" s="20">
        <v>4942.6900000000014</v>
      </c>
      <c r="E10" s="20">
        <v>0</v>
      </c>
      <c r="F10" s="20">
        <v>2239.2553392553391</v>
      </c>
      <c r="G10" s="20">
        <v>2140.7446607446605</v>
      </c>
      <c r="H10" s="20">
        <v>0</v>
      </c>
      <c r="I10" s="20">
        <v>0</v>
      </c>
      <c r="J10" s="20">
        <v>126.11375</v>
      </c>
      <c r="K10" s="20">
        <v>4942.6900000000014</v>
      </c>
      <c r="L10" s="20">
        <v>0</v>
      </c>
      <c r="M10" s="20">
        <v>2239.2553392553391</v>
      </c>
      <c r="N10" s="20">
        <v>2140.7446607446605</v>
      </c>
      <c r="O10" s="20">
        <v>0</v>
      </c>
      <c r="P10" s="20">
        <v>0</v>
      </c>
      <c r="Q10" s="20">
        <v>126.11375</v>
      </c>
      <c r="R10" s="20">
        <v>4942.6900000000014</v>
      </c>
      <c r="S10" s="20">
        <v>0</v>
      </c>
      <c r="T10" s="20">
        <v>2239.2553392553391</v>
      </c>
      <c r="U10" s="20">
        <v>2140.7446607446605</v>
      </c>
      <c r="V10" s="20">
        <v>0</v>
      </c>
      <c r="W10" s="20">
        <v>0</v>
      </c>
      <c r="X10" s="20">
        <v>12.75375</v>
      </c>
      <c r="Y10" s="20">
        <v>4942.6900000000014</v>
      </c>
      <c r="Z10" s="20">
        <v>0</v>
      </c>
      <c r="AA10" s="20">
        <v>2239.2553392553391</v>
      </c>
      <c r="AB10" s="20">
        <v>2140.7446607446605</v>
      </c>
      <c r="AC10" s="20">
        <v>0</v>
      </c>
      <c r="AD10" s="20">
        <v>0</v>
      </c>
      <c r="AE10" s="20">
        <v>12.75375</v>
      </c>
    </row>
    <row r="11" spans="1:31" x14ac:dyDescent="0.25">
      <c r="A11" s="25">
        <v>8</v>
      </c>
      <c r="B11">
        <v>0</v>
      </c>
      <c r="C11" t="str">
        <v>Occupation continue</v>
      </c>
      <c r="D11" s="20">
        <v>65</v>
      </c>
      <c r="E11" s="20">
        <v>0</v>
      </c>
      <c r="F11" s="20">
        <v>0</v>
      </c>
      <c r="G11" s="20">
        <v>0</v>
      </c>
      <c r="H11" s="20">
        <v>0</v>
      </c>
      <c r="I11" s="20">
        <v>65</v>
      </c>
      <c r="J11" s="20">
        <v>1540</v>
      </c>
      <c r="K11" s="20">
        <v>65</v>
      </c>
      <c r="L11" s="20">
        <v>0</v>
      </c>
      <c r="M11" s="20">
        <v>0</v>
      </c>
      <c r="N11" s="20">
        <v>0</v>
      </c>
      <c r="O11" s="20">
        <v>0</v>
      </c>
      <c r="P11" s="20">
        <v>65</v>
      </c>
      <c r="Q11" s="20">
        <v>5400</v>
      </c>
      <c r="R11" s="20">
        <v>65</v>
      </c>
      <c r="S11" s="20">
        <v>0</v>
      </c>
      <c r="T11" s="20">
        <v>0</v>
      </c>
      <c r="U11" s="20">
        <v>0</v>
      </c>
      <c r="V11" s="20">
        <v>0</v>
      </c>
      <c r="W11" s="20">
        <v>65</v>
      </c>
      <c r="X11" s="20">
        <v>87</v>
      </c>
      <c r="Y11" s="20">
        <v>65</v>
      </c>
      <c r="Z11" s="20">
        <v>0</v>
      </c>
      <c r="AA11" s="20">
        <v>0</v>
      </c>
      <c r="AB11" s="20">
        <v>0</v>
      </c>
      <c r="AC11" s="20">
        <v>0</v>
      </c>
      <c r="AD11" s="20">
        <v>65</v>
      </c>
      <c r="AE11" s="20">
        <v>307</v>
      </c>
    </row>
    <row r="12" spans="1:31" x14ac:dyDescent="0.25">
      <c r="A12" s="25">
        <v>9</v>
      </c>
      <c r="B12">
        <v>0</v>
      </c>
      <c r="C12" t="str">
        <v xml:space="preserve">Bâtiments d'enseignement </v>
      </c>
      <c r="D12" s="20">
        <v>5856.43</v>
      </c>
      <c r="E12" s="20">
        <v>0</v>
      </c>
      <c r="F12" s="20">
        <v>983.27095302795044</v>
      </c>
      <c r="G12" s="20">
        <v>4873.1590469720495</v>
      </c>
      <c r="H12" s="20">
        <v>0</v>
      </c>
      <c r="I12" s="20">
        <v>0</v>
      </c>
      <c r="J12" s="20">
        <v>198.97649999999999</v>
      </c>
      <c r="K12" s="20">
        <v>5856.43</v>
      </c>
      <c r="L12" s="20">
        <v>0</v>
      </c>
      <c r="M12" s="20">
        <v>2159.7859083850931</v>
      </c>
      <c r="N12" s="20">
        <v>3696.6440916149072</v>
      </c>
      <c r="O12" s="20">
        <v>0</v>
      </c>
      <c r="P12" s="20">
        <v>0</v>
      </c>
      <c r="Q12" s="20">
        <v>177.49416666666667</v>
      </c>
      <c r="R12" s="20">
        <v>5856.43</v>
      </c>
      <c r="S12" s="20">
        <v>0</v>
      </c>
      <c r="T12" s="20">
        <v>983.27095302795044</v>
      </c>
      <c r="U12" s="20">
        <v>4873.1590469720495</v>
      </c>
      <c r="V12" s="20">
        <v>0</v>
      </c>
      <c r="W12" s="20">
        <v>0</v>
      </c>
      <c r="X12" s="20">
        <v>15.147</v>
      </c>
      <c r="Y12" s="20">
        <v>5856.43</v>
      </c>
      <c r="Z12" s="20">
        <v>0</v>
      </c>
      <c r="AA12" s="20">
        <v>2159.7859083850931</v>
      </c>
      <c r="AB12" s="20">
        <v>3696.6440916149072</v>
      </c>
      <c r="AC12" s="20">
        <v>0</v>
      </c>
      <c r="AD12" s="20">
        <v>0</v>
      </c>
      <c r="AE12" s="20">
        <v>14.244999999999999</v>
      </c>
    </row>
    <row r="13" spans="1:31" x14ac:dyDescent="0.25">
      <c r="A13" s="25">
        <v>10</v>
      </c>
      <c r="B13">
        <v>0</v>
      </c>
      <c r="C13" t="str">
        <v xml:space="preserve">Bâtiments d'enseignement </v>
      </c>
      <c r="D13" s="20">
        <v>3595.8270000000016</v>
      </c>
      <c r="E13" s="20">
        <v>0</v>
      </c>
      <c r="F13" s="20">
        <v>0</v>
      </c>
      <c r="G13" s="20">
        <v>3595.8270000000016</v>
      </c>
      <c r="H13" s="20">
        <v>0</v>
      </c>
      <c r="I13" s="20">
        <v>0</v>
      </c>
      <c r="J13" s="20">
        <v>194</v>
      </c>
      <c r="K13" s="20">
        <v>3595.8270000000016</v>
      </c>
      <c r="L13" s="20">
        <v>0</v>
      </c>
      <c r="M13" s="20">
        <v>0</v>
      </c>
      <c r="N13" s="20">
        <v>3595.8270000000016</v>
      </c>
      <c r="O13" s="20">
        <v>0</v>
      </c>
      <c r="P13" s="20">
        <v>0</v>
      </c>
      <c r="Q13" s="20">
        <v>194</v>
      </c>
      <c r="R13" s="20">
        <v>3595.8270000000016</v>
      </c>
      <c r="S13" s="20">
        <v>0</v>
      </c>
      <c r="T13" s="20">
        <v>0</v>
      </c>
      <c r="U13" s="20">
        <v>3595.8270000000016</v>
      </c>
      <c r="V13" s="20">
        <v>0</v>
      </c>
      <c r="W13" s="20">
        <v>0</v>
      </c>
      <c r="X13" s="20">
        <v>22</v>
      </c>
      <c r="Y13" s="20">
        <v>3595.8270000000016</v>
      </c>
      <c r="Z13" s="20">
        <v>0</v>
      </c>
      <c r="AA13" s="20">
        <v>0</v>
      </c>
      <c r="AB13" s="20">
        <v>3595.8270000000016</v>
      </c>
      <c r="AC13" s="20">
        <v>0</v>
      </c>
      <c r="AD13" s="20">
        <v>0</v>
      </c>
      <c r="AE13" s="20">
        <v>22</v>
      </c>
    </row>
    <row r="14" spans="1:31" x14ac:dyDescent="0.25">
      <c r="A14" s="25">
        <v>11</v>
      </c>
      <c r="B14">
        <v>0</v>
      </c>
      <c r="C14" t="str">
        <v xml:space="preserve">Bâtiments d'enseignement </v>
      </c>
      <c r="D14" s="20">
        <v>2939.2269666369539</v>
      </c>
      <c r="E14" s="20">
        <v>0</v>
      </c>
      <c r="F14" s="20">
        <v>0</v>
      </c>
      <c r="G14" s="20">
        <v>0</v>
      </c>
      <c r="H14" s="20">
        <v>2939.2269666369539</v>
      </c>
      <c r="I14" s="20">
        <v>0</v>
      </c>
      <c r="J14" s="20">
        <v>240</v>
      </c>
      <c r="K14" s="20">
        <v>2939.2269666369539</v>
      </c>
      <c r="L14" s="20">
        <v>0</v>
      </c>
      <c r="M14" s="20">
        <v>0</v>
      </c>
      <c r="N14" s="20">
        <v>0</v>
      </c>
      <c r="O14" s="20">
        <v>2939.2269666369539</v>
      </c>
      <c r="P14" s="20">
        <v>0</v>
      </c>
      <c r="Q14" s="20">
        <v>240</v>
      </c>
      <c r="R14" s="20">
        <v>2939.2269666369539</v>
      </c>
      <c r="S14" s="20">
        <v>0</v>
      </c>
      <c r="T14" s="20">
        <v>0</v>
      </c>
      <c r="U14" s="20">
        <v>2939.2269666369539</v>
      </c>
      <c r="V14" s="20">
        <v>0</v>
      </c>
      <c r="W14" s="20">
        <v>0</v>
      </c>
      <c r="X14" s="20">
        <v>25</v>
      </c>
      <c r="Y14" s="20">
        <v>2939.2269666369539</v>
      </c>
      <c r="Z14" s="20">
        <v>0</v>
      </c>
      <c r="AA14" s="20">
        <v>0</v>
      </c>
      <c r="AB14" s="20">
        <v>2939.2269666369539</v>
      </c>
      <c r="AC14" s="20">
        <v>0</v>
      </c>
      <c r="AD14" s="20">
        <v>0</v>
      </c>
      <c r="AE14" s="20">
        <v>25</v>
      </c>
    </row>
    <row r="15" spans="1:31" x14ac:dyDescent="0.25">
      <c r="A15" s="25">
        <v>12</v>
      </c>
      <c r="B15">
        <v>0</v>
      </c>
      <c r="C15" t="str">
        <v xml:space="preserve">Autres types de bâtiment </v>
      </c>
      <c r="D15" s="20">
        <v>4554.9105999999983</v>
      </c>
      <c r="E15" s="20">
        <v>0</v>
      </c>
      <c r="F15" s="20">
        <v>0</v>
      </c>
      <c r="G15" s="20">
        <v>0</v>
      </c>
      <c r="H15" s="20">
        <v>4554.9105999999983</v>
      </c>
      <c r="I15" s="20">
        <v>0</v>
      </c>
      <c r="J15" s="20">
        <v>297</v>
      </c>
      <c r="K15" s="20">
        <v>4554.9105999999983</v>
      </c>
      <c r="L15" s="20">
        <v>0</v>
      </c>
      <c r="M15" s="20">
        <v>0</v>
      </c>
      <c r="N15" s="20">
        <v>0</v>
      </c>
      <c r="O15" s="20">
        <v>4554.9105999999983</v>
      </c>
      <c r="P15" s="20">
        <v>0</v>
      </c>
      <c r="Q15" s="20">
        <v>297</v>
      </c>
      <c r="R15" s="20">
        <v>4554.9105999999983</v>
      </c>
      <c r="S15" s="20">
        <v>0</v>
      </c>
      <c r="T15" s="20">
        <v>0</v>
      </c>
      <c r="U15" s="20">
        <v>0</v>
      </c>
      <c r="V15" s="20">
        <v>4554.9105999999983</v>
      </c>
      <c r="W15" s="20">
        <v>0</v>
      </c>
      <c r="X15" s="20">
        <v>37</v>
      </c>
      <c r="Y15" s="20">
        <v>4554.9105999999983</v>
      </c>
      <c r="Z15" s="20">
        <v>0</v>
      </c>
      <c r="AA15" s="20">
        <v>0</v>
      </c>
      <c r="AB15" s="20">
        <v>0</v>
      </c>
      <c r="AC15" s="20">
        <v>4554.9105999999983</v>
      </c>
      <c r="AD15" s="20">
        <v>0</v>
      </c>
      <c r="AE15" s="20">
        <v>37</v>
      </c>
    </row>
    <row r="16" spans="1:31" x14ac:dyDescent="0.25">
      <c r="A16" s="25">
        <v>13</v>
      </c>
      <c r="B16">
        <v>0</v>
      </c>
      <c r="C16">
        <v>0</v>
      </c>
      <c r="D16" s="20">
        <v>6690.28</v>
      </c>
      <c r="E16" s="20">
        <v>0</v>
      </c>
      <c r="F16" s="20">
        <v>0</v>
      </c>
      <c r="G16" s="20">
        <v>6690.28</v>
      </c>
      <c r="H16" s="20">
        <v>0</v>
      </c>
      <c r="I16" s="20">
        <v>0</v>
      </c>
      <c r="J16" s="20">
        <v>227</v>
      </c>
      <c r="K16" s="20">
        <v>6690.28</v>
      </c>
      <c r="L16" s="20">
        <v>0</v>
      </c>
      <c r="M16" s="20">
        <v>0</v>
      </c>
      <c r="N16" s="20">
        <v>6690.28</v>
      </c>
      <c r="O16" s="20">
        <v>0</v>
      </c>
      <c r="P16" s="20">
        <v>0</v>
      </c>
      <c r="Q16" s="20">
        <v>227</v>
      </c>
      <c r="R16" s="20">
        <v>6690.28</v>
      </c>
      <c r="S16" s="20">
        <v>0</v>
      </c>
      <c r="T16" s="20">
        <v>6690.28</v>
      </c>
      <c r="U16" s="20">
        <v>0</v>
      </c>
      <c r="V16" s="20">
        <v>0</v>
      </c>
      <c r="W16" s="20">
        <v>0</v>
      </c>
      <c r="X16" s="20">
        <v>28</v>
      </c>
      <c r="Y16" s="20">
        <v>6690.28</v>
      </c>
      <c r="Z16" s="20">
        <v>0</v>
      </c>
      <c r="AA16" s="20">
        <v>6690.28</v>
      </c>
      <c r="AB16" s="20">
        <v>0</v>
      </c>
      <c r="AC16" s="20">
        <v>0</v>
      </c>
      <c r="AD16" s="20">
        <v>0</v>
      </c>
      <c r="AE16" s="20">
        <v>28</v>
      </c>
    </row>
    <row r="17" spans="1:31" x14ac:dyDescent="0.25">
      <c r="A17" s="25">
        <v>14</v>
      </c>
      <c r="B17">
        <v>0</v>
      </c>
      <c r="C17">
        <v>0</v>
      </c>
      <c r="D17" s="20">
        <v>6962.8900000000021</v>
      </c>
      <c r="E17" s="20">
        <v>0</v>
      </c>
      <c r="F17" s="20">
        <v>0</v>
      </c>
      <c r="G17" s="20">
        <v>6962.8900000000021</v>
      </c>
      <c r="H17" s="20">
        <v>0</v>
      </c>
      <c r="I17" s="20">
        <v>0</v>
      </c>
      <c r="J17" s="20">
        <v>259</v>
      </c>
      <c r="K17" s="20">
        <v>6962.8900000000021</v>
      </c>
      <c r="L17" s="20">
        <v>0</v>
      </c>
      <c r="M17" s="20">
        <v>0</v>
      </c>
      <c r="N17" s="20">
        <v>6962.8900000000021</v>
      </c>
      <c r="O17" s="20">
        <v>0</v>
      </c>
      <c r="P17" s="20">
        <v>0</v>
      </c>
      <c r="Q17" s="20">
        <v>259</v>
      </c>
      <c r="R17" s="20">
        <v>6962.8900000000021</v>
      </c>
      <c r="S17" s="20">
        <v>0</v>
      </c>
      <c r="T17" s="20">
        <v>6962.8900000000021</v>
      </c>
      <c r="U17" s="20">
        <v>0</v>
      </c>
      <c r="V17" s="20">
        <v>0</v>
      </c>
      <c r="W17" s="20">
        <v>0</v>
      </c>
      <c r="X17" s="20">
        <v>22</v>
      </c>
      <c r="Y17" s="20">
        <v>6962.8900000000021</v>
      </c>
      <c r="Z17" s="20">
        <v>0</v>
      </c>
      <c r="AA17" s="20">
        <v>6962.8900000000021</v>
      </c>
      <c r="AB17" s="20">
        <v>0</v>
      </c>
      <c r="AC17" s="20">
        <v>0</v>
      </c>
      <c r="AD17" s="20">
        <v>0</v>
      </c>
      <c r="AE17" s="20">
        <v>22</v>
      </c>
    </row>
    <row r="18" spans="1:31" x14ac:dyDescent="0.25">
      <c r="A18" s="25">
        <v>15</v>
      </c>
      <c r="B18">
        <v>0</v>
      </c>
      <c r="C18">
        <v>0</v>
      </c>
      <c r="D18" s="20">
        <v>6793.67</v>
      </c>
      <c r="E18" s="20">
        <v>0</v>
      </c>
      <c r="F18" s="20">
        <v>6793.67</v>
      </c>
      <c r="G18" s="20">
        <v>0</v>
      </c>
      <c r="H18" s="20">
        <v>0</v>
      </c>
      <c r="I18" s="20">
        <v>0</v>
      </c>
      <c r="J18" s="20">
        <v>197</v>
      </c>
      <c r="K18" s="20">
        <v>6793.67</v>
      </c>
      <c r="L18" s="20">
        <v>0</v>
      </c>
      <c r="M18" s="20">
        <v>6793.67</v>
      </c>
      <c r="N18" s="20">
        <v>0</v>
      </c>
      <c r="O18" s="20">
        <v>0</v>
      </c>
      <c r="P18" s="20">
        <v>0</v>
      </c>
      <c r="Q18" s="20">
        <v>197</v>
      </c>
      <c r="R18" s="20">
        <v>6793.67</v>
      </c>
      <c r="S18" s="20">
        <v>0</v>
      </c>
      <c r="T18" s="20">
        <v>6793.67</v>
      </c>
      <c r="U18" s="20">
        <v>0</v>
      </c>
      <c r="V18" s="20">
        <v>0</v>
      </c>
      <c r="W18" s="20">
        <v>0</v>
      </c>
      <c r="X18" s="20">
        <v>23</v>
      </c>
      <c r="Y18" s="20">
        <v>6793.67</v>
      </c>
      <c r="Z18" s="20">
        <v>0</v>
      </c>
      <c r="AA18" s="20">
        <v>6793.67</v>
      </c>
      <c r="AB18" s="20">
        <v>0</v>
      </c>
      <c r="AC18" s="20">
        <v>0</v>
      </c>
      <c r="AD18" s="20">
        <v>0</v>
      </c>
      <c r="AE18" s="20">
        <v>23</v>
      </c>
    </row>
    <row r="19" spans="1:31" x14ac:dyDescent="0.25">
      <c r="A19" s="25">
        <v>16</v>
      </c>
      <c r="B19">
        <v>0</v>
      </c>
      <c r="C19">
        <v>0</v>
      </c>
      <c r="D19" s="20">
        <v>4516.92</v>
      </c>
      <c r="E19" s="20">
        <v>0</v>
      </c>
      <c r="F19" s="20">
        <v>0</v>
      </c>
      <c r="G19" s="20">
        <v>4516.92</v>
      </c>
      <c r="H19" s="20">
        <v>0</v>
      </c>
      <c r="I19" s="20">
        <v>0</v>
      </c>
      <c r="J19" s="20">
        <v>299</v>
      </c>
      <c r="K19" s="20">
        <v>4516.92</v>
      </c>
      <c r="L19" s="20">
        <v>0</v>
      </c>
      <c r="M19" s="20">
        <v>0</v>
      </c>
      <c r="N19" s="20">
        <v>4516.92</v>
      </c>
      <c r="O19" s="20">
        <v>0</v>
      </c>
      <c r="P19" s="20">
        <v>0</v>
      </c>
      <c r="Q19" s="20">
        <v>299</v>
      </c>
      <c r="R19" s="20">
        <v>4516.92</v>
      </c>
      <c r="S19" s="20">
        <v>4516.92</v>
      </c>
      <c r="T19" s="20">
        <v>0</v>
      </c>
      <c r="U19" s="20">
        <v>0</v>
      </c>
      <c r="V19" s="20">
        <v>0</v>
      </c>
      <c r="W19" s="20">
        <v>0</v>
      </c>
      <c r="X19" s="20">
        <v>10</v>
      </c>
      <c r="Y19" s="20">
        <v>4516.92</v>
      </c>
      <c r="Z19" s="20">
        <v>4516.92</v>
      </c>
      <c r="AA19" s="20">
        <v>0</v>
      </c>
      <c r="AB19" s="20">
        <v>0</v>
      </c>
      <c r="AC19" s="20">
        <v>0</v>
      </c>
      <c r="AD19" s="20">
        <v>0</v>
      </c>
      <c r="AE19" s="20">
        <v>10</v>
      </c>
    </row>
    <row r="20" spans="1:31" x14ac:dyDescent="0.25">
      <c r="A20" s="25">
        <v>17</v>
      </c>
      <c r="B20">
        <v>0</v>
      </c>
      <c r="C20" t="str">
        <v>Installations sportives</v>
      </c>
      <c r="D20" s="20">
        <v>2753.98</v>
      </c>
      <c r="E20" s="20">
        <v>0</v>
      </c>
      <c r="F20" s="20">
        <v>0</v>
      </c>
      <c r="G20" s="20">
        <v>0</v>
      </c>
      <c r="H20" s="20">
        <v>2753.98</v>
      </c>
      <c r="I20" s="20">
        <v>0</v>
      </c>
      <c r="J20" s="20">
        <v>203</v>
      </c>
      <c r="K20" s="20">
        <v>2753.98</v>
      </c>
      <c r="L20" s="20">
        <v>0</v>
      </c>
      <c r="M20" s="20">
        <v>0</v>
      </c>
      <c r="N20" s="20">
        <v>0</v>
      </c>
      <c r="O20" s="20">
        <v>2753.98</v>
      </c>
      <c r="P20" s="20">
        <v>0</v>
      </c>
      <c r="Q20" s="20">
        <v>203</v>
      </c>
      <c r="R20" s="20">
        <v>2753.98</v>
      </c>
      <c r="S20" s="20">
        <v>0</v>
      </c>
      <c r="T20" s="20">
        <v>0</v>
      </c>
      <c r="U20" s="20">
        <v>2753.98</v>
      </c>
      <c r="V20" s="20">
        <v>0</v>
      </c>
      <c r="W20" s="20">
        <v>0</v>
      </c>
      <c r="X20" s="20">
        <v>19</v>
      </c>
      <c r="Y20" s="20">
        <v>2753.98</v>
      </c>
      <c r="Z20" s="20">
        <v>0</v>
      </c>
      <c r="AA20" s="20">
        <v>0</v>
      </c>
      <c r="AB20" s="20">
        <v>2753.98</v>
      </c>
      <c r="AC20" s="20">
        <v>0</v>
      </c>
      <c r="AD20" s="20">
        <v>0</v>
      </c>
      <c r="AE20" s="20">
        <v>19</v>
      </c>
    </row>
    <row r="21" spans="1:31" x14ac:dyDescent="0.25">
      <c r="A21" s="25">
        <v>18</v>
      </c>
      <c r="B21">
        <v>0</v>
      </c>
      <c r="C21" t="str">
        <v xml:space="preserve">Bâtiments d'enseignement </v>
      </c>
      <c r="D21" s="20">
        <v>1975.8500000000001</v>
      </c>
      <c r="E21" s="20">
        <v>0</v>
      </c>
      <c r="F21" s="20">
        <v>0</v>
      </c>
      <c r="G21" s="20">
        <v>0</v>
      </c>
      <c r="H21" s="20">
        <v>1975.8500000000001</v>
      </c>
      <c r="I21" s="20">
        <v>0</v>
      </c>
      <c r="J21" s="20">
        <v>289</v>
      </c>
      <c r="K21" s="20">
        <v>1975.8500000000001</v>
      </c>
      <c r="L21" s="20">
        <v>0</v>
      </c>
      <c r="M21" s="20">
        <v>0</v>
      </c>
      <c r="N21" s="20">
        <v>0</v>
      </c>
      <c r="O21" s="20">
        <v>1975.8500000000001</v>
      </c>
      <c r="P21" s="20">
        <v>0</v>
      </c>
      <c r="Q21" s="20">
        <v>289</v>
      </c>
      <c r="R21" s="20">
        <v>1975.8500000000001</v>
      </c>
      <c r="S21" s="20">
        <v>0</v>
      </c>
      <c r="T21" s="20">
        <v>0</v>
      </c>
      <c r="U21" s="20">
        <v>1975.8500000000001</v>
      </c>
      <c r="V21" s="20">
        <v>0</v>
      </c>
      <c r="W21" s="20">
        <v>0</v>
      </c>
      <c r="X21" s="20">
        <v>22</v>
      </c>
      <c r="Y21" s="20">
        <v>1975.8500000000001</v>
      </c>
      <c r="Z21" s="20">
        <v>0</v>
      </c>
      <c r="AA21" s="20">
        <v>0</v>
      </c>
      <c r="AB21" s="20">
        <v>1975.8500000000001</v>
      </c>
      <c r="AC21" s="20">
        <v>0</v>
      </c>
      <c r="AD21" s="20">
        <v>0</v>
      </c>
      <c r="AE21" s="20">
        <v>22</v>
      </c>
    </row>
    <row r="22" spans="1:31" x14ac:dyDescent="0.25">
      <c r="A22" s="25">
        <v>19</v>
      </c>
      <c r="B22">
        <v>0</v>
      </c>
      <c r="C22" t="str">
        <v xml:space="preserve">Bâtiments d'enseignement </v>
      </c>
      <c r="D22" s="20">
        <v>557.79999999999995</v>
      </c>
      <c r="E22" s="20">
        <v>0</v>
      </c>
      <c r="F22" s="20">
        <v>0</v>
      </c>
      <c r="G22" s="20">
        <v>0</v>
      </c>
      <c r="H22" s="20">
        <v>557.79999999999995</v>
      </c>
      <c r="I22" s="20">
        <v>0</v>
      </c>
      <c r="J22" s="20">
        <v>289</v>
      </c>
      <c r="K22" s="20">
        <v>557.79999999999995</v>
      </c>
      <c r="L22" s="20">
        <v>0</v>
      </c>
      <c r="M22" s="20">
        <v>0</v>
      </c>
      <c r="N22" s="20">
        <v>0</v>
      </c>
      <c r="O22" s="20">
        <v>557.79999999999995</v>
      </c>
      <c r="P22" s="20">
        <v>0</v>
      </c>
      <c r="Q22" s="20">
        <v>289</v>
      </c>
      <c r="R22" s="20">
        <v>557.79999999999995</v>
      </c>
      <c r="S22" s="20">
        <v>0</v>
      </c>
      <c r="T22" s="20">
        <v>0</v>
      </c>
      <c r="U22" s="20">
        <v>557.79999999999995</v>
      </c>
      <c r="V22" s="20">
        <v>0</v>
      </c>
      <c r="W22" s="20">
        <v>0</v>
      </c>
      <c r="X22" s="20">
        <v>22</v>
      </c>
      <c r="Y22" s="20">
        <v>557.79999999999995</v>
      </c>
      <c r="Z22" s="20">
        <v>0</v>
      </c>
      <c r="AA22" s="20">
        <v>0</v>
      </c>
      <c r="AB22" s="20">
        <v>557.79999999999995</v>
      </c>
      <c r="AC22" s="20">
        <v>0</v>
      </c>
      <c r="AD22" s="20">
        <v>0</v>
      </c>
      <c r="AE22" s="20">
        <v>22</v>
      </c>
    </row>
    <row r="23" spans="1:31" x14ac:dyDescent="0.25">
      <c r="A23" s="25">
        <v>20</v>
      </c>
      <c r="B23">
        <v>0</v>
      </c>
      <c r="C23" t="str">
        <v xml:space="preserve">Autres types de bâtiment </v>
      </c>
      <c r="D23" s="20">
        <v>253.88</v>
      </c>
      <c r="E23" s="20">
        <v>0</v>
      </c>
      <c r="F23" s="20">
        <v>0</v>
      </c>
      <c r="G23" s="20">
        <v>0</v>
      </c>
      <c r="H23" s="20">
        <v>253.88</v>
      </c>
      <c r="I23" s="20">
        <v>0</v>
      </c>
      <c r="J23" s="20">
        <v>224</v>
      </c>
      <c r="K23" s="20">
        <v>253.88</v>
      </c>
      <c r="L23" s="20">
        <v>0</v>
      </c>
      <c r="M23" s="20">
        <v>0</v>
      </c>
      <c r="N23" s="20">
        <v>0</v>
      </c>
      <c r="O23" s="20">
        <v>253.88</v>
      </c>
      <c r="P23" s="20">
        <v>0</v>
      </c>
      <c r="Q23" s="20">
        <v>224</v>
      </c>
      <c r="R23" s="20">
        <v>253.88</v>
      </c>
      <c r="S23" s="20">
        <v>0</v>
      </c>
      <c r="T23" s="20">
        <v>253.88</v>
      </c>
      <c r="U23" s="20">
        <v>0</v>
      </c>
      <c r="V23" s="20">
        <v>0</v>
      </c>
      <c r="W23" s="20">
        <v>0</v>
      </c>
      <c r="X23" s="20">
        <v>7</v>
      </c>
      <c r="Y23" s="20">
        <v>253.88</v>
      </c>
      <c r="Z23" s="20">
        <v>0</v>
      </c>
      <c r="AA23" s="20">
        <v>253.88</v>
      </c>
      <c r="AB23" s="20">
        <v>0</v>
      </c>
      <c r="AC23" s="20">
        <v>0</v>
      </c>
      <c r="AD23" s="20">
        <v>0</v>
      </c>
      <c r="AE23" s="20">
        <v>7</v>
      </c>
    </row>
    <row r="24" spans="1:31" x14ac:dyDescent="0.25">
      <c r="A24" s="25">
        <v>21</v>
      </c>
      <c r="B24">
        <v>0</v>
      </c>
      <c r="C24" t="str">
        <v xml:space="preserve">Autres types de bâtiment </v>
      </c>
      <c r="D24" s="20">
        <v>115.19999999999999</v>
      </c>
      <c r="E24" s="20">
        <v>0</v>
      </c>
      <c r="F24" s="20">
        <v>0</v>
      </c>
      <c r="G24" s="20">
        <v>115.19999999999999</v>
      </c>
      <c r="H24" s="20">
        <v>0</v>
      </c>
      <c r="I24" s="20">
        <v>0</v>
      </c>
      <c r="J24" s="20">
        <v>0</v>
      </c>
      <c r="K24" s="20">
        <v>115.19999999999999</v>
      </c>
      <c r="L24" s="20">
        <v>0</v>
      </c>
      <c r="M24" s="20">
        <v>0</v>
      </c>
      <c r="N24" s="20">
        <v>115.19999999999999</v>
      </c>
      <c r="O24" s="20">
        <v>0</v>
      </c>
      <c r="P24" s="20">
        <v>0</v>
      </c>
      <c r="Q24" s="20">
        <v>0</v>
      </c>
      <c r="R24" s="20">
        <v>115.19999999999999</v>
      </c>
      <c r="S24" s="20">
        <v>0</v>
      </c>
      <c r="T24" s="20">
        <v>0</v>
      </c>
      <c r="U24" s="20">
        <v>115.19999999999999</v>
      </c>
      <c r="V24" s="20">
        <v>0</v>
      </c>
      <c r="W24" s="20">
        <v>0</v>
      </c>
      <c r="X24" s="20">
        <v>0</v>
      </c>
      <c r="Y24" s="20">
        <v>115.19999999999999</v>
      </c>
      <c r="Z24" s="20">
        <v>0</v>
      </c>
      <c r="AA24" s="20">
        <v>0</v>
      </c>
      <c r="AB24" s="20">
        <v>115.19999999999999</v>
      </c>
      <c r="AC24" s="20">
        <v>0</v>
      </c>
      <c r="AD24" s="20">
        <v>0</v>
      </c>
      <c r="AE24" s="20">
        <v>0</v>
      </c>
    </row>
    <row r="25" spans="1:31" x14ac:dyDescent="0.25">
      <c r="A25" s="25">
        <v>22</v>
      </c>
      <c r="B25">
        <v>0</v>
      </c>
      <c r="C25" t="str">
        <v xml:space="preserve">Autres types de bâtiment </v>
      </c>
      <c r="D25" s="20">
        <v>160.6</v>
      </c>
      <c r="E25" s="20">
        <v>0</v>
      </c>
      <c r="F25" s="20">
        <v>0</v>
      </c>
      <c r="G25" s="20">
        <v>160.6</v>
      </c>
      <c r="H25" s="20">
        <v>0</v>
      </c>
      <c r="I25" s="20">
        <v>0</v>
      </c>
      <c r="J25" s="20">
        <v>224</v>
      </c>
      <c r="K25" s="20">
        <v>160.6</v>
      </c>
      <c r="L25" s="20">
        <v>0</v>
      </c>
      <c r="M25" s="20">
        <v>0</v>
      </c>
      <c r="N25" s="20">
        <v>160.6</v>
      </c>
      <c r="O25" s="20">
        <v>0</v>
      </c>
      <c r="P25" s="20">
        <v>0</v>
      </c>
      <c r="Q25" s="20">
        <v>224</v>
      </c>
      <c r="R25" s="20">
        <v>160.6</v>
      </c>
      <c r="S25" s="20">
        <v>160.6</v>
      </c>
      <c r="T25" s="20">
        <v>0</v>
      </c>
      <c r="U25" s="20">
        <v>0</v>
      </c>
      <c r="V25" s="20">
        <v>0</v>
      </c>
      <c r="W25" s="20">
        <v>0</v>
      </c>
      <c r="X25" s="20">
        <v>7</v>
      </c>
      <c r="Y25" s="20">
        <v>160.6</v>
      </c>
      <c r="Z25" s="20">
        <v>160.6</v>
      </c>
      <c r="AA25" s="20">
        <v>0</v>
      </c>
      <c r="AB25" s="20">
        <v>0</v>
      </c>
      <c r="AC25" s="20">
        <v>0</v>
      </c>
      <c r="AD25" s="20">
        <v>0</v>
      </c>
      <c r="AE25" s="20">
        <v>7</v>
      </c>
    </row>
    <row r="26" spans="1:31" x14ac:dyDescent="0.25">
      <c r="A26" s="25">
        <v>23</v>
      </c>
      <c r="B26">
        <v>0</v>
      </c>
      <c r="C26" t="str">
        <v xml:space="preserve">Autres types de bâtiment </v>
      </c>
      <c r="D26" s="20">
        <v>805.4256993089989</v>
      </c>
      <c r="E26" s="20">
        <v>0</v>
      </c>
      <c r="F26" s="20">
        <v>0</v>
      </c>
      <c r="G26" s="20">
        <v>805.4256993089989</v>
      </c>
      <c r="H26" s="20">
        <v>0</v>
      </c>
      <c r="I26" s="20">
        <v>0</v>
      </c>
      <c r="J26" s="20">
        <v>179</v>
      </c>
      <c r="K26" s="20">
        <v>805.4256993089989</v>
      </c>
      <c r="L26" s="20">
        <v>0</v>
      </c>
      <c r="M26" s="20">
        <v>0</v>
      </c>
      <c r="N26" s="20">
        <v>805.4256993089989</v>
      </c>
      <c r="O26" s="20">
        <v>0</v>
      </c>
      <c r="P26" s="20">
        <v>0</v>
      </c>
      <c r="Q26" s="20">
        <v>179</v>
      </c>
      <c r="R26" s="20">
        <v>805.4256993089989</v>
      </c>
      <c r="S26" s="20">
        <v>0</v>
      </c>
      <c r="T26" s="20">
        <v>0</v>
      </c>
      <c r="U26" s="20">
        <v>805.4256993089989</v>
      </c>
      <c r="V26" s="20">
        <v>0</v>
      </c>
      <c r="W26" s="20">
        <v>0</v>
      </c>
      <c r="X26" s="20">
        <v>18</v>
      </c>
      <c r="Y26" s="20">
        <v>805.4256993089989</v>
      </c>
      <c r="Z26" s="20">
        <v>0</v>
      </c>
      <c r="AA26" s="20">
        <v>0</v>
      </c>
      <c r="AB26" s="20">
        <v>805.4256993089989</v>
      </c>
      <c r="AC26" s="20">
        <v>0</v>
      </c>
      <c r="AD26" s="20">
        <v>0</v>
      </c>
      <c r="AE26" s="20">
        <v>18</v>
      </c>
    </row>
    <row r="27" spans="1:31" x14ac:dyDescent="0.25">
      <c r="A27" s="25">
        <v>24</v>
      </c>
      <c r="B27">
        <v>0</v>
      </c>
      <c r="C27" t="str">
        <v xml:space="preserve">Autres types de bâtiment </v>
      </c>
      <c r="D27" s="20">
        <v>241.86999999999986</v>
      </c>
      <c r="E27" s="20">
        <v>0</v>
      </c>
      <c r="F27" s="20">
        <v>0</v>
      </c>
      <c r="G27" s="20">
        <v>0</v>
      </c>
      <c r="H27" s="20">
        <v>241.86999999999986</v>
      </c>
      <c r="I27" s="20">
        <v>0</v>
      </c>
      <c r="J27" s="20">
        <v>300</v>
      </c>
      <c r="K27" s="20">
        <v>241.86999999999986</v>
      </c>
      <c r="L27" s="20">
        <v>0</v>
      </c>
      <c r="M27" s="20">
        <v>0</v>
      </c>
      <c r="N27" s="20">
        <v>0</v>
      </c>
      <c r="O27" s="20">
        <v>241.86999999999986</v>
      </c>
      <c r="P27" s="20">
        <v>0</v>
      </c>
      <c r="Q27" s="20">
        <v>300</v>
      </c>
      <c r="R27" s="20">
        <v>241.86999999999986</v>
      </c>
      <c r="S27" s="20">
        <v>0</v>
      </c>
      <c r="T27" s="20">
        <v>0</v>
      </c>
      <c r="U27" s="20">
        <v>0</v>
      </c>
      <c r="V27" s="20">
        <v>241.86999999999986</v>
      </c>
      <c r="W27" s="20">
        <v>0</v>
      </c>
      <c r="X27" s="20">
        <v>42</v>
      </c>
      <c r="Y27" s="20">
        <v>241.86999999999986</v>
      </c>
      <c r="Z27" s="20">
        <v>0</v>
      </c>
      <c r="AA27" s="20">
        <v>0</v>
      </c>
      <c r="AB27" s="20">
        <v>0</v>
      </c>
      <c r="AC27" s="20">
        <v>241.86999999999986</v>
      </c>
      <c r="AD27" s="20">
        <v>0</v>
      </c>
      <c r="AE27" s="20">
        <v>42</v>
      </c>
    </row>
    <row r="29" spans="1:31" s="25" customFormat="1" ht="15.75" thickBot="1" x14ac:dyDescent="0.3"/>
    <row r="30" spans="1:31" x14ac:dyDescent="0.25">
      <c r="B30" s="47" t="s">
        <v>73</v>
      </c>
      <c r="C30" s="48"/>
      <c r="D30" s="48"/>
      <c r="E30" s="48"/>
      <c r="F30" s="48"/>
      <c r="G30" s="49"/>
      <c r="H30" s="47" t="s">
        <v>74</v>
      </c>
      <c r="I30" s="48"/>
      <c r="J30" s="48"/>
      <c r="K30" s="48"/>
      <c r="L30" s="48"/>
      <c r="M30" s="49"/>
    </row>
    <row r="31" spans="1:31" ht="15.75" thickBot="1" x14ac:dyDescent="0.3">
      <c r="B31" s="33" t="s">
        <v>62</v>
      </c>
      <c r="C31" s="34" t="s">
        <v>63</v>
      </c>
      <c r="D31" s="34" t="s">
        <v>64</v>
      </c>
      <c r="E31" s="34" t="s">
        <v>65</v>
      </c>
      <c r="F31" s="34" t="s">
        <v>71</v>
      </c>
      <c r="G31" s="35" t="s">
        <v>72</v>
      </c>
      <c r="H31" s="33" t="s">
        <v>62</v>
      </c>
      <c r="I31" s="34" t="s">
        <v>63</v>
      </c>
      <c r="J31" s="34" t="s">
        <v>64</v>
      </c>
      <c r="K31" s="34" t="s">
        <v>65</v>
      </c>
      <c r="L31" s="34" t="s">
        <v>71</v>
      </c>
      <c r="M31" s="35" t="s">
        <v>72</v>
      </c>
      <c r="N31" s="28"/>
    </row>
    <row r="32" spans="1:31" x14ac:dyDescent="0.25">
      <c r="A32" s="36" t="s">
        <v>68</v>
      </c>
      <c r="B32" s="39">
        <v>50</v>
      </c>
      <c r="C32" s="40">
        <v>110</v>
      </c>
      <c r="D32" s="40">
        <v>210</v>
      </c>
      <c r="E32" s="40">
        <v>350</v>
      </c>
      <c r="F32" s="40">
        <v>540</v>
      </c>
      <c r="G32" s="41">
        <v>750</v>
      </c>
      <c r="H32" s="39">
        <v>5</v>
      </c>
      <c r="I32" s="40">
        <v>15</v>
      </c>
      <c r="J32" s="40">
        <v>30</v>
      </c>
      <c r="K32" s="40">
        <v>60</v>
      </c>
      <c r="L32" s="40">
        <v>100</v>
      </c>
      <c r="M32" s="41">
        <v>145</v>
      </c>
      <c r="N32" s="28"/>
    </row>
    <row r="33" spans="1:14" ht="30" x14ac:dyDescent="0.25">
      <c r="A33" s="37" t="s">
        <v>69</v>
      </c>
      <c r="B33" s="31">
        <v>50</v>
      </c>
      <c r="C33" s="30">
        <v>110</v>
      </c>
      <c r="D33" s="30">
        <v>210</v>
      </c>
      <c r="E33" s="30">
        <v>350</v>
      </c>
      <c r="F33" s="30">
        <v>540</v>
      </c>
      <c r="G33" s="32">
        <v>750</v>
      </c>
      <c r="H33" s="31">
        <v>5</v>
      </c>
      <c r="I33" s="30">
        <v>15</v>
      </c>
      <c r="J33" s="30">
        <v>30</v>
      </c>
      <c r="K33" s="30">
        <v>60</v>
      </c>
      <c r="L33" s="30">
        <v>100</v>
      </c>
      <c r="M33" s="32">
        <v>145</v>
      </c>
      <c r="N33" s="28"/>
    </row>
    <row r="34" spans="1:14" ht="30" x14ac:dyDescent="0.25">
      <c r="A34" s="37" t="s">
        <v>67</v>
      </c>
      <c r="B34" s="31">
        <v>30</v>
      </c>
      <c r="C34" s="30">
        <v>90</v>
      </c>
      <c r="D34" s="30">
        <v>170</v>
      </c>
      <c r="E34" s="30">
        <v>270</v>
      </c>
      <c r="F34" s="30">
        <v>380</v>
      </c>
      <c r="G34" s="32">
        <v>510</v>
      </c>
      <c r="H34" s="31">
        <v>3</v>
      </c>
      <c r="I34" s="30">
        <v>10</v>
      </c>
      <c r="J34" s="30">
        <v>25</v>
      </c>
      <c r="K34" s="30">
        <v>45</v>
      </c>
      <c r="L34" s="30">
        <v>70</v>
      </c>
      <c r="M34" s="32">
        <v>95</v>
      </c>
      <c r="N34" s="28"/>
    </row>
    <row r="35" spans="1:14" ht="30" x14ac:dyDescent="0.25">
      <c r="A35" s="37" t="s">
        <v>70</v>
      </c>
      <c r="B35" s="31">
        <v>30</v>
      </c>
      <c r="C35" s="30">
        <v>90</v>
      </c>
      <c r="D35" s="30">
        <v>170</v>
      </c>
      <c r="E35" s="30">
        <v>270</v>
      </c>
      <c r="F35" s="30">
        <v>380</v>
      </c>
      <c r="G35" s="32">
        <v>510</v>
      </c>
      <c r="H35" s="31">
        <v>3</v>
      </c>
      <c r="I35" s="30">
        <v>10</v>
      </c>
      <c r="J35" s="30">
        <v>25</v>
      </c>
      <c r="K35" s="30">
        <v>45</v>
      </c>
      <c r="L35" s="30">
        <v>70</v>
      </c>
      <c r="M35" s="32">
        <v>95</v>
      </c>
      <c r="N35" s="28"/>
    </row>
    <row r="36" spans="1:14" ht="30.75" thickBot="1" x14ac:dyDescent="0.3">
      <c r="A36" s="38" t="s">
        <v>66</v>
      </c>
      <c r="B36" s="33">
        <v>100</v>
      </c>
      <c r="C36" s="34">
        <v>210</v>
      </c>
      <c r="D36" s="34">
        <v>370</v>
      </c>
      <c r="E36" s="34">
        <v>580</v>
      </c>
      <c r="F36" s="34">
        <v>830</v>
      </c>
      <c r="G36" s="35">
        <v>1130</v>
      </c>
      <c r="H36" s="33">
        <v>12</v>
      </c>
      <c r="I36" s="34">
        <v>30</v>
      </c>
      <c r="J36" s="34">
        <v>65</v>
      </c>
      <c r="K36" s="34">
        <v>110</v>
      </c>
      <c r="L36" s="34">
        <v>160</v>
      </c>
      <c r="M36" s="35">
        <v>220</v>
      </c>
    </row>
  </sheetData>
  <mergeCells count="2">
    <mergeCell ref="B30:G30"/>
    <mergeCell ref="H30:M30"/>
  </mergeCells>
  <pageMargins left="0.7" right="0.7" top="0.75" bottom="0.75" header="0.3" footer="0.3"/>
  <pageSetup paperSize="0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GA27"/>
  <sheetViews>
    <sheetView workbookViewId="0">
      <selection activeCell="F13" sqref="A1:GA27"/>
    </sheetView>
  </sheetViews>
  <sheetFormatPr baseColWidth="10" defaultRowHeight="15" x14ac:dyDescent="0.25"/>
  <sheetData>
    <row r="1" spans="1:183" x14ac:dyDescent="0.25">
      <c r="A1" t="str">
        <f t="array" ref="A1:L27">[7]!'!1. Structures!L10C1:L36C12'</f>
        <v>N°</v>
      </c>
      <c r="B1" t="str">
        <v>Identification 
du bâtiment</v>
      </c>
      <c r="C1" t="str">
        <v xml:space="preserve">1. Structure 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 t="str">
        <f t="array" ref="M1:AF27">[7]!'!2. Clos Couvert!L10C3:L36C22'</f>
        <v>2 . Clos/couvert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 t="str">
        <f t="array" ref="AG1:BE27">[7]!'!3. Locaux intérieurs!L10C3:L36C27'</f>
        <v>3.Locaux Intérieurs</v>
      </c>
      <c r="AH1">
        <v>0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0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 t="str">
        <f t="array" ref="BF1:BT27">[7]!'!4. Isolation!L10C3:L36C17'</f>
        <v>4. Isolation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 t="str">
        <f t="array" ref="BU1:CI27">[7]!'!5. Chauffage Ventilation Plombe!L10C3:L36C17'</f>
        <v>5. Chauffage / Ventilation / Plomberie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0</v>
      </c>
      <c r="CH1">
        <v>0</v>
      </c>
      <c r="CI1">
        <v>0</v>
      </c>
      <c r="CJ1" t="str">
        <f t="array" ref="CJ1:CN27">[7]!'!6. Ascenseur!L10C3:L36C7'</f>
        <v xml:space="preserve">6. Ascenseur </v>
      </c>
      <c r="CK1">
        <v>0</v>
      </c>
      <c r="CL1">
        <v>0</v>
      </c>
      <c r="CM1">
        <v>0</v>
      </c>
      <c r="CN1">
        <v>0</v>
      </c>
      <c r="CO1" t="str">
        <f t="array" ref="CO1:CX27">[7]!'!7. Electricité !L10C3:L36C12'</f>
        <v xml:space="preserve">7. Electricité : Courant porteur </v>
      </c>
      <c r="CP1">
        <v>0</v>
      </c>
      <c r="CQ1">
        <v>0</v>
      </c>
      <c r="CR1">
        <v>0</v>
      </c>
      <c r="CS1">
        <v>0</v>
      </c>
      <c r="CT1">
        <v>0</v>
      </c>
      <c r="CU1">
        <v>0</v>
      </c>
      <c r="CV1">
        <v>0</v>
      </c>
      <c r="CW1">
        <v>0</v>
      </c>
      <c r="CX1">
        <v>0</v>
      </c>
      <c r="CY1" t="str">
        <f t="array" ref="CY1:DH27">[7]!'!8. Voirie Réseaux Distribution !L10C3:L36C12'</f>
        <v>8. Voirie Réseaux Distribution / Espaces verts</v>
      </c>
      <c r="CZ1">
        <v>0</v>
      </c>
      <c r="DA1">
        <v>0</v>
      </c>
      <c r="DB1">
        <v>0</v>
      </c>
      <c r="DC1">
        <v>0</v>
      </c>
      <c r="DD1">
        <v>0</v>
      </c>
      <c r="DE1">
        <v>0</v>
      </c>
      <c r="DF1">
        <v>0</v>
      </c>
      <c r="DG1">
        <v>0</v>
      </c>
      <c r="DH1">
        <v>0</v>
      </c>
      <c r="DI1" t="str">
        <f t="array" ref="DI1:DO27">[8]!'!1. Sécurité incendie!L10C3:L36C9'</f>
        <v>1. Sécurité incendie</v>
      </c>
      <c r="DJ1">
        <v>0</v>
      </c>
      <c r="DK1">
        <v>0</v>
      </c>
      <c r="DL1">
        <v>0</v>
      </c>
      <c r="DM1">
        <v>0</v>
      </c>
      <c r="DN1">
        <v>0</v>
      </c>
      <c r="DO1">
        <v>0</v>
      </c>
      <c r="DP1" t="str">
        <f t="array" ref="DP1:EK27">[8]!'!2. Accéssibilité handi!L10C3:L36C24'</f>
        <v>2. Accéssibilité handicapés</v>
      </c>
      <c r="DQ1">
        <v>0</v>
      </c>
      <c r="DR1">
        <v>0</v>
      </c>
      <c r="DS1">
        <v>0</v>
      </c>
      <c r="DT1">
        <v>0</v>
      </c>
      <c r="DU1">
        <v>0</v>
      </c>
      <c r="DV1">
        <v>0</v>
      </c>
      <c r="DW1">
        <v>0</v>
      </c>
      <c r="DX1">
        <v>0</v>
      </c>
      <c r="DY1">
        <v>0</v>
      </c>
      <c r="DZ1">
        <v>0</v>
      </c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 t="str">
        <f t="array" ref="EL1:EU27">[8]!'!3. Espaces sécurisés!L10C3:L36C12'</f>
        <v>3. Espaces sécurisés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 t="str">
        <f t="array" ref="EV1:FG27">[8]!'!4. hygiène santé!L10C3:L36C14'</f>
        <v>4. hygiène santé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 t="str">
        <f t="array" ref="FH1:GA27">[8]!'!5. surete!L10C3:L36C22'</f>
        <v>5 . Sureté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</row>
    <row r="2" spans="1:183" x14ac:dyDescent="0.25">
      <c r="A2">
        <v>0</v>
      </c>
      <c r="B2">
        <v>0</v>
      </c>
      <c r="C2" t="str">
        <v>éléments porteurs (fissurations, stabilité, …)</v>
      </c>
      <c r="D2">
        <v>0</v>
      </c>
      <c r="E2">
        <v>0</v>
      </c>
      <c r="F2">
        <v>0</v>
      </c>
      <c r="G2">
        <v>0</v>
      </c>
      <c r="H2" t="str">
        <v>Planchers (flèches, stabilité, fissurations, …)</v>
      </c>
      <c r="I2">
        <v>0</v>
      </c>
      <c r="J2">
        <v>0</v>
      </c>
      <c r="K2">
        <v>0</v>
      </c>
      <c r="L2">
        <v>0</v>
      </c>
      <c r="M2" t="str">
        <v>Façades (fissurations, étanchéité, stabilité, dégradations, salissures, …)</v>
      </c>
      <c r="N2">
        <v>0</v>
      </c>
      <c r="O2">
        <v>0</v>
      </c>
      <c r="P2">
        <v>0</v>
      </c>
      <c r="Q2">
        <v>0</v>
      </c>
      <c r="R2" t="str">
        <v>Charpente (état des bois de charpente, stabilité, …)</v>
      </c>
      <c r="S2">
        <v>0</v>
      </c>
      <c r="T2">
        <v>0</v>
      </c>
      <c r="U2">
        <v>0</v>
      </c>
      <c r="V2">
        <v>0</v>
      </c>
      <c r="W2" t="str">
        <v>Toiture (étanchéité, gondollement, …)</v>
      </c>
      <c r="X2">
        <v>0</v>
      </c>
      <c r="Y2">
        <v>0</v>
      </c>
      <c r="Z2">
        <v>0</v>
      </c>
      <c r="AA2">
        <v>0</v>
      </c>
      <c r="AB2" t="str">
        <v>Menuiseries ext (étanchéité, facilité d'ouverture-fermeture, vitrage cassé, …)</v>
      </c>
      <c r="AC2">
        <v>0</v>
      </c>
      <c r="AD2">
        <v>0</v>
      </c>
      <c r="AE2">
        <v>0</v>
      </c>
      <c r="AF2">
        <v>0</v>
      </c>
      <c r="AG2" t="str">
        <v>Cloisons (fissurations, voilement, stabilité, dégradations, salissures, …)</v>
      </c>
      <c r="AH2">
        <v>0</v>
      </c>
      <c r="AI2">
        <v>0</v>
      </c>
      <c r="AJ2">
        <v>0</v>
      </c>
      <c r="AK2">
        <v>0</v>
      </c>
      <c r="AL2" t="str">
        <v>Menuiseries int (fissurations, voilement, stabilité, dégradations, salissures, …)</v>
      </c>
      <c r="AM2">
        <v>0</v>
      </c>
      <c r="AN2">
        <v>0</v>
      </c>
      <c r="AO2">
        <v>0</v>
      </c>
      <c r="AP2">
        <v>0</v>
      </c>
      <c r="AQ2" t="str">
        <v>Plafond (fissurations, voilement, stabilité, dégradations, salissures, …)</v>
      </c>
      <c r="AR2">
        <v>0</v>
      </c>
      <c r="AS2">
        <v>0</v>
      </c>
      <c r="AT2">
        <v>0</v>
      </c>
      <c r="AU2">
        <v>0</v>
      </c>
      <c r="AV2" t="str">
        <v>Revetement mural (fissurations, voilement, stabilité, dégradations, salissures, …)</v>
      </c>
      <c r="AW2">
        <v>0</v>
      </c>
      <c r="AX2">
        <v>0</v>
      </c>
      <c r="AY2">
        <v>0</v>
      </c>
      <c r="AZ2">
        <v>0</v>
      </c>
      <c r="BA2" t="str">
        <v>Sol (fissurations, voilement, stabilité, dégradations, salissures, …)</v>
      </c>
      <c r="BB2">
        <v>0</v>
      </c>
      <c r="BC2">
        <v>0</v>
      </c>
      <c r="BD2">
        <v>0</v>
      </c>
      <c r="BE2">
        <v>0</v>
      </c>
      <c r="BF2" t="str">
        <v>Iso des murs</v>
      </c>
      <c r="BG2">
        <v>0</v>
      </c>
      <c r="BH2">
        <v>0</v>
      </c>
      <c r="BI2">
        <v>0</v>
      </c>
      <c r="BJ2">
        <v>0</v>
      </c>
      <c r="BK2" t="str">
        <v>Iso des toitures</v>
      </c>
      <c r="BL2">
        <v>0</v>
      </c>
      <c r="BM2">
        <v>0</v>
      </c>
      <c r="BN2">
        <v>0</v>
      </c>
      <c r="BO2">
        <v>0</v>
      </c>
      <c r="BP2" t="str">
        <v>Iso menuiseries ext</v>
      </c>
      <c r="BQ2">
        <v>0</v>
      </c>
      <c r="BR2">
        <v>0</v>
      </c>
      <c r="BS2">
        <v>0</v>
      </c>
      <c r="BT2">
        <v>0</v>
      </c>
      <c r="BU2" t="str">
        <v>Prod et distrib de chaleur (Vétusté et fonctionnement chaufferie, radiateurs, …)</v>
      </c>
      <c r="BV2">
        <v>0</v>
      </c>
      <c r="BW2">
        <v>0</v>
      </c>
      <c r="BX2">
        <v>0</v>
      </c>
      <c r="BY2">
        <v>0</v>
      </c>
      <c r="BZ2" t="str">
        <v>Prod et distrib de froid (Vétusté et fonctionnement des installations de climatisation, …)</v>
      </c>
      <c r="CA2">
        <v>0</v>
      </c>
      <c r="CB2">
        <v>0</v>
      </c>
      <c r="CC2">
        <v>0</v>
      </c>
      <c r="CD2">
        <v>0</v>
      </c>
      <c r="CE2" t="str">
        <v>Equipements sanitaires (Vétusté et fonctionnement des installations sanitaires, …)</v>
      </c>
      <c r="CF2">
        <v>0</v>
      </c>
      <c r="CG2">
        <v>0</v>
      </c>
      <c r="CH2">
        <v>0</v>
      </c>
      <c r="CI2">
        <v>0</v>
      </c>
      <c r="CJ2" t="str">
        <v>Equipement / Appareils élévateurs (vétusté et fonctionnement, …)</v>
      </c>
      <c r="CK2">
        <v>0</v>
      </c>
      <c r="CL2">
        <v>0</v>
      </c>
      <c r="CM2">
        <v>0</v>
      </c>
      <c r="CN2">
        <v>0</v>
      </c>
      <c r="CO2" t="str">
        <v>Courant fort (vétusté et fonctionnement des TGBT, transfos, distributions elec…)</v>
      </c>
      <c r="CP2">
        <v>0</v>
      </c>
      <c r="CQ2">
        <v>0</v>
      </c>
      <c r="CR2">
        <v>0</v>
      </c>
      <c r="CS2">
        <v>0</v>
      </c>
      <c r="CT2" t="str">
        <v xml:space="preserve">Courant faible (vétusté et fonctionnement des installations de téléphonie et informatique, </v>
      </c>
      <c r="CU2">
        <v>0</v>
      </c>
      <c r="CV2">
        <v>0</v>
      </c>
      <c r="CW2">
        <v>0</v>
      </c>
      <c r="CX2">
        <v>0</v>
      </c>
      <c r="CY2" t="str">
        <v>VRD (dégradation des voiries, fonctionnement des réseaux, …)</v>
      </c>
      <c r="CZ2">
        <v>0</v>
      </c>
      <c r="DA2">
        <v>0</v>
      </c>
      <c r="DB2">
        <v>0</v>
      </c>
      <c r="DC2">
        <v>0</v>
      </c>
      <c r="DD2" t="str">
        <v>Espaces verts (entretien régulier, végétation sauvage, …)</v>
      </c>
      <c r="DE2">
        <v>0</v>
      </c>
      <c r="DF2">
        <v>0</v>
      </c>
      <c r="DG2">
        <v>0</v>
      </c>
      <c r="DH2">
        <v>0</v>
      </c>
      <c r="DI2" t="str">
        <v>Existence d'un rapport de sécurité</v>
      </c>
      <c r="DJ2">
        <v>0</v>
      </c>
      <c r="DK2" t="str">
        <v>Date du rapport</v>
      </c>
      <c r="DL2" t="str">
        <v>Conclusion du rapport</v>
      </c>
      <c r="DM2">
        <v>0</v>
      </c>
      <c r="DN2">
        <v>0</v>
      </c>
      <c r="DO2">
        <v>0</v>
      </c>
      <c r="DP2" t="str">
        <v>Accessibilité des batiments</v>
      </c>
      <c r="DQ2">
        <v>0</v>
      </c>
      <c r="DR2">
        <v>0</v>
      </c>
      <c r="DS2">
        <v>0</v>
      </c>
      <c r="DT2">
        <v>0</v>
      </c>
      <c r="DU2" t="str">
        <v>Circulations adaptées</v>
      </c>
      <c r="DV2">
        <v>0</v>
      </c>
      <c r="DW2">
        <v>0</v>
      </c>
      <c r="DX2">
        <v>0</v>
      </c>
      <c r="DY2">
        <v>0</v>
      </c>
      <c r="DZ2" t="str">
        <v>Ascenseurs adaptés</v>
      </c>
      <c r="EA2">
        <v>0</v>
      </c>
      <c r="EB2">
        <v>0</v>
      </c>
      <c r="EC2">
        <v>0</v>
      </c>
      <c r="ED2">
        <v>0</v>
      </c>
      <c r="EE2" t="str">
        <v>Sanitaires adaptés</v>
      </c>
      <c r="EF2">
        <v>0</v>
      </c>
      <c r="EG2">
        <v>0</v>
      </c>
      <c r="EH2">
        <v>0</v>
      </c>
      <c r="EI2">
        <v>0</v>
      </c>
      <c r="EJ2" t="str">
        <v>Diagnostique accessibilité</v>
      </c>
      <c r="EK2">
        <v>0</v>
      </c>
      <c r="EL2" t="str">
        <v>Protection des salles serveurs : dispositifs de protection (contrôle d'accès, détection anti-intrusion, régulation thermique, sécurité électrique, …) des salles informatiques.</v>
      </c>
      <c r="EM2">
        <v>0</v>
      </c>
      <c r="EN2">
        <v>0</v>
      </c>
      <c r="EO2">
        <v>0</v>
      </c>
      <c r="EP2">
        <v>0</v>
      </c>
      <c r="EQ2" t="str">
        <v>Protection des autres espaces : à évaluer en fonction des besoins sécifiques des services logés dans le bâtiment (ex: salle des coffres).</v>
      </c>
      <c r="ER2">
        <v>0</v>
      </c>
      <c r="ES2">
        <v>0</v>
      </c>
      <c r="ET2">
        <v>0</v>
      </c>
      <c r="EU2">
        <v>0</v>
      </c>
      <c r="EV2" t="str">
        <v>Présence d'amiante sous forme fibreuse</v>
      </c>
      <c r="EW2">
        <v>0</v>
      </c>
      <c r="EX2">
        <v>0</v>
      </c>
      <c r="EY2" t="str">
        <v>Présence d'amiante sous forme solide</v>
      </c>
      <c r="EZ2">
        <v>0</v>
      </c>
      <c r="FA2">
        <v>0</v>
      </c>
      <c r="FB2" t="str">
        <v>Présence de termites</v>
      </c>
      <c r="FC2">
        <v>0</v>
      </c>
      <c r="FD2">
        <v>0</v>
      </c>
      <c r="FE2" t="str">
        <v>Présence de plomb</v>
      </c>
      <c r="FF2">
        <v>0</v>
      </c>
      <c r="FG2">
        <v>0</v>
      </c>
      <c r="FH2" t="str">
        <v>Détection anti-intrusion</v>
      </c>
      <c r="FI2">
        <v>0</v>
      </c>
      <c r="FJ2">
        <v>0</v>
      </c>
      <c r="FK2">
        <v>0</v>
      </c>
      <c r="FL2">
        <v>0</v>
      </c>
      <c r="FM2" t="str">
        <v>Contrôle d'accès - badge</v>
      </c>
      <c r="FN2">
        <v>0</v>
      </c>
      <c r="FO2">
        <v>0</v>
      </c>
      <c r="FP2">
        <v>0</v>
      </c>
      <c r="FQ2">
        <v>0</v>
      </c>
      <c r="FR2" t="str">
        <v>Gardiennage</v>
      </c>
      <c r="FS2">
        <v>0</v>
      </c>
      <c r="FT2">
        <v>0</v>
      </c>
      <c r="FU2">
        <v>0</v>
      </c>
      <c r="FV2">
        <v>0</v>
      </c>
      <c r="FW2" t="str">
        <v>Video surveillance</v>
      </c>
      <c r="FX2">
        <v>0</v>
      </c>
      <c r="FY2">
        <v>0</v>
      </c>
      <c r="FZ2">
        <v>0</v>
      </c>
      <c r="GA2">
        <v>0</v>
      </c>
    </row>
    <row r="3" spans="1:183" x14ac:dyDescent="0.25">
      <c r="A3">
        <v>0</v>
      </c>
      <c r="B3">
        <v>0</v>
      </c>
      <c r="C3" t="str">
        <v>TS</v>
      </c>
      <c r="D3" t="str">
        <v>S</v>
      </c>
      <c r="E3" t="str">
        <v>PS</v>
      </c>
      <c r="F3" t="str">
        <v>Ma</v>
      </c>
      <c r="G3" t="str">
        <v>SO</v>
      </c>
      <c r="H3" t="str">
        <v>TS</v>
      </c>
      <c r="I3" t="str">
        <v>S</v>
      </c>
      <c r="J3" t="str">
        <v>PS</v>
      </c>
      <c r="K3" t="str">
        <v>Ma</v>
      </c>
      <c r="L3" t="str">
        <v>SO</v>
      </c>
      <c r="M3" t="str">
        <v>TS</v>
      </c>
      <c r="N3" t="str">
        <v>S</v>
      </c>
      <c r="O3" t="str">
        <v>PS</v>
      </c>
      <c r="P3" t="str">
        <v>Ma</v>
      </c>
      <c r="Q3" t="str">
        <v>SO</v>
      </c>
      <c r="R3" t="str">
        <v>TS</v>
      </c>
      <c r="S3" t="str">
        <v>S</v>
      </c>
      <c r="T3" t="str">
        <v>PS</v>
      </c>
      <c r="U3" t="str">
        <v>Ma</v>
      </c>
      <c r="V3" t="str">
        <v>SO</v>
      </c>
      <c r="W3" t="str">
        <v>TS</v>
      </c>
      <c r="X3" t="str">
        <v>S</v>
      </c>
      <c r="Y3" t="str">
        <v>PS</v>
      </c>
      <c r="Z3" t="str">
        <v>Ma</v>
      </c>
      <c r="AA3" t="str">
        <v>SO</v>
      </c>
      <c r="AB3" t="str">
        <v>TS</v>
      </c>
      <c r="AC3" t="str">
        <v>S</v>
      </c>
      <c r="AD3" t="str">
        <v>PS</v>
      </c>
      <c r="AE3" t="str">
        <v>Ma</v>
      </c>
      <c r="AF3" t="str">
        <v>SO</v>
      </c>
      <c r="AG3" t="str">
        <v>TS</v>
      </c>
      <c r="AH3" t="str">
        <v>S</v>
      </c>
      <c r="AI3" t="str">
        <v>PS</v>
      </c>
      <c r="AJ3" t="str">
        <v>Ma</v>
      </c>
      <c r="AK3" t="str">
        <v>SO</v>
      </c>
      <c r="AL3" t="str">
        <v>TS</v>
      </c>
      <c r="AM3" t="str">
        <v>S</v>
      </c>
      <c r="AN3" t="str">
        <v>PS</v>
      </c>
      <c r="AO3" t="str">
        <v>Ma</v>
      </c>
      <c r="AP3" t="str">
        <v>SO</v>
      </c>
      <c r="AQ3" t="str">
        <v>TS</v>
      </c>
      <c r="AR3" t="str">
        <v>S</v>
      </c>
      <c r="AS3" t="str">
        <v>PS</v>
      </c>
      <c r="AT3" t="str">
        <v>Ma</v>
      </c>
      <c r="AU3" t="str">
        <v>SO</v>
      </c>
      <c r="AV3" t="str">
        <v>TS</v>
      </c>
      <c r="AW3" t="str">
        <v>S</v>
      </c>
      <c r="AX3" t="str">
        <v>PS</v>
      </c>
      <c r="AY3" t="str">
        <v>Ma</v>
      </c>
      <c r="AZ3" t="str">
        <v>SO</v>
      </c>
      <c r="BA3" t="str">
        <v>TS</v>
      </c>
      <c r="BB3" t="str">
        <v>S</v>
      </c>
      <c r="BC3" t="str">
        <v>PS</v>
      </c>
      <c r="BD3" t="str">
        <v>Ma</v>
      </c>
      <c r="BE3" t="str">
        <v>SO</v>
      </c>
      <c r="BF3" t="str">
        <v>TS</v>
      </c>
      <c r="BG3" t="str">
        <v>S</v>
      </c>
      <c r="BH3" t="str">
        <v>PS</v>
      </c>
      <c r="BI3" t="str">
        <v>Ma</v>
      </c>
      <c r="BJ3" t="str">
        <v>SO</v>
      </c>
      <c r="BK3" t="str">
        <v>TS</v>
      </c>
      <c r="BL3" t="str">
        <v>S</v>
      </c>
      <c r="BM3" t="str">
        <v>PS</v>
      </c>
      <c r="BN3" t="str">
        <v>Ma</v>
      </c>
      <c r="BO3" t="str">
        <v>SO</v>
      </c>
      <c r="BP3" t="str">
        <v>TS</v>
      </c>
      <c r="BQ3" t="str">
        <v>S</v>
      </c>
      <c r="BR3" t="str">
        <v>PS</v>
      </c>
      <c r="BS3" t="str">
        <v>Ma</v>
      </c>
      <c r="BT3" t="str">
        <v>SO</v>
      </c>
      <c r="BU3" t="str">
        <v>TS</v>
      </c>
      <c r="BV3" t="str">
        <v>S</v>
      </c>
      <c r="BW3" t="str">
        <v>PS</v>
      </c>
      <c r="BX3" t="str">
        <v>Ma</v>
      </c>
      <c r="BY3" t="str">
        <v>SO</v>
      </c>
      <c r="BZ3" t="str">
        <v>TS</v>
      </c>
      <c r="CA3" t="str">
        <v>S</v>
      </c>
      <c r="CB3" t="str">
        <v>PS</v>
      </c>
      <c r="CC3" t="str">
        <v>Ma</v>
      </c>
      <c r="CD3" t="str">
        <v>SO</v>
      </c>
      <c r="CE3" t="str">
        <v>TS</v>
      </c>
      <c r="CF3" t="str">
        <v>S</v>
      </c>
      <c r="CG3" t="str">
        <v>PS</v>
      </c>
      <c r="CH3" t="str">
        <v>Ma</v>
      </c>
      <c r="CI3" t="str">
        <v>SO</v>
      </c>
      <c r="CJ3" t="str">
        <v>TS</v>
      </c>
      <c r="CK3" t="str">
        <v>S</v>
      </c>
      <c r="CL3" t="str">
        <v>PS</v>
      </c>
      <c r="CM3" t="str">
        <v>Ma</v>
      </c>
      <c r="CN3" t="str">
        <v>SO</v>
      </c>
      <c r="CO3" t="str">
        <v>TS</v>
      </c>
      <c r="CP3" t="str">
        <v>S</v>
      </c>
      <c r="CQ3" t="str">
        <v>PS</v>
      </c>
      <c r="CR3" t="str">
        <v>Ma</v>
      </c>
      <c r="CS3" t="str">
        <v>SO</v>
      </c>
      <c r="CT3" t="str">
        <v>TS</v>
      </c>
      <c r="CU3" t="str">
        <v>S</v>
      </c>
      <c r="CV3" t="str">
        <v>PS</v>
      </c>
      <c r="CW3" t="str">
        <v>Ma</v>
      </c>
      <c r="CX3" t="str">
        <v>SO</v>
      </c>
      <c r="CY3" t="str">
        <v>TS</v>
      </c>
      <c r="CZ3" t="str">
        <v>S</v>
      </c>
      <c r="DA3" t="str">
        <v>PS</v>
      </c>
      <c r="DB3" t="str">
        <v>Ma</v>
      </c>
      <c r="DC3" t="str">
        <v>SO</v>
      </c>
      <c r="DD3" t="str">
        <v>TS</v>
      </c>
      <c r="DE3" t="str">
        <v>S</v>
      </c>
      <c r="DF3" t="str">
        <v>PS</v>
      </c>
      <c r="DG3" t="str">
        <v>Ma</v>
      </c>
      <c r="DH3" t="str">
        <v>SO</v>
      </c>
      <c r="DI3" t="str">
        <v>Oui</v>
      </c>
      <c r="DJ3" t="str">
        <v>Non</v>
      </c>
      <c r="DK3">
        <v>0</v>
      </c>
      <c r="DL3" t="str">
        <v>TS</v>
      </c>
      <c r="DM3" t="str">
        <v>S</v>
      </c>
      <c r="DN3" t="str">
        <v>Ma</v>
      </c>
      <c r="DO3" t="str">
        <v>SO</v>
      </c>
      <c r="DP3" t="str">
        <v>TS</v>
      </c>
      <c r="DQ3" t="str">
        <v>S</v>
      </c>
      <c r="DR3" t="str">
        <v>PS</v>
      </c>
      <c r="DS3" t="str">
        <v>Ma</v>
      </c>
      <c r="DT3" t="str">
        <v>SO</v>
      </c>
      <c r="DU3" t="str">
        <v>TS</v>
      </c>
      <c r="DV3" t="str">
        <v>S</v>
      </c>
      <c r="DW3" t="str">
        <v>PS</v>
      </c>
      <c r="DX3" t="str">
        <v>Ma</v>
      </c>
      <c r="DY3" t="str">
        <v>SO</v>
      </c>
      <c r="DZ3" t="str">
        <v>TS</v>
      </c>
      <c r="EA3" t="str">
        <v>S</v>
      </c>
      <c r="EB3" t="str">
        <v>PS</v>
      </c>
      <c r="EC3" t="str">
        <v>Ma</v>
      </c>
      <c r="ED3" t="str">
        <v>SO</v>
      </c>
      <c r="EE3" t="str">
        <v>TS</v>
      </c>
      <c r="EF3" t="str">
        <v>S</v>
      </c>
      <c r="EG3" t="str">
        <v>PS</v>
      </c>
      <c r="EH3" t="str">
        <v>Ma</v>
      </c>
      <c r="EI3" t="str">
        <v>SO</v>
      </c>
      <c r="EJ3" t="str">
        <v>Oui</v>
      </c>
      <c r="EK3" t="str">
        <v>Non</v>
      </c>
      <c r="EL3" t="str">
        <v>TS</v>
      </c>
      <c r="EM3" t="str">
        <v>S</v>
      </c>
      <c r="EN3" t="str">
        <v>PS</v>
      </c>
      <c r="EO3" t="str">
        <v>Ma</v>
      </c>
      <c r="EP3" t="str">
        <v>SO</v>
      </c>
      <c r="EQ3" t="str">
        <v>TS</v>
      </c>
      <c r="ER3" t="str">
        <v>S</v>
      </c>
      <c r="ES3" t="str">
        <v>PS</v>
      </c>
      <c r="ET3" t="str">
        <v>Ma</v>
      </c>
      <c r="EU3" t="str">
        <v>SO</v>
      </c>
      <c r="EV3" t="str">
        <v xml:space="preserve">Oui </v>
      </c>
      <c r="EW3" t="str">
        <v>Non</v>
      </c>
      <c r="EX3" t="str">
        <v>PA</v>
      </c>
      <c r="EY3" t="str">
        <v xml:space="preserve">Oui </v>
      </c>
      <c r="EZ3" t="str">
        <v>Non</v>
      </c>
      <c r="FA3" t="str">
        <v>PA</v>
      </c>
      <c r="FB3" t="str">
        <v xml:space="preserve">Oui </v>
      </c>
      <c r="FC3" t="str">
        <v>Non</v>
      </c>
      <c r="FD3" t="str">
        <v>PA</v>
      </c>
      <c r="FE3" t="str">
        <v xml:space="preserve">Oui </v>
      </c>
      <c r="FF3" t="str">
        <v>Non</v>
      </c>
      <c r="FG3" t="str">
        <v>PA</v>
      </c>
      <c r="FH3" t="str">
        <v>TS</v>
      </c>
      <c r="FI3" t="str">
        <v>S</v>
      </c>
      <c r="FJ3" t="str">
        <v>PS</v>
      </c>
      <c r="FK3" t="str">
        <v>Ma</v>
      </c>
      <c r="FL3" t="str">
        <v>SO</v>
      </c>
      <c r="FM3" t="str">
        <v>TS</v>
      </c>
      <c r="FN3" t="str">
        <v>S</v>
      </c>
      <c r="FO3" t="str">
        <v>PS</v>
      </c>
      <c r="FP3" t="str">
        <v>Ma</v>
      </c>
      <c r="FQ3" t="str">
        <v>SO</v>
      </c>
      <c r="FR3" t="str">
        <v>TS</v>
      </c>
      <c r="FS3" t="str">
        <v>S</v>
      </c>
      <c r="FT3" t="str">
        <v>PS</v>
      </c>
      <c r="FU3" t="str">
        <v>Ma</v>
      </c>
      <c r="FV3" t="str">
        <v>SO</v>
      </c>
      <c r="FW3" t="str">
        <v>TS</v>
      </c>
      <c r="FX3" t="str">
        <v>S</v>
      </c>
      <c r="FY3" t="str">
        <v>PS</v>
      </c>
      <c r="FZ3" t="str">
        <v>Ma</v>
      </c>
      <c r="GA3" t="str">
        <v>SO</v>
      </c>
    </row>
    <row r="4" spans="1:183" x14ac:dyDescent="0.25">
      <c r="A4">
        <v>1</v>
      </c>
      <c r="B4" t="str">
        <v>Administration</v>
      </c>
      <c r="C4" t="str">
        <v>X</v>
      </c>
      <c r="D4">
        <v>0</v>
      </c>
      <c r="E4">
        <v>0</v>
      </c>
      <c r="F4">
        <v>0</v>
      </c>
      <c r="G4">
        <v>0</v>
      </c>
      <c r="H4" t="str">
        <v>X</v>
      </c>
      <c r="I4">
        <v>0</v>
      </c>
      <c r="J4">
        <v>0</v>
      </c>
      <c r="K4">
        <v>0</v>
      </c>
      <c r="L4">
        <v>0</v>
      </c>
      <c r="M4" t="str">
        <v>X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tr">
        <v>X</v>
      </c>
      <c r="W4">
        <v>0</v>
      </c>
      <c r="X4" t="str">
        <v>X</v>
      </c>
      <c r="Y4">
        <v>0</v>
      </c>
      <c r="Z4">
        <v>0</v>
      </c>
      <c r="AA4">
        <v>0</v>
      </c>
      <c r="AB4" t="str">
        <v>X</v>
      </c>
      <c r="AC4">
        <v>0</v>
      </c>
      <c r="AD4">
        <v>0</v>
      </c>
      <c r="AE4">
        <v>0</v>
      </c>
      <c r="AF4">
        <v>0</v>
      </c>
      <c r="AG4" t="str">
        <v>X</v>
      </c>
      <c r="AH4">
        <v>0</v>
      </c>
      <c r="AI4">
        <v>0</v>
      </c>
      <c r="AJ4">
        <v>0</v>
      </c>
      <c r="AK4">
        <v>0</v>
      </c>
      <c r="AL4">
        <v>0</v>
      </c>
      <c r="AM4" t="str">
        <v>X</v>
      </c>
      <c r="AN4">
        <v>0</v>
      </c>
      <c r="AO4">
        <v>0</v>
      </c>
      <c r="AP4">
        <v>0</v>
      </c>
      <c r="AQ4" t="str">
        <v>X</v>
      </c>
      <c r="AR4">
        <v>0</v>
      </c>
      <c r="AS4">
        <v>0</v>
      </c>
      <c r="AT4">
        <v>0</v>
      </c>
      <c r="AU4">
        <v>0</v>
      </c>
      <c r="AV4" t="str">
        <v>X</v>
      </c>
      <c r="AW4">
        <v>0</v>
      </c>
      <c r="AX4">
        <v>0</v>
      </c>
      <c r="AY4">
        <v>0</v>
      </c>
      <c r="AZ4">
        <v>0</v>
      </c>
      <c r="BA4" t="str">
        <v>X</v>
      </c>
      <c r="BB4">
        <v>0</v>
      </c>
      <c r="BC4">
        <v>0</v>
      </c>
      <c r="BD4">
        <v>0</v>
      </c>
      <c r="BE4">
        <v>0</v>
      </c>
      <c r="BF4" t="str">
        <v>X</v>
      </c>
      <c r="BG4">
        <v>0</v>
      </c>
      <c r="BH4">
        <v>0</v>
      </c>
      <c r="BI4">
        <v>0</v>
      </c>
      <c r="BJ4">
        <v>0</v>
      </c>
      <c r="BK4">
        <v>0</v>
      </c>
      <c r="BL4" t="str">
        <v>X</v>
      </c>
      <c r="BM4">
        <v>0</v>
      </c>
      <c r="BN4">
        <v>0</v>
      </c>
      <c r="BO4">
        <v>0</v>
      </c>
      <c r="BP4" t="str">
        <v>X</v>
      </c>
      <c r="BQ4">
        <v>0</v>
      </c>
      <c r="BR4">
        <v>0</v>
      </c>
      <c r="BS4">
        <v>0</v>
      </c>
      <c r="BT4">
        <v>0</v>
      </c>
      <c r="BU4" t="str">
        <v>X</v>
      </c>
      <c r="BV4">
        <v>0</v>
      </c>
      <c r="BW4">
        <v>0</v>
      </c>
      <c r="BX4">
        <v>0</v>
      </c>
      <c r="BY4">
        <v>0</v>
      </c>
      <c r="BZ4" t="str">
        <v>X</v>
      </c>
      <c r="CA4">
        <v>0</v>
      </c>
      <c r="CB4">
        <v>0</v>
      </c>
      <c r="CC4">
        <v>0</v>
      </c>
      <c r="CD4">
        <v>0</v>
      </c>
      <c r="CE4" t="str">
        <v>X</v>
      </c>
      <c r="CF4">
        <v>0</v>
      </c>
      <c r="CG4">
        <v>0</v>
      </c>
      <c r="CH4">
        <v>0</v>
      </c>
      <c r="CI4">
        <v>0</v>
      </c>
      <c r="CJ4" t="str">
        <v>X</v>
      </c>
      <c r="CK4">
        <v>0</v>
      </c>
      <c r="CL4">
        <v>0</v>
      </c>
      <c r="CM4">
        <v>0</v>
      </c>
      <c r="CN4">
        <v>0</v>
      </c>
      <c r="CO4" t="str">
        <v>X</v>
      </c>
      <c r="CP4">
        <v>0</v>
      </c>
      <c r="CQ4">
        <v>0</v>
      </c>
      <c r="CR4">
        <v>0</v>
      </c>
      <c r="CS4">
        <v>0</v>
      </c>
      <c r="CT4" t="str">
        <v>X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 t="str">
        <v>X</v>
      </c>
      <c r="DB4">
        <v>0</v>
      </c>
      <c r="DC4">
        <v>0</v>
      </c>
      <c r="DD4">
        <v>0</v>
      </c>
      <c r="DE4" t="str">
        <v>X</v>
      </c>
      <c r="DF4">
        <v>0</v>
      </c>
      <c r="DG4">
        <v>0</v>
      </c>
      <c r="DH4">
        <v>0</v>
      </c>
      <c r="DI4" t="str">
        <v>X</v>
      </c>
      <c r="DJ4">
        <v>0</v>
      </c>
      <c r="DK4">
        <v>41019</v>
      </c>
      <c r="DL4" t="str">
        <v>X</v>
      </c>
      <c r="DM4">
        <v>0</v>
      </c>
      <c r="DN4">
        <v>0</v>
      </c>
      <c r="DO4">
        <v>0</v>
      </c>
      <c r="DP4" t="str">
        <v>X</v>
      </c>
      <c r="DQ4">
        <v>0</v>
      </c>
      <c r="DR4">
        <v>0</v>
      </c>
      <c r="DS4">
        <v>0</v>
      </c>
      <c r="DT4">
        <v>0</v>
      </c>
      <c r="DU4">
        <v>0</v>
      </c>
      <c r="DV4" t="str">
        <v>X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 t="str">
        <v>X</v>
      </c>
      <c r="ED4">
        <v>0</v>
      </c>
      <c r="EE4">
        <v>0</v>
      </c>
      <c r="EF4">
        <v>0</v>
      </c>
      <c r="EG4">
        <v>0</v>
      </c>
      <c r="EH4" t="str">
        <v>X</v>
      </c>
      <c r="EI4">
        <v>0</v>
      </c>
      <c r="EJ4" t="str">
        <v>X</v>
      </c>
      <c r="EK4">
        <v>0</v>
      </c>
      <c r="EL4">
        <v>0</v>
      </c>
      <c r="EM4" t="str">
        <v>X</v>
      </c>
      <c r="EN4">
        <v>0</v>
      </c>
      <c r="EO4">
        <v>0</v>
      </c>
      <c r="EP4">
        <v>0</v>
      </c>
      <c r="EQ4" t="str">
        <v>X</v>
      </c>
      <c r="ER4">
        <v>0</v>
      </c>
      <c r="ES4">
        <v>0</v>
      </c>
      <c r="ET4">
        <v>0</v>
      </c>
      <c r="EU4">
        <v>0</v>
      </c>
      <c r="EV4">
        <v>0</v>
      </c>
      <c r="EW4" t="str">
        <v>X</v>
      </c>
      <c r="EX4">
        <v>0</v>
      </c>
      <c r="EY4" t="str">
        <v>X</v>
      </c>
      <c r="EZ4">
        <v>0</v>
      </c>
      <c r="FA4">
        <v>0</v>
      </c>
      <c r="FB4">
        <v>0</v>
      </c>
      <c r="FC4">
        <v>0</v>
      </c>
      <c r="FD4" t="str">
        <v>X</v>
      </c>
      <c r="FE4">
        <v>0</v>
      </c>
      <c r="FF4">
        <v>0</v>
      </c>
      <c r="FG4" t="str">
        <v>X</v>
      </c>
      <c r="FH4" t="str">
        <v>X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 t="str">
        <v>X</v>
      </c>
      <c r="FR4">
        <v>0</v>
      </c>
      <c r="FS4" t="str">
        <v>X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 t="str">
        <v>X</v>
      </c>
    </row>
    <row r="5" spans="1:183" x14ac:dyDescent="0.25">
      <c r="A5">
        <v>2</v>
      </c>
      <c r="B5" t="str">
        <v>Enseignement</v>
      </c>
      <c r="C5" t="str">
        <v>X</v>
      </c>
      <c r="D5">
        <v>0</v>
      </c>
      <c r="E5">
        <v>0</v>
      </c>
      <c r="F5">
        <v>0</v>
      </c>
      <c r="G5">
        <v>0</v>
      </c>
      <c r="H5" t="str">
        <v>X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t="str">
        <v>X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tr">
        <v>X</v>
      </c>
      <c r="W5">
        <v>0</v>
      </c>
      <c r="X5" t="str">
        <v>X</v>
      </c>
      <c r="Y5">
        <v>0</v>
      </c>
      <c r="Z5">
        <v>0</v>
      </c>
      <c r="AA5">
        <v>0</v>
      </c>
      <c r="AB5" t="str">
        <v>X</v>
      </c>
      <c r="AC5">
        <v>0</v>
      </c>
      <c r="AD5">
        <v>0</v>
      </c>
      <c r="AE5">
        <v>0</v>
      </c>
      <c r="AF5">
        <v>0</v>
      </c>
      <c r="AG5" t="str">
        <v>X</v>
      </c>
      <c r="AH5">
        <v>0</v>
      </c>
      <c r="AI5">
        <v>0</v>
      </c>
      <c r="AJ5">
        <v>0</v>
      </c>
      <c r="AK5">
        <v>0</v>
      </c>
      <c r="AL5">
        <v>0</v>
      </c>
      <c r="AM5" t="str">
        <v>X</v>
      </c>
      <c r="AN5">
        <v>0</v>
      </c>
      <c r="AO5">
        <v>0</v>
      </c>
      <c r="AP5">
        <v>0</v>
      </c>
      <c r="AQ5">
        <v>0</v>
      </c>
      <c r="AR5">
        <v>0</v>
      </c>
      <c r="AS5" t="str">
        <v>X</v>
      </c>
      <c r="AT5">
        <v>0</v>
      </c>
      <c r="AU5">
        <v>0</v>
      </c>
      <c r="AV5">
        <v>0</v>
      </c>
      <c r="AW5">
        <v>0</v>
      </c>
      <c r="AX5" t="str">
        <v>X</v>
      </c>
      <c r="AY5">
        <v>0</v>
      </c>
      <c r="AZ5">
        <v>0</v>
      </c>
      <c r="BA5">
        <v>0</v>
      </c>
      <c r="BB5" t="str">
        <v>X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 t="str">
        <v>X</v>
      </c>
      <c r="BJ5">
        <v>0</v>
      </c>
      <c r="BK5">
        <v>0</v>
      </c>
      <c r="BL5">
        <v>0</v>
      </c>
      <c r="BM5" t="str">
        <v>X</v>
      </c>
      <c r="BN5">
        <v>0</v>
      </c>
      <c r="BO5">
        <v>0</v>
      </c>
      <c r="BP5">
        <v>0</v>
      </c>
      <c r="BQ5" t="str">
        <v>X</v>
      </c>
      <c r="BR5">
        <v>0</v>
      </c>
      <c r="BS5">
        <v>0</v>
      </c>
      <c r="BT5">
        <v>0</v>
      </c>
      <c r="BU5">
        <v>0</v>
      </c>
      <c r="BV5" t="str">
        <v>X</v>
      </c>
      <c r="BW5">
        <v>0</v>
      </c>
      <c r="BX5">
        <v>0</v>
      </c>
      <c r="BY5">
        <v>0</v>
      </c>
      <c r="BZ5" t="str">
        <v>X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 t="str">
        <v>X</v>
      </c>
      <c r="CI5">
        <v>0</v>
      </c>
      <c r="CJ5">
        <v>0</v>
      </c>
      <c r="CK5">
        <v>0</v>
      </c>
      <c r="CL5">
        <v>0</v>
      </c>
      <c r="CM5" t="str">
        <v>X</v>
      </c>
      <c r="CN5">
        <v>0</v>
      </c>
      <c r="CO5">
        <v>0</v>
      </c>
      <c r="CP5">
        <v>0</v>
      </c>
      <c r="CQ5" t="str">
        <v>X</v>
      </c>
      <c r="CR5">
        <v>0</v>
      </c>
      <c r="CS5">
        <v>0</v>
      </c>
      <c r="CT5">
        <v>0</v>
      </c>
      <c r="CU5">
        <v>0</v>
      </c>
      <c r="CV5" t="str">
        <v>X</v>
      </c>
      <c r="CW5">
        <v>0</v>
      </c>
      <c r="CX5">
        <v>0</v>
      </c>
      <c r="CY5">
        <v>0</v>
      </c>
      <c r="CZ5">
        <v>0</v>
      </c>
      <c r="DA5" t="str">
        <v>X</v>
      </c>
      <c r="DB5">
        <v>0</v>
      </c>
      <c r="DC5">
        <v>0</v>
      </c>
      <c r="DD5">
        <v>0</v>
      </c>
      <c r="DE5" t="str">
        <v>X</v>
      </c>
      <c r="DF5">
        <v>0</v>
      </c>
      <c r="DG5">
        <v>0</v>
      </c>
      <c r="DH5">
        <v>0</v>
      </c>
      <c r="DI5" t="str">
        <v>X</v>
      </c>
      <c r="DJ5">
        <v>0</v>
      </c>
      <c r="DK5">
        <v>0</v>
      </c>
      <c r="DL5" t="str">
        <v>X</v>
      </c>
      <c r="DM5">
        <v>0</v>
      </c>
      <c r="DN5">
        <v>0</v>
      </c>
      <c r="DO5">
        <v>0</v>
      </c>
      <c r="DP5" t="str">
        <v>X</v>
      </c>
      <c r="DQ5">
        <v>0</v>
      </c>
      <c r="DR5">
        <v>0</v>
      </c>
      <c r="DS5">
        <v>0</v>
      </c>
      <c r="DT5">
        <v>0</v>
      </c>
      <c r="DU5">
        <v>0</v>
      </c>
      <c r="DV5" t="str">
        <v>X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 t="str">
        <v>X</v>
      </c>
      <c r="ED5">
        <v>0</v>
      </c>
      <c r="EE5">
        <v>0</v>
      </c>
      <c r="EF5">
        <v>0</v>
      </c>
      <c r="EG5" t="str">
        <v>X</v>
      </c>
      <c r="EH5">
        <v>0</v>
      </c>
      <c r="EI5">
        <v>0</v>
      </c>
      <c r="EJ5" t="str">
        <v>X</v>
      </c>
      <c r="EK5">
        <v>0</v>
      </c>
      <c r="EL5">
        <v>0</v>
      </c>
      <c r="EM5">
        <v>0</v>
      </c>
      <c r="EN5">
        <v>0</v>
      </c>
      <c r="EO5">
        <v>0</v>
      </c>
      <c r="EP5" t="str">
        <v>X</v>
      </c>
      <c r="EQ5" t="str">
        <v>X</v>
      </c>
      <c r="ER5">
        <v>0</v>
      </c>
      <c r="ES5">
        <v>0</v>
      </c>
      <c r="ET5">
        <v>0</v>
      </c>
      <c r="EU5">
        <v>0</v>
      </c>
      <c r="EV5">
        <v>0</v>
      </c>
      <c r="EW5" t="str">
        <v>X</v>
      </c>
      <c r="EX5">
        <v>0</v>
      </c>
      <c r="EY5" t="str">
        <v>X</v>
      </c>
      <c r="EZ5">
        <v>0</v>
      </c>
      <c r="FA5">
        <v>0</v>
      </c>
      <c r="FB5">
        <v>0</v>
      </c>
      <c r="FC5">
        <v>0</v>
      </c>
      <c r="FD5" t="str">
        <v>X</v>
      </c>
      <c r="FE5">
        <v>0</v>
      </c>
      <c r="FF5">
        <v>0</v>
      </c>
      <c r="FG5" t="str">
        <v>X</v>
      </c>
      <c r="FH5" t="str">
        <v>X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 t="str">
        <v>X</v>
      </c>
      <c r="FR5">
        <v>0</v>
      </c>
      <c r="FS5" t="str">
        <v>X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 t="str">
        <v>X</v>
      </c>
    </row>
    <row r="6" spans="1:183" x14ac:dyDescent="0.25">
      <c r="A6">
        <v>3</v>
      </c>
      <c r="B6" t="str">
        <v>Amphis A,B,C</v>
      </c>
      <c r="C6" t="str">
        <v>X</v>
      </c>
      <c r="D6">
        <v>0</v>
      </c>
      <c r="E6">
        <v>0</v>
      </c>
      <c r="F6">
        <v>0</v>
      </c>
      <c r="G6">
        <v>0</v>
      </c>
      <c r="H6" t="str">
        <v>X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t="str">
        <v>X</v>
      </c>
      <c r="P6">
        <v>0</v>
      </c>
      <c r="Q6">
        <v>0</v>
      </c>
      <c r="R6" t="str">
        <v>X</v>
      </c>
      <c r="S6">
        <v>0</v>
      </c>
      <c r="T6">
        <v>0</v>
      </c>
      <c r="U6">
        <v>0</v>
      </c>
      <c r="V6">
        <v>0</v>
      </c>
      <c r="W6">
        <v>0</v>
      </c>
      <c r="X6" t="str">
        <v>X</v>
      </c>
      <c r="Y6">
        <v>0</v>
      </c>
      <c r="Z6">
        <v>0</v>
      </c>
      <c r="AA6">
        <v>0</v>
      </c>
      <c r="AB6">
        <v>0</v>
      </c>
      <c r="AC6">
        <v>0</v>
      </c>
      <c r="AD6" t="str">
        <v>X</v>
      </c>
      <c r="AE6">
        <v>0</v>
      </c>
      <c r="AF6">
        <v>0</v>
      </c>
      <c r="AG6" t="str">
        <v>X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 t="str">
        <v>X</v>
      </c>
      <c r="AO6">
        <v>0</v>
      </c>
      <c r="AP6">
        <v>0</v>
      </c>
      <c r="AQ6">
        <v>0</v>
      </c>
      <c r="AR6" t="str">
        <v>X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 t="str">
        <v>X</v>
      </c>
      <c r="AZ6">
        <v>0</v>
      </c>
      <c r="BA6">
        <v>0</v>
      </c>
      <c r="BB6">
        <v>0</v>
      </c>
      <c r="BC6" t="str">
        <v>X</v>
      </c>
      <c r="BD6">
        <v>0</v>
      </c>
      <c r="BE6">
        <v>0</v>
      </c>
      <c r="BF6">
        <v>0</v>
      </c>
      <c r="BG6">
        <v>0</v>
      </c>
      <c r="BH6">
        <v>0</v>
      </c>
      <c r="BI6" t="str">
        <v>X</v>
      </c>
      <c r="BJ6">
        <v>0</v>
      </c>
      <c r="BK6">
        <v>0</v>
      </c>
      <c r="BL6">
        <v>0</v>
      </c>
      <c r="BM6" t="str">
        <v>X</v>
      </c>
      <c r="BN6">
        <v>0</v>
      </c>
      <c r="BO6">
        <v>0</v>
      </c>
      <c r="BP6">
        <v>0</v>
      </c>
      <c r="BQ6">
        <v>0</v>
      </c>
      <c r="BR6">
        <v>0</v>
      </c>
      <c r="BS6" t="str">
        <v>X</v>
      </c>
      <c r="BT6">
        <v>0</v>
      </c>
      <c r="BU6">
        <v>0</v>
      </c>
      <c r="BV6">
        <v>0</v>
      </c>
      <c r="BW6">
        <v>0</v>
      </c>
      <c r="BX6" t="str">
        <v>X</v>
      </c>
      <c r="BY6">
        <v>0</v>
      </c>
      <c r="BZ6">
        <v>0</v>
      </c>
      <c r="CA6">
        <v>0</v>
      </c>
      <c r="CB6">
        <v>0</v>
      </c>
      <c r="CC6">
        <v>0</v>
      </c>
      <c r="CD6" t="str">
        <v>X</v>
      </c>
      <c r="CE6">
        <v>0</v>
      </c>
      <c r="CF6">
        <v>0</v>
      </c>
      <c r="CG6">
        <v>0</v>
      </c>
      <c r="CH6" t="str">
        <v>X</v>
      </c>
      <c r="CI6">
        <v>0</v>
      </c>
      <c r="CJ6">
        <v>0</v>
      </c>
      <c r="CK6">
        <v>0</v>
      </c>
      <c r="CL6">
        <v>0</v>
      </c>
      <c r="CM6">
        <v>0</v>
      </c>
      <c r="CN6" t="str">
        <v>X</v>
      </c>
      <c r="CO6" t="str">
        <v>X</v>
      </c>
      <c r="CP6">
        <v>0</v>
      </c>
      <c r="CQ6">
        <v>0</v>
      </c>
      <c r="CR6">
        <v>0</v>
      </c>
      <c r="CS6">
        <v>0</v>
      </c>
      <c r="CT6">
        <v>0</v>
      </c>
      <c r="CU6" t="str">
        <v>X</v>
      </c>
      <c r="CV6">
        <v>0</v>
      </c>
      <c r="CW6">
        <v>0</v>
      </c>
      <c r="CX6">
        <v>0</v>
      </c>
      <c r="CY6">
        <v>0</v>
      </c>
      <c r="CZ6">
        <v>0</v>
      </c>
      <c r="DA6" t="str">
        <v>X</v>
      </c>
      <c r="DB6">
        <v>0</v>
      </c>
      <c r="DC6">
        <v>0</v>
      </c>
      <c r="DD6">
        <v>0</v>
      </c>
      <c r="DE6" t="str">
        <v>X</v>
      </c>
      <c r="DF6">
        <v>0</v>
      </c>
      <c r="DG6">
        <v>0</v>
      </c>
      <c r="DH6">
        <v>0</v>
      </c>
      <c r="DI6" t="str">
        <v>X</v>
      </c>
      <c r="DJ6">
        <v>0</v>
      </c>
      <c r="DK6">
        <v>39853</v>
      </c>
      <c r="DL6">
        <v>0</v>
      </c>
      <c r="DM6" t="str">
        <v>X</v>
      </c>
      <c r="DN6">
        <v>0</v>
      </c>
      <c r="DO6">
        <v>0</v>
      </c>
      <c r="DP6" t="str">
        <v>X</v>
      </c>
      <c r="DQ6">
        <v>0</v>
      </c>
      <c r="DR6">
        <v>0</v>
      </c>
      <c r="DS6">
        <v>0</v>
      </c>
      <c r="DT6">
        <v>0</v>
      </c>
      <c r="DU6">
        <v>0</v>
      </c>
      <c r="DV6" t="str">
        <v>X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 t="str">
        <v>X</v>
      </c>
      <c r="EE6">
        <v>0</v>
      </c>
      <c r="EF6">
        <v>0</v>
      </c>
      <c r="EG6">
        <v>0</v>
      </c>
      <c r="EH6" t="str">
        <v>X</v>
      </c>
      <c r="EI6">
        <v>0</v>
      </c>
      <c r="EJ6" t="str">
        <v>X</v>
      </c>
      <c r="EK6">
        <v>0</v>
      </c>
      <c r="EL6">
        <v>0</v>
      </c>
      <c r="EM6">
        <v>0</v>
      </c>
      <c r="EN6">
        <v>0</v>
      </c>
      <c r="EO6">
        <v>0</v>
      </c>
      <c r="EP6" t="str">
        <v>X</v>
      </c>
      <c r="EQ6">
        <v>0</v>
      </c>
      <c r="ER6">
        <v>0</v>
      </c>
      <c r="ES6">
        <v>0</v>
      </c>
      <c r="ET6">
        <v>0</v>
      </c>
      <c r="EU6" t="str">
        <v>X</v>
      </c>
      <c r="EV6">
        <v>0</v>
      </c>
      <c r="EW6" t="str">
        <v>X</v>
      </c>
      <c r="EX6">
        <v>0</v>
      </c>
      <c r="EY6" t="str">
        <v>X</v>
      </c>
      <c r="EZ6">
        <v>0</v>
      </c>
      <c r="FA6">
        <v>0</v>
      </c>
      <c r="FB6">
        <v>0</v>
      </c>
      <c r="FC6">
        <v>0</v>
      </c>
      <c r="FD6" t="str">
        <v>X</v>
      </c>
      <c r="FE6">
        <v>0</v>
      </c>
      <c r="FF6">
        <v>0</v>
      </c>
      <c r="FG6" t="str">
        <v>X</v>
      </c>
      <c r="FH6">
        <v>0</v>
      </c>
      <c r="FI6">
        <v>0</v>
      </c>
      <c r="FJ6">
        <v>0</v>
      </c>
      <c r="FK6">
        <v>0</v>
      </c>
      <c r="FL6" t="str">
        <v>X</v>
      </c>
      <c r="FM6">
        <v>0</v>
      </c>
      <c r="FN6">
        <v>0</v>
      </c>
      <c r="FO6">
        <v>0</v>
      </c>
      <c r="FP6">
        <v>0</v>
      </c>
      <c r="FQ6" t="str">
        <v>X</v>
      </c>
      <c r="FR6">
        <v>0</v>
      </c>
      <c r="FS6" t="str">
        <v>X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 t="str">
        <v>X</v>
      </c>
    </row>
    <row r="7" spans="1:183" x14ac:dyDescent="0.25">
      <c r="A7">
        <v>4</v>
      </c>
      <c r="B7" t="str">
        <v xml:space="preserve">Amphi D </v>
      </c>
      <c r="C7" t="str">
        <v>X</v>
      </c>
      <c r="D7">
        <v>0</v>
      </c>
      <c r="E7">
        <v>0</v>
      </c>
      <c r="F7">
        <v>0</v>
      </c>
      <c r="G7">
        <v>0</v>
      </c>
      <c r="H7" t="str">
        <v>X</v>
      </c>
      <c r="I7">
        <v>0</v>
      </c>
      <c r="J7">
        <v>0</v>
      </c>
      <c r="K7">
        <v>0</v>
      </c>
      <c r="L7">
        <v>0</v>
      </c>
      <c r="M7" t="str">
        <v>X</v>
      </c>
      <c r="N7">
        <v>0</v>
      </c>
      <c r="O7">
        <v>0</v>
      </c>
      <c r="P7">
        <v>0</v>
      </c>
      <c r="Q7">
        <v>0</v>
      </c>
      <c r="R7" t="str">
        <v>X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 t="str">
        <v>X</v>
      </c>
      <c r="Z7">
        <v>0</v>
      </c>
      <c r="AA7">
        <v>0</v>
      </c>
      <c r="AB7" t="str">
        <v>X</v>
      </c>
      <c r="AC7">
        <v>0</v>
      </c>
      <c r="AD7">
        <v>0</v>
      </c>
      <c r="AE7">
        <v>0</v>
      </c>
      <c r="AF7">
        <v>0</v>
      </c>
      <c r="AG7" t="str">
        <v>X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 t="str">
        <v>X</v>
      </c>
      <c r="AO7">
        <v>0</v>
      </c>
      <c r="AP7">
        <v>0</v>
      </c>
      <c r="AQ7">
        <v>0</v>
      </c>
      <c r="AR7" t="str">
        <v>X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 t="str">
        <v>X</v>
      </c>
      <c r="AZ7">
        <v>0</v>
      </c>
      <c r="BA7">
        <v>0</v>
      </c>
      <c r="BB7">
        <v>0</v>
      </c>
      <c r="BC7" t="str">
        <v>X</v>
      </c>
      <c r="BD7">
        <v>0</v>
      </c>
      <c r="BE7">
        <v>0</v>
      </c>
      <c r="BF7">
        <v>0</v>
      </c>
      <c r="BG7" t="str">
        <v>X</v>
      </c>
      <c r="BH7">
        <v>0</v>
      </c>
      <c r="BI7">
        <v>0</v>
      </c>
      <c r="BJ7">
        <v>0</v>
      </c>
      <c r="BK7">
        <v>0</v>
      </c>
      <c r="BL7">
        <v>0</v>
      </c>
      <c r="BM7" t="str">
        <v>X</v>
      </c>
      <c r="BN7">
        <v>0</v>
      </c>
      <c r="BO7">
        <v>0</v>
      </c>
      <c r="BP7" t="str">
        <v>X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 t="str">
        <v>X</v>
      </c>
      <c r="BY7">
        <v>0</v>
      </c>
      <c r="BZ7">
        <v>0</v>
      </c>
      <c r="CA7">
        <v>0</v>
      </c>
      <c r="CB7">
        <v>0</v>
      </c>
      <c r="CC7">
        <v>0</v>
      </c>
      <c r="CD7" t="str">
        <v>X</v>
      </c>
      <c r="CE7">
        <v>0</v>
      </c>
      <c r="CF7">
        <v>0</v>
      </c>
      <c r="CG7">
        <v>0</v>
      </c>
      <c r="CH7" t="str">
        <v>X</v>
      </c>
      <c r="CI7">
        <v>0</v>
      </c>
      <c r="CJ7">
        <v>0</v>
      </c>
      <c r="CK7">
        <v>0</v>
      </c>
      <c r="CL7">
        <v>0</v>
      </c>
      <c r="CM7">
        <v>0</v>
      </c>
      <c r="CN7" t="str">
        <v>X</v>
      </c>
      <c r="CO7" t="str">
        <v>X</v>
      </c>
      <c r="CP7">
        <v>0</v>
      </c>
      <c r="CQ7">
        <v>0</v>
      </c>
      <c r="CR7">
        <v>0</v>
      </c>
      <c r="CS7">
        <v>0</v>
      </c>
      <c r="CT7">
        <v>0</v>
      </c>
      <c r="CU7" t="str">
        <v>X</v>
      </c>
      <c r="CV7">
        <v>0</v>
      </c>
      <c r="CW7">
        <v>0</v>
      </c>
      <c r="CX7">
        <v>0</v>
      </c>
      <c r="CY7">
        <v>0</v>
      </c>
      <c r="CZ7">
        <v>0</v>
      </c>
      <c r="DA7" t="str">
        <v>X</v>
      </c>
      <c r="DB7">
        <v>0</v>
      </c>
      <c r="DC7">
        <v>0</v>
      </c>
      <c r="DD7">
        <v>0</v>
      </c>
      <c r="DE7" t="str">
        <v>X</v>
      </c>
      <c r="DF7">
        <v>0</v>
      </c>
      <c r="DG7">
        <v>0</v>
      </c>
      <c r="DH7">
        <v>0</v>
      </c>
      <c r="DI7" t="str">
        <v>X</v>
      </c>
      <c r="DJ7">
        <v>0</v>
      </c>
      <c r="DK7">
        <v>0</v>
      </c>
      <c r="DL7">
        <v>0</v>
      </c>
      <c r="DM7" t="str">
        <v>X</v>
      </c>
      <c r="DN7">
        <v>0</v>
      </c>
      <c r="DO7">
        <v>0</v>
      </c>
      <c r="DP7">
        <v>0</v>
      </c>
      <c r="DQ7" t="str">
        <v>X</v>
      </c>
      <c r="DR7">
        <v>0</v>
      </c>
      <c r="DS7">
        <v>0</v>
      </c>
      <c r="DT7">
        <v>0</v>
      </c>
      <c r="DU7">
        <v>0</v>
      </c>
      <c r="DV7" t="str">
        <v>X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 t="str">
        <v>X</v>
      </c>
      <c r="EE7">
        <v>0</v>
      </c>
      <c r="EF7">
        <v>0</v>
      </c>
      <c r="EG7">
        <v>0</v>
      </c>
      <c r="EH7" t="str">
        <v>X</v>
      </c>
      <c r="EI7">
        <v>0</v>
      </c>
      <c r="EJ7" t="str">
        <v>X</v>
      </c>
      <c r="EK7">
        <v>0</v>
      </c>
      <c r="EL7">
        <v>0</v>
      </c>
      <c r="EM7">
        <v>0</v>
      </c>
      <c r="EN7">
        <v>0</v>
      </c>
      <c r="EO7">
        <v>0</v>
      </c>
      <c r="EP7" t="str">
        <v>X</v>
      </c>
      <c r="EQ7">
        <v>0</v>
      </c>
      <c r="ER7">
        <v>0</v>
      </c>
      <c r="ES7">
        <v>0</v>
      </c>
      <c r="ET7">
        <v>0</v>
      </c>
      <c r="EU7" t="str">
        <v>X</v>
      </c>
      <c r="EV7">
        <v>0</v>
      </c>
      <c r="EW7" t="str">
        <v>X</v>
      </c>
      <c r="EX7">
        <v>0</v>
      </c>
      <c r="EY7" t="str">
        <v>X</v>
      </c>
      <c r="EZ7">
        <v>0</v>
      </c>
      <c r="FA7">
        <v>0</v>
      </c>
      <c r="FB7">
        <v>0</v>
      </c>
      <c r="FC7">
        <v>0</v>
      </c>
      <c r="FD7" t="str">
        <v>X</v>
      </c>
      <c r="FE7">
        <v>0</v>
      </c>
      <c r="FF7">
        <v>0</v>
      </c>
      <c r="FG7" t="str">
        <v>X</v>
      </c>
      <c r="FH7">
        <v>0</v>
      </c>
      <c r="FI7">
        <v>0</v>
      </c>
      <c r="FJ7">
        <v>0</v>
      </c>
      <c r="FK7">
        <v>0</v>
      </c>
      <c r="FL7" t="str">
        <v>X</v>
      </c>
      <c r="FM7">
        <v>0</v>
      </c>
      <c r="FN7">
        <v>0</v>
      </c>
      <c r="FO7">
        <v>0</v>
      </c>
      <c r="FP7">
        <v>0</v>
      </c>
      <c r="FQ7" t="str">
        <v>X</v>
      </c>
      <c r="FR7">
        <v>0</v>
      </c>
      <c r="FS7" t="str">
        <v>X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 t="str">
        <v>X</v>
      </c>
    </row>
    <row r="8" spans="1:183" x14ac:dyDescent="0.25">
      <c r="A8">
        <v>5</v>
      </c>
      <c r="B8" t="str">
        <v>TP Chimie</v>
      </c>
      <c r="C8" t="str">
        <v>X</v>
      </c>
      <c r="D8">
        <v>0</v>
      </c>
      <c r="E8">
        <v>0</v>
      </c>
      <c r="F8">
        <v>0</v>
      </c>
      <c r="G8">
        <v>0</v>
      </c>
      <c r="H8" t="str">
        <v>X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tr">
        <v>X</v>
      </c>
      <c r="P8">
        <v>0</v>
      </c>
      <c r="Q8">
        <v>0</v>
      </c>
      <c r="R8" t="str">
        <v>X</v>
      </c>
      <c r="S8">
        <v>0</v>
      </c>
      <c r="T8">
        <v>0</v>
      </c>
      <c r="U8">
        <v>0</v>
      </c>
      <c r="V8">
        <v>0</v>
      </c>
      <c r="W8">
        <v>0</v>
      </c>
      <c r="X8" t="str">
        <v>X</v>
      </c>
      <c r="Y8">
        <v>0</v>
      </c>
      <c r="Z8">
        <v>0</v>
      </c>
      <c r="AA8">
        <v>0</v>
      </c>
      <c r="AB8" t="str">
        <v>X</v>
      </c>
      <c r="AC8">
        <v>0</v>
      </c>
      <c r="AD8">
        <v>0</v>
      </c>
      <c r="AE8">
        <v>0</v>
      </c>
      <c r="AF8">
        <v>0</v>
      </c>
      <c r="AG8" t="str">
        <v>X</v>
      </c>
      <c r="AH8">
        <v>0</v>
      </c>
      <c r="AI8">
        <v>0</v>
      </c>
      <c r="AJ8">
        <v>0</v>
      </c>
      <c r="AK8">
        <v>0</v>
      </c>
      <c r="AL8">
        <v>0</v>
      </c>
      <c r="AM8" t="str">
        <v>X</v>
      </c>
      <c r="AN8">
        <v>0</v>
      </c>
      <c r="AO8">
        <v>0</v>
      </c>
      <c r="AP8">
        <v>0</v>
      </c>
      <c r="AQ8">
        <v>0</v>
      </c>
      <c r="AR8" t="str">
        <v>X</v>
      </c>
      <c r="AS8">
        <v>0</v>
      </c>
      <c r="AT8">
        <v>0</v>
      </c>
      <c r="AU8">
        <v>0</v>
      </c>
      <c r="AV8">
        <v>0</v>
      </c>
      <c r="AW8" t="str">
        <v>X</v>
      </c>
      <c r="AX8">
        <v>0</v>
      </c>
      <c r="AY8">
        <v>0</v>
      </c>
      <c r="AZ8">
        <v>0</v>
      </c>
      <c r="BA8" t="str">
        <v>X</v>
      </c>
      <c r="BB8">
        <v>0</v>
      </c>
      <c r="BC8">
        <v>0</v>
      </c>
      <c r="BD8">
        <v>0</v>
      </c>
      <c r="BE8">
        <v>0</v>
      </c>
      <c r="BF8">
        <v>0</v>
      </c>
      <c r="BG8" t="str">
        <v>X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 t="str">
        <v>X</v>
      </c>
      <c r="BO8">
        <v>0</v>
      </c>
      <c r="BP8">
        <v>0</v>
      </c>
      <c r="BQ8" t="str">
        <v>X</v>
      </c>
      <c r="BR8">
        <v>0</v>
      </c>
      <c r="BS8">
        <v>0</v>
      </c>
      <c r="BT8">
        <v>0</v>
      </c>
      <c r="BU8">
        <v>0</v>
      </c>
      <c r="BV8" t="str">
        <v>X</v>
      </c>
      <c r="BW8">
        <v>0</v>
      </c>
      <c r="BX8">
        <v>0</v>
      </c>
      <c r="BY8">
        <v>0</v>
      </c>
      <c r="BZ8" t="str">
        <v>X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 t="str">
        <v>X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 t="str">
        <v>X</v>
      </c>
      <c r="CO8">
        <v>0</v>
      </c>
      <c r="CP8" t="str">
        <v>X</v>
      </c>
      <c r="CQ8">
        <v>0</v>
      </c>
      <c r="CR8">
        <v>0</v>
      </c>
      <c r="CS8">
        <v>0</v>
      </c>
      <c r="CT8">
        <v>0</v>
      </c>
      <c r="CU8" t="str">
        <v>X</v>
      </c>
      <c r="CV8">
        <v>0</v>
      </c>
      <c r="CW8">
        <v>0</v>
      </c>
      <c r="CX8">
        <v>0</v>
      </c>
      <c r="CY8">
        <v>0</v>
      </c>
      <c r="CZ8">
        <v>0</v>
      </c>
      <c r="DA8" t="str">
        <v>X</v>
      </c>
      <c r="DB8">
        <v>0</v>
      </c>
      <c r="DC8">
        <v>0</v>
      </c>
      <c r="DD8">
        <v>0</v>
      </c>
      <c r="DE8" t="str">
        <v>X</v>
      </c>
      <c r="DF8">
        <v>0</v>
      </c>
      <c r="DG8">
        <v>0</v>
      </c>
      <c r="DH8">
        <v>0</v>
      </c>
      <c r="DI8" t="str">
        <v>X</v>
      </c>
      <c r="DJ8">
        <v>0</v>
      </c>
      <c r="DK8">
        <v>41019</v>
      </c>
      <c r="DL8" t="str">
        <v>X</v>
      </c>
      <c r="DM8">
        <v>0</v>
      </c>
      <c r="DN8">
        <v>0</v>
      </c>
      <c r="DO8">
        <v>0</v>
      </c>
      <c r="DP8">
        <v>0</v>
      </c>
      <c r="DQ8">
        <v>0</v>
      </c>
      <c r="DR8" t="str">
        <v>X</v>
      </c>
      <c r="DS8">
        <v>0</v>
      </c>
      <c r="DT8">
        <v>0</v>
      </c>
      <c r="DU8">
        <v>0</v>
      </c>
      <c r="DV8" t="str">
        <v>X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 t="str">
        <v>X</v>
      </c>
      <c r="EE8">
        <v>0</v>
      </c>
      <c r="EF8">
        <v>0</v>
      </c>
      <c r="EG8" t="str">
        <v>X</v>
      </c>
      <c r="EH8">
        <v>0</v>
      </c>
      <c r="EI8">
        <v>0</v>
      </c>
      <c r="EJ8" t="str">
        <v>X</v>
      </c>
      <c r="EK8">
        <v>0</v>
      </c>
      <c r="EL8">
        <v>0</v>
      </c>
      <c r="EM8">
        <v>0</v>
      </c>
      <c r="EN8" t="str">
        <v>X</v>
      </c>
      <c r="EO8">
        <v>0</v>
      </c>
      <c r="EP8">
        <v>0</v>
      </c>
      <c r="EQ8" t="str">
        <v>X</v>
      </c>
      <c r="ER8">
        <v>0</v>
      </c>
      <c r="ES8">
        <v>0</v>
      </c>
      <c r="ET8">
        <v>0</v>
      </c>
      <c r="EU8">
        <v>0</v>
      </c>
      <c r="EV8">
        <v>0</v>
      </c>
      <c r="EW8" t="str">
        <v>X</v>
      </c>
      <c r="EX8">
        <v>0</v>
      </c>
      <c r="EY8">
        <v>0</v>
      </c>
      <c r="EZ8" t="str">
        <v>X</v>
      </c>
      <c r="FA8">
        <v>0</v>
      </c>
      <c r="FB8">
        <v>0</v>
      </c>
      <c r="FC8">
        <v>0</v>
      </c>
      <c r="FD8" t="str">
        <v>X</v>
      </c>
      <c r="FE8" t="str">
        <v>X</v>
      </c>
      <c r="FF8">
        <v>0</v>
      </c>
      <c r="FG8">
        <v>0</v>
      </c>
      <c r="FH8" t="str">
        <v>X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 t="str">
        <v>X</v>
      </c>
      <c r="FR8">
        <v>0</v>
      </c>
      <c r="FS8" t="str">
        <v>X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 t="str">
        <v>X</v>
      </c>
    </row>
    <row r="9" spans="1:183" x14ac:dyDescent="0.25">
      <c r="A9">
        <v>6</v>
      </c>
      <c r="B9" t="str">
        <v>TP Physique</v>
      </c>
      <c r="C9" t="str">
        <v>X</v>
      </c>
      <c r="D9">
        <v>0</v>
      </c>
      <c r="E9">
        <v>0</v>
      </c>
      <c r="F9">
        <v>0</v>
      </c>
      <c r="G9">
        <v>0</v>
      </c>
      <c r="H9" t="str">
        <v>X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t="str">
        <v>X</v>
      </c>
      <c r="P9">
        <v>0</v>
      </c>
      <c r="Q9">
        <v>0</v>
      </c>
      <c r="R9" t="str">
        <v>X</v>
      </c>
      <c r="S9">
        <v>0</v>
      </c>
      <c r="T9">
        <v>0</v>
      </c>
      <c r="U9">
        <v>0</v>
      </c>
      <c r="V9">
        <v>0</v>
      </c>
      <c r="W9" t="str">
        <v>X</v>
      </c>
      <c r="X9">
        <v>0</v>
      </c>
      <c r="Y9">
        <v>0</v>
      </c>
      <c r="Z9">
        <v>0</v>
      </c>
      <c r="AA9">
        <v>0</v>
      </c>
      <c r="AB9" t="str">
        <v>X</v>
      </c>
      <c r="AC9">
        <v>0</v>
      </c>
      <c r="AD9">
        <v>0</v>
      </c>
      <c r="AE9">
        <v>0</v>
      </c>
      <c r="AF9">
        <v>0</v>
      </c>
      <c r="AG9" t="str">
        <v>X</v>
      </c>
      <c r="AH9">
        <v>0</v>
      </c>
      <c r="AI9">
        <v>0</v>
      </c>
      <c r="AJ9">
        <v>0</v>
      </c>
      <c r="AK9">
        <v>0</v>
      </c>
      <c r="AL9">
        <v>0</v>
      </c>
      <c r="AM9" t="str">
        <v>X</v>
      </c>
      <c r="AN9">
        <v>0</v>
      </c>
      <c r="AO9">
        <v>0</v>
      </c>
      <c r="AP9">
        <v>0</v>
      </c>
      <c r="AQ9">
        <v>0</v>
      </c>
      <c r="AR9" t="str">
        <v>X</v>
      </c>
      <c r="AS9">
        <v>0</v>
      </c>
      <c r="AT9">
        <v>0</v>
      </c>
      <c r="AU9">
        <v>0</v>
      </c>
      <c r="AV9">
        <v>0</v>
      </c>
      <c r="AW9" t="str">
        <v>X</v>
      </c>
      <c r="AX9">
        <v>0</v>
      </c>
      <c r="AY9">
        <v>0</v>
      </c>
      <c r="AZ9">
        <v>0</v>
      </c>
      <c r="BA9" t="str">
        <v>X</v>
      </c>
      <c r="BB9">
        <v>0</v>
      </c>
      <c r="BC9">
        <v>0</v>
      </c>
      <c r="BD9">
        <v>0</v>
      </c>
      <c r="BE9">
        <v>0</v>
      </c>
      <c r="BF9">
        <v>0</v>
      </c>
      <c r="BG9" t="str">
        <v>X</v>
      </c>
      <c r="BH9">
        <v>0</v>
      </c>
      <c r="BI9">
        <v>0</v>
      </c>
      <c r="BJ9">
        <v>0</v>
      </c>
      <c r="BK9" t="str">
        <v>X</v>
      </c>
      <c r="BL9">
        <v>0</v>
      </c>
      <c r="BM9">
        <v>0</v>
      </c>
      <c r="BN9">
        <v>0</v>
      </c>
      <c r="BO9">
        <v>0</v>
      </c>
      <c r="BP9">
        <v>0</v>
      </c>
      <c r="BQ9" t="str">
        <v>X</v>
      </c>
      <c r="BR9">
        <v>0</v>
      </c>
      <c r="BS9">
        <v>0</v>
      </c>
      <c r="BT9">
        <v>0</v>
      </c>
      <c r="BU9">
        <v>0</v>
      </c>
      <c r="BV9" t="str">
        <v>X</v>
      </c>
      <c r="BW9">
        <v>0</v>
      </c>
      <c r="BX9">
        <v>0</v>
      </c>
      <c r="BY9">
        <v>0</v>
      </c>
      <c r="BZ9" t="str">
        <v>X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 t="str">
        <v>X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 t="str">
        <v>X</v>
      </c>
      <c r="CO9">
        <v>0</v>
      </c>
      <c r="CP9">
        <v>0</v>
      </c>
      <c r="CQ9" t="str">
        <v>X</v>
      </c>
      <c r="CR9">
        <v>0</v>
      </c>
      <c r="CS9">
        <v>0</v>
      </c>
      <c r="CT9">
        <v>0</v>
      </c>
      <c r="CU9">
        <v>0</v>
      </c>
      <c r="CV9" t="str">
        <v>X</v>
      </c>
      <c r="CW9">
        <v>0</v>
      </c>
      <c r="CX9">
        <v>0</v>
      </c>
      <c r="CY9">
        <v>0</v>
      </c>
      <c r="CZ9" t="str">
        <v>X</v>
      </c>
      <c r="DA9">
        <v>0</v>
      </c>
      <c r="DB9">
        <v>0</v>
      </c>
      <c r="DC9">
        <v>0</v>
      </c>
      <c r="DD9">
        <v>0</v>
      </c>
      <c r="DE9" t="str">
        <v>X</v>
      </c>
      <c r="DF9">
        <v>0</v>
      </c>
      <c r="DG9">
        <v>0</v>
      </c>
      <c r="DH9">
        <v>0</v>
      </c>
      <c r="DI9" t="str">
        <v>X</v>
      </c>
      <c r="DJ9">
        <v>0</v>
      </c>
      <c r="DK9">
        <v>0</v>
      </c>
      <c r="DL9" t="str">
        <v>X</v>
      </c>
      <c r="DM9">
        <v>0</v>
      </c>
      <c r="DN9">
        <v>0</v>
      </c>
      <c r="DO9">
        <v>0</v>
      </c>
      <c r="DP9">
        <v>0</v>
      </c>
      <c r="DQ9">
        <v>0</v>
      </c>
      <c r="DR9" t="str">
        <v>X</v>
      </c>
      <c r="DS9">
        <v>0</v>
      </c>
      <c r="DT9">
        <v>0</v>
      </c>
      <c r="DU9">
        <v>0</v>
      </c>
      <c r="DV9" t="str">
        <v>X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 t="str">
        <v>X</v>
      </c>
      <c r="EE9">
        <v>0</v>
      </c>
      <c r="EF9">
        <v>0</v>
      </c>
      <c r="EG9">
        <v>0</v>
      </c>
      <c r="EH9" t="str">
        <v>X</v>
      </c>
      <c r="EI9">
        <v>0</v>
      </c>
      <c r="EJ9" t="str">
        <v>X</v>
      </c>
      <c r="EK9">
        <v>0</v>
      </c>
      <c r="EL9">
        <v>0</v>
      </c>
      <c r="EM9" t="str">
        <v>X</v>
      </c>
      <c r="EN9">
        <v>0</v>
      </c>
      <c r="EO9">
        <v>0</v>
      </c>
      <c r="EP9">
        <v>0</v>
      </c>
      <c r="EQ9">
        <v>0</v>
      </c>
      <c r="ER9" t="str">
        <v>X</v>
      </c>
      <c r="ES9">
        <v>0</v>
      </c>
      <c r="ET9">
        <v>0</v>
      </c>
      <c r="EU9">
        <v>0</v>
      </c>
      <c r="EV9">
        <v>0</v>
      </c>
      <c r="EW9" t="str">
        <v>X</v>
      </c>
      <c r="EX9">
        <v>0</v>
      </c>
      <c r="EY9" t="str">
        <v>X</v>
      </c>
      <c r="EZ9">
        <v>0</v>
      </c>
      <c r="FA9">
        <v>0</v>
      </c>
      <c r="FB9">
        <v>0</v>
      </c>
      <c r="FC9">
        <v>0</v>
      </c>
      <c r="FD9" t="str">
        <v>X</v>
      </c>
      <c r="FE9" t="str">
        <v>X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 t="str">
        <v>X</v>
      </c>
      <c r="FM9">
        <v>0</v>
      </c>
      <c r="FN9">
        <v>0</v>
      </c>
      <c r="FO9">
        <v>0</v>
      </c>
      <c r="FP9">
        <v>0</v>
      </c>
      <c r="FQ9" t="str">
        <v>X</v>
      </c>
      <c r="FR9">
        <v>0</v>
      </c>
      <c r="FS9" t="str">
        <v>X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 t="str">
        <v>X</v>
      </c>
    </row>
    <row r="10" spans="1:183" x14ac:dyDescent="0.25">
      <c r="A10">
        <v>7</v>
      </c>
      <c r="B10" t="str">
        <v>TP Génie Civil</v>
      </c>
      <c r="C10" t="str">
        <v>X</v>
      </c>
      <c r="D10">
        <v>0</v>
      </c>
      <c r="E10">
        <v>0</v>
      </c>
      <c r="F10">
        <v>0</v>
      </c>
      <c r="G10">
        <v>0</v>
      </c>
      <c r="H10" t="str">
        <v>X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t="str">
        <v>X</v>
      </c>
      <c r="P10">
        <v>0</v>
      </c>
      <c r="Q10">
        <v>0</v>
      </c>
      <c r="R10" t="str">
        <v>X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 t="str">
        <v>X</v>
      </c>
      <c r="Z10">
        <v>0</v>
      </c>
      <c r="AA10">
        <v>0</v>
      </c>
      <c r="AB10" t="str">
        <v>X</v>
      </c>
      <c r="AC10">
        <v>0</v>
      </c>
      <c r="AD10">
        <v>0</v>
      </c>
      <c r="AE10">
        <v>0</v>
      </c>
      <c r="AF10">
        <v>0</v>
      </c>
      <c r="AG10" t="str">
        <v>X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 t="str">
        <v>X</v>
      </c>
      <c r="AO10">
        <v>0</v>
      </c>
      <c r="AP10">
        <v>0</v>
      </c>
      <c r="AQ10">
        <v>0</v>
      </c>
      <c r="AR10">
        <v>0</v>
      </c>
      <c r="AS10" t="str">
        <v>X</v>
      </c>
      <c r="AT10">
        <v>0</v>
      </c>
      <c r="AU10">
        <v>0</v>
      </c>
      <c r="AV10">
        <v>0</v>
      </c>
      <c r="AW10">
        <v>0</v>
      </c>
      <c r="AX10" t="str">
        <v>X</v>
      </c>
      <c r="AY10">
        <v>0</v>
      </c>
      <c r="AZ10">
        <v>0</v>
      </c>
      <c r="BA10">
        <v>0</v>
      </c>
      <c r="BB10">
        <v>0</v>
      </c>
      <c r="BC10" t="str">
        <v>X</v>
      </c>
      <c r="BD10">
        <v>0</v>
      </c>
      <c r="BE10">
        <v>0</v>
      </c>
      <c r="BF10">
        <v>0</v>
      </c>
      <c r="BG10" t="str">
        <v>X</v>
      </c>
      <c r="BH10">
        <v>0</v>
      </c>
      <c r="BI10">
        <v>0</v>
      </c>
      <c r="BJ10">
        <v>0</v>
      </c>
      <c r="BK10">
        <v>0</v>
      </c>
      <c r="BL10">
        <v>0</v>
      </c>
      <c r="BM10" t="str">
        <v>X</v>
      </c>
      <c r="BN10">
        <v>0</v>
      </c>
      <c r="BO10">
        <v>0</v>
      </c>
      <c r="BP10" t="str">
        <v>X</v>
      </c>
      <c r="BQ10">
        <v>0</v>
      </c>
      <c r="BR10">
        <v>0</v>
      </c>
      <c r="BS10">
        <v>0</v>
      </c>
      <c r="BT10">
        <v>0</v>
      </c>
      <c r="BU10">
        <v>0</v>
      </c>
      <c r="BV10" t="str">
        <v>X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 t="str">
        <v>X</v>
      </c>
      <c r="CE10">
        <v>0</v>
      </c>
      <c r="CF10" t="str">
        <v>X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 t="str">
        <v>X</v>
      </c>
      <c r="CO10">
        <v>0</v>
      </c>
      <c r="CP10" t="str">
        <v>X</v>
      </c>
      <c r="CQ10">
        <v>0</v>
      </c>
      <c r="CR10">
        <v>0</v>
      </c>
      <c r="CS10">
        <v>0</v>
      </c>
      <c r="CT10">
        <v>0</v>
      </c>
      <c r="CU10" t="str">
        <v>X</v>
      </c>
      <c r="CV10">
        <v>0</v>
      </c>
      <c r="CW10">
        <v>0</v>
      </c>
      <c r="CX10">
        <v>0</v>
      </c>
      <c r="CY10">
        <v>0</v>
      </c>
      <c r="CZ10" t="str">
        <v>X</v>
      </c>
      <c r="DA10">
        <v>0</v>
      </c>
      <c r="DB10">
        <v>0</v>
      </c>
      <c r="DC10">
        <v>0</v>
      </c>
      <c r="DD10">
        <v>0</v>
      </c>
      <c r="DE10">
        <v>0</v>
      </c>
      <c r="DF10" t="str">
        <v>X</v>
      </c>
      <c r="DG10">
        <v>0</v>
      </c>
      <c r="DH10">
        <v>0</v>
      </c>
      <c r="DI10">
        <v>0</v>
      </c>
      <c r="DJ10" t="str">
        <v>X</v>
      </c>
      <c r="DK10" t="str">
        <v>*</v>
      </c>
      <c r="DL10">
        <v>0</v>
      </c>
      <c r="DM10">
        <v>0</v>
      </c>
      <c r="DN10">
        <v>0</v>
      </c>
      <c r="DO10">
        <v>0</v>
      </c>
      <c r="DP10">
        <v>0</v>
      </c>
      <c r="DQ10" t="str">
        <v>X</v>
      </c>
      <c r="DR10">
        <v>0</v>
      </c>
      <c r="DS10">
        <v>0</v>
      </c>
      <c r="DT10">
        <v>0</v>
      </c>
      <c r="DU10">
        <v>0</v>
      </c>
      <c r="DV10" t="str">
        <v>X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 t="str">
        <v>X</v>
      </c>
      <c r="EE10">
        <v>0</v>
      </c>
      <c r="EF10">
        <v>0</v>
      </c>
      <c r="EG10">
        <v>0</v>
      </c>
      <c r="EH10" t="str">
        <v>X</v>
      </c>
      <c r="EI10">
        <v>0</v>
      </c>
      <c r="EJ10" t="str">
        <v>X</v>
      </c>
      <c r="EK10">
        <v>0</v>
      </c>
      <c r="EL10">
        <v>0</v>
      </c>
      <c r="EM10">
        <v>0</v>
      </c>
      <c r="EN10">
        <v>0</v>
      </c>
      <c r="EO10" t="str">
        <v>X</v>
      </c>
      <c r="EP10">
        <v>0</v>
      </c>
      <c r="EQ10">
        <v>0</v>
      </c>
      <c r="ER10">
        <v>0</v>
      </c>
      <c r="ES10">
        <v>0</v>
      </c>
      <c r="ET10">
        <v>0</v>
      </c>
      <c r="EU10" t="str">
        <v>X</v>
      </c>
      <c r="EV10">
        <v>0</v>
      </c>
      <c r="EW10" t="str">
        <v>X</v>
      </c>
      <c r="EX10">
        <v>0</v>
      </c>
      <c r="EY10" t="str">
        <v>X</v>
      </c>
      <c r="EZ10">
        <v>0</v>
      </c>
      <c r="FA10">
        <v>0</v>
      </c>
      <c r="FB10">
        <v>0</v>
      </c>
      <c r="FC10">
        <v>0</v>
      </c>
      <c r="FD10" t="str">
        <v>X</v>
      </c>
      <c r="FE10" t="str">
        <v>X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 t="str">
        <v>X</v>
      </c>
      <c r="FM10">
        <v>0</v>
      </c>
      <c r="FN10">
        <v>0</v>
      </c>
      <c r="FO10">
        <v>0</v>
      </c>
      <c r="FP10">
        <v>0</v>
      </c>
      <c r="FQ10" t="str">
        <v>X</v>
      </c>
      <c r="FR10">
        <v>0</v>
      </c>
      <c r="FS10" t="str">
        <v>X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 t="str">
        <v>X</v>
      </c>
    </row>
    <row r="11" spans="1:183" x14ac:dyDescent="0.25">
      <c r="A11">
        <v>8</v>
      </c>
      <c r="B11" t="str">
        <v>DATACENTER</v>
      </c>
      <c r="C11" t="str">
        <v>X</v>
      </c>
      <c r="D11">
        <v>0</v>
      </c>
      <c r="E11">
        <v>0</v>
      </c>
      <c r="F11">
        <v>0</v>
      </c>
      <c r="G11">
        <v>0</v>
      </c>
      <c r="H11" t="str">
        <v>X</v>
      </c>
      <c r="I11">
        <v>0</v>
      </c>
      <c r="J11">
        <v>0</v>
      </c>
      <c r="K11">
        <v>0</v>
      </c>
      <c r="L11">
        <v>0</v>
      </c>
      <c r="M11" t="str">
        <v>X</v>
      </c>
      <c r="N11">
        <v>0</v>
      </c>
      <c r="O11">
        <v>0</v>
      </c>
      <c r="P11">
        <v>0</v>
      </c>
      <c r="Q11">
        <v>0</v>
      </c>
      <c r="R11" t="str">
        <v>X</v>
      </c>
      <c r="S11">
        <v>0</v>
      </c>
      <c r="T11">
        <v>0</v>
      </c>
      <c r="U11">
        <v>0</v>
      </c>
      <c r="V11">
        <v>0</v>
      </c>
      <c r="W11" t="str">
        <v>X</v>
      </c>
      <c r="X11">
        <v>0</v>
      </c>
      <c r="Y11">
        <v>0</v>
      </c>
      <c r="Z11">
        <v>0</v>
      </c>
      <c r="AA11">
        <v>0</v>
      </c>
      <c r="AB11" t="str">
        <v>X</v>
      </c>
      <c r="AC11">
        <v>0</v>
      </c>
      <c r="AD11">
        <v>0</v>
      </c>
      <c r="AE11">
        <v>0</v>
      </c>
      <c r="AF11">
        <v>0</v>
      </c>
      <c r="AG11" t="str">
        <v>X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 t="str">
        <v>X</v>
      </c>
      <c r="AQ11">
        <v>0</v>
      </c>
      <c r="AR11">
        <v>0</v>
      </c>
      <c r="AS11">
        <v>0</v>
      </c>
      <c r="AT11">
        <v>0</v>
      </c>
      <c r="AU11" t="str">
        <v>X</v>
      </c>
      <c r="AV11" t="str">
        <v>X</v>
      </c>
      <c r="AW11">
        <v>0</v>
      </c>
      <c r="AX11">
        <v>0</v>
      </c>
      <c r="AY11">
        <v>0</v>
      </c>
      <c r="AZ11">
        <v>0</v>
      </c>
      <c r="BA11" t="str">
        <v>X</v>
      </c>
      <c r="BB11">
        <v>0</v>
      </c>
      <c r="BC11">
        <v>0</v>
      </c>
      <c r="BD11">
        <v>0</v>
      </c>
      <c r="BE11">
        <v>0</v>
      </c>
      <c r="BF11">
        <v>0</v>
      </c>
      <c r="BG11" t="str">
        <v>X</v>
      </c>
      <c r="BH11">
        <v>0</v>
      </c>
      <c r="BI11">
        <v>0</v>
      </c>
      <c r="BJ11">
        <v>0</v>
      </c>
      <c r="BK11">
        <v>0</v>
      </c>
      <c r="BL11" t="str">
        <v>X</v>
      </c>
      <c r="BM11">
        <v>0</v>
      </c>
      <c r="BN11">
        <v>0</v>
      </c>
      <c r="BO11">
        <v>0</v>
      </c>
      <c r="BP11">
        <v>0</v>
      </c>
      <c r="BQ11">
        <v>0</v>
      </c>
      <c r="BR11" t="str">
        <v>X</v>
      </c>
      <c r="BS11">
        <v>0</v>
      </c>
      <c r="BT11">
        <v>0</v>
      </c>
      <c r="BU11" t="str">
        <v>X</v>
      </c>
      <c r="BV11">
        <v>0</v>
      </c>
      <c r="BW11">
        <v>0</v>
      </c>
      <c r="BX11">
        <v>0</v>
      </c>
      <c r="BY11">
        <v>0</v>
      </c>
      <c r="BZ11" t="str">
        <v>X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 t="str">
        <v>X</v>
      </c>
      <c r="CJ11">
        <v>0</v>
      </c>
      <c r="CK11">
        <v>0</v>
      </c>
      <c r="CL11">
        <v>0</v>
      </c>
      <c r="CM11">
        <v>0</v>
      </c>
      <c r="CN11" t="str">
        <v>X</v>
      </c>
      <c r="CO11" t="str">
        <v>X</v>
      </c>
      <c r="CP11">
        <v>0</v>
      </c>
      <c r="CQ11">
        <v>0</v>
      </c>
      <c r="CR11">
        <v>0</v>
      </c>
      <c r="CS11">
        <v>0</v>
      </c>
      <c r="CT11" t="str">
        <v>X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 t="str">
        <v>X</v>
      </c>
      <c r="DK11" t="str">
        <v>*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 t="str">
        <v>X</v>
      </c>
      <c r="DU11">
        <v>0</v>
      </c>
      <c r="DV11">
        <v>0</v>
      </c>
      <c r="DW11">
        <v>0</v>
      </c>
      <c r="DX11">
        <v>0</v>
      </c>
      <c r="DY11" t="str">
        <v>X</v>
      </c>
      <c r="DZ11">
        <v>0</v>
      </c>
      <c r="EA11">
        <v>0</v>
      </c>
      <c r="EB11">
        <v>0</v>
      </c>
      <c r="EC11">
        <v>0</v>
      </c>
      <c r="ED11" t="str">
        <v>X</v>
      </c>
      <c r="EE11">
        <v>0</v>
      </c>
      <c r="EF11">
        <v>0</v>
      </c>
      <c r="EG11">
        <v>0</v>
      </c>
      <c r="EH11">
        <v>0</v>
      </c>
      <c r="EI11" t="str">
        <v>X</v>
      </c>
      <c r="EJ11">
        <v>0</v>
      </c>
      <c r="EK11" t="str">
        <v>X</v>
      </c>
      <c r="EL11" t="str">
        <v>X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 t="str">
        <v>X</v>
      </c>
      <c r="EV11">
        <v>0</v>
      </c>
      <c r="EW11" t="str">
        <v>X</v>
      </c>
      <c r="EX11">
        <v>0</v>
      </c>
      <c r="EY11">
        <v>0</v>
      </c>
      <c r="EZ11" t="str">
        <v>X</v>
      </c>
      <c r="FA11">
        <v>0</v>
      </c>
      <c r="FB11">
        <v>0</v>
      </c>
      <c r="FC11" t="str">
        <v>X</v>
      </c>
      <c r="FD11">
        <v>0</v>
      </c>
      <c r="FE11">
        <v>0</v>
      </c>
      <c r="FF11" t="str">
        <v>X</v>
      </c>
      <c r="FG11">
        <v>0</v>
      </c>
      <c r="FH11" t="str">
        <v>X</v>
      </c>
      <c r="FI11">
        <v>0</v>
      </c>
      <c r="FJ11">
        <v>0</v>
      </c>
      <c r="FK11">
        <v>0</v>
      </c>
      <c r="FL11">
        <v>0</v>
      </c>
      <c r="FM11" t="str">
        <v>X</v>
      </c>
      <c r="FN11">
        <v>0</v>
      </c>
      <c r="FO11">
        <v>0</v>
      </c>
      <c r="FP11">
        <v>0</v>
      </c>
      <c r="FQ11">
        <v>0</v>
      </c>
      <c r="FR11">
        <v>0</v>
      </c>
      <c r="FS11" t="str">
        <v>X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 t="str">
        <v>X</v>
      </c>
    </row>
    <row r="12" spans="1:183" x14ac:dyDescent="0.25">
      <c r="A12">
        <v>9</v>
      </c>
      <c r="B12" t="str">
        <v>Technologie</v>
      </c>
      <c r="C12" t="str">
        <v>X</v>
      </c>
      <c r="D12">
        <v>0</v>
      </c>
      <c r="E12">
        <v>0</v>
      </c>
      <c r="F12">
        <v>0</v>
      </c>
      <c r="G12">
        <v>0</v>
      </c>
      <c r="H12" t="str">
        <v>X</v>
      </c>
      <c r="I12">
        <v>0</v>
      </c>
      <c r="J12">
        <v>0</v>
      </c>
      <c r="K12">
        <v>0</v>
      </c>
      <c r="L12">
        <v>0</v>
      </c>
      <c r="M12" t="str">
        <v>X</v>
      </c>
      <c r="N12">
        <v>0</v>
      </c>
      <c r="O12">
        <v>0</v>
      </c>
      <c r="P12">
        <v>0</v>
      </c>
      <c r="Q12">
        <v>0</v>
      </c>
      <c r="R12" t="str">
        <v>X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 t="str">
        <v>X</v>
      </c>
      <c r="Z12">
        <v>0</v>
      </c>
      <c r="AA12">
        <v>0</v>
      </c>
      <c r="AB12" t="str">
        <v>X</v>
      </c>
      <c r="AC12">
        <v>0</v>
      </c>
      <c r="AD12">
        <v>0</v>
      </c>
      <c r="AE12">
        <v>0</v>
      </c>
      <c r="AF12">
        <v>0</v>
      </c>
      <c r="AG12" t="str">
        <v>X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 t="str">
        <v>X</v>
      </c>
      <c r="AO12">
        <v>0</v>
      </c>
      <c r="AP12">
        <v>0</v>
      </c>
      <c r="AQ12">
        <v>0</v>
      </c>
      <c r="AR12">
        <v>0</v>
      </c>
      <c r="AS12">
        <v>0</v>
      </c>
      <c r="AT12" t="str">
        <v>X</v>
      </c>
      <c r="AU12">
        <v>0</v>
      </c>
      <c r="AV12">
        <v>0</v>
      </c>
      <c r="AW12">
        <v>0</v>
      </c>
      <c r="AX12">
        <v>0</v>
      </c>
      <c r="AY12" t="str">
        <v>X</v>
      </c>
      <c r="AZ12">
        <v>0</v>
      </c>
      <c r="BA12">
        <v>0</v>
      </c>
      <c r="BB12">
        <v>0</v>
      </c>
      <c r="BC12">
        <v>0</v>
      </c>
      <c r="BD12" t="str">
        <v>X</v>
      </c>
      <c r="BE12">
        <v>0</v>
      </c>
      <c r="BF12" t="str">
        <v>X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 t="str">
        <v>X</v>
      </c>
      <c r="BO12">
        <v>0</v>
      </c>
      <c r="BP12" t="str">
        <v>X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 t="str">
        <v>X</v>
      </c>
      <c r="BX12">
        <v>0</v>
      </c>
      <c r="BY12">
        <v>0</v>
      </c>
      <c r="BZ12" t="str">
        <v>X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 t="str">
        <v>X</v>
      </c>
      <c r="CI12">
        <v>0</v>
      </c>
      <c r="CJ12">
        <v>0</v>
      </c>
      <c r="CK12">
        <v>0</v>
      </c>
      <c r="CL12">
        <v>0</v>
      </c>
      <c r="CM12">
        <v>0</v>
      </c>
      <c r="CN12" t="str">
        <v>X</v>
      </c>
      <c r="CO12">
        <v>0</v>
      </c>
      <c r="CP12" t="str">
        <v>X</v>
      </c>
      <c r="CQ12">
        <v>0</v>
      </c>
      <c r="CR12">
        <v>0</v>
      </c>
      <c r="CS12">
        <v>0</v>
      </c>
      <c r="CT12">
        <v>0</v>
      </c>
      <c r="CU12" t="str">
        <v>X</v>
      </c>
      <c r="CV12">
        <v>0</v>
      </c>
      <c r="CW12">
        <v>0</v>
      </c>
      <c r="CX12">
        <v>0</v>
      </c>
      <c r="CY12" t="str">
        <v>X</v>
      </c>
      <c r="CZ12">
        <v>0</v>
      </c>
      <c r="DA12">
        <v>0</v>
      </c>
      <c r="DB12">
        <v>0</v>
      </c>
      <c r="DC12">
        <v>0</v>
      </c>
      <c r="DD12">
        <v>0</v>
      </c>
      <c r="DE12" t="str">
        <v>X</v>
      </c>
      <c r="DF12">
        <v>0</v>
      </c>
      <c r="DG12">
        <v>0</v>
      </c>
      <c r="DH12">
        <v>0</v>
      </c>
      <c r="DI12">
        <v>0</v>
      </c>
      <c r="DJ12" t="str">
        <v>X</v>
      </c>
      <c r="DK12" t="str">
        <v>*</v>
      </c>
      <c r="DL12">
        <v>0</v>
      </c>
      <c r="DM12">
        <v>0</v>
      </c>
      <c r="DN12">
        <v>0</v>
      </c>
      <c r="DO12">
        <v>0</v>
      </c>
      <c r="DP12">
        <v>0</v>
      </c>
      <c r="DQ12" t="str">
        <v>X</v>
      </c>
      <c r="DR12">
        <v>0</v>
      </c>
      <c r="DS12">
        <v>0</v>
      </c>
      <c r="DT12">
        <v>0</v>
      </c>
      <c r="DU12">
        <v>0</v>
      </c>
      <c r="DV12">
        <v>0</v>
      </c>
      <c r="DW12" t="str">
        <v>X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 t="str">
        <v>X</v>
      </c>
      <c r="EE12">
        <v>0</v>
      </c>
      <c r="EF12">
        <v>0</v>
      </c>
      <c r="EG12">
        <v>0</v>
      </c>
      <c r="EH12" t="str">
        <v>X</v>
      </c>
      <c r="EI12">
        <v>0</v>
      </c>
      <c r="EJ12" t="str">
        <v>X</v>
      </c>
      <c r="EK12">
        <v>0</v>
      </c>
      <c r="EL12">
        <v>0</v>
      </c>
      <c r="EM12">
        <v>0</v>
      </c>
      <c r="EN12" t="str">
        <v>X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 t="str">
        <v>X</v>
      </c>
      <c r="EV12">
        <v>0</v>
      </c>
      <c r="EW12" t="str">
        <v>X</v>
      </c>
      <c r="EX12">
        <v>0</v>
      </c>
      <c r="EY12" t="str">
        <v>X</v>
      </c>
      <c r="EZ12">
        <v>0</v>
      </c>
      <c r="FA12">
        <v>0</v>
      </c>
      <c r="FB12">
        <v>0</v>
      </c>
      <c r="FC12">
        <v>0</v>
      </c>
      <c r="FD12" t="str">
        <v>X</v>
      </c>
      <c r="FE12" t="str">
        <v>X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 t="str">
        <v>X</v>
      </c>
      <c r="FM12">
        <v>0</v>
      </c>
      <c r="FN12">
        <v>0</v>
      </c>
      <c r="FO12">
        <v>0</v>
      </c>
      <c r="FP12">
        <v>0</v>
      </c>
      <c r="FQ12" t="str">
        <v>X</v>
      </c>
      <c r="FR12">
        <v>0</v>
      </c>
      <c r="FS12" t="str">
        <v>X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 t="str">
        <v>X</v>
      </c>
    </row>
    <row r="13" spans="1:183" x14ac:dyDescent="0.25">
      <c r="A13">
        <v>10</v>
      </c>
      <c r="B13" t="str">
        <v>Recherche Physique</v>
      </c>
      <c r="C13">
        <v>0</v>
      </c>
      <c r="D13" t="str">
        <v>X</v>
      </c>
      <c r="E13">
        <v>0</v>
      </c>
      <c r="F13">
        <v>0</v>
      </c>
      <c r="G13">
        <v>0</v>
      </c>
      <c r="H13" t="str">
        <v>X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t="str">
        <v>X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tr">
        <v>X</v>
      </c>
      <c r="W13">
        <v>0</v>
      </c>
      <c r="X13">
        <v>0</v>
      </c>
      <c r="Y13" t="str">
        <v>X</v>
      </c>
      <c r="Z13">
        <v>0</v>
      </c>
      <c r="AA13">
        <v>0</v>
      </c>
      <c r="AB13">
        <v>0</v>
      </c>
      <c r="AC13" t="str">
        <v>X</v>
      </c>
      <c r="AD13">
        <v>0</v>
      </c>
      <c r="AE13">
        <v>0</v>
      </c>
      <c r="AF13">
        <v>0</v>
      </c>
      <c r="AG13" t="str">
        <v>X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 t="str">
        <v>X</v>
      </c>
      <c r="AO13">
        <v>0</v>
      </c>
      <c r="AP13">
        <v>0</v>
      </c>
      <c r="AQ13">
        <v>0</v>
      </c>
      <c r="AR13">
        <v>0</v>
      </c>
      <c r="AS13" t="str">
        <v>X</v>
      </c>
      <c r="AT13">
        <v>0</v>
      </c>
      <c r="AU13">
        <v>0</v>
      </c>
      <c r="AV13">
        <v>0</v>
      </c>
      <c r="AW13">
        <v>0</v>
      </c>
      <c r="AX13" t="str">
        <v>X</v>
      </c>
      <c r="AY13">
        <v>0</v>
      </c>
      <c r="AZ13">
        <v>0</v>
      </c>
      <c r="BA13">
        <v>0</v>
      </c>
      <c r="BB13" t="str">
        <v>X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 t="str">
        <v>X</v>
      </c>
      <c r="BJ13">
        <v>0</v>
      </c>
      <c r="BK13">
        <v>0</v>
      </c>
      <c r="BL13">
        <v>0</v>
      </c>
      <c r="BM13" t="str">
        <v>X</v>
      </c>
      <c r="BN13">
        <v>0</v>
      </c>
      <c r="BO13">
        <v>0</v>
      </c>
      <c r="BP13">
        <v>0</v>
      </c>
      <c r="BQ13">
        <v>0</v>
      </c>
      <c r="BR13" t="str">
        <v>X</v>
      </c>
      <c r="BS13">
        <v>0</v>
      </c>
      <c r="BT13">
        <v>0</v>
      </c>
      <c r="BU13">
        <v>0</v>
      </c>
      <c r="BV13">
        <v>0</v>
      </c>
      <c r="BW13" t="str">
        <v>X</v>
      </c>
      <c r="BX13">
        <v>0</v>
      </c>
      <c r="BY13">
        <v>0</v>
      </c>
      <c r="BZ13">
        <v>0</v>
      </c>
      <c r="CA13">
        <v>0</v>
      </c>
      <c r="CB13" t="str">
        <v>X</v>
      </c>
      <c r="CC13">
        <v>0</v>
      </c>
      <c r="CD13">
        <v>0</v>
      </c>
      <c r="CE13">
        <v>0</v>
      </c>
      <c r="CF13">
        <v>0</v>
      </c>
      <c r="CG13">
        <v>0</v>
      </c>
      <c r="CH13" t="str">
        <v>X</v>
      </c>
      <c r="CI13">
        <v>0</v>
      </c>
      <c r="CJ13">
        <v>0</v>
      </c>
      <c r="CK13">
        <v>0</v>
      </c>
      <c r="CL13" t="str">
        <v>X</v>
      </c>
      <c r="CM13">
        <v>0</v>
      </c>
      <c r="CN13">
        <v>0</v>
      </c>
      <c r="CO13">
        <v>0</v>
      </c>
      <c r="CP13">
        <v>0</v>
      </c>
      <c r="CQ13" t="str">
        <v>X</v>
      </c>
      <c r="CR13">
        <v>0</v>
      </c>
      <c r="CS13">
        <v>0</v>
      </c>
      <c r="CT13">
        <v>0</v>
      </c>
      <c r="CU13" t="str">
        <v>X</v>
      </c>
      <c r="CV13">
        <v>0</v>
      </c>
      <c r="CW13">
        <v>0</v>
      </c>
      <c r="CX13">
        <v>0</v>
      </c>
      <c r="CY13">
        <v>0</v>
      </c>
      <c r="CZ13">
        <v>0</v>
      </c>
      <c r="DA13" t="str">
        <v>X</v>
      </c>
      <c r="DB13">
        <v>0</v>
      </c>
      <c r="DC13">
        <v>0</v>
      </c>
      <c r="DD13">
        <v>0</v>
      </c>
      <c r="DE13" t="str">
        <v>X</v>
      </c>
      <c r="DF13">
        <v>0</v>
      </c>
      <c r="DG13">
        <v>0</v>
      </c>
      <c r="DH13">
        <v>0</v>
      </c>
      <c r="DI13" t="str">
        <v>X</v>
      </c>
      <c r="DJ13">
        <v>0</v>
      </c>
      <c r="DK13">
        <v>37541</v>
      </c>
      <c r="DL13">
        <v>0</v>
      </c>
      <c r="DM13" t="str">
        <v>X</v>
      </c>
      <c r="DN13">
        <v>0</v>
      </c>
      <c r="DO13">
        <v>0</v>
      </c>
      <c r="DP13">
        <v>0</v>
      </c>
      <c r="DQ13" t="str">
        <v>X</v>
      </c>
      <c r="DR13">
        <v>0</v>
      </c>
      <c r="DS13">
        <v>0</v>
      </c>
      <c r="DT13">
        <v>0</v>
      </c>
      <c r="DU13">
        <v>0</v>
      </c>
      <c r="DV13">
        <v>0</v>
      </c>
      <c r="DW13" t="str">
        <v>X</v>
      </c>
      <c r="DX13">
        <v>0</v>
      </c>
      <c r="DY13">
        <v>0</v>
      </c>
      <c r="DZ13">
        <v>0</v>
      </c>
      <c r="EA13">
        <v>0</v>
      </c>
      <c r="EB13">
        <v>0</v>
      </c>
      <c r="EC13" t="str">
        <v>X</v>
      </c>
      <c r="ED13">
        <v>0</v>
      </c>
      <c r="EE13">
        <v>0</v>
      </c>
      <c r="EF13">
        <v>0</v>
      </c>
      <c r="EG13">
        <v>0</v>
      </c>
      <c r="EH13" t="str">
        <v>X</v>
      </c>
      <c r="EI13">
        <v>0</v>
      </c>
      <c r="EJ13" t="str">
        <v>X</v>
      </c>
      <c r="EK13">
        <v>0</v>
      </c>
      <c r="EL13">
        <v>0</v>
      </c>
      <c r="EM13" t="str">
        <v>X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 t="str">
        <v>X</v>
      </c>
      <c r="EU13">
        <v>0</v>
      </c>
      <c r="EV13">
        <v>0</v>
      </c>
      <c r="EW13" t="str">
        <v>X</v>
      </c>
      <c r="EX13">
        <v>0</v>
      </c>
      <c r="EY13" t="str">
        <v>X</v>
      </c>
      <c r="EZ13">
        <v>0</v>
      </c>
      <c r="FA13">
        <v>0</v>
      </c>
      <c r="FB13">
        <v>0</v>
      </c>
      <c r="FC13">
        <v>0</v>
      </c>
      <c r="FD13" t="str">
        <v>X</v>
      </c>
      <c r="FE13">
        <v>0</v>
      </c>
      <c r="FF13">
        <v>0</v>
      </c>
      <c r="FG13" t="str">
        <v>X</v>
      </c>
      <c r="FH13">
        <v>0</v>
      </c>
      <c r="FI13">
        <v>0</v>
      </c>
      <c r="FJ13">
        <v>0</v>
      </c>
      <c r="FK13">
        <v>0</v>
      </c>
      <c r="FL13" t="str">
        <v>X</v>
      </c>
      <c r="FM13">
        <v>0</v>
      </c>
      <c r="FN13">
        <v>0</v>
      </c>
      <c r="FO13">
        <v>0</v>
      </c>
      <c r="FP13">
        <v>0</v>
      </c>
      <c r="FQ13" t="str">
        <v>X</v>
      </c>
      <c r="FR13">
        <v>0</v>
      </c>
      <c r="FS13" t="str">
        <v>X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 t="str">
        <v>X</v>
      </c>
    </row>
    <row r="14" spans="1:183" x14ac:dyDescent="0.25">
      <c r="A14">
        <v>11</v>
      </c>
      <c r="B14" t="str">
        <v>Recherche Chimie</v>
      </c>
      <c r="C14">
        <v>0</v>
      </c>
      <c r="D14" t="str">
        <v>X</v>
      </c>
      <c r="E14">
        <v>0</v>
      </c>
      <c r="F14">
        <v>0</v>
      </c>
      <c r="G14">
        <v>0</v>
      </c>
      <c r="H14" t="str">
        <v>X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t="str">
        <v>X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tr">
        <v>X</v>
      </c>
      <c r="W14">
        <v>0</v>
      </c>
      <c r="X14">
        <v>0</v>
      </c>
      <c r="Y14" t="str">
        <v>X</v>
      </c>
      <c r="Z14">
        <v>0</v>
      </c>
      <c r="AA14">
        <v>0</v>
      </c>
      <c r="AB14">
        <v>0</v>
      </c>
      <c r="AC14" t="str">
        <v>X</v>
      </c>
      <c r="AD14">
        <v>0</v>
      </c>
      <c r="AE14">
        <v>0</v>
      </c>
      <c r="AF14">
        <v>0</v>
      </c>
      <c r="AG14" t="str">
        <v>X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 t="str">
        <v>X</v>
      </c>
      <c r="AO14">
        <v>0</v>
      </c>
      <c r="AP14">
        <v>0</v>
      </c>
      <c r="AQ14">
        <v>0</v>
      </c>
      <c r="AR14" t="str">
        <v>X</v>
      </c>
      <c r="AS14">
        <v>0</v>
      </c>
      <c r="AT14">
        <v>0</v>
      </c>
      <c r="AU14">
        <v>0</v>
      </c>
      <c r="AV14">
        <v>0</v>
      </c>
      <c r="AW14" t="str">
        <v>X</v>
      </c>
      <c r="AX14">
        <v>0</v>
      </c>
      <c r="AY14">
        <v>0</v>
      </c>
      <c r="AZ14">
        <v>0</v>
      </c>
      <c r="BA14">
        <v>0</v>
      </c>
      <c r="BB14" t="str">
        <v>X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 t="str">
        <v>X</v>
      </c>
      <c r="BJ14">
        <v>0</v>
      </c>
      <c r="BK14">
        <v>0</v>
      </c>
      <c r="BL14">
        <v>0</v>
      </c>
      <c r="BM14" t="str">
        <v>X</v>
      </c>
      <c r="BN14">
        <v>0</v>
      </c>
      <c r="BO14">
        <v>0</v>
      </c>
      <c r="BP14">
        <v>0</v>
      </c>
      <c r="BQ14" t="str">
        <v>X</v>
      </c>
      <c r="BR14">
        <v>0</v>
      </c>
      <c r="BS14">
        <v>0</v>
      </c>
      <c r="BT14">
        <v>0</v>
      </c>
      <c r="BU14">
        <v>0</v>
      </c>
      <c r="BV14">
        <v>0</v>
      </c>
      <c r="BW14" t="str">
        <v>X</v>
      </c>
      <c r="BX14">
        <v>0</v>
      </c>
      <c r="BY14">
        <v>0</v>
      </c>
      <c r="BZ14">
        <v>0</v>
      </c>
      <c r="CA14" t="str">
        <v>X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 t="str">
        <v>X</v>
      </c>
      <c r="CI14">
        <v>0</v>
      </c>
      <c r="CJ14">
        <v>0</v>
      </c>
      <c r="CK14" t="str">
        <v>X</v>
      </c>
      <c r="CL14">
        <v>0</v>
      </c>
      <c r="CM14">
        <v>0</v>
      </c>
      <c r="CN14">
        <v>0</v>
      </c>
      <c r="CO14">
        <v>0</v>
      </c>
      <c r="CP14">
        <v>0</v>
      </c>
      <c r="CQ14" t="str">
        <v>X</v>
      </c>
      <c r="CR14">
        <v>0</v>
      </c>
      <c r="CS14">
        <v>0</v>
      </c>
      <c r="CT14">
        <v>0</v>
      </c>
      <c r="CU14" t="str">
        <v>X</v>
      </c>
      <c r="CV14">
        <v>0</v>
      </c>
      <c r="CW14">
        <v>0</v>
      </c>
      <c r="CX14">
        <v>0</v>
      </c>
      <c r="CY14">
        <v>0</v>
      </c>
      <c r="CZ14">
        <v>0</v>
      </c>
      <c r="DA14" t="str">
        <v>X</v>
      </c>
      <c r="DB14">
        <v>0</v>
      </c>
      <c r="DC14">
        <v>0</v>
      </c>
      <c r="DD14">
        <v>0</v>
      </c>
      <c r="DE14" t="str">
        <v>X</v>
      </c>
      <c r="DF14">
        <v>0</v>
      </c>
      <c r="DG14">
        <v>0</v>
      </c>
      <c r="DH14">
        <v>0</v>
      </c>
      <c r="DI14" t="str">
        <v>X</v>
      </c>
      <c r="DJ14">
        <v>0</v>
      </c>
      <c r="DK14">
        <v>0</v>
      </c>
      <c r="DL14">
        <v>0</v>
      </c>
      <c r="DM14" t="str">
        <v>X</v>
      </c>
      <c r="DN14">
        <v>0</v>
      </c>
      <c r="DO14">
        <v>0</v>
      </c>
      <c r="DP14" t="str">
        <v>X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 t="str">
        <v>X</v>
      </c>
      <c r="DX14">
        <v>0</v>
      </c>
      <c r="DY14">
        <v>0</v>
      </c>
      <c r="DZ14" t="str">
        <v>X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 t="str">
        <v>X</v>
      </c>
      <c r="EI14">
        <v>0</v>
      </c>
      <c r="EJ14" t="str">
        <v>X</v>
      </c>
      <c r="EK14">
        <v>0</v>
      </c>
      <c r="EL14">
        <v>0</v>
      </c>
      <c r="EM14" t="str">
        <v>X</v>
      </c>
      <c r="EN14">
        <v>0</v>
      </c>
      <c r="EO14">
        <v>0</v>
      </c>
      <c r="EP14">
        <v>0</v>
      </c>
      <c r="EQ14" t="str">
        <v>X</v>
      </c>
      <c r="ER14">
        <v>0</v>
      </c>
      <c r="ES14">
        <v>0</v>
      </c>
      <c r="ET14">
        <v>0</v>
      </c>
      <c r="EU14">
        <v>0</v>
      </c>
      <c r="EV14">
        <v>0</v>
      </c>
      <c r="EW14" t="str">
        <v>X</v>
      </c>
      <c r="EX14">
        <v>0</v>
      </c>
      <c r="EY14" t="str">
        <v>X</v>
      </c>
      <c r="EZ14">
        <v>0</v>
      </c>
      <c r="FA14">
        <v>0</v>
      </c>
      <c r="FB14">
        <v>0</v>
      </c>
      <c r="FC14">
        <v>0</v>
      </c>
      <c r="FD14" t="str">
        <v>X</v>
      </c>
      <c r="FE14">
        <v>0</v>
      </c>
      <c r="FF14">
        <v>0</v>
      </c>
      <c r="FG14" t="str">
        <v>X</v>
      </c>
      <c r="FH14">
        <v>0</v>
      </c>
      <c r="FI14">
        <v>0</v>
      </c>
      <c r="FJ14">
        <v>0</v>
      </c>
      <c r="FK14">
        <v>0</v>
      </c>
      <c r="FL14" t="str">
        <v>X</v>
      </c>
      <c r="FM14">
        <v>0</v>
      </c>
      <c r="FN14">
        <v>0</v>
      </c>
      <c r="FO14">
        <v>0</v>
      </c>
      <c r="FP14">
        <v>0</v>
      </c>
      <c r="FQ14" t="str">
        <v>X</v>
      </c>
      <c r="FR14">
        <v>0</v>
      </c>
      <c r="FS14" t="str">
        <v>X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 t="str">
        <v>X</v>
      </c>
    </row>
    <row r="15" spans="1:183" x14ac:dyDescent="0.25">
      <c r="A15">
        <v>12</v>
      </c>
      <c r="B15" t="str">
        <v>Restaurant</v>
      </c>
      <c r="C15" t="str">
        <v>X</v>
      </c>
      <c r="D15">
        <v>0</v>
      </c>
      <c r="E15">
        <v>0</v>
      </c>
      <c r="F15">
        <v>0</v>
      </c>
      <c r="G15">
        <v>0</v>
      </c>
      <c r="H15" t="str">
        <v>X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 t="str">
        <v>X</v>
      </c>
      <c r="Q15">
        <v>0</v>
      </c>
      <c r="R15">
        <v>0</v>
      </c>
      <c r="S15">
        <v>0</v>
      </c>
      <c r="T15">
        <v>0</v>
      </c>
      <c r="U15">
        <v>0</v>
      </c>
      <c r="V15" t="str">
        <v>X</v>
      </c>
      <c r="W15">
        <v>0</v>
      </c>
      <c r="X15">
        <v>0</v>
      </c>
      <c r="Y15" t="str">
        <v>X</v>
      </c>
      <c r="Z15">
        <v>0</v>
      </c>
      <c r="AA15">
        <v>0</v>
      </c>
      <c r="AB15">
        <v>0</v>
      </c>
      <c r="AC15">
        <v>0</v>
      </c>
      <c r="AD15">
        <v>0</v>
      </c>
      <c r="AE15" t="str">
        <v>X</v>
      </c>
      <c r="AF15">
        <v>0</v>
      </c>
      <c r="AG15" t="str">
        <v>X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 t="str">
        <v>X</v>
      </c>
      <c r="AO15">
        <v>0</v>
      </c>
      <c r="AP15">
        <v>0</v>
      </c>
      <c r="AQ15">
        <v>0</v>
      </c>
      <c r="AR15" t="str">
        <v>X</v>
      </c>
      <c r="AS15">
        <v>0</v>
      </c>
      <c r="AT15">
        <v>0</v>
      </c>
      <c r="AU15">
        <v>0</v>
      </c>
      <c r="AV15">
        <v>0</v>
      </c>
      <c r="AW15">
        <v>0</v>
      </c>
      <c r="AX15" t="str">
        <v>X</v>
      </c>
      <c r="AY15">
        <v>0</v>
      </c>
      <c r="AZ15">
        <v>0</v>
      </c>
      <c r="BA15">
        <v>0</v>
      </c>
      <c r="BB15">
        <v>0</v>
      </c>
      <c r="BC15" t="str">
        <v>X</v>
      </c>
      <c r="BD15">
        <v>0</v>
      </c>
      <c r="BE15">
        <v>0</v>
      </c>
      <c r="BF15">
        <v>0</v>
      </c>
      <c r="BG15">
        <v>0</v>
      </c>
      <c r="BH15">
        <v>0</v>
      </c>
      <c r="BI15" t="str">
        <v>X</v>
      </c>
      <c r="BJ15">
        <v>0</v>
      </c>
      <c r="BK15">
        <v>0</v>
      </c>
      <c r="BL15">
        <v>0</v>
      </c>
      <c r="BM15">
        <v>0</v>
      </c>
      <c r="BN15" t="str">
        <v>X</v>
      </c>
      <c r="BO15">
        <v>0</v>
      </c>
      <c r="BP15">
        <v>0</v>
      </c>
      <c r="BQ15">
        <v>0</v>
      </c>
      <c r="BR15">
        <v>0</v>
      </c>
      <c r="BS15" t="str">
        <v>X</v>
      </c>
      <c r="BT15">
        <v>0</v>
      </c>
      <c r="BU15">
        <v>0</v>
      </c>
      <c r="BV15">
        <v>0</v>
      </c>
      <c r="BW15">
        <v>0</v>
      </c>
      <c r="BX15" t="str">
        <v>X</v>
      </c>
      <c r="BY15">
        <v>0</v>
      </c>
      <c r="BZ15">
        <v>0</v>
      </c>
      <c r="CA15">
        <v>0</v>
      </c>
      <c r="CB15">
        <v>0</v>
      </c>
      <c r="CC15" t="str">
        <v>X</v>
      </c>
      <c r="CD15">
        <v>0</v>
      </c>
      <c r="CE15">
        <v>0</v>
      </c>
      <c r="CF15">
        <v>0</v>
      </c>
      <c r="CG15">
        <v>0</v>
      </c>
      <c r="CH15" t="str">
        <v>X</v>
      </c>
      <c r="CI15">
        <v>0</v>
      </c>
      <c r="CJ15">
        <v>0</v>
      </c>
      <c r="CK15">
        <v>0</v>
      </c>
      <c r="CL15">
        <v>0</v>
      </c>
      <c r="CM15" t="str">
        <v>X</v>
      </c>
      <c r="CN15">
        <v>0</v>
      </c>
      <c r="CO15">
        <v>0</v>
      </c>
      <c r="CP15">
        <v>0</v>
      </c>
      <c r="CQ15">
        <v>0</v>
      </c>
      <c r="CR15" t="str">
        <v>X</v>
      </c>
      <c r="CS15">
        <v>0</v>
      </c>
      <c r="CT15">
        <v>0</v>
      </c>
      <c r="CU15">
        <v>0</v>
      </c>
      <c r="CV15">
        <v>0</v>
      </c>
      <c r="CW15" t="str">
        <v>X</v>
      </c>
      <c r="CX15">
        <v>0</v>
      </c>
      <c r="CY15">
        <v>0</v>
      </c>
      <c r="CZ15" t="str">
        <v>X</v>
      </c>
      <c r="DA15">
        <v>0</v>
      </c>
      <c r="DB15">
        <v>0</v>
      </c>
      <c r="DC15">
        <v>0</v>
      </c>
      <c r="DD15">
        <v>0</v>
      </c>
      <c r="DE15" t="str">
        <v>X</v>
      </c>
      <c r="DF15">
        <v>0</v>
      </c>
      <c r="DG15">
        <v>0</v>
      </c>
      <c r="DH15">
        <v>0</v>
      </c>
      <c r="DI15" t="str">
        <v>X</v>
      </c>
      <c r="DJ15">
        <v>0</v>
      </c>
      <c r="DK15">
        <v>41019</v>
      </c>
      <c r="DL15">
        <v>0</v>
      </c>
      <c r="DM15" t="str">
        <v>X</v>
      </c>
      <c r="DN15">
        <v>0</v>
      </c>
      <c r="DO15">
        <v>0</v>
      </c>
      <c r="DP15">
        <v>0</v>
      </c>
      <c r="DQ15">
        <v>0</v>
      </c>
      <c r="DR15">
        <v>0</v>
      </c>
      <c r="DS15" t="str">
        <v>X</v>
      </c>
      <c r="DT15">
        <v>0</v>
      </c>
      <c r="DU15">
        <v>0</v>
      </c>
      <c r="DV15">
        <v>0</v>
      </c>
      <c r="DW15">
        <v>0</v>
      </c>
      <c r="DX15" t="str">
        <v>X</v>
      </c>
      <c r="DY15">
        <v>0</v>
      </c>
      <c r="DZ15">
        <v>0</v>
      </c>
      <c r="EA15">
        <v>0</v>
      </c>
      <c r="EB15">
        <v>0</v>
      </c>
      <c r="EC15">
        <v>0</v>
      </c>
      <c r="ED15" t="str">
        <v>X</v>
      </c>
      <c r="EE15">
        <v>0</v>
      </c>
      <c r="EF15">
        <v>0</v>
      </c>
      <c r="EG15">
        <v>0</v>
      </c>
      <c r="EH15" t="str">
        <v>X</v>
      </c>
      <c r="EI15">
        <v>0</v>
      </c>
      <c r="EJ15" t="str">
        <v>X</v>
      </c>
      <c r="EK15">
        <v>0</v>
      </c>
      <c r="EL15">
        <v>0</v>
      </c>
      <c r="EM15">
        <v>0</v>
      </c>
      <c r="EN15">
        <v>0</v>
      </c>
      <c r="EO15">
        <v>0</v>
      </c>
      <c r="EP15" t="str">
        <v>X</v>
      </c>
      <c r="EQ15">
        <v>0</v>
      </c>
      <c r="ER15">
        <v>0</v>
      </c>
      <c r="ES15">
        <v>0</v>
      </c>
      <c r="ET15">
        <v>0</v>
      </c>
      <c r="EU15" t="str">
        <v>X</v>
      </c>
      <c r="EV15">
        <v>0</v>
      </c>
      <c r="EW15" t="str">
        <v>X</v>
      </c>
      <c r="EX15">
        <v>0</v>
      </c>
      <c r="EY15" t="str">
        <v>X</v>
      </c>
      <c r="EZ15">
        <v>0</v>
      </c>
      <c r="FA15">
        <v>0</v>
      </c>
      <c r="FB15">
        <v>0</v>
      </c>
      <c r="FC15">
        <v>0</v>
      </c>
      <c r="FD15" t="str">
        <v>X</v>
      </c>
      <c r="FE15">
        <v>0</v>
      </c>
      <c r="FF15">
        <v>0</v>
      </c>
      <c r="FG15" t="str">
        <v>X</v>
      </c>
      <c r="FH15">
        <v>0</v>
      </c>
      <c r="FI15">
        <v>0</v>
      </c>
      <c r="FJ15">
        <v>0</v>
      </c>
      <c r="FK15">
        <v>0</v>
      </c>
      <c r="FL15" t="str">
        <v>X</v>
      </c>
      <c r="FM15">
        <v>0</v>
      </c>
      <c r="FN15">
        <v>0</v>
      </c>
      <c r="FO15">
        <v>0</v>
      </c>
      <c r="FP15">
        <v>0</v>
      </c>
      <c r="FQ15" t="str">
        <v>X</v>
      </c>
      <c r="FR15">
        <v>0</v>
      </c>
      <c r="FS15" t="str">
        <v>X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 t="str">
        <v>X</v>
      </c>
    </row>
    <row r="16" spans="1:183" x14ac:dyDescent="0.25">
      <c r="A16">
        <v>13</v>
      </c>
      <c r="B16" t="str">
        <v>Résidence Arz</v>
      </c>
      <c r="C16" t="str">
        <v>X</v>
      </c>
      <c r="D16">
        <v>0</v>
      </c>
      <c r="E16">
        <v>0</v>
      </c>
      <c r="F16">
        <v>0</v>
      </c>
      <c r="G16">
        <v>0</v>
      </c>
      <c r="H16" t="str">
        <v>X</v>
      </c>
      <c r="I16">
        <v>0</v>
      </c>
      <c r="J16">
        <v>0</v>
      </c>
      <c r="K16">
        <v>0</v>
      </c>
      <c r="L16">
        <v>0</v>
      </c>
      <c r="M16" t="str">
        <v>X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tr">
        <v>X</v>
      </c>
      <c r="W16">
        <v>0</v>
      </c>
      <c r="X16" t="str">
        <v>X</v>
      </c>
      <c r="Y16">
        <v>0</v>
      </c>
      <c r="Z16">
        <v>0</v>
      </c>
      <c r="AA16">
        <v>0</v>
      </c>
      <c r="AB16" t="str">
        <v>X</v>
      </c>
      <c r="AC16">
        <v>0</v>
      </c>
      <c r="AD16">
        <v>0</v>
      </c>
      <c r="AE16">
        <v>0</v>
      </c>
      <c r="AF16">
        <v>0</v>
      </c>
      <c r="AG16">
        <v>0</v>
      </c>
      <c r="AH16" t="str">
        <v>X</v>
      </c>
      <c r="AI16">
        <v>0</v>
      </c>
      <c r="AJ16">
        <v>0</v>
      </c>
      <c r="AK16">
        <v>0</v>
      </c>
      <c r="AL16">
        <v>0</v>
      </c>
      <c r="AM16" t="str">
        <v>X</v>
      </c>
      <c r="AN16">
        <v>0</v>
      </c>
      <c r="AO16">
        <v>0</v>
      </c>
      <c r="AP16">
        <v>0</v>
      </c>
      <c r="AQ16">
        <v>0</v>
      </c>
      <c r="AR16" t="str">
        <v>X</v>
      </c>
      <c r="AS16">
        <v>0</v>
      </c>
      <c r="AT16">
        <v>0</v>
      </c>
      <c r="AU16">
        <v>0</v>
      </c>
      <c r="AV16">
        <v>0</v>
      </c>
      <c r="AW16" t="str">
        <v>X</v>
      </c>
      <c r="AX16">
        <v>0</v>
      </c>
      <c r="AY16">
        <v>0</v>
      </c>
      <c r="AZ16">
        <v>0</v>
      </c>
      <c r="BA16" t="str">
        <v>X</v>
      </c>
      <c r="BB16">
        <v>0</v>
      </c>
      <c r="BC16">
        <v>0</v>
      </c>
      <c r="BD16">
        <v>0</v>
      </c>
      <c r="BE16">
        <v>0</v>
      </c>
      <c r="BF16" t="str">
        <v>X</v>
      </c>
      <c r="BG16">
        <v>0</v>
      </c>
      <c r="BH16">
        <v>0</v>
      </c>
      <c r="BI16">
        <v>0</v>
      </c>
      <c r="BJ16">
        <v>0</v>
      </c>
      <c r="BK16">
        <v>0</v>
      </c>
      <c r="BL16" t="str">
        <v>X</v>
      </c>
      <c r="BM16">
        <v>0</v>
      </c>
      <c r="BN16">
        <v>0</v>
      </c>
      <c r="BO16">
        <v>0</v>
      </c>
      <c r="BP16" t="str">
        <v>X</v>
      </c>
      <c r="BQ16">
        <v>0</v>
      </c>
      <c r="BR16">
        <v>0</v>
      </c>
      <c r="BS16">
        <v>0</v>
      </c>
      <c r="BT16">
        <v>0</v>
      </c>
      <c r="BU16" t="str">
        <v>X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 t="str">
        <v>X</v>
      </c>
      <c r="CE16">
        <v>0</v>
      </c>
      <c r="CF16">
        <v>0</v>
      </c>
      <c r="CG16" t="str">
        <v>X</v>
      </c>
      <c r="CH16">
        <v>0</v>
      </c>
      <c r="CI16">
        <v>0</v>
      </c>
      <c r="CJ16" t="str">
        <v>X</v>
      </c>
      <c r="CK16">
        <v>0</v>
      </c>
      <c r="CL16">
        <v>0</v>
      </c>
      <c r="CM16">
        <v>0</v>
      </c>
      <c r="CN16">
        <v>0</v>
      </c>
      <c r="CO16" t="str">
        <v>X</v>
      </c>
      <c r="CP16">
        <v>0</v>
      </c>
      <c r="CQ16">
        <v>0</v>
      </c>
      <c r="CR16">
        <v>0</v>
      </c>
      <c r="CS16">
        <v>0</v>
      </c>
      <c r="CT16" t="str">
        <v>X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 t="str">
        <v>X</v>
      </c>
      <c r="DB16">
        <v>0</v>
      </c>
      <c r="DC16">
        <v>0</v>
      </c>
      <c r="DD16">
        <v>0</v>
      </c>
      <c r="DE16" t="str">
        <v>X</v>
      </c>
      <c r="DF16">
        <v>0</v>
      </c>
      <c r="DG16">
        <v>0</v>
      </c>
      <c r="DH16">
        <v>0</v>
      </c>
      <c r="DI16">
        <v>0</v>
      </c>
      <c r="DJ16" t="str">
        <v>X</v>
      </c>
      <c r="DK16" t="str">
        <v>*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 t="str">
        <v>X</v>
      </c>
      <c r="DU16">
        <v>0</v>
      </c>
      <c r="DV16">
        <v>0</v>
      </c>
      <c r="DW16">
        <v>0</v>
      </c>
      <c r="DX16">
        <v>0</v>
      </c>
      <c r="DY16" t="str">
        <v>X</v>
      </c>
      <c r="DZ16">
        <v>0</v>
      </c>
      <c r="EA16">
        <v>0</v>
      </c>
      <c r="EB16">
        <v>0</v>
      </c>
      <c r="EC16">
        <v>0</v>
      </c>
      <c r="ED16" t="str">
        <v>X</v>
      </c>
      <c r="EE16">
        <v>0</v>
      </c>
      <c r="EF16">
        <v>0</v>
      </c>
      <c r="EG16">
        <v>0</v>
      </c>
      <c r="EH16">
        <v>0</v>
      </c>
      <c r="EI16" t="str">
        <v>X</v>
      </c>
      <c r="EJ16" t="str">
        <v>X</v>
      </c>
      <c r="EK16">
        <v>0</v>
      </c>
      <c r="EL16">
        <v>0</v>
      </c>
      <c r="EM16">
        <v>0</v>
      </c>
      <c r="EN16">
        <v>0</v>
      </c>
      <c r="EO16">
        <v>0</v>
      </c>
      <c r="EP16" t="str">
        <v>X</v>
      </c>
      <c r="EQ16" t="str">
        <v>X</v>
      </c>
      <c r="ER16">
        <v>0</v>
      </c>
      <c r="ES16">
        <v>0</v>
      </c>
      <c r="ET16">
        <v>0</v>
      </c>
      <c r="EU16">
        <v>0</v>
      </c>
      <c r="EV16">
        <v>0</v>
      </c>
      <c r="EW16" t="str">
        <v>X</v>
      </c>
      <c r="EX16">
        <v>0</v>
      </c>
      <c r="EY16">
        <v>0</v>
      </c>
      <c r="EZ16" t="str">
        <v>X</v>
      </c>
      <c r="FA16">
        <v>0</v>
      </c>
      <c r="FB16">
        <v>0</v>
      </c>
      <c r="FC16">
        <v>0</v>
      </c>
      <c r="FD16" t="str">
        <v>X</v>
      </c>
      <c r="FE16">
        <v>0</v>
      </c>
      <c r="FF16">
        <v>0</v>
      </c>
      <c r="FG16" t="str">
        <v>X</v>
      </c>
      <c r="FH16">
        <v>0</v>
      </c>
      <c r="FI16">
        <v>0</v>
      </c>
      <c r="FJ16">
        <v>0</v>
      </c>
      <c r="FK16">
        <v>0</v>
      </c>
      <c r="FL16" t="str">
        <v>X</v>
      </c>
      <c r="FM16" t="str">
        <v>X</v>
      </c>
      <c r="FN16">
        <v>0</v>
      </c>
      <c r="FO16">
        <v>0</v>
      </c>
      <c r="FP16">
        <v>0</v>
      </c>
      <c r="FQ16">
        <v>0</v>
      </c>
      <c r="FR16">
        <v>0</v>
      </c>
      <c r="FS16" t="str">
        <v>X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 t="str">
        <v>X</v>
      </c>
    </row>
    <row r="17" spans="1:183" x14ac:dyDescent="0.25">
      <c r="A17">
        <v>14</v>
      </c>
      <c r="B17" t="str">
        <v>Résidence Bréhat</v>
      </c>
      <c r="C17" t="str">
        <v>X</v>
      </c>
      <c r="D17">
        <v>0</v>
      </c>
      <c r="E17">
        <v>0</v>
      </c>
      <c r="F17">
        <v>0</v>
      </c>
      <c r="G17">
        <v>0</v>
      </c>
      <c r="H17" t="str">
        <v>X</v>
      </c>
      <c r="I17">
        <v>0</v>
      </c>
      <c r="J17">
        <v>0</v>
      </c>
      <c r="K17">
        <v>0</v>
      </c>
      <c r="L17">
        <v>0</v>
      </c>
      <c r="M17" t="str">
        <v>X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tr">
        <v>X</v>
      </c>
      <c r="W17">
        <v>0</v>
      </c>
      <c r="X17" t="str">
        <v>X</v>
      </c>
      <c r="Y17">
        <v>0</v>
      </c>
      <c r="Z17">
        <v>0</v>
      </c>
      <c r="AA17">
        <v>0</v>
      </c>
      <c r="AB17" t="str">
        <v>X</v>
      </c>
      <c r="AC17">
        <v>0</v>
      </c>
      <c r="AD17">
        <v>0</v>
      </c>
      <c r="AE17">
        <v>0</v>
      </c>
      <c r="AF17">
        <v>0</v>
      </c>
      <c r="AG17">
        <v>0</v>
      </c>
      <c r="AH17" t="str">
        <v>X</v>
      </c>
      <c r="AI17">
        <v>0</v>
      </c>
      <c r="AJ17">
        <v>0</v>
      </c>
      <c r="AK17">
        <v>0</v>
      </c>
      <c r="AL17">
        <v>0</v>
      </c>
      <c r="AM17" t="str">
        <v>X</v>
      </c>
      <c r="AN17">
        <v>0</v>
      </c>
      <c r="AO17">
        <v>0</v>
      </c>
      <c r="AP17">
        <v>0</v>
      </c>
      <c r="AQ17">
        <v>0</v>
      </c>
      <c r="AR17" t="str">
        <v>X</v>
      </c>
      <c r="AS17">
        <v>0</v>
      </c>
      <c r="AT17">
        <v>0</v>
      </c>
      <c r="AU17">
        <v>0</v>
      </c>
      <c r="AV17">
        <v>0</v>
      </c>
      <c r="AW17" t="str">
        <v>X</v>
      </c>
      <c r="AX17">
        <v>0</v>
      </c>
      <c r="AY17">
        <v>0</v>
      </c>
      <c r="AZ17">
        <v>0</v>
      </c>
      <c r="BA17" t="str">
        <v>X</v>
      </c>
      <c r="BB17">
        <v>0</v>
      </c>
      <c r="BC17">
        <v>0</v>
      </c>
      <c r="BD17">
        <v>0</v>
      </c>
      <c r="BE17">
        <v>0</v>
      </c>
      <c r="BF17" t="str">
        <v>X</v>
      </c>
      <c r="BG17">
        <v>0</v>
      </c>
      <c r="BH17">
        <v>0</v>
      </c>
      <c r="BI17">
        <v>0</v>
      </c>
      <c r="BJ17">
        <v>0</v>
      </c>
      <c r="BK17">
        <v>0</v>
      </c>
      <c r="BL17" t="str">
        <v>X</v>
      </c>
      <c r="BM17">
        <v>0</v>
      </c>
      <c r="BN17">
        <v>0</v>
      </c>
      <c r="BO17">
        <v>0</v>
      </c>
      <c r="BP17" t="str">
        <v>X</v>
      </c>
      <c r="BQ17">
        <v>0</v>
      </c>
      <c r="BR17">
        <v>0</v>
      </c>
      <c r="BS17">
        <v>0</v>
      </c>
      <c r="BT17">
        <v>0</v>
      </c>
      <c r="BU17" t="str">
        <v>X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 t="str">
        <v>X</v>
      </c>
      <c r="CE17" t="str">
        <v>X</v>
      </c>
      <c r="CF17">
        <v>0</v>
      </c>
      <c r="CG17">
        <v>0</v>
      </c>
      <c r="CH17">
        <v>0</v>
      </c>
      <c r="CI17">
        <v>0</v>
      </c>
      <c r="CJ17" t="str">
        <v>X</v>
      </c>
      <c r="CK17">
        <v>0</v>
      </c>
      <c r="CL17">
        <v>0</v>
      </c>
      <c r="CM17">
        <v>0</v>
      </c>
      <c r="CN17">
        <v>0</v>
      </c>
      <c r="CO17" t="str">
        <v>X</v>
      </c>
      <c r="CP17">
        <v>0</v>
      </c>
      <c r="CQ17">
        <v>0</v>
      </c>
      <c r="CR17">
        <v>0</v>
      </c>
      <c r="CS17">
        <v>0</v>
      </c>
      <c r="CT17" t="str">
        <v>X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 t="str">
        <v>X</v>
      </c>
      <c r="DB17">
        <v>0</v>
      </c>
      <c r="DC17">
        <v>0</v>
      </c>
      <c r="DD17">
        <v>0</v>
      </c>
      <c r="DE17" t="str">
        <v>X</v>
      </c>
      <c r="DF17">
        <v>0</v>
      </c>
      <c r="DG17">
        <v>0</v>
      </c>
      <c r="DH17">
        <v>0</v>
      </c>
      <c r="DI17">
        <v>0</v>
      </c>
      <c r="DJ17" t="str">
        <v>X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 t="str">
        <v>X</v>
      </c>
      <c r="DS17">
        <v>0</v>
      </c>
      <c r="DT17">
        <v>0</v>
      </c>
      <c r="DU17">
        <v>0</v>
      </c>
      <c r="DV17" t="str">
        <v>X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 t="str">
        <v>X</v>
      </c>
      <c r="EE17">
        <v>0</v>
      </c>
      <c r="EF17">
        <v>0</v>
      </c>
      <c r="EG17" t="str">
        <v>X</v>
      </c>
      <c r="EH17">
        <v>0</v>
      </c>
      <c r="EI17">
        <v>0</v>
      </c>
      <c r="EJ17" t="str">
        <v>X</v>
      </c>
      <c r="EK17">
        <v>0</v>
      </c>
      <c r="EL17">
        <v>0</v>
      </c>
      <c r="EM17">
        <v>0</v>
      </c>
      <c r="EN17">
        <v>0</v>
      </c>
      <c r="EO17">
        <v>0</v>
      </c>
      <c r="EP17" t="str">
        <v>X</v>
      </c>
      <c r="EQ17" t="str">
        <v>X</v>
      </c>
      <c r="ER17">
        <v>0</v>
      </c>
      <c r="ES17">
        <v>0</v>
      </c>
      <c r="ET17">
        <v>0</v>
      </c>
      <c r="EU17">
        <v>0</v>
      </c>
      <c r="EV17">
        <v>0</v>
      </c>
      <c r="EW17" t="str">
        <v>X</v>
      </c>
      <c r="EX17">
        <v>0</v>
      </c>
      <c r="EY17">
        <v>0</v>
      </c>
      <c r="EZ17" t="str">
        <v>X</v>
      </c>
      <c r="FA17">
        <v>0</v>
      </c>
      <c r="FB17">
        <v>0</v>
      </c>
      <c r="FC17">
        <v>0</v>
      </c>
      <c r="FD17" t="str">
        <v>X</v>
      </c>
      <c r="FE17">
        <v>0</v>
      </c>
      <c r="FF17">
        <v>0</v>
      </c>
      <c r="FG17" t="str">
        <v>X</v>
      </c>
      <c r="FH17" t="str">
        <v>X</v>
      </c>
      <c r="FI17">
        <v>0</v>
      </c>
      <c r="FJ17">
        <v>0</v>
      </c>
      <c r="FK17">
        <v>0</v>
      </c>
      <c r="FL17">
        <v>0</v>
      </c>
      <c r="FM17" t="str">
        <v>X</v>
      </c>
      <c r="FN17">
        <v>0</v>
      </c>
      <c r="FO17">
        <v>0</v>
      </c>
      <c r="FP17">
        <v>0</v>
      </c>
      <c r="FQ17">
        <v>0</v>
      </c>
      <c r="FR17">
        <v>0</v>
      </c>
      <c r="FS17" t="str">
        <v>X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 t="str">
        <v>X</v>
      </c>
    </row>
    <row r="18" spans="1:183" x14ac:dyDescent="0.25">
      <c r="A18">
        <v>15</v>
      </c>
      <c r="B18" t="str">
        <v>Résidence Cézembre</v>
      </c>
      <c r="C18" t="str">
        <v>X</v>
      </c>
      <c r="D18">
        <v>0</v>
      </c>
      <c r="E18">
        <v>0</v>
      </c>
      <c r="F18">
        <v>0</v>
      </c>
      <c r="G18">
        <v>0</v>
      </c>
      <c r="H18" t="str">
        <v>X</v>
      </c>
      <c r="I18">
        <v>0</v>
      </c>
      <c r="J18">
        <v>0</v>
      </c>
      <c r="K18">
        <v>0</v>
      </c>
      <c r="L18">
        <v>0</v>
      </c>
      <c r="M18">
        <v>0</v>
      </c>
      <c r="N18" t="str">
        <v>X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tr">
        <v>X</v>
      </c>
      <c r="W18">
        <v>0</v>
      </c>
      <c r="X18" t="str">
        <v>X</v>
      </c>
      <c r="Y18">
        <v>0</v>
      </c>
      <c r="Z18">
        <v>0</v>
      </c>
      <c r="AA18">
        <v>0</v>
      </c>
      <c r="AB18" t="str">
        <v>X</v>
      </c>
      <c r="AC18">
        <v>0</v>
      </c>
      <c r="AD18">
        <v>0</v>
      </c>
      <c r="AE18">
        <v>0</v>
      </c>
      <c r="AF18">
        <v>0</v>
      </c>
      <c r="AG18">
        <v>0</v>
      </c>
      <c r="AH18" t="str">
        <v>X</v>
      </c>
      <c r="AI18">
        <v>0</v>
      </c>
      <c r="AJ18">
        <v>0</v>
      </c>
      <c r="AK18">
        <v>0</v>
      </c>
      <c r="AL18">
        <v>0</v>
      </c>
      <c r="AM18" t="str">
        <v>X</v>
      </c>
      <c r="AN18">
        <v>0</v>
      </c>
      <c r="AO18">
        <v>0</v>
      </c>
      <c r="AP18">
        <v>0</v>
      </c>
      <c r="AQ18">
        <v>0</v>
      </c>
      <c r="AR18">
        <v>0</v>
      </c>
      <c r="AS18" t="str">
        <v>X</v>
      </c>
      <c r="AT18">
        <v>0</v>
      </c>
      <c r="AU18">
        <v>0</v>
      </c>
      <c r="AV18">
        <v>0</v>
      </c>
      <c r="AW18">
        <v>0</v>
      </c>
      <c r="AX18" t="str">
        <v>X</v>
      </c>
      <c r="AY18">
        <v>0</v>
      </c>
      <c r="AZ18">
        <v>0</v>
      </c>
      <c r="BA18">
        <v>0</v>
      </c>
      <c r="BB18" t="str">
        <v>X</v>
      </c>
      <c r="BC18">
        <v>0</v>
      </c>
      <c r="BD18">
        <v>0</v>
      </c>
      <c r="BE18">
        <v>0</v>
      </c>
      <c r="BF18" t="str">
        <v>X</v>
      </c>
      <c r="BG18">
        <v>0</v>
      </c>
      <c r="BH18">
        <v>0</v>
      </c>
      <c r="BI18">
        <v>0</v>
      </c>
      <c r="BJ18">
        <v>0</v>
      </c>
      <c r="BK18">
        <v>0</v>
      </c>
      <c r="BL18" t="str">
        <v>X</v>
      </c>
      <c r="BM18">
        <v>0</v>
      </c>
      <c r="BN18">
        <v>0</v>
      </c>
      <c r="BO18">
        <v>0</v>
      </c>
      <c r="BP18" t="str">
        <v>X</v>
      </c>
      <c r="BQ18">
        <v>0</v>
      </c>
      <c r="BR18">
        <v>0</v>
      </c>
      <c r="BS18">
        <v>0</v>
      </c>
      <c r="BT18">
        <v>0</v>
      </c>
      <c r="BU18" t="str">
        <v>X</v>
      </c>
      <c r="BV18">
        <v>0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 t="str">
        <v>X</v>
      </c>
      <c r="CE18" t="str">
        <v>X</v>
      </c>
      <c r="CF18">
        <v>0</v>
      </c>
      <c r="CG18">
        <v>0</v>
      </c>
      <c r="CH18">
        <v>0</v>
      </c>
      <c r="CI18">
        <v>0</v>
      </c>
      <c r="CJ18" t="str">
        <v>X</v>
      </c>
      <c r="CK18">
        <v>0</v>
      </c>
      <c r="CL18">
        <v>0</v>
      </c>
      <c r="CM18">
        <v>0</v>
      </c>
      <c r="CN18">
        <v>0</v>
      </c>
      <c r="CO18" t="str">
        <v>X</v>
      </c>
      <c r="CP18">
        <v>0</v>
      </c>
      <c r="CQ18">
        <v>0</v>
      </c>
      <c r="CR18">
        <v>0</v>
      </c>
      <c r="CS18">
        <v>0</v>
      </c>
      <c r="CT18" t="str">
        <v>X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 t="str">
        <v>X</v>
      </c>
      <c r="DB18">
        <v>0</v>
      </c>
      <c r="DC18">
        <v>0</v>
      </c>
      <c r="DD18">
        <v>0</v>
      </c>
      <c r="DE18" t="str">
        <v>X</v>
      </c>
      <c r="DF18">
        <v>0</v>
      </c>
      <c r="DG18">
        <v>0</v>
      </c>
      <c r="DH18">
        <v>0</v>
      </c>
      <c r="DI18">
        <v>0</v>
      </c>
      <c r="DJ18" t="str">
        <v>X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 t="str">
        <v>X</v>
      </c>
      <c r="DS18">
        <v>0</v>
      </c>
      <c r="DT18">
        <v>0</v>
      </c>
      <c r="DU18">
        <v>0</v>
      </c>
      <c r="DV18" t="str">
        <v>X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 t="str">
        <v>X</v>
      </c>
      <c r="EE18">
        <v>0</v>
      </c>
      <c r="EF18">
        <v>0</v>
      </c>
      <c r="EG18" t="str">
        <v>X</v>
      </c>
      <c r="EH18">
        <v>0</v>
      </c>
      <c r="EI18">
        <v>0</v>
      </c>
      <c r="EJ18" t="str">
        <v>X</v>
      </c>
      <c r="EK18">
        <v>0</v>
      </c>
      <c r="EL18">
        <v>0</v>
      </c>
      <c r="EM18">
        <v>0</v>
      </c>
      <c r="EN18">
        <v>0</v>
      </c>
      <c r="EO18">
        <v>0</v>
      </c>
      <c r="EP18" t="str">
        <v>X</v>
      </c>
      <c r="EQ18" t="str">
        <v>X</v>
      </c>
      <c r="ER18">
        <v>0</v>
      </c>
      <c r="ES18">
        <v>0</v>
      </c>
      <c r="ET18">
        <v>0</v>
      </c>
      <c r="EU18">
        <v>0</v>
      </c>
      <c r="EV18">
        <v>0</v>
      </c>
      <c r="EW18" t="str">
        <v>X</v>
      </c>
      <c r="EX18">
        <v>0</v>
      </c>
      <c r="EY18" t="str">
        <v>X</v>
      </c>
      <c r="EZ18">
        <v>0</v>
      </c>
      <c r="FA18">
        <v>0</v>
      </c>
      <c r="FB18">
        <v>0</v>
      </c>
      <c r="FC18">
        <v>0</v>
      </c>
      <c r="FD18" t="str">
        <v>X</v>
      </c>
      <c r="FE18">
        <v>0</v>
      </c>
      <c r="FF18">
        <v>0</v>
      </c>
      <c r="FG18" t="str">
        <v>X</v>
      </c>
      <c r="FH18">
        <v>0</v>
      </c>
      <c r="FI18">
        <v>0</v>
      </c>
      <c r="FJ18">
        <v>0</v>
      </c>
      <c r="FK18">
        <v>0</v>
      </c>
      <c r="FL18" t="str">
        <v>X</v>
      </c>
      <c r="FM18" t="str">
        <v>X</v>
      </c>
      <c r="FN18">
        <v>0</v>
      </c>
      <c r="FO18">
        <v>0</v>
      </c>
      <c r="FP18">
        <v>0</v>
      </c>
      <c r="FQ18">
        <v>0</v>
      </c>
      <c r="FR18">
        <v>0</v>
      </c>
      <c r="FS18" t="str">
        <v>X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 t="str">
        <v>X</v>
      </c>
    </row>
    <row r="19" spans="1:183" x14ac:dyDescent="0.25">
      <c r="A19">
        <v>16</v>
      </c>
      <c r="B19" t="str">
        <v>Résidence Les Glénan</v>
      </c>
      <c r="C19" t="str">
        <v>X</v>
      </c>
      <c r="D19">
        <v>0</v>
      </c>
      <c r="E19">
        <v>0</v>
      </c>
      <c r="F19">
        <v>0</v>
      </c>
      <c r="G19">
        <v>0</v>
      </c>
      <c r="H19" t="str">
        <v>X</v>
      </c>
      <c r="I19">
        <v>0</v>
      </c>
      <c r="J19">
        <v>0</v>
      </c>
      <c r="K19">
        <v>0</v>
      </c>
      <c r="L19">
        <v>0</v>
      </c>
      <c r="M19" t="str">
        <v>X</v>
      </c>
      <c r="N19">
        <v>0</v>
      </c>
      <c r="O19">
        <v>0</v>
      </c>
      <c r="P19">
        <v>0</v>
      </c>
      <c r="Q19">
        <v>0</v>
      </c>
      <c r="R19" t="str">
        <v>X</v>
      </c>
      <c r="S19">
        <v>0</v>
      </c>
      <c r="T19">
        <v>0</v>
      </c>
      <c r="U19">
        <v>0</v>
      </c>
      <c r="V19">
        <v>0</v>
      </c>
      <c r="W19">
        <v>0</v>
      </c>
      <c r="X19" t="str">
        <v>X</v>
      </c>
      <c r="Y19">
        <v>0</v>
      </c>
      <c r="Z19">
        <v>0</v>
      </c>
      <c r="AA19">
        <v>0</v>
      </c>
      <c r="AB19" t="str">
        <v>X</v>
      </c>
      <c r="AC19">
        <v>0</v>
      </c>
      <c r="AD19">
        <v>0</v>
      </c>
      <c r="AE19">
        <v>0</v>
      </c>
      <c r="AF19">
        <v>0</v>
      </c>
      <c r="AG19">
        <v>0</v>
      </c>
      <c r="AH19" t="str">
        <v>X</v>
      </c>
      <c r="AI19">
        <v>0</v>
      </c>
      <c r="AJ19">
        <v>0</v>
      </c>
      <c r="AK19">
        <v>0</v>
      </c>
      <c r="AL19">
        <v>0</v>
      </c>
      <c r="AM19" t="str">
        <v>X</v>
      </c>
      <c r="AN19">
        <v>0</v>
      </c>
      <c r="AO19">
        <v>0</v>
      </c>
      <c r="AP19">
        <v>0</v>
      </c>
      <c r="AQ19">
        <v>0</v>
      </c>
      <c r="AR19">
        <v>0</v>
      </c>
      <c r="AS19" t="str">
        <v>X</v>
      </c>
      <c r="AT19">
        <v>0</v>
      </c>
      <c r="AU19">
        <v>0</v>
      </c>
      <c r="AV19">
        <v>0</v>
      </c>
      <c r="AW19">
        <v>0</v>
      </c>
      <c r="AX19" t="str">
        <v>X</v>
      </c>
      <c r="AY19">
        <v>0</v>
      </c>
      <c r="AZ19">
        <v>0</v>
      </c>
      <c r="BA19">
        <v>0</v>
      </c>
      <c r="BB19" t="str">
        <v>X</v>
      </c>
      <c r="BC19">
        <v>0</v>
      </c>
      <c r="BD19">
        <v>0</v>
      </c>
      <c r="BE19">
        <v>0</v>
      </c>
      <c r="BF19" t="str">
        <v>X</v>
      </c>
      <c r="BG19">
        <v>0</v>
      </c>
      <c r="BH19">
        <v>0</v>
      </c>
      <c r="BI19">
        <v>0</v>
      </c>
      <c r="BJ19">
        <v>0</v>
      </c>
      <c r="BK19" t="str">
        <v>X</v>
      </c>
      <c r="BL19">
        <v>0</v>
      </c>
      <c r="BM19">
        <v>0</v>
      </c>
      <c r="BN19">
        <v>0</v>
      </c>
      <c r="BO19">
        <v>0</v>
      </c>
      <c r="BP19" t="str">
        <v>X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 t="str">
        <v>X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 t="str">
        <v>X</v>
      </c>
      <c r="CE19">
        <v>0</v>
      </c>
      <c r="CF19" t="str">
        <v>X</v>
      </c>
      <c r="CG19">
        <v>0</v>
      </c>
      <c r="CH19">
        <v>0</v>
      </c>
      <c r="CI19">
        <v>0</v>
      </c>
      <c r="CJ19" t="str">
        <v>X</v>
      </c>
      <c r="CK19">
        <v>0</v>
      </c>
      <c r="CL19">
        <v>0</v>
      </c>
      <c r="CM19">
        <v>0</v>
      </c>
      <c r="CN19">
        <v>0</v>
      </c>
      <c r="CO19" t="str">
        <v>X</v>
      </c>
      <c r="CP19">
        <v>0</v>
      </c>
      <c r="CQ19">
        <v>0</v>
      </c>
      <c r="CR19">
        <v>0</v>
      </c>
      <c r="CS19">
        <v>0</v>
      </c>
      <c r="CT19" t="str">
        <v>X</v>
      </c>
      <c r="CU19">
        <v>0</v>
      </c>
      <c r="CV19">
        <v>0</v>
      </c>
      <c r="CW19">
        <v>0</v>
      </c>
      <c r="CX19">
        <v>0</v>
      </c>
      <c r="CY19" t="str">
        <v>X</v>
      </c>
      <c r="CZ19">
        <v>0</v>
      </c>
      <c r="DA19">
        <v>0</v>
      </c>
      <c r="DB19">
        <v>0</v>
      </c>
      <c r="DC19">
        <v>0</v>
      </c>
      <c r="DD19">
        <v>0</v>
      </c>
      <c r="DE19" t="str">
        <v>X</v>
      </c>
      <c r="DF19">
        <v>0</v>
      </c>
      <c r="DG19">
        <v>0</v>
      </c>
      <c r="DH19">
        <v>0</v>
      </c>
      <c r="DI19" t="str">
        <v>X</v>
      </c>
      <c r="DJ19">
        <v>0</v>
      </c>
      <c r="DK19">
        <v>39790</v>
      </c>
      <c r="DL19">
        <v>0</v>
      </c>
      <c r="DM19" t="str">
        <v>X</v>
      </c>
      <c r="DN19">
        <v>0</v>
      </c>
      <c r="DO19">
        <v>0</v>
      </c>
      <c r="DP19">
        <v>0</v>
      </c>
      <c r="DQ19" t="str">
        <v>X</v>
      </c>
      <c r="DR19">
        <v>0</v>
      </c>
      <c r="DS19">
        <v>0</v>
      </c>
      <c r="DT19">
        <v>0</v>
      </c>
      <c r="DU19">
        <v>0</v>
      </c>
      <c r="DV19" t="str">
        <v>X</v>
      </c>
      <c r="DW19">
        <v>0</v>
      </c>
      <c r="DX19">
        <v>0</v>
      </c>
      <c r="DY19">
        <v>0</v>
      </c>
      <c r="DZ19" t="str">
        <v>X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 t="str">
        <v>X</v>
      </c>
      <c r="EH19">
        <v>0</v>
      </c>
      <c r="EI19">
        <v>0</v>
      </c>
      <c r="EJ19" t="str">
        <v>X</v>
      </c>
      <c r="EK19">
        <v>0</v>
      </c>
      <c r="EL19">
        <v>0</v>
      </c>
      <c r="EM19">
        <v>0</v>
      </c>
      <c r="EN19">
        <v>0</v>
      </c>
      <c r="EO19">
        <v>0</v>
      </c>
      <c r="EP19" t="str">
        <v>X</v>
      </c>
      <c r="EQ19" t="str">
        <v>X</v>
      </c>
      <c r="ER19">
        <v>0</v>
      </c>
      <c r="ES19">
        <v>0</v>
      </c>
      <c r="ET19">
        <v>0</v>
      </c>
      <c r="EU19">
        <v>0</v>
      </c>
      <c r="EV19">
        <v>0</v>
      </c>
      <c r="EW19" t="str">
        <v>X</v>
      </c>
      <c r="EX19">
        <v>0</v>
      </c>
      <c r="EY19">
        <v>0</v>
      </c>
      <c r="EZ19" t="str">
        <v>X</v>
      </c>
      <c r="FA19">
        <v>0</v>
      </c>
      <c r="FB19">
        <v>0</v>
      </c>
      <c r="FC19">
        <v>0</v>
      </c>
      <c r="FD19" t="str">
        <v>X</v>
      </c>
      <c r="FE19">
        <v>0</v>
      </c>
      <c r="FF19">
        <v>0</v>
      </c>
      <c r="FG19" t="str">
        <v>X</v>
      </c>
      <c r="FH19">
        <v>0</v>
      </c>
      <c r="FI19">
        <v>0</v>
      </c>
      <c r="FJ19">
        <v>0</v>
      </c>
      <c r="FK19">
        <v>0</v>
      </c>
      <c r="FL19" t="str">
        <v>X</v>
      </c>
      <c r="FM19" t="str">
        <v>X</v>
      </c>
      <c r="FN19">
        <v>0</v>
      </c>
      <c r="FO19">
        <v>0</v>
      </c>
      <c r="FP19">
        <v>0</v>
      </c>
      <c r="FQ19">
        <v>0</v>
      </c>
      <c r="FR19">
        <v>0</v>
      </c>
      <c r="FS19" t="str">
        <v>X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 t="str">
        <v>X</v>
      </c>
    </row>
    <row r="20" spans="1:183" x14ac:dyDescent="0.25">
      <c r="A20">
        <v>17</v>
      </c>
      <c r="B20" t="str">
        <v>Halle Francis Querné</v>
      </c>
      <c r="C20" t="str">
        <v>X</v>
      </c>
      <c r="D20">
        <v>0</v>
      </c>
      <c r="E20">
        <v>0</v>
      </c>
      <c r="F20">
        <v>0</v>
      </c>
      <c r="G20">
        <v>0</v>
      </c>
      <c r="H20" t="str">
        <v>X</v>
      </c>
      <c r="I20">
        <v>0</v>
      </c>
      <c r="J20">
        <v>0</v>
      </c>
      <c r="K20">
        <v>0</v>
      </c>
      <c r="L20">
        <v>0</v>
      </c>
      <c r="M20" t="str">
        <v>X</v>
      </c>
      <c r="N20">
        <v>0</v>
      </c>
      <c r="O20">
        <v>0</v>
      </c>
      <c r="P20">
        <v>0</v>
      </c>
      <c r="Q20">
        <v>0</v>
      </c>
      <c r="R20" t="str">
        <v>X</v>
      </c>
      <c r="S20">
        <v>0</v>
      </c>
      <c r="T20">
        <v>0</v>
      </c>
      <c r="U20">
        <v>0</v>
      </c>
      <c r="V20">
        <v>0</v>
      </c>
      <c r="W20" t="str">
        <v>X</v>
      </c>
      <c r="X20">
        <v>0</v>
      </c>
      <c r="Y20">
        <v>0</v>
      </c>
      <c r="Z20">
        <v>0</v>
      </c>
      <c r="AA20">
        <v>0</v>
      </c>
      <c r="AB20" t="str">
        <v>X</v>
      </c>
      <c r="AC20">
        <v>0</v>
      </c>
      <c r="AD20">
        <v>0</v>
      </c>
      <c r="AE20">
        <v>0</v>
      </c>
      <c r="AF20">
        <v>0</v>
      </c>
      <c r="AG20" t="str">
        <v>X</v>
      </c>
      <c r="AH20">
        <v>0</v>
      </c>
      <c r="AI20">
        <v>0</v>
      </c>
      <c r="AJ20">
        <v>0</v>
      </c>
      <c r="AK20">
        <v>0</v>
      </c>
      <c r="AL20" t="str">
        <v>X</v>
      </c>
      <c r="AM20">
        <v>0</v>
      </c>
      <c r="AN20">
        <v>0</v>
      </c>
      <c r="AO20">
        <v>0</v>
      </c>
      <c r="AP20">
        <v>0</v>
      </c>
      <c r="AQ20" t="str">
        <v>X</v>
      </c>
      <c r="AR20">
        <v>0</v>
      </c>
      <c r="AS20">
        <v>0</v>
      </c>
      <c r="AT20">
        <v>0</v>
      </c>
      <c r="AU20">
        <v>0</v>
      </c>
      <c r="AV20" t="str">
        <v>X</v>
      </c>
      <c r="AW20">
        <v>0</v>
      </c>
      <c r="AX20">
        <v>0</v>
      </c>
      <c r="AY20">
        <v>0</v>
      </c>
      <c r="AZ20">
        <v>0</v>
      </c>
      <c r="BA20" t="str">
        <v>X</v>
      </c>
      <c r="BB20">
        <v>0</v>
      </c>
      <c r="BC20">
        <v>0</v>
      </c>
      <c r="BD20">
        <v>0</v>
      </c>
      <c r="BE20">
        <v>0</v>
      </c>
      <c r="BF20" t="str">
        <v>X</v>
      </c>
      <c r="BG20">
        <v>0</v>
      </c>
      <c r="BH20">
        <v>0</v>
      </c>
      <c r="BI20">
        <v>0</v>
      </c>
      <c r="BJ20">
        <v>0</v>
      </c>
      <c r="BK20" t="str">
        <v>X</v>
      </c>
      <c r="BL20">
        <v>0</v>
      </c>
      <c r="BM20">
        <v>0</v>
      </c>
      <c r="BN20">
        <v>0</v>
      </c>
      <c r="BO20">
        <v>0</v>
      </c>
      <c r="BP20">
        <v>0</v>
      </c>
      <c r="BQ20" t="str">
        <v>X</v>
      </c>
      <c r="BR20">
        <v>0</v>
      </c>
      <c r="BS20">
        <v>0</v>
      </c>
      <c r="BT20">
        <v>0</v>
      </c>
      <c r="BU20" t="str">
        <v>X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 t="str">
        <v>X</v>
      </c>
      <c r="CE20" t="str">
        <v>X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 t="str">
        <v>X</v>
      </c>
      <c r="CO20" t="str">
        <v>X</v>
      </c>
      <c r="CP20">
        <v>0</v>
      </c>
      <c r="CQ20">
        <v>0</v>
      </c>
      <c r="CR20">
        <v>0</v>
      </c>
      <c r="CS20">
        <v>0</v>
      </c>
      <c r="CT20" t="str">
        <v>X</v>
      </c>
      <c r="CU20">
        <v>0</v>
      </c>
      <c r="CV20">
        <v>0</v>
      </c>
      <c r="CW20">
        <v>0</v>
      </c>
      <c r="CX20">
        <v>0</v>
      </c>
      <c r="CY20" t="str">
        <v>X</v>
      </c>
      <c r="CZ20">
        <v>0</v>
      </c>
      <c r="DA20">
        <v>0</v>
      </c>
      <c r="DB20">
        <v>0</v>
      </c>
      <c r="DC20">
        <v>0</v>
      </c>
      <c r="DD20">
        <v>0</v>
      </c>
      <c r="DE20" t="str">
        <v>X</v>
      </c>
      <c r="DF20">
        <v>0</v>
      </c>
      <c r="DG20">
        <v>0</v>
      </c>
      <c r="DH20">
        <v>0</v>
      </c>
      <c r="DI20" t="str">
        <v>X</v>
      </c>
      <c r="DJ20">
        <v>0</v>
      </c>
      <c r="DK20">
        <v>41019</v>
      </c>
      <c r="DL20" t="str">
        <v>X</v>
      </c>
      <c r="DM20">
        <v>0</v>
      </c>
      <c r="DN20">
        <v>0</v>
      </c>
      <c r="DO20">
        <v>0</v>
      </c>
      <c r="DP20" t="str">
        <v>X</v>
      </c>
      <c r="DQ20">
        <v>0</v>
      </c>
      <c r="DR20">
        <v>0</v>
      </c>
      <c r="DS20">
        <v>0</v>
      </c>
      <c r="DT20">
        <v>0</v>
      </c>
      <c r="DU20" t="str">
        <v>X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 t="str">
        <v>X</v>
      </c>
      <c r="EE20">
        <v>0</v>
      </c>
      <c r="EF20">
        <v>0</v>
      </c>
      <c r="EG20" t="str">
        <v>X</v>
      </c>
      <c r="EH20">
        <v>0</v>
      </c>
      <c r="EI20">
        <v>0</v>
      </c>
      <c r="EJ20" t="str">
        <v>X</v>
      </c>
      <c r="EK20">
        <v>0</v>
      </c>
      <c r="EL20">
        <v>0</v>
      </c>
      <c r="EM20">
        <v>0</v>
      </c>
      <c r="EN20">
        <v>0</v>
      </c>
      <c r="EO20">
        <v>0</v>
      </c>
      <c r="EP20" t="str">
        <v>X</v>
      </c>
      <c r="EQ20">
        <v>0</v>
      </c>
      <c r="ER20">
        <v>0</v>
      </c>
      <c r="ES20">
        <v>0</v>
      </c>
      <c r="ET20">
        <v>0</v>
      </c>
      <c r="EU20" t="str">
        <v>X</v>
      </c>
      <c r="EV20">
        <v>0</v>
      </c>
      <c r="EW20" t="str">
        <v>X</v>
      </c>
      <c r="EX20">
        <v>0</v>
      </c>
      <c r="EY20">
        <v>0</v>
      </c>
      <c r="EZ20" t="str">
        <v>X</v>
      </c>
      <c r="FA20">
        <v>0</v>
      </c>
      <c r="FB20">
        <v>0</v>
      </c>
      <c r="FC20">
        <v>0</v>
      </c>
      <c r="FD20" t="str">
        <v>X</v>
      </c>
      <c r="FE20">
        <v>0</v>
      </c>
      <c r="FF20">
        <v>0</v>
      </c>
      <c r="FG20" t="str">
        <v>X</v>
      </c>
      <c r="FH20">
        <v>0</v>
      </c>
      <c r="FI20">
        <v>0</v>
      </c>
      <c r="FJ20">
        <v>0</v>
      </c>
      <c r="FK20">
        <v>0</v>
      </c>
      <c r="FL20" t="str">
        <v>X</v>
      </c>
      <c r="FM20">
        <v>0</v>
      </c>
      <c r="FN20">
        <v>0</v>
      </c>
      <c r="FO20">
        <v>0</v>
      </c>
      <c r="FP20">
        <v>0</v>
      </c>
      <c r="FQ20" t="str">
        <v>X</v>
      </c>
      <c r="FR20">
        <v>0</v>
      </c>
      <c r="FS20" t="str">
        <v>X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 t="str">
        <v>X</v>
      </c>
    </row>
    <row r="21" spans="1:183" x14ac:dyDescent="0.25">
      <c r="A21">
        <v>18</v>
      </c>
      <c r="B21" t="str">
        <v>Informatique</v>
      </c>
      <c r="C21" t="str">
        <v>X</v>
      </c>
      <c r="D21">
        <v>0</v>
      </c>
      <c r="E21">
        <v>0</v>
      </c>
      <c r="F21">
        <v>0</v>
      </c>
      <c r="G21">
        <v>0</v>
      </c>
      <c r="H21" t="str">
        <v>X</v>
      </c>
      <c r="I21">
        <v>0</v>
      </c>
      <c r="J21">
        <v>0</v>
      </c>
      <c r="K21">
        <v>0</v>
      </c>
      <c r="L21">
        <v>0</v>
      </c>
      <c r="M21">
        <v>0</v>
      </c>
      <c r="N21" t="str">
        <v>X</v>
      </c>
      <c r="O21">
        <v>0</v>
      </c>
      <c r="P21">
        <v>0</v>
      </c>
      <c r="Q21">
        <v>0</v>
      </c>
      <c r="R21" t="str">
        <v>X</v>
      </c>
      <c r="S21">
        <v>0</v>
      </c>
      <c r="T21">
        <v>0</v>
      </c>
      <c r="U21">
        <v>0</v>
      </c>
      <c r="V21">
        <v>0</v>
      </c>
      <c r="W21" t="str">
        <v>X</v>
      </c>
      <c r="X21">
        <v>0</v>
      </c>
      <c r="Y21">
        <v>0</v>
      </c>
      <c r="Z21">
        <v>0</v>
      </c>
      <c r="AA21">
        <v>0</v>
      </c>
      <c r="AB21" t="str">
        <v>X</v>
      </c>
      <c r="AC21">
        <v>0</v>
      </c>
      <c r="AD21">
        <v>0</v>
      </c>
      <c r="AE21">
        <v>0</v>
      </c>
      <c r="AF21">
        <v>0</v>
      </c>
      <c r="AG21" t="str">
        <v>X</v>
      </c>
      <c r="AH21">
        <v>0</v>
      </c>
      <c r="AI21">
        <v>0</v>
      </c>
      <c r="AJ21">
        <v>0</v>
      </c>
      <c r="AK21">
        <v>0</v>
      </c>
      <c r="AL21" t="str">
        <v>X</v>
      </c>
      <c r="AM21">
        <v>0</v>
      </c>
      <c r="AN21">
        <v>0</v>
      </c>
      <c r="AO21">
        <v>0</v>
      </c>
      <c r="AP21">
        <v>0</v>
      </c>
      <c r="AQ21" t="str">
        <v>X</v>
      </c>
      <c r="AR21">
        <v>0</v>
      </c>
      <c r="AS21">
        <v>0</v>
      </c>
      <c r="AT21">
        <v>0</v>
      </c>
      <c r="AU21">
        <v>0</v>
      </c>
      <c r="AV21" t="str">
        <v>X</v>
      </c>
      <c r="AW21">
        <v>0</v>
      </c>
      <c r="AX21">
        <v>0</v>
      </c>
      <c r="AY21">
        <v>0</v>
      </c>
      <c r="AZ21">
        <v>0</v>
      </c>
      <c r="BA21" t="str">
        <v>X</v>
      </c>
      <c r="BB21">
        <v>0</v>
      </c>
      <c r="BC21">
        <v>0</v>
      </c>
      <c r="BD21">
        <v>0</v>
      </c>
      <c r="BE21">
        <v>0</v>
      </c>
      <c r="BF21" t="str">
        <v>X</v>
      </c>
      <c r="BG21">
        <v>0</v>
      </c>
      <c r="BH21">
        <v>0</v>
      </c>
      <c r="BI21">
        <v>0</v>
      </c>
      <c r="BJ21">
        <v>0</v>
      </c>
      <c r="BK21" t="str">
        <v>X</v>
      </c>
      <c r="BL21">
        <v>0</v>
      </c>
      <c r="BM21">
        <v>0</v>
      </c>
      <c r="BN21">
        <v>0</v>
      </c>
      <c r="BO21">
        <v>0</v>
      </c>
      <c r="BP21" t="str">
        <v>X</v>
      </c>
      <c r="BQ21">
        <v>0</v>
      </c>
      <c r="BR21">
        <v>0</v>
      </c>
      <c r="BS21">
        <v>0</v>
      </c>
      <c r="BT21">
        <v>0</v>
      </c>
      <c r="BU21" t="str">
        <v>X</v>
      </c>
      <c r="BV21">
        <v>0</v>
      </c>
      <c r="BW21">
        <v>0</v>
      </c>
      <c r="BX21">
        <v>0</v>
      </c>
      <c r="BY21">
        <v>0</v>
      </c>
      <c r="BZ21">
        <v>0</v>
      </c>
      <c r="CA21" t="str">
        <v>X</v>
      </c>
      <c r="CB21">
        <v>0</v>
      </c>
      <c r="CC21">
        <v>0</v>
      </c>
      <c r="CD21">
        <v>0</v>
      </c>
      <c r="CE21" t="str">
        <v>X</v>
      </c>
      <c r="CF21">
        <v>0</v>
      </c>
      <c r="CG21">
        <v>0</v>
      </c>
      <c r="CH21">
        <v>0</v>
      </c>
      <c r="CI21">
        <v>0</v>
      </c>
      <c r="CJ21" t="str">
        <v>X</v>
      </c>
      <c r="CK21">
        <v>0</v>
      </c>
      <c r="CL21">
        <v>0</v>
      </c>
      <c r="CM21">
        <v>0</v>
      </c>
      <c r="CN21">
        <v>0</v>
      </c>
      <c r="CO21" t="str">
        <v>X</v>
      </c>
      <c r="CP21">
        <v>0</v>
      </c>
      <c r="CQ21">
        <v>0</v>
      </c>
      <c r="CR21">
        <v>0</v>
      </c>
      <c r="CS21">
        <v>0</v>
      </c>
      <c r="CT21" t="str">
        <v>X</v>
      </c>
      <c r="CU21">
        <v>0</v>
      </c>
      <c r="CV21">
        <v>0</v>
      </c>
      <c r="CW21">
        <v>0</v>
      </c>
      <c r="CX21">
        <v>0</v>
      </c>
      <c r="CY21" t="str">
        <v>X</v>
      </c>
      <c r="CZ21">
        <v>0</v>
      </c>
      <c r="DA21">
        <v>0</v>
      </c>
      <c r="DB21">
        <v>0</v>
      </c>
      <c r="DC21">
        <v>0</v>
      </c>
      <c r="DD21">
        <v>0</v>
      </c>
      <c r="DE21" t="str">
        <v>X</v>
      </c>
      <c r="DF21">
        <v>0</v>
      </c>
      <c r="DG21">
        <v>0</v>
      </c>
      <c r="DH21">
        <v>0</v>
      </c>
      <c r="DI21" t="str">
        <v>X</v>
      </c>
      <c r="DJ21">
        <v>0</v>
      </c>
      <c r="DK21">
        <v>39790</v>
      </c>
      <c r="DL21" t="str">
        <v>X</v>
      </c>
      <c r="DM21">
        <v>0</v>
      </c>
      <c r="DN21">
        <v>0</v>
      </c>
      <c r="DO21">
        <v>0</v>
      </c>
      <c r="DP21" t="str">
        <v>X</v>
      </c>
      <c r="DQ21">
        <v>0</v>
      </c>
      <c r="DR21">
        <v>0</v>
      </c>
      <c r="DS21">
        <v>0</v>
      </c>
      <c r="DT21">
        <v>0</v>
      </c>
      <c r="DU21" t="str">
        <v>X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 t="str">
        <v>X</v>
      </c>
      <c r="EE21" t="str">
        <v>X</v>
      </c>
      <c r="EF21">
        <v>0</v>
      </c>
      <c r="EG21">
        <v>0</v>
      </c>
      <c r="EH21">
        <v>0</v>
      </c>
      <c r="EI21">
        <v>0</v>
      </c>
      <c r="EJ21" t="str">
        <v>X</v>
      </c>
      <c r="EK21">
        <v>0</v>
      </c>
      <c r="EL21">
        <v>0</v>
      </c>
      <c r="EM21" t="str">
        <v>X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 t="str">
        <v>X</v>
      </c>
      <c r="EU21">
        <v>0</v>
      </c>
      <c r="EV21">
        <v>0</v>
      </c>
      <c r="EW21" t="str">
        <v>X</v>
      </c>
      <c r="EX21">
        <v>0</v>
      </c>
      <c r="EY21">
        <v>0</v>
      </c>
      <c r="EZ21" t="str">
        <v>X</v>
      </c>
      <c r="FA21">
        <v>0</v>
      </c>
      <c r="FB21">
        <v>0</v>
      </c>
      <c r="FC21">
        <v>0</v>
      </c>
      <c r="FD21" t="str">
        <v>X</v>
      </c>
      <c r="FE21">
        <v>0</v>
      </c>
      <c r="FF21">
        <v>0</v>
      </c>
      <c r="FG21" t="str">
        <v>X</v>
      </c>
      <c r="FH21" t="str">
        <v>X</v>
      </c>
      <c r="FI21">
        <v>0</v>
      </c>
      <c r="FJ21">
        <v>0</v>
      </c>
      <c r="FK21">
        <v>0</v>
      </c>
      <c r="FL21">
        <v>0</v>
      </c>
      <c r="FM21" t="str">
        <v>X</v>
      </c>
      <c r="FN21">
        <v>0</v>
      </c>
      <c r="FO21">
        <v>0</v>
      </c>
      <c r="FP21">
        <v>0</v>
      </c>
      <c r="FQ21">
        <v>0</v>
      </c>
      <c r="FR21">
        <v>0</v>
      </c>
      <c r="FS21" t="str">
        <v>X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 t="str">
        <v>X</v>
      </c>
    </row>
    <row r="22" spans="1:183" x14ac:dyDescent="0.25">
      <c r="A22">
        <v>19</v>
      </c>
      <c r="B22" t="str">
        <v>Bibliothèque</v>
      </c>
      <c r="C22" t="str">
        <v>X</v>
      </c>
      <c r="D22">
        <v>0</v>
      </c>
      <c r="E22">
        <v>0</v>
      </c>
      <c r="F22">
        <v>0</v>
      </c>
      <c r="G22">
        <v>0</v>
      </c>
      <c r="H22" t="str">
        <v>X</v>
      </c>
      <c r="I22">
        <v>0</v>
      </c>
      <c r="J22">
        <v>0</v>
      </c>
      <c r="K22">
        <v>0</v>
      </c>
      <c r="L22">
        <v>0</v>
      </c>
      <c r="M22">
        <v>0</v>
      </c>
      <c r="N22" t="str">
        <v>X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tr">
        <v>X</v>
      </c>
      <c r="W22" t="str">
        <v>X</v>
      </c>
      <c r="X22">
        <v>0</v>
      </c>
      <c r="Y22">
        <v>0</v>
      </c>
      <c r="Z22">
        <v>0</v>
      </c>
      <c r="AA22">
        <v>0</v>
      </c>
      <c r="AB22" t="str">
        <v>X</v>
      </c>
      <c r="AC22">
        <v>0</v>
      </c>
      <c r="AD22">
        <v>0</v>
      </c>
      <c r="AE22">
        <v>0</v>
      </c>
      <c r="AF22">
        <v>0</v>
      </c>
      <c r="AG22" t="str">
        <v>X</v>
      </c>
      <c r="AH22">
        <v>0</v>
      </c>
      <c r="AI22">
        <v>0</v>
      </c>
      <c r="AJ22">
        <v>0</v>
      </c>
      <c r="AK22">
        <v>0</v>
      </c>
      <c r="AL22" t="str">
        <v>X</v>
      </c>
      <c r="AM22">
        <v>0</v>
      </c>
      <c r="AN22">
        <v>0</v>
      </c>
      <c r="AO22">
        <v>0</v>
      </c>
      <c r="AP22">
        <v>0</v>
      </c>
      <c r="AQ22" t="str">
        <v>X</v>
      </c>
      <c r="AR22">
        <v>0</v>
      </c>
      <c r="AS22">
        <v>0</v>
      </c>
      <c r="AT22">
        <v>0</v>
      </c>
      <c r="AU22">
        <v>0</v>
      </c>
      <c r="AV22" t="str">
        <v>X</v>
      </c>
      <c r="AW22">
        <v>0</v>
      </c>
      <c r="AX22">
        <v>0</v>
      </c>
      <c r="AY22">
        <v>0</v>
      </c>
      <c r="AZ22">
        <v>0</v>
      </c>
      <c r="BA22" t="str">
        <v>X</v>
      </c>
      <c r="BB22">
        <v>0</v>
      </c>
      <c r="BC22">
        <v>0</v>
      </c>
      <c r="BD22">
        <v>0</v>
      </c>
      <c r="BE22">
        <v>0</v>
      </c>
      <c r="BF22" t="str">
        <v>X</v>
      </c>
      <c r="BG22">
        <v>0</v>
      </c>
      <c r="BH22">
        <v>0</v>
      </c>
      <c r="BI22">
        <v>0</v>
      </c>
      <c r="BJ22">
        <v>0</v>
      </c>
      <c r="BK22" t="str">
        <v>X</v>
      </c>
      <c r="BL22">
        <v>0</v>
      </c>
      <c r="BM22">
        <v>0</v>
      </c>
      <c r="BN22">
        <v>0</v>
      </c>
      <c r="BO22">
        <v>0</v>
      </c>
      <c r="BP22" t="str">
        <v>X</v>
      </c>
      <c r="BQ22">
        <v>0</v>
      </c>
      <c r="BR22">
        <v>0</v>
      </c>
      <c r="BS22">
        <v>0</v>
      </c>
      <c r="BT22">
        <v>0</v>
      </c>
      <c r="BU22" t="str">
        <v>X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 t="str">
        <v>X</v>
      </c>
      <c r="CE22" t="str">
        <v>X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 t="str">
        <v>X</v>
      </c>
      <c r="CO22" t="str">
        <v>X</v>
      </c>
      <c r="CP22">
        <v>0</v>
      </c>
      <c r="CQ22">
        <v>0</v>
      </c>
      <c r="CR22">
        <v>0</v>
      </c>
      <c r="CS22">
        <v>0</v>
      </c>
      <c r="CT22" t="str">
        <v>X</v>
      </c>
      <c r="CU22">
        <v>0</v>
      </c>
      <c r="CV22">
        <v>0</v>
      </c>
      <c r="CW22">
        <v>0</v>
      </c>
      <c r="CX22">
        <v>0</v>
      </c>
      <c r="CY22" t="str">
        <v>X</v>
      </c>
      <c r="CZ22">
        <v>0</v>
      </c>
      <c r="DA22">
        <v>0</v>
      </c>
      <c r="DB22">
        <v>0</v>
      </c>
      <c r="DC22">
        <v>0</v>
      </c>
      <c r="DD22">
        <v>0</v>
      </c>
      <c r="DE22" t="str">
        <v>X</v>
      </c>
      <c r="DF22">
        <v>0</v>
      </c>
      <c r="DG22">
        <v>0</v>
      </c>
      <c r="DH22">
        <v>0</v>
      </c>
      <c r="DI22" t="str">
        <v>X</v>
      </c>
      <c r="DJ22">
        <v>0</v>
      </c>
      <c r="DK22">
        <v>0</v>
      </c>
      <c r="DL22">
        <v>0</v>
      </c>
      <c r="DM22" t="str">
        <v>X</v>
      </c>
      <c r="DN22">
        <v>0</v>
      </c>
      <c r="DO22">
        <v>0</v>
      </c>
      <c r="DP22" t="str">
        <v>X</v>
      </c>
      <c r="DQ22">
        <v>0</v>
      </c>
      <c r="DR22">
        <v>0</v>
      </c>
      <c r="DS22">
        <v>0</v>
      </c>
      <c r="DT22">
        <v>0</v>
      </c>
      <c r="DU22" t="str">
        <v>X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 t="str">
        <v>X</v>
      </c>
      <c r="EE22" t="str">
        <v>X</v>
      </c>
      <c r="EF22">
        <v>0</v>
      </c>
      <c r="EG22">
        <v>0</v>
      </c>
      <c r="EH22">
        <v>0</v>
      </c>
      <c r="EI22">
        <v>0</v>
      </c>
      <c r="EJ22" t="str">
        <v>X</v>
      </c>
      <c r="EK22">
        <v>0</v>
      </c>
      <c r="EL22">
        <v>0</v>
      </c>
      <c r="EM22">
        <v>0</v>
      </c>
      <c r="EN22">
        <v>0</v>
      </c>
      <c r="EO22">
        <v>0</v>
      </c>
      <c r="EP22" t="str">
        <v>X</v>
      </c>
      <c r="EQ22">
        <v>0</v>
      </c>
      <c r="ER22">
        <v>0</v>
      </c>
      <c r="ES22">
        <v>0</v>
      </c>
      <c r="ET22">
        <v>0</v>
      </c>
      <c r="EU22" t="str">
        <v>X</v>
      </c>
      <c r="EV22">
        <v>0</v>
      </c>
      <c r="EW22" t="str">
        <v>X</v>
      </c>
      <c r="EX22">
        <v>0</v>
      </c>
      <c r="EY22">
        <v>0</v>
      </c>
      <c r="EZ22" t="str">
        <v>X</v>
      </c>
      <c r="FA22">
        <v>0</v>
      </c>
      <c r="FB22">
        <v>0</v>
      </c>
      <c r="FC22">
        <v>0</v>
      </c>
      <c r="FD22" t="str">
        <v>X</v>
      </c>
      <c r="FE22">
        <v>0</v>
      </c>
      <c r="FF22">
        <v>0</v>
      </c>
      <c r="FG22" t="str">
        <v>X</v>
      </c>
      <c r="FH22">
        <v>0</v>
      </c>
      <c r="FI22">
        <v>0</v>
      </c>
      <c r="FJ22">
        <v>0</v>
      </c>
      <c r="FK22">
        <v>0</v>
      </c>
      <c r="FL22" t="str">
        <v>X</v>
      </c>
      <c r="FM22">
        <v>0</v>
      </c>
      <c r="FN22">
        <v>0</v>
      </c>
      <c r="FO22">
        <v>0</v>
      </c>
      <c r="FP22">
        <v>0</v>
      </c>
      <c r="FQ22" t="str">
        <v>X</v>
      </c>
      <c r="FR22">
        <v>0</v>
      </c>
      <c r="FS22" t="str">
        <v>X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 t="str">
        <v>X</v>
      </c>
    </row>
    <row r="23" spans="1:183" x14ac:dyDescent="0.25">
      <c r="A23">
        <v>20</v>
      </c>
      <c r="B23" t="str">
        <v>Hangar Espaces Verts</v>
      </c>
      <c r="C23" t="str">
        <v>X</v>
      </c>
      <c r="D23">
        <v>0</v>
      </c>
      <c r="E23">
        <v>0</v>
      </c>
      <c r="F23">
        <v>0</v>
      </c>
      <c r="G23">
        <v>0</v>
      </c>
      <c r="H23" t="str">
        <v>X</v>
      </c>
      <c r="I23">
        <v>0</v>
      </c>
      <c r="J23">
        <v>0</v>
      </c>
      <c r="K23">
        <v>0</v>
      </c>
      <c r="L23">
        <v>0</v>
      </c>
      <c r="M23" t="str">
        <v>X</v>
      </c>
      <c r="N23">
        <v>0</v>
      </c>
      <c r="O23">
        <v>0</v>
      </c>
      <c r="P23">
        <v>0</v>
      </c>
      <c r="Q23">
        <v>0</v>
      </c>
      <c r="R23" t="str">
        <v>X</v>
      </c>
      <c r="S23">
        <v>0</v>
      </c>
      <c r="T23">
        <v>0</v>
      </c>
      <c r="U23">
        <v>0</v>
      </c>
      <c r="V23">
        <v>0</v>
      </c>
      <c r="W23" t="str">
        <v>X</v>
      </c>
      <c r="X23">
        <v>0</v>
      </c>
      <c r="Y23">
        <v>0</v>
      </c>
      <c r="Z23">
        <v>0</v>
      </c>
      <c r="AA23">
        <v>0</v>
      </c>
      <c r="AB23" t="str">
        <v>X</v>
      </c>
      <c r="AC23">
        <v>0</v>
      </c>
      <c r="AD23">
        <v>0</v>
      </c>
      <c r="AE23">
        <v>0</v>
      </c>
      <c r="AF23">
        <v>0</v>
      </c>
      <c r="AG23" t="str">
        <v>X</v>
      </c>
      <c r="AH23">
        <v>0</v>
      </c>
      <c r="AI23">
        <v>0</v>
      </c>
      <c r="AJ23">
        <v>0</v>
      </c>
      <c r="AK23">
        <v>0</v>
      </c>
      <c r="AL23" t="str">
        <v>X</v>
      </c>
      <c r="AM23">
        <v>0</v>
      </c>
      <c r="AN23">
        <v>0</v>
      </c>
      <c r="AO23">
        <v>0</v>
      </c>
      <c r="AP23">
        <v>0</v>
      </c>
      <c r="AQ23" t="str">
        <v>X</v>
      </c>
      <c r="AR23">
        <v>0</v>
      </c>
      <c r="AS23">
        <v>0</v>
      </c>
      <c r="AT23">
        <v>0</v>
      </c>
      <c r="AU23">
        <v>0</v>
      </c>
      <c r="AV23" t="str">
        <v>X</v>
      </c>
      <c r="AW23">
        <v>0</v>
      </c>
      <c r="AX23">
        <v>0</v>
      </c>
      <c r="AY23">
        <v>0</v>
      </c>
      <c r="AZ23">
        <v>0</v>
      </c>
      <c r="BA23" t="str">
        <v>X</v>
      </c>
      <c r="BB23">
        <v>0</v>
      </c>
      <c r="BC23">
        <v>0</v>
      </c>
      <c r="BD23">
        <v>0</v>
      </c>
      <c r="BE23">
        <v>0</v>
      </c>
      <c r="BF23" t="str">
        <v>X</v>
      </c>
      <c r="BG23">
        <v>0</v>
      </c>
      <c r="BH23">
        <v>0</v>
      </c>
      <c r="BI23">
        <v>0</v>
      </c>
      <c r="BJ23">
        <v>0</v>
      </c>
      <c r="BK23" t="str">
        <v>X</v>
      </c>
      <c r="BL23">
        <v>0</v>
      </c>
      <c r="BM23">
        <v>0</v>
      </c>
      <c r="BN23">
        <v>0</v>
      </c>
      <c r="BO23">
        <v>0</v>
      </c>
      <c r="BP23" t="str">
        <v>X</v>
      </c>
      <c r="BQ23">
        <v>0</v>
      </c>
      <c r="BR23">
        <v>0</v>
      </c>
      <c r="BS23">
        <v>0</v>
      </c>
      <c r="BT23">
        <v>0</v>
      </c>
      <c r="BU23" t="str">
        <v>X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 t="str">
        <v>X</v>
      </c>
      <c r="CE23" t="str">
        <v>X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 t="str">
        <v>X</v>
      </c>
      <c r="CO23" t="str">
        <v>X</v>
      </c>
      <c r="CP23">
        <v>0</v>
      </c>
      <c r="CQ23">
        <v>0</v>
      </c>
      <c r="CR23">
        <v>0</v>
      </c>
      <c r="CS23">
        <v>0</v>
      </c>
      <c r="CT23" t="str">
        <v>X</v>
      </c>
      <c r="CU23">
        <v>0</v>
      </c>
      <c r="CV23">
        <v>0</v>
      </c>
      <c r="CW23">
        <v>0</v>
      </c>
      <c r="CX23">
        <v>0</v>
      </c>
      <c r="CY23" t="str">
        <v>X</v>
      </c>
      <c r="CZ23">
        <v>0</v>
      </c>
      <c r="DA23">
        <v>0</v>
      </c>
      <c r="DB23">
        <v>0</v>
      </c>
      <c r="DC23">
        <v>0</v>
      </c>
      <c r="DD23">
        <v>0</v>
      </c>
      <c r="DE23" t="str">
        <v>X</v>
      </c>
      <c r="DF23">
        <v>0</v>
      </c>
      <c r="DG23">
        <v>0</v>
      </c>
      <c r="DH23">
        <v>0</v>
      </c>
      <c r="DI23">
        <v>0</v>
      </c>
      <c r="DJ23" t="str">
        <v>X</v>
      </c>
      <c r="DK23" t="str">
        <v>*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 t="str">
        <v>X</v>
      </c>
      <c r="DU23">
        <v>0</v>
      </c>
      <c r="DV23">
        <v>0</v>
      </c>
      <c r="DW23">
        <v>0</v>
      </c>
      <c r="DX23">
        <v>0</v>
      </c>
      <c r="DY23" t="str">
        <v>X</v>
      </c>
      <c r="DZ23">
        <v>0</v>
      </c>
      <c r="EA23">
        <v>0</v>
      </c>
      <c r="EB23">
        <v>0</v>
      </c>
      <c r="EC23">
        <v>0</v>
      </c>
      <c r="ED23" t="str">
        <v>X</v>
      </c>
      <c r="EE23">
        <v>0</v>
      </c>
      <c r="EF23">
        <v>0</v>
      </c>
      <c r="EG23">
        <v>0</v>
      </c>
      <c r="EH23">
        <v>0</v>
      </c>
      <c r="EI23" t="str">
        <v>X</v>
      </c>
      <c r="EJ23" t="str">
        <v>X</v>
      </c>
      <c r="EK23">
        <v>0</v>
      </c>
      <c r="EL23">
        <v>0</v>
      </c>
      <c r="EM23">
        <v>0</v>
      </c>
      <c r="EN23">
        <v>0</v>
      </c>
      <c r="EO23">
        <v>0</v>
      </c>
      <c r="EP23" t="str">
        <v>X</v>
      </c>
      <c r="EQ23" t="str">
        <v>X</v>
      </c>
      <c r="ER23">
        <v>0</v>
      </c>
      <c r="ES23">
        <v>0</v>
      </c>
      <c r="ET23">
        <v>0</v>
      </c>
      <c r="EU23">
        <v>0</v>
      </c>
      <c r="EV23">
        <v>0</v>
      </c>
      <c r="EW23" t="str">
        <v>X</v>
      </c>
      <c r="EX23">
        <v>0</v>
      </c>
      <c r="EY23">
        <v>0</v>
      </c>
      <c r="EZ23" t="str">
        <v>X</v>
      </c>
      <c r="FA23">
        <v>0</v>
      </c>
      <c r="FB23">
        <v>0</v>
      </c>
      <c r="FC23">
        <v>0</v>
      </c>
      <c r="FD23" t="str">
        <v>X</v>
      </c>
      <c r="FE23">
        <v>0</v>
      </c>
      <c r="FF23">
        <v>0</v>
      </c>
      <c r="FG23" t="str">
        <v>X</v>
      </c>
      <c r="FH23" t="str">
        <v>X</v>
      </c>
      <c r="FI23">
        <v>0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 t="str">
        <v>X</v>
      </c>
      <c r="FR23">
        <v>0</v>
      </c>
      <c r="FS23" t="str">
        <v>X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 t="str">
        <v>X</v>
      </c>
    </row>
    <row r="24" spans="1:183" x14ac:dyDescent="0.25">
      <c r="A24">
        <v>21</v>
      </c>
      <c r="B24" t="str">
        <v>Local Produits</v>
      </c>
      <c r="C24" t="str">
        <v>X</v>
      </c>
      <c r="D24">
        <v>0</v>
      </c>
      <c r="E24">
        <v>0</v>
      </c>
      <c r="F24">
        <v>0</v>
      </c>
      <c r="G24">
        <v>0</v>
      </c>
      <c r="H24" t="str">
        <v>X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t="str">
        <v>X</v>
      </c>
      <c r="P24">
        <v>0</v>
      </c>
      <c r="Q24">
        <v>0</v>
      </c>
      <c r="R24">
        <v>0</v>
      </c>
      <c r="S24">
        <v>0</v>
      </c>
      <c r="T24">
        <v>0</v>
      </c>
      <c r="U24" t="str">
        <v>X</v>
      </c>
      <c r="V24">
        <v>0</v>
      </c>
      <c r="W24">
        <v>0</v>
      </c>
      <c r="X24">
        <v>0</v>
      </c>
      <c r="Y24">
        <v>0</v>
      </c>
      <c r="Z24" t="str">
        <v>X</v>
      </c>
      <c r="AA24">
        <v>0</v>
      </c>
      <c r="AB24">
        <v>0</v>
      </c>
      <c r="AC24">
        <v>0</v>
      </c>
      <c r="AD24">
        <v>0</v>
      </c>
      <c r="AE24" t="str">
        <v>X</v>
      </c>
      <c r="AF24">
        <v>0</v>
      </c>
      <c r="AG24">
        <v>0</v>
      </c>
      <c r="AH24" t="str">
        <v>X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 t="str">
        <v>X</v>
      </c>
      <c r="AP24">
        <v>0</v>
      </c>
      <c r="AQ24">
        <v>0</v>
      </c>
      <c r="AR24">
        <v>0</v>
      </c>
      <c r="AS24">
        <v>0</v>
      </c>
      <c r="AT24">
        <v>0</v>
      </c>
      <c r="AU24" t="str">
        <v>X</v>
      </c>
      <c r="AV24">
        <v>0</v>
      </c>
      <c r="AW24">
        <v>0</v>
      </c>
      <c r="AX24">
        <v>0</v>
      </c>
      <c r="AY24" t="str">
        <v>X</v>
      </c>
      <c r="AZ24">
        <v>0</v>
      </c>
      <c r="BA24">
        <v>0</v>
      </c>
      <c r="BB24">
        <v>0</v>
      </c>
      <c r="BC24">
        <v>0</v>
      </c>
      <c r="BD24" t="str">
        <v>X</v>
      </c>
      <c r="BE24">
        <v>0</v>
      </c>
      <c r="BF24">
        <v>0</v>
      </c>
      <c r="BG24">
        <v>0</v>
      </c>
      <c r="BH24">
        <v>0</v>
      </c>
      <c r="BI24">
        <v>0</v>
      </c>
      <c r="BJ24" t="str">
        <v>X</v>
      </c>
      <c r="BK24">
        <v>0</v>
      </c>
      <c r="BL24">
        <v>0</v>
      </c>
      <c r="BM24">
        <v>0</v>
      </c>
      <c r="BN24">
        <v>0</v>
      </c>
      <c r="BO24" t="str">
        <v>X</v>
      </c>
      <c r="BP24">
        <v>0</v>
      </c>
      <c r="BQ24">
        <v>0</v>
      </c>
      <c r="BR24">
        <v>0</v>
      </c>
      <c r="BS24">
        <v>0</v>
      </c>
      <c r="BT24" t="str">
        <v>X</v>
      </c>
      <c r="BU24">
        <v>0</v>
      </c>
      <c r="BV24">
        <v>0</v>
      </c>
      <c r="BW24">
        <v>0</v>
      </c>
      <c r="BX24">
        <v>0</v>
      </c>
      <c r="BY24" t="str">
        <v>X</v>
      </c>
      <c r="BZ24">
        <v>0</v>
      </c>
      <c r="CA24">
        <v>0</v>
      </c>
      <c r="CB24">
        <v>0</v>
      </c>
      <c r="CC24">
        <v>0</v>
      </c>
      <c r="CD24" t="str">
        <v>X</v>
      </c>
      <c r="CE24">
        <v>0</v>
      </c>
      <c r="CF24">
        <v>0</v>
      </c>
      <c r="CG24">
        <v>0</v>
      </c>
      <c r="CH24">
        <v>0</v>
      </c>
      <c r="CI24" t="str">
        <v>X</v>
      </c>
      <c r="CJ24">
        <v>0</v>
      </c>
      <c r="CK24">
        <v>0</v>
      </c>
      <c r="CL24">
        <v>0</v>
      </c>
      <c r="CM24">
        <v>0</v>
      </c>
      <c r="CN24" t="str">
        <v>X</v>
      </c>
      <c r="CO24">
        <v>0</v>
      </c>
      <c r="CP24">
        <v>0</v>
      </c>
      <c r="CQ24">
        <v>0</v>
      </c>
      <c r="CR24" t="str">
        <v>X</v>
      </c>
      <c r="CS24">
        <v>0</v>
      </c>
      <c r="CT24">
        <v>0</v>
      </c>
      <c r="CU24">
        <v>0</v>
      </c>
      <c r="CV24">
        <v>0</v>
      </c>
      <c r="CW24">
        <v>0</v>
      </c>
      <c r="CX24" t="str">
        <v>X</v>
      </c>
      <c r="CY24">
        <v>0</v>
      </c>
      <c r="CZ24">
        <v>0</v>
      </c>
      <c r="DA24" t="str">
        <v>X</v>
      </c>
      <c r="DB24">
        <v>0</v>
      </c>
      <c r="DC24">
        <v>0</v>
      </c>
      <c r="DD24">
        <v>0</v>
      </c>
      <c r="DE24">
        <v>0</v>
      </c>
      <c r="DF24" t="str">
        <v>X</v>
      </c>
      <c r="DG24">
        <v>0</v>
      </c>
      <c r="DH24">
        <v>0</v>
      </c>
      <c r="DI24">
        <v>0</v>
      </c>
      <c r="DJ24" t="str">
        <v>X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 t="str">
        <v>X</v>
      </c>
      <c r="DU24">
        <v>0</v>
      </c>
      <c r="DV24">
        <v>0</v>
      </c>
      <c r="DW24">
        <v>0</v>
      </c>
      <c r="DX24">
        <v>0</v>
      </c>
      <c r="DY24" t="str">
        <v>X</v>
      </c>
      <c r="DZ24">
        <v>0</v>
      </c>
      <c r="EA24">
        <v>0</v>
      </c>
      <c r="EB24">
        <v>0</v>
      </c>
      <c r="EC24">
        <v>0</v>
      </c>
      <c r="ED24" t="str">
        <v>X</v>
      </c>
      <c r="EE24">
        <v>0</v>
      </c>
      <c r="EF24">
        <v>0</v>
      </c>
      <c r="EG24">
        <v>0</v>
      </c>
      <c r="EH24">
        <v>0</v>
      </c>
      <c r="EI24" t="str">
        <v>X</v>
      </c>
      <c r="EJ24" t="str">
        <v>X</v>
      </c>
      <c r="EK24">
        <v>0</v>
      </c>
      <c r="EL24">
        <v>0</v>
      </c>
      <c r="EM24">
        <v>0</v>
      </c>
      <c r="EN24">
        <v>0</v>
      </c>
      <c r="EO24">
        <v>0</v>
      </c>
      <c r="EP24" t="str">
        <v>X</v>
      </c>
      <c r="EQ24">
        <v>0</v>
      </c>
      <c r="ER24">
        <v>0</v>
      </c>
      <c r="ES24">
        <v>0</v>
      </c>
      <c r="ET24" t="str">
        <v>X</v>
      </c>
      <c r="EU24">
        <v>0</v>
      </c>
      <c r="EV24">
        <v>0</v>
      </c>
      <c r="EW24" t="str">
        <v>X</v>
      </c>
      <c r="EX24">
        <v>0</v>
      </c>
      <c r="EY24" t="str">
        <v>X</v>
      </c>
      <c r="EZ24">
        <v>0</v>
      </c>
      <c r="FA24">
        <v>0</v>
      </c>
      <c r="FB24">
        <v>0</v>
      </c>
      <c r="FC24">
        <v>0</v>
      </c>
      <c r="FD24" t="str">
        <v>X</v>
      </c>
      <c r="FE24">
        <v>0</v>
      </c>
      <c r="FF24">
        <v>0</v>
      </c>
      <c r="FG24" t="str">
        <v>X</v>
      </c>
      <c r="FH24">
        <v>0</v>
      </c>
      <c r="FI24">
        <v>0</v>
      </c>
      <c r="FJ24">
        <v>0</v>
      </c>
      <c r="FK24">
        <v>0</v>
      </c>
      <c r="FL24" t="str">
        <v>X</v>
      </c>
      <c r="FM24">
        <v>0</v>
      </c>
      <c r="FN24">
        <v>0</v>
      </c>
      <c r="FO24">
        <v>0</v>
      </c>
      <c r="FP24">
        <v>0</v>
      </c>
      <c r="FQ24" t="str">
        <v>X</v>
      </c>
      <c r="FR24">
        <v>0</v>
      </c>
      <c r="FS24" t="str">
        <v>X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 t="str">
        <v>X</v>
      </c>
    </row>
    <row r="25" spans="1:183" x14ac:dyDescent="0.25">
      <c r="A25">
        <v>22</v>
      </c>
      <c r="B25" t="str">
        <v>Serre</v>
      </c>
      <c r="C25">
        <v>0</v>
      </c>
      <c r="D25" t="str">
        <v>X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tr">
        <v>X</v>
      </c>
      <c r="M25">
        <v>0</v>
      </c>
      <c r="N25">
        <v>0</v>
      </c>
      <c r="O25" t="str">
        <v>X</v>
      </c>
      <c r="P25">
        <v>0</v>
      </c>
      <c r="Q25">
        <v>0</v>
      </c>
      <c r="R25">
        <v>0</v>
      </c>
      <c r="S25">
        <v>0</v>
      </c>
      <c r="T25" t="str">
        <v>X</v>
      </c>
      <c r="U25">
        <v>0</v>
      </c>
      <c r="V25">
        <v>0</v>
      </c>
      <c r="W25">
        <v>0</v>
      </c>
      <c r="X25">
        <v>0</v>
      </c>
      <c r="Y25" t="str">
        <v>X</v>
      </c>
      <c r="Z25">
        <v>0</v>
      </c>
      <c r="AA25">
        <v>0</v>
      </c>
      <c r="AB25">
        <v>0</v>
      </c>
      <c r="AC25">
        <v>0</v>
      </c>
      <c r="AD25" t="str">
        <v>X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 t="str">
        <v>X</v>
      </c>
      <c r="AL25">
        <v>0</v>
      </c>
      <c r="AM25">
        <v>0</v>
      </c>
      <c r="AN25">
        <v>0</v>
      </c>
      <c r="AO25">
        <v>0</v>
      </c>
      <c r="AP25" t="str">
        <v>X</v>
      </c>
      <c r="AQ25">
        <v>0</v>
      </c>
      <c r="AR25">
        <v>0</v>
      </c>
      <c r="AS25">
        <v>0</v>
      </c>
      <c r="AT25">
        <v>0</v>
      </c>
      <c r="AU25" t="str">
        <v>X</v>
      </c>
      <c r="AV25">
        <v>0</v>
      </c>
      <c r="AW25">
        <v>0</v>
      </c>
      <c r="AX25">
        <v>0</v>
      </c>
      <c r="AY25">
        <v>0</v>
      </c>
      <c r="AZ25" t="str">
        <v>X</v>
      </c>
      <c r="BA25">
        <v>0</v>
      </c>
      <c r="BB25">
        <v>0</v>
      </c>
      <c r="BC25">
        <v>0</v>
      </c>
      <c r="BD25">
        <v>0</v>
      </c>
      <c r="BE25" t="str">
        <v>X</v>
      </c>
      <c r="BF25">
        <v>0</v>
      </c>
      <c r="BG25">
        <v>0</v>
      </c>
      <c r="BH25">
        <v>0</v>
      </c>
      <c r="BI25">
        <v>0</v>
      </c>
      <c r="BJ25" t="str">
        <v>X</v>
      </c>
      <c r="BK25">
        <v>0</v>
      </c>
      <c r="BL25">
        <v>0</v>
      </c>
      <c r="BM25">
        <v>0</v>
      </c>
      <c r="BN25">
        <v>0</v>
      </c>
      <c r="BO25" t="str">
        <v>X</v>
      </c>
      <c r="BP25">
        <v>0</v>
      </c>
      <c r="BQ25">
        <v>0</v>
      </c>
      <c r="BR25">
        <v>0</v>
      </c>
      <c r="BS25">
        <v>0</v>
      </c>
      <c r="BT25" t="str">
        <v>X</v>
      </c>
      <c r="BU25">
        <v>0</v>
      </c>
      <c r="BV25">
        <v>0</v>
      </c>
      <c r="BW25" t="str">
        <v>X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 t="str">
        <v>X</v>
      </c>
      <c r="CE25">
        <v>0</v>
      </c>
      <c r="CF25">
        <v>0</v>
      </c>
      <c r="CG25">
        <v>0</v>
      </c>
      <c r="CH25">
        <v>0</v>
      </c>
      <c r="CI25" t="str">
        <v>X</v>
      </c>
      <c r="CJ25">
        <v>0</v>
      </c>
      <c r="CK25">
        <v>0</v>
      </c>
      <c r="CL25">
        <v>0</v>
      </c>
      <c r="CM25">
        <v>0</v>
      </c>
      <c r="CN25" t="str">
        <v>X</v>
      </c>
      <c r="CO25">
        <v>0</v>
      </c>
      <c r="CP25">
        <v>0</v>
      </c>
      <c r="CQ25">
        <v>0</v>
      </c>
      <c r="CR25" t="str">
        <v>X</v>
      </c>
      <c r="CS25">
        <v>0</v>
      </c>
      <c r="CT25">
        <v>0</v>
      </c>
      <c r="CU25">
        <v>0</v>
      </c>
      <c r="CV25">
        <v>0</v>
      </c>
      <c r="CW25">
        <v>0</v>
      </c>
      <c r="CX25" t="str">
        <v>X</v>
      </c>
      <c r="CY25" t="str">
        <v>X</v>
      </c>
      <c r="CZ25">
        <v>0</v>
      </c>
      <c r="DA25">
        <v>0</v>
      </c>
      <c r="DB25">
        <v>0</v>
      </c>
      <c r="DC25">
        <v>0</v>
      </c>
      <c r="DD25">
        <v>0</v>
      </c>
      <c r="DE25" t="str">
        <v>X</v>
      </c>
      <c r="DF25">
        <v>0</v>
      </c>
      <c r="DG25">
        <v>0</v>
      </c>
      <c r="DH25">
        <v>0</v>
      </c>
      <c r="DI25">
        <v>0</v>
      </c>
      <c r="DJ25" t="str">
        <v>X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 t="str">
        <v>X</v>
      </c>
      <c r="DU25">
        <v>0</v>
      </c>
      <c r="DV25">
        <v>0</v>
      </c>
      <c r="DW25">
        <v>0</v>
      </c>
      <c r="DX25">
        <v>0</v>
      </c>
      <c r="DY25" t="str">
        <v>X</v>
      </c>
      <c r="DZ25">
        <v>0</v>
      </c>
      <c r="EA25">
        <v>0</v>
      </c>
      <c r="EB25">
        <v>0</v>
      </c>
      <c r="EC25">
        <v>0</v>
      </c>
      <c r="ED25" t="str">
        <v>X</v>
      </c>
      <c r="EE25">
        <v>0</v>
      </c>
      <c r="EF25">
        <v>0</v>
      </c>
      <c r="EG25">
        <v>0</v>
      </c>
      <c r="EH25">
        <v>0</v>
      </c>
      <c r="EI25" t="str">
        <v>X</v>
      </c>
      <c r="EJ25" t="str">
        <v>X</v>
      </c>
      <c r="EK25">
        <v>0</v>
      </c>
      <c r="EL25">
        <v>0</v>
      </c>
      <c r="EM25">
        <v>0</v>
      </c>
      <c r="EN25">
        <v>0</v>
      </c>
      <c r="EO25">
        <v>0</v>
      </c>
      <c r="EP25" t="str">
        <v>X</v>
      </c>
      <c r="EQ25">
        <v>0</v>
      </c>
      <c r="ER25">
        <v>0</v>
      </c>
      <c r="ES25">
        <v>0</v>
      </c>
      <c r="ET25">
        <v>0</v>
      </c>
      <c r="EU25" t="str">
        <v>X</v>
      </c>
      <c r="EV25">
        <v>0</v>
      </c>
      <c r="EW25" t="str">
        <v>X</v>
      </c>
      <c r="EX25">
        <v>0</v>
      </c>
      <c r="EY25">
        <v>0</v>
      </c>
      <c r="EZ25" t="str">
        <v>X</v>
      </c>
      <c r="FA25">
        <v>0</v>
      </c>
      <c r="FB25">
        <v>0</v>
      </c>
      <c r="FC25">
        <v>0</v>
      </c>
      <c r="FD25" t="str">
        <v>X</v>
      </c>
      <c r="FE25">
        <v>0</v>
      </c>
      <c r="FF25">
        <v>0</v>
      </c>
      <c r="FG25" t="str">
        <v>X</v>
      </c>
      <c r="FH25">
        <v>0</v>
      </c>
      <c r="FI25">
        <v>0</v>
      </c>
      <c r="FJ25">
        <v>0</v>
      </c>
      <c r="FK25">
        <v>0</v>
      </c>
      <c r="FL25" t="str">
        <v>X</v>
      </c>
      <c r="FM25">
        <v>0</v>
      </c>
      <c r="FN25">
        <v>0</v>
      </c>
      <c r="FO25">
        <v>0</v>
      </c>
      <c r="FP25">
        <v>0</v>
      </c>
      <c r="FQ25" t="str">
        <v>X</v>
      </c>
      <c r="FR25">
        <v>0</v>
      </c>
      <c r="FS25" t="str">
        <v>X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 t="str">
        <v>X</v>
      </c>
    </row>
    <row r="26" spans="1:183" x14ac:dyDescent="0.25">
      <c r="A26">
        <v>23</v>
      </c>
      <c r="B26" t="str">
        <v>Maison des Etudiants</v>
      </c>
      <c r="C26" t="str">
        <v>X</v>
      </c>
      <c r="D26">
        <v>0</v>
      </c>
      <c r="E26">
        <v>0</v>
      </c>
      <c r="F26">
        <v>0</v>
      </c>
      <c r="G26">
        <v>0</v>
      </c>
      <c r="H26" t="str">
        <v>X</v>
      </c>
      <c r="I26">
        <v>0</v>
      </c>
      <c r="J26">
        <v>0</v>
      </c>
      <c r="K26">
        <v>0</v>
      </c>
      <c r="L26">
        <v>0</v>
      </c>
      <c r="M26" t="str">
        <v>X</v>
      </c>
      <c r="N26">
        <v>0</v>
      </c>
      <c r="O26">
        <v>0</v>
      </c>
      <c r="P26">
        <v>0</v>
      </c>
      <c r="Q26">
        <v>0</v>
      </c>
      <c r="R26" t="str">
        <v>X</v>
      </c>
      <c r="S26">
        <v>0</v>
      </c>
      <c r="T26">
        <v>0</v>
      </c>
      <c r="U26">
        <v>0</v>
      </c>
      <c r="V26">
        <v>0</v>
      </c>
      <c r="W26" t="str">
        <v>X</v>
      </c>
      <c r="X26">
        <v>0</v>
      </c>
      <c r="Y26">
        <v>0</v>
      </c>
      <c r="Z26">
        <v>0</v>
      </c>
      <c r="AA26">
        <v>0</v>
      </c>
      <c r="AB26" t="str">
        <v>X</v>
      </c>
      <c r="AC26">
        <v>0</v>
      </c>
      <c r="AD26">
        <v>0</v>
      </c>
      <c r="AE26">
        <v>0</v>
      </c>
      <c r="AF26">
        <v>0</v>
      </c>
      <c r="AG26" t="str">
        <v>X</v>
      </c>
      <c r="AH26">
        <v>0</v>
      </c>
      <c r="AI26">
        <v>0</v>
      </c>
      <c r="AJ26">
        <v>0</v>
      </c>
      <c r="AK26">
        <v>0</v>
      </c>
      <c r="AL26">
        <v>0</v>
      </c>
      <c r="AM26" t="str">
        <v>X</v>
      </c>
      <c r="AN26">
        <v>0</v>
      </c>
      <c r="AO26">
        <v>0</v>
      </c>
      <c r="AP26">
        <v>0</v>
      </c>
      <c r="AQ26">
        <v>0</v>
      </c>
      <c r="AR26" t="str">
        <v>X</v>
      </c>
      <c r="AS26">
        <v>0</v>
      </c>
      <c r="AT26">
        <v>0</v>
      </c>
      <c r="AU26">
        <v>0</v>
      </c>
      <c r="AV26" t="str">
        <v>X</v>
      </c>
      <c r="AW26">
        <v>0</v>
      </c>
      <c r="AX26">
        <v>0</v>
      </c>
      <c r="AY26">
        <v>0</v>
      </c>
      <c r="AZ26">
        <v>0</v>
      </c>
      <c r="BA26" t="str">
        <v>X</v>
      </c>
      <c r="BB26">
        <v>0</v>
      </c>
      <c r="BC26">
        <v>0</v>
      </c>
      <c r="BD26">
        <v>0</v>
      </c>
      <c r="BE26">
        <v>0</v>
      </c>
      <c r="BF26" t="str">
        <v>X</v>
      </c>
      <c r="BG26">
        <v>0</v>
      </c>
      <c r="BH26">
        <v>0</v>
      </c>
      <c r="BI26">
        <v>0</v>
      </c>
      <c r="BJ26">
        <v>0</v>
      </c>
      <c r="BK26" t="str">
        <v>X</v>
      </c>
      <c r="BL26">
        <v>0</v>
      </c>
      <c r="BM26">
        <v>0</v>
      </c>
      <c r="BN26">
        <v>0</v>
      </c>
      <c r="BO26">
        <v>0</v>
      </c>
      <c r="BP26" t="str">
        <v>X</v>
      </c>
      <c r="BQ26">
        <v>0</v>
      </c>
      <c r="BR26">
        <v>0</v>
      </c>
      <c r="BS26">
        <v>0</v>
      </c>
      <c r="BT26">
        <v>0</v>
      </c>
      <c r="BU26" t="str">
        <v>X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 t="str">
        <v>X</v>
      </c>
      <c r="CE26">
        <v>0</v>
      </c>
      <c r="CF26">
        <v>0</v>
      </c>
      <c r="CG26" t="str">
        <v>X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 t="str">
        <v>X</v>
      </c>
      <c r="CO26" t="str">
        <v>X</v>
      </c>
      <c r="CP26">
        <v>0</v>
      </c>
      <c r="CQ26">
        <v>0</v>
      </c>
      <c r="CR26">
        <v>0</v>
      </c>
      <c r="CS26">
        <v>0</v>
      </c>
      <c r="CT26" t="str">
        <v>X</v>
      </c>
      <c r="CU26">
        <v>0</v>
      </c>
      <c r="CV26">
        <v>0</v>
      </c>
      <c r="CW26">
        <v>0</v>
      </c>
      <c r="CX26">
        <v>0</v>
      </c>
      <c r="CY26" t="str">
        <v>X</v>
      </c>
      <c r="CZ26">
        <v>0</v>
      </c>
      <c r="DA26">
        <v>0</v>
      </c>
      <c r="DB26">
        <v>0</v>
      </c>
      <c r="DC26">
        <v>0</v>
      </c>
      <c r="DD26">
        <v>0</v>
      </c>
      <c r="DE26" t="str">
        <v>X</v>
      </c>
      <c r="DF26">
        <v>0</v>
      </c>
      <c r="DG26">
        <v>0</v>
      </c>
      <c r="DH26">
        <v>0</v>
      </c>
      <c r="DI26" t="str">
        <v>X</v>
      </c>
      <c r="DJ26">
        <v>0</v>
      </c>
      <c r="DK26">
        <v>41019</v>
      </c>
      <c r="DL26">
        <v>0</v>
      </c>
      <c r="DM26" t="str">
        <v>X</v>
      </c>
      <c r="DN26">
        <v>0</v>
      </c>
      <c r="DO26">
        <v>0</v>
      </c>
      <c r="DP26" t="str">
        <v>X</v>
      </c>
      <c r="DQ26">
        <v>0</v>
      </c>
      <c r="DR26">
        <v>0</v>
      </c>
      <c r="DS26">
        <v>0</v>
      </c>
      <c r="DT26">
        <v>0</v>
      </c>
      <c r="DU26" t="str">
        <v>X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 t="str">
        <v>X</v>
      </c>
      <c r="EE26">
        <v>0</v>
      </c>
      <c r="EF26">
        <v>0</v>
      </c>
      <c r="EG26" t="str">
        <v>X</v>
      </c>
      <c r="EH26">
        <v>0</v>
      </c>
      <c r="EI26">
        <v>0</v>
      </c>
      <c r="EJ26" t="str">
        <v>X</v>
      </c>
      <c r="EK26">
        <v>0</v>
      </c>
      <c r="EL26">
        <v>0</v>
      </c>
      <c r="EM26">
        <v>0</v>
      </c>
      <c r="EN26">
        <v>0</v>
      </c>
      <c r="EO26">
        <v>0</v>
      </c>
      <c r="EP26" t="str">
        <v>X</v>
      </c>
      <c r="EQ26" t="str">
        <v>X</v>
      </c>
      <c r="ER26">
        <v>0</v>
      </c>
      <c r="ES26">
        <v>0</v>
      </c>
      <c r="ET26">
        <v>0</v>
      </c>
      <c r="EU26">
        <v>0</v>
      </c>
      <c r="EV26">
        <v>0</v>
      </c>
      <c r="EW26" t="str">
        <v>X</v>
      </c>
      <c r="EX26">
        <v>0</v>
      </c>
      <c r="EY26">
        <v>0</v>
      </c>
      <c r="EZ26" t="str">
        <v>X</v>
      </c>
      <c r="FA26">
        <v>0</v>
      </c>
      <c r="FB26">
        <v>0</v>
      </c>
      <c r="FC26">
        <v>0</v>
      </c>
      <c r="FD26" t="str">
        <v>X</v>
      </c>
      <c r="FE26">
        <v>0</v>
      </c>
      <c r="FF26">
        <v>0</v>
      </c>
      <c r="FG26" t="str">
        <v>X</v>
      </c>
      <c r="FH26" t="str">
        <v>X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 t="str">
        <v>X</v>
      </c>
      <c r="FR26">
        <v>0</v>
      </c>
      <c r="FS26" t="str">
        <v>X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 t="str">
        <v>X</v>
      </c>
    </row>
    <row r="27" spans="1:183" x14ac:dyDescent="0.25">
      <c r="A27">
        <v>24</v>
      </c>
      <c r="B27" t="str">
        <v>Villa</v>
      </c>
      <c r="C27" t="str">
        <v>X</v>
      </c>
      <c r="D27">
        <v>0</v>
      </c>
      <c r="E27">
        <v>0</v>
      </c>
      <c r="F27">
        <v>0</v>
      </c>
      <c r="G27">
        <v>0</v>
      </c>
      <c r="H27" t="str">
        <v>X</v>
      </c>
      <c r="I27">
        <v>0</v>
      </c>
      <c r="J27">
        <v>0</v>
      </c>
      <c r="K27">
        <v>0</v>
      </c>
      <c r="L27">
        <v>0</v>
      </c>
      <c r="M27" t="str">
        <v>X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tr">
        <v>X</v>
      </c>
      <c r="W27">
        <v>0</v>
      </c>
      <c r="X27">
        <v>0</v>
      </c>
      <c r="Y27" t="str">
        <v>X</v>
      </c>
      <c r="Z27">
        <v>0</v>
      </c>
      <c r="AA27">
        <v>0</v>
      </c>
      <c r="AB27">
        <v>0</v>
      </c>
      <c r="AC27">
        <v>0</v>
      </c>
      <c r="AD27" t="str">
        <v>X</v>
      </c>
      <c r="AE27">
        <v>0</v>
      </c>
      <c r="AF27">
        <v>0</v>
      </c>
      <c r="AG27" t="str">
        <v>X</v>
      </c>
      <c r="AH27">
        <v>0</v>
      </c>
      <c r="AI27">
        <v>0</v>
      </c>
      <c r="AJ27">
        <v>0</v>
      </c>
      <c r="AK27">
        <v>0</v>
      </c>
      <c r="AL27" t="str">
        <v>X</v>
      </c>
      <c r="AM27">
        <v>0</v>
      </c>
      <c r="AN27">
        <v>0</v>
      </c>
      <c r="AO27">
        <v>0</v>
      </c>
      <c r="AP27">
        <v>0</v>
      </c>
      <c r="AQ27" t="str">
        <v>X</v>
      </c>
      <c r="AR27">
        <v>0</v>
      </c>
      <c r="AS27">
        <v>0</v>
      </c>
      <c r="AT27">
        <v>0</v>
      </c>
      <c r="AU27">
        <v>0</v>
      </c>
      <c r="AV27">
        <v>0</v>
      </c>
      <c r="AW27" t="str">
        <v>X</v>
      </c>
      <c r="AX27">
        <v>0</v>
      </c>
      <c r="AY27">
        <v>0</v>
      </c>
      <c r="AZ27">
        <v>0</v>
      </c>
      <c r="BA27" t="str">
        <v>X</v>
      </c>
      <c r="BB27">
        <v>0</v>
      </c>
      <c r="BC27">
        <v>0</v>
      </c>
      <c r="BD27">
        <v>0</v>
      </c>
      <c r="BE27">
        <v>0</v>
      </c>
      <c r="BF27" t="str">
        <v>X</v>
      </c>
      <c r="BG27">
        <v>0</v>
      </c>
      <c r="BH27">
        <v>0</v>
      </c>
      <c r="BI27">
        <v>0</v>
      </c>
      <c r="BJ27">
        <v>0</v>
      </c>
      <c r="BK27">
        <v>0</v>
      </c>
      <c r="BL27" t="str">
        <v>X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 t="str">
        <v>X</v>
      </c>
      <c r="BT27">
        <v>0</v>
      </c>
      <c r="BU27">
        <v>0</v>
      </c>
      <c r="BV27" t="str">
        <v>X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 t="str">
        <v>X</v>
      </c>
      <c r="CE27" t="str">
        <v>X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 t="str">
        <v>X</v>
      </c>
      <c r="CO27" t="str">
        <v>X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 t="str">
        <v>X</v>
      </c>
      <c r="CW27">
        <v>0</v>
      </c>
      <c r="CX27">
        <v>0</v>
      </c>
      <c r="CY27">
        <v>0</v>
      </c>
      <c r="CZ27">
        <v>0</v>
      </c>
      <c r="DA27" t="str">
        <v>X</v>
      </c>
      <c r="DB27">
        <v>0</v>
      </c>
      <c r="DC27">
        <v>0</v>
      </c>
      <c r="DD27">
        <v>0</v>
      </c>
      <c r="DE27" t="str">
        <v>X</v>
      </c>
      <c r="DF27">
        <v>0</v>
      </c>
      <c r="DG27">
        <v>0</v>
      </c>
      <c r="DH27">
        <v>0</v>
      </c>
      <c r="DI27" t="str">
        <v>X</v>
      </c>
      <c r="DJ27">
        <v>0</v>
      </c>
      <c r="DK27">
        <v>39790</v>
      </c>
      <c r="DL27" t="str">
        <v>X</v>
      </c>
      <c r="DM27">
        <v>0</v>
      </c>
      <c r="DN27">
        <v>0</v>
      </c>
      <c r="DO27">
        <v>0</v>
      </c>
      <c r="DP27">
        <v>0</v>
      </c>
      <c r="DQ27" t="str">
        <v>X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 t="str">
        <v>X</v>
      </c>
      <c r="DY27">
        <v>0</v>
      </c>
      <c r="DZ27">
        <v>0</v>
      </c>
      <c r="EA27">
        <v>0</v>
      </c>
      <c r="EB27">
        <v>0</v>
      </c>
      <c r="EC27">
        <v>0</v>
      </c>
      <c r="ED27" t="str">
        <v>X</v>
      </c>
      <c r="EE27">
        <v>0</v>
      </c>
      <c r="EF27">
        <v>0</v>
      </c>
      <c r="EG27" t="str">
        <v>X</v>
      </c>
      <c r="EH27">
        <v>0</v>
      </c>
      <c r="EI27">
        <v>0</v>
      </c>
      <c r="EJ27" t="str">
        <v>X</v>
      </c>
      <c r="EK27">
        <v>0</v>
      </c>
      <c r="EL27">
        <v>0</v>
      </c>
      <c r="EM27">
        <v>0</v>
      </c>
      <c r="EN27">
        <v>0</v>
      </c>
      <c r="EO27">
        <v>0</v>
      </c>
      <c r="EP27" t="str">
        <v>X</v>
      </c>
      <c r="EQ27">
        <v>0</v>
      </c>
      <c r="ER27">
        <v>0</v>
      </c>
      <c r="ES27">
        <v>0</v>
      </c>
      <c r="ET27">
        <v>0</v>
      </c>
      <c r="EU27" t="str">
        <v>X</v>
      </c>
      <c r="EV27">
        <v>0</v>
      </c>
      <c r="EW27" t="str">
        <v>X</v>
      </c>
      <c r="EX27">
        <v>0</v>
      </c>
      <c r="EY27">
        <v>0</v>
      </c>
      <c r="EZ27" t="str">
        <v>X</v>
      </c>
      <c r="FA27">
        <v>0</v>
      </c>
      <c r="FB27">
        <v>0</v>
      </c>
      <c r="FC27">
        <v>0</v>
      </c>
      <c r="FD27" t="str">
        <v>X</v>
      </c>
      <c r="FE27">
        <v>0</v>
      </c>
      <c r="FF27">
        <v>0</v>
      </c>
      <c r="FG27" t="str">
        <v>X</v>
      </c>
      <c r="FH27">
        <v>0</v>
      </c>
      <c r="FI27">
        <v>0</v>
      </c>
      <c r="FJ27">
        <v>0</v>
      </c>
      <c r="FK27">
        <v>0</v>
      </c>
      <c r="FL27" t="str">
        <v>X</v>
      </c>
      <c r="FM27">
        <v>0</v>
      </c>
      <c r="FN27">
        <v>0</v>
      </c>
      <c r="FO27">
        <v>0</v>
      </c>
      <c r="FP27">
        <v>0</v>
      </c>
      <c r="FQ27" t="str">
        <v>X</v>
      </c>
      <c r="FR27">
        <v>0</v>
      </c>
      <c r="FS27" t="str">
        <v>X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 t="str">
        <v>X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X26"/>
  <sheetViews>
    <sheetView workbookViewId="0">
      <selection activeCell="L35" sqref="L35"/>
    </sheetView>
  </sheetViews>
  <sheetFormatPr baseColWidth="10" defaultRowHeight="15" x14ac:dyDescent="0.25"/>
  <cols>
    <col min="16" max="16" width="15.140625" customWidth="1"/>
    <col min="17" max="17" width="15.28515625" customWidth="1"/>
  </cols>
  <sheetData>
    <row r="1" spans="1:24" x14ac:dyDescent="0.25">
      <c r="B1" s="50" t="s">
        <v>100</v>
      </c>
      <c r="C1" s="50"/>
      <c r="D1" s="50" t="s">
        <v>130</v>
      </c>
      <c r="E1" s="50"/>
      <c r="F1" s="50"/>
      <c r="G1" s="50"/>
      <c r="H1" s="50" t="s">
        <v>135</v>
      </c>
      <c r="I1" s="50"/>
      <c r="J1" s="50"/>
      <c r="K1" s="50"/>
      <c r="L1" s="50"/>
      <c r="M1" s="50" t="s">
        <v>141</v>
      </c>
      <c r="N1" s="50"/>
      <c r="O1" s="50"/>
      <c r="P1" s="50" t="s">
        <v>144</v>
      </c>
      <c r="Q1" s="50"/>
      <c r="R1" s="50"/>
      <c r="S1" s="50" t="s">
        <v>148</v>
      </c>
      <c r="T1" s="50" t="s">
        <v>149</v>
      </c>
      <c r="U1" s="50"/>
      <c r="V1" s="50" t="s">
        <v>152</v>
      </c>
      <c r="W1" s="50"/>
      <c r="X1" s="6"/>
    </row>
    <row r="2" spans="1:24" s="25" customFormat="1" ht="32.25" customHeight="1" x14ac:dyDescent="0.25">
      <c r="B2" s="46" t="s">
        <v>128</v>
      </c>
      <c r="C2" s="46" t="s">
        <v>129</v>
      </c>
      <c r="D2" s="46" t="s">
        <v>131</v>
      </c>
      <c r="E2" s="46" t="s">
        <v>132</v>
      </c>
      <c r="F2" s="46" t="s">
        <v>133</v>
      </c>
      <c r="G2" s="46" t="s">
        <v>134</v>
      </c>
      <c r="H2" s="46" t="s">
        <v>136</v>
      </c>
      <c r="I2" s="46" t="s">
        <v>137</v>
      </c>
      <c r="J2" s="46" t="s">
        <v>138</v>
      </c>
      <c r="K2" s="46" t="s">
        <v>139</v>
      </c>
      <c r="L2" s="46" t="s">
        <v>140</v>
      </c>
      <c r="M2" s="46" t="s">
        <v>142</v>
      </c>
      <c r="N2" s="46" t="s">
        <v>143</v>
      </c>
      <c r="O2" s="46" t="s">
        <v>117</v>
      </c>
      <c r="P2" s="46" t="s">
        <v>145</v>
      </c>
      <c r="Q2" s="46" t="s">
        <v>146</v>
      </c>
      <c r="R2" s="46" t="s">
        <v>147</v>
      </c>
      <c r="S2" s="50"/>
      <c r="T2" s="46" t="s">
        <v>150</v>
      </c>
      <c r="U2" s="46" t="s">
        <v>151</v>
      </c>
      <c r="V2" s="46" t="s">
        <v>125</v>
      </c>
      <c r="W2" s="46" t="s">
        <v>153</v>
      </c>
      <c r="X2" s="6"/>
    </row>
    <row r="3" spans="1:24" x14ac:dyDescent="0.25">
      <c r="A3" s="7">
        <v>1</v>
      </c>
      <c r="B3" s="45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</row>
    <row r="4" spans="1:24" x14ac:dyDescent="0.25">
      <c r="A4" s="7">
        <v>2</v>
      </c>
      <c r="B4" s="45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4" x14ac:dyDescent="0.25">
      <c r="A5" s="7">
        <v>3</v>
      </c>
      <c r="B5" s="45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4" x14ac:dyDescent="0.25">
      <c r="A6" s="7">
        <v>4</v>
      </c>
      <c r="B6" s="45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x14ac:dyDescent="0.25">
      <c r="A7" s="7">
        <v>5</v>
      </c>
      <c r="B7" s="45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4" x14ac:dyDescent="0.25">
      <c r="A8" s="7">
        <v>6</v>
      </c>
      <c r="B8" s="45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4" x14ac:dyDescent="0.25">
      <c r="A9" s="7">
        <v>7</v>
      </c>
      <c r="B9" s="45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4" x14ac:dyDescent="0.25">
      <c r="A10" s="7">
        <v>8</v>
      </c>
      <c r="B10" s="45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4" x14ac:dyDescent="0.25">
      <c r="A11" s="7">
        <v>9</v>
      </c>
      <c r="B11" s="45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4" x14ac:dyDescent="0.25">
      <c r="A12" s="7">
        <v>10</v>
      </c>
      <c r="B12" s="45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4" x14ac:dyDescent="0.25">
      <c r="A13" s="7">
        <v>11</v>
      </c>
      <c r="B13" s="45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4" x14ac:dyDescent="0.25">
      <c r="A14" s="7">
        <v>12</v>
      </c>
      <c r="B14" s="45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4" x14ac:dyDescent="0.25">
      <c r="A15" s="7">
        <v>13</v>
      </c>
      <c r="B15" s="4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4" x14ac:dyDescent="0.25">
      <c r="A16" s="7">
        <v>14</v>
      </c>
      <c r="B16" s="45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x14ac:dyDescent="0.25">
      <c r="A17" s="7">
        <v>15</v>
      </c>
      <c r="B17" s="45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x14ac:dyDescent="0.25">
      <c r="A18" s="7">
        <v>16</v>
      </c>
      <c r="B18" s="45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x14ac:dyDescent="0.25">
      <c r="A19" s="7">
        <v>17</v>
      </c>
      <c r="B19" s="45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</row>
    <row r="20" spans="1:23" x14ac:dyDescent="0.25">
      <c r="A20" s="7">
        <v>18</v>
      </c>
      <c r="B20" s="45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</row>
    <row r="21" spans="1:23" x14ac:dyDescent="0.25">
      <c r="A21" s="7">
        <v>19</v>
      </c>
      <c r="B21" s="45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</row>
    <row r="22" spans="1:23" x14ac:dyDescent="0.25">
      <c r="A22" s="7">
        <v>20</v>
      </c>
      <c r="B22" s="45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x14ac:dyDescent="0.25">
      <c r="A23" s="7">
        <v>21</v>
      </c>
      <c r="B23" s="45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x14ac:dyDescent="0.25">
      <c r="A24" s="7">
        <v>22</v>
      </c>
      <c r="B24" s="45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</row>
    <row r="25" spans="1:23" x14ac:dyDescent="0.25">
      <c r="A25" s="7">
        <v>23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</row>
    <row r="26" spans="1:23" x14ac:dyDescent="0.25">
      <c r="A26" s="7">
        <v>24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</sheetData>
  <mergeCells count="8">
    <mergeCell ref="T1:U1"/>
    <mergeCell ref="V1:W1"/>
    <mergeCell ref="B1:C1"/>
    <mergeCell ref="D1:G1"/>
    <mergeCell ref="H1:L1"/>
    <mergeCell ref="M1:O1"/>
    <mergeCell ref="P1:R1"/>
    <mergeCell ref="S1:S2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"/>
  <sheetViews>
    <sheetView tabSelected="1" workbookViewId="0">
      <selection sqref="A1:J4"/>
    </sheetView>
  </sheetViews>
  <sheetFormatPr baseColWidth="10" defaultRowHeight="15" x14ac:dyDescent="0.25"/>
  <cols>
    <col min="2" max="2" width="5.5703125" customWidth="1"/>
    <col min="3" max="3" width="8.7109375" customWidth="1"/>
    <col min="4" max="4" width="13.5703125" customWidth="1"/>
    <col min="5" max="5" width="14.28515625" customWidth="1"/>
    <col min="6" max="6" width="3.7109375" customWidth="1"/>
    <col min="8" max="8" width="16.28515625" customWidth="1"/>
    <col min="10" max="10" width="9.28515625" customWidth="1"/>
  </cols>
  <sheetData>
    <row r="1" spans="1:10" ht="28.5" x14ac:dyDescent="0.45">
      <c r="A1" s="51" t="s">
        <v>35</v>
      </c>
      <c r="B1" s="51"/>
      <c r="C1" s="51"/>
      <c r="D1" s="51"/>
      <c r="E1" s="51"/>
      <c r="F1" s="51"/>
      <c r="G1" s="51"/>
      <c r="H1" s="51"/>
      <c r="I1" s="51"/>
      <c r="J1" s="51"/>
    </row>
    <row r="3" spans="1:10" x14ac:dyDescent="0.25">
      <c r="A3" s="19" t="s">
        <v>37</v>
      </c>
      <c r="B3" s="19">
        <v>1</v>
      </c>
      <c r="D3" s="19" t="s">
        <v>36</v>
      </c>
      <c r="E3" s="26">
        <f>SUMIFS('0.'!$B:$B,'0.'!$A:$A,'01'!$B$3)</f>
        <v>372710</v>
      </c>
      <c r="F3" s="27"/>
    </row>
    <row r="4" spans="1:10" x14ac:dyDescent="0.25">
      <c r="D4" s="19" t="s">
        <v>61</v>
      </c>
      <c r="E4" s="26" t="str">
        <f>'0.'!$C$2</f>
        <v>BRET / 183096</v>
      </c>
    </row>
    <row r="5" spans="1:10" s="25" customFormat="1" x14ac:dyDescent="0.25"/>
    <row r="6" spans="1:10" s="25" customFormat="1" x14ac:dyDescent="0.25"/>
    <row r="7" spans="1:10" ht="18.75" x14ac:dyDescent="0.3">
      <c r="A7" s="55" t="s">
        <v>38</v>
      </c>
      <c r="B7" s="55"/>
      <c r="C7" s="55"/>
      <c r="D7" s="55"/>
      <c r="E7" s="55"/>
      <c r="G7" s="55" t="s">
        <v>48</v>
      </c>
      <c r="H7" s="55"/>
      <c r="I7" s="55"/>
      <c r="J7" s="55"/>
    </row>
    <row r="9" spans="1:10" x14ac:dyDescent="0.25">
      <c r="A9" s="54" t="s">
        <v>30</v>
      </c>
      <c r="B9" s="54"/>
      <c r="C9" s="54"/>
      <c r="D9" s="54"/>
      <c r="G9" s="54" t="s">
        <v>45</v>
      </c>
      <c r="H9" s="54"/>
      <c r="I9" s="54"/>
      <c r="J9" s="20">
        <f>SUMIFS('3.1'!$S:$S,'3.1'!$A:$A,'01'!$B$3)</f>
        <v>1847.7799999999995</v>
      </c>
    </row>
    <row r="10" spans="1:10" x14ac:dyDescent="0.25">
      <c r="A10" s="52" t="s">
        <v>39</v>
      </c>
      <c r="B10" s="52"/>
      <c r="C10" s="52"/>
      <c r="D10" s="52"/>
      <c r="G10" s="53" t="s">
        <v>58</v>
      </c>
      <c r="H10" s="53"/>
      <c r="I10" s="53"/>
      <c r="J10" s="20">
        <f>SUMIFS('2.'!$H:$H,'2.'!$A:$A,'01'!$B$3)</f>
        <v>1195</v>
      </c>
    </row>
    <row r="11" spans="1:10" x14ac:dyDescent="0.25">
      <c r="A11" s="52" t="s">
        <v>40</v>
      </c>
      <c r="B11" s="52"/>
      <c r="C11" s="52"/>
      <c r="D11" s="52"/>
      <c r="G11" s="53" t="s">
        <v>59</v>
      </c>
      <c r="H11" s="53"/>
      <c r="I11" s="53"/>
      <c r="J11" s="20">
        <f>SUMIFS('3.2'!$C:$C,'3.2'!$A:$A,'01'!$B$3)</f>
        <v>1889.28</v>
      </c>
    </row>
    <row r="12" spans="1:10" x14ac:dyDescent="0.25">
      <c r="A12" s="54" t="s">
        <v>31</v>
      </c>
      <c r="B12" s="54"/>
      <c r="C12" s="54"/>
      <c r="D12" s="54"/>
      <c r="G12" s="54" t="s">
        <v>46</v>
      </c>
      <c r="H12" s="54"/>
      <c r="I12" s="54"/>
      <c r="J12" s="20">
        <f>SUMIFS('3.1'!$M:$M,'3.1'!$A:$A,'01'!$B$3)</f>
        <v>1570.6799999999996</v>
      </c>
    </row>
    <row r="13" spans="1:10" x14ac:dyDescent="0.25">
      <c r="A13" s="54" t="s">
        <v>32</v>
      </c>
      <c r="B13" s="54"/>
      <c r="C13" s="54"/>
      <c r="D13" s="54"/>
      <c r="G13" s="54" t="s">
        <v>47</v>
      </c>
      <c r="H13" s="54"/>
      <c r="I13" s="54"/>
      <c r="J13" s="20">
        <f>SUMIFS('3.1'!$F:$F,'3.1'!$A:$A,'01'!$B$3)</f>
        <v>940.9599999999997</v>
      </c>
    </row>
    <row r="16" spans="1:10" ht="18.75" x14ac:dyDescent="0.3">
      <c r="A16" s="55" t="s">
        <v>41</v>
      </c>
      <c r="B16" s="55"/>
      <c r="C16" s="55"/>
      <c r="D16" s="55"/>
      <c r="E16" s="55"/>
      <c r="G16" s="55" t="s">
        <v>51</v>
      </c>
      <c r="H16" s="55"/>
      <c r="I16" s="55"/>
      <c r="J16" s="55"/>
    </row>
    <row r="18" spans="1:10" x14ac:dyDescent="0.25">
      <c r="A18" s="54" t="s">
        <v>42</v>
      </c>
      <c r="B18" s="54"/>
      <c r="C18" s="54"/>
      <c r="D18" s="54"/>
      <c r="E18" s="42">
        <f>SUMIFS('2.'!$J:$J,'2.'!$A:$A,'01'!$B$3)</f>
        <v>1966</v>
      </c>
      <c r="G18" s="54" t="s">
        <v>75</v>
      </c>
      <c r="H18" s="54"/>
      <c r="I18" s="54"/>
      <c r="J18" t="str">
        <f>VLOOKUP($B$3,'4.3'!A4:AE27,3)</f>
        <v xml:space="preserve">Bureaux </v>
      </c>
    </row>
    <row r="19" spans="1:10" x14ac:dyDescent="0.25">
      <c r="A19" s="54" t="s">
        <v>43</v>
      </c>
      <c r="B19" s="54"/>
      <c r="C19" s="54"/>
      <c r="D19" s="54"/>
      <c r="E19" s="42"/>
      <c r="G19" s="54" t="s">
        <v>55</v>
      </c>
      <c r="H19" s="54"/>
      <c r="I19" s="54"/>
      <c r="J19" s="25"/>
    </row>
    <row r="20" spans="1:10" x14ac:dyDescent="0.25">
      <c r="A20" s="54" t="s">
        <v>60</v>
      </c>
      <c r="B20" s="54"/>
      <c r="C20" s="54"/>
      <c r="D20" s="54"/>
      <c r="E20" s="42" t="str">
        <f>VLOOKUP($B$3,'2.'!A4:K27,11,TRUE)</f>
        <v>RW-2ème C</v>
      </c>
      <c r="G20" s="54" t="s">
        <v>54</v>
      </c>
      <c r="H20" s="54"/>
      <c r="I20" s="54"/>
      <c r="J20">
        <f>SUMIFS('4.3'!$J:$J,'4.3'!$A:$A,'01'!$B$3)</f>
        <v>101.5</v>
      </c>
    </row>
    <row r="21" spans="1:10" x14ac:dyDescent="0.25">
      <c r="A21" s="54" t="s">
        <v>44</v>
      </c>
      <c r="B21" s="54"/>
      <c r="C21" s="54"/>
      <c r="D21" s="54"/>
      <c r="E21" s="42" t="str">
        <f>VLOOKUP($B$3,'2.'!$A$4:P27,13)</f>
        <v>VS, R+1</v>
      </c>
      <c r="G21" s="52" t="s">
        <v>52</v>
      </c>
      <c r="H21" s="52"/>
      <c r="I21" s="52"/>
      <c r="J21" s="20">
        <f>SUMIFS('4.2'!$E:$E,'4.2'!$A:$A,'01'!$B$3)*('4.1'!$I$14+'4.1'!$I$16)</f>
        <v>50396.551702041223</v>
      </c>
    </row>
    <row r="22" spans="1:10" x14ac:dyDescent="0.25">
      <c r="A22" s="54" t="s">
        <v>33</v>
      </c>
      <c r="B22" s="54"/>
      <c r="C22" s="54"/>
      <c r="D22" s="54"/>
      <c r="E22" s="42"/>
      <c r="G22" s="52" t="s">
        <v>49</v>
      </c>
      <c r="H22" s="52"/>
      <c r="I22" s="52"/>
      <c r="J22" s="20">
        <f>SUMIFS('4.2'!$D:$D,'4.2'!$A:$A,'01'!$B$3)*('4.1'!$I$34)*1000</f>
        <v>120537.88870522479</v>
      </c>
    </row>
    <row r="23" spans="1:10" x14ac:dyDescent="0.25">
      <c r="A23" s="54" t="s">
        <v>34</v>
      </c>
      <c r="B23" s="54"/>
      <c r="C23" s="54"/>
      <c r="D23" s="54"/>
      <c r="E23" s="42"/>
      <c r="G23" s="52" t="s">
        <v>53</v>
      </c>
      <c r="H23" s="52"/>
      <c r="I23" s="52"/>
      <c r="J23" s="20">
        <f>SUMIFS('4.2'!$C:$C,'4.2'!$A:$A,'01'!$B$3)*'4.1'!$I$25</f>
        <v>0</v>
      </c>
    </row>
    <row r="24" spans="1:10" x14ac:dyDescent="0.25">
      <c r="G24" s="54" t="s">
        <v>56</v>
      </c>
      <c r="H24" s="54"/>
      <c r="I24" s="54"/>
      <c r="J24" s="20"/>
    </row>
    <row r="25" spans="1:10" x14ac:dyDescent="0.25">
      <c r="G25" s="54" t="s">
        <v>57</v>
      </c>
      <c r="H25" s="54"/>
      <c r="I25" s="54"/>
      <c r="J25" s="20">
        <f>SUMIFS('4.3'!$X:$X,'4.3'!$A:$A,'01'!$B$3)</f>
        <v>9.5</v>
      </c>
    </row>
    <row r="26" spans="1:10" x14ac:dyDescent="0.25">
      <c r="G26" s="54" t="s">
        <v>50</v>
      </c>
      <c r="H26" s="54"/>
      <c r="I26" s="54"/>
      <c r="J26" s="20">
        <f>SUMIFS('4.2'!$B:$B,'4.2'!$A:$A,'01'!$B$3)*'4.1'!$I$5</f>
        <v>848.48573425360814</v>
      </c>
    </row>
    <row r="27" spans="1:10" s="25" customFormat="1" x14ac:dyDescent="0.25">
      <c r="G27" s="24"/>
      <c r="H27" s="24"/>
      <c r="I27" s="24"/>
      <c r="J27" s="20"/>
    </row>
    <row r="29" spans="1:10" ht="18.75" x14ac:dyDescent="0.3">
      <c r="A29" s="56" t="s">
        <v>76</v>
      </c>
      <c r="B29" s="56"/>
      <c r="C29" s="56"/>
      <c r="D29" s="56"/>
      <c r="E29" s="56"/>
      <c r="F29" s="56"/>
      <c r="G29" s="56"/>
      <c r="H29" s="56"/>
      <c r="I29" s="56"/>
      <c r="J29" s="56"/>
    </row>
    <row r="31" spans="1:10" ht="15.75" x14ac:dyDescent="0.25">
      <c r="A31" s="57" t="s">
        <v>78</v>
      </c>
      <c r="B31" s="57"/>
      <c r="C31" s="57"/>
      <c r="D31" s="57"/>
      <c r="E31" s="57"/>
      <c r="F31" s="43"/>
      <c r="G31" s="57" t="s">
        <v>77</v>
      </c>
      <c r="H31" s="57"/>
      <c r="I31" s="57"/>
      <c r="J31" s="57"/>
    </row>
    <row r="33" spans="1:10" x14ac:dyDescent="0.25">
      <c r="A33" s="59" t="s">
        <v>100</v>
      </c>
      <c r="B33" s="59"/>
      <c r="C33" s="59"/>
      <c r="D33" s="59"/>
      <c r="E33" s="59"/>
      <c r="G33" s="61" t="s">
        <v>79</v>
      </c>
      <c r="H33" s="61"/>
      <c r="I33" s="61"/>
      <c r="J33" s="61"/>
    </row>
    <row r="34" spans="1:10" x14ac:dyDescent="0.25">
      <c r="A34" s="53" t="s">
        <v>101</v>
      </c>
      <c r="B34" s="53"/>
      <c r="C34" s="53"/>
      <c r="D34" s="53"/>
      <c r="E34" t="str">
        <f>INDEX('5.1'!A:GA,3,SUMPRODUCT(--('5.1'!C4:F27="X")*COLUMN('5.1'!C4:F27)))</f>
        <v>PS</v>
      </c>
      <c r="G34" s="54" t="s">
        <v>80</v>
      </c>
      <c r="H34" s="54"/>
      <c r="I34" s="58"/>
      <c r="J34" s="58"/>
    </row>
    <row r="35" spans="1:10" x14ac:dyDescent="0.25">
      <c r="A35" s="53" t="s">
        <v>102</v>
      </c>
      <c r="B35" s="53"/>
      <c r="C35" s="53"/>
      <c r="D35" s="53"/>
      <c r="G35" s="29" t="s">
        <v>81</v>
      </c>
      <c r="H35" s="29"/>
      <c r="I35" s="60"/>
      <c r="J35" s="60"/>
    </row>
    <row r="37" spans="1:10" x14ac:dyDescent="0.25">
      <c r="A37" s="59" t="s">
        <v>103</v>
      </c>
      <c r="B37" s="59"/>
      <c r="C37" s="59"/>
      <c r="D37" s="59"/>
      <c r="E37" s="59"/>
      <c r="G37" s="61" t="s">
        <v>82</v>
      </c>
      <c r="H37" s="61"/>
      <c r="I37" s="61"/>
      <c r="J37" s="61"/>
    </row>
    <row r="38" spans="1:10" x14ac:dyDescent="0.25">
      <c r="A38" s="53" t="s">
        <v>104</v>
      </c>
      <c r="B38" s="53"/>
      <c r="C38" s="53"/>
      <c r="D38" s="53"/>
      <c r="G38" s="54" t="s">
        <v>83</v>
      </c>
      <c r="H38" s="54"/>
      <c r="I38" s="60"/>
      <c r="J38" s="60"/>
    </row>
    <row r="39" spans="1:10" x14ac:dyDescent="0.25">
      <c r="A39" s="53" t="s">
        <v>105</v>
      </c>
      <c r="B39" s="53"/>
      <c r="C39" s="53"/>
      <c r="D39" s="53"/>
      <c r="G39" s="54" t="s">
        <v>85</v>
      </c>
      <c r="H39" s="54"/>
      <c r="I39" s="60"/>
      <c r="J39" s="60"/>
    </row>
    <row r="40" spans="1:10" x14ac:dyDescent="0.25">
      <c r="A40" s="53" t="s">
        <v>106</v>
      </c>
      <c r="B40" s="53"/>
      <c r="C40" s="53"/>
      <c r="D40" s="53"/>
      <c r="G40" s="54" t="s">
        <v>84</v>
      </c>
      <c r="H40" s="54"/>
      <c r="I40" s="60"/>
      <c r="J40" s="60"/>
    </row>
    <row r="41" spans="1:10" x14ac:dyDescent="0.25">
      <c r="A41" s="53" t="s">
        <v>107</v>
      </c>
      <c r="B41" s="53"/>
      <c r="C41" s="53"/>
      <c r="D41" s="53"/>
      <c r="G41" s="54" t="s">
        <v>86</v>
      </c>
      <c r="H41" s="54"/>
      <c r="I41" s="60"/>
      <c r="J41" s="60"/>
    </row>
    <row r="43" spans="1:10" x14ac:dyDescent="0.25">
      <c r="A43" s="59" t="s">
        <v>108</v>
      </c>
      <c r="B43" s="59"/>
      <c r="C43" s="59"/>
      <c r="D43" s="59"/>
      <c r="E43" s="59"/>
      <c r="G43" s="61" t="s">
        <v>87</v>
      </c>
      <c r="H43" s="61"/>
      <c r="I43" s="61"/>
      <c r="J43" s="61"/>
    </row>
    <row r="44" spans="1:10" x14ac:dyDescent="0.25">
      <c r="A44" s="53" t="s">
        <v>109</v>
      </c>
      <c r="B44" s="53"/>
      <c r="C44" s="53"/>
      <c r="D44" s="53"/>
      <c r="G44" s="54" t="s">
        <v>88</v>
      </c>
      <c r="H44" s="54"/>
      <c r="I44" s="60"/>
      <c r="J44" s="60"/>
    </row>
    <row r="45" spans="1:10" x14ac:dyDescent="0.25">
      <c r="A45" s="53" t="s">
        <v>110</v>
      </c>
      <c r="B45" s="53"/>
      <c r="C45" s="53"/>
      <c r="D45" s="53"/>
      <c r="G45" s="54" t="s">
        <v>89</v>
      </c>
      <c r="H45" s="54"/>
      <c r="I45" s="60"/>
      <c r="J45" s="60"/>
    </row>
    <row r="46" spans="1:10" x14ac:dyDescent="0.25">
      <c r="A46" s="53" t="s">
        <v>111</v>
      </c>
      <c r="B46" s="53"/>
      <c r="C46" s="53"/>
      <c r="D46" s="53"/>
    </row>
    <row r="47" spans="1:10" x14ac:dyDescent="0.25">
      <c r="A47" s="53" t="s">
        <v>112</v>
      </c>
      <c r="B47" s="53"/>
      <c r="C47" s="53"/>
      <c r="D47" s="53"/>
      <c r="G47" s="61" t="s">
        <v>90</v>
      </c>
      <c r="H47" s="61"/>
      <c r="I47" s="61"/>
      <c r="J47" s="61"/>
    </row>
    <row r="48" spans="1:10" x14ac:dyDescent="0.25">
      <c r="A48" s="53" t="s">
        <v>113</v>
      </c>
      <c r="B48" s="53"/>
      <c r="C48" s="53"/>
      <c r="D48" s="53"/>
      <c r="G48" t="s">
        <v>91</v>
      </c>
      <c r="I48" s="60"/>
      <c r="J48" s="60"/>
    </row>
    <row r="49" spans="1:10" x14ac:dyDescent="0.25">
      <c r="G49" t="s">
        <v>92</v>
      </c>
      <c r="I49" s="60"/>
      <c r="J49" s="60"/>
    </row>
    <row r="50" spans="1:10" x14ac:dyDescent="0.25">
      <c r="A50" s="59" t="s">
        <v>114</v>
      </c>
      <c r="B50" s="59"/>
      <c r="C50" s="59"/>
      <c r="D50" s="59"/>
      <c r="E50" s="59"/>
      <c r="G50" t="s">
        <v>93</v>
      </c>
      <c r="I50" s="60"/>
      <c r="J50" s="60"/>
    </row>
    <row r="51" spans="1:10" x14ac:dyDescent="0.25">
      <c r="A51" s="53" t="s">
        <v>115</v>
      </c>
      <c r="B51" s="53"/>
      <c r="C51" s="53"/>
      <c r="D51" s="53"/>
      <c r="G51" t="s">
        <v>94</v>
      </c>
      <c r="I51" s="60"/>
      <c r="J51" s="60"/>
    </row>
    <row r="52" spans="1:10" x14ac:dyDescent="0.25">
      <c r="A52" s="53" t="s">
        <v>116</v>
      </c>
      <c r="B52" s="53"/>
      <c r="C52" s="53"/>
      <c r="D52" s="53"/>
    </row>
    <row r="53" spans="1:10" x14ac:dyDescent="0.25">
      <c r="A53" s="53" t="s">
        <v>117</v>
      </c>
      <c r="B53" s="53"/>
      <c r="C53" s="53"/>
      <c r="D53" s="53"/>
      <c r="G53" s="59" t="s">
        <v>95</v>
      </c>
      <c r="H53" s="59"/>
      <c r="I53" s="59"/>
      <c r="J53" s="59"/>
    </row>
    <row r="54" spans="1:10" x14ac:dyDescent="0.25">
      <c r="G54" s="54" t="s">
        <v>96</v>
      </c>
      <c r="H54" s="54"/>
      <c r="I54" s="60"/>
      <c r="J54" s="60"/>
    </row>
    <row r="55" spans="1:10" x14ac:dyDescent="0.25">
      <c r="A55" s="59" t="s">
        <v>118</v>
      </c>
      <c r="B55" s="59"/>
      <c r="C55" s="59"/>
      <c r="D55" s="59"/>
      <c r="E55" s="59"/>
      <c r="G55" s="54" t="s">
        <v>97</v>
      </c>
      <c r="H55" s="54"/>
      <c r="I55" s="60"/>
      <c r="J55" s="60"/>
    </row>
    <row r="56" spans="1:10" x14ac:dyDescent="0.25">
      <c r="A56" s="53" t="s">
        <v>119</v>
      </c>
      <c r="B56" s="53"/>
      <c r="C56" s="53"/>
      <c r="D56" s="53"/>
      <c r="G56" s="54" t="s">
        <v>98</v>
      </c>
      <c r="H56" s="54"/>
      <c r="I56" s="60"/>
      <c r="J56" s="60"/>
    </row>
    <row r="57" spans="1:10" x14ac:dyDescent="0.25">
      <c r="A57" s="53" t="s">
        <v>120</v>
      </c>
      <c r="B57" s="53"/>
      <c r="C57" s="53"/>
      <c r="D57" s="53"/>
      <c r="G57" s="54" t="s">
        <v>99</v>
      </c>
      <c r="H57" s="54"/>
      <c r="I57" s="60"/>
      <c r="J57" s="60"/>
    </row>
    <row r="59" spans="1:10" x14ac:dyDescent="0.25">
      <c r="A59" s="62" t="s">
        <v>121</v>
      </c>
      <c r="B59" s="62"/>
      <c r="C59" s="62"/>
      <c r="D59" s="62"/>
      <c r="E59" s="44"/>
    </row>
    <row r="61" spans="1:10" x14ac:dyDescent="0.25">
      <c r="A61" s="59" t="s">
        <v>122</v>
      </c>
      <c r="B61" s="59"/>
      <c r="C61" s="59"/>
      <c r="D61" s="59"/>
      <c r="E61" s="59"/>
    </row>
    <row r="62" spans="1:10" x14ac:dyDescent="0.25">
      <c r="A62" s="53" t="s">
        <v>123</v>
      </c>
      <c r="B62" s="53"/>
      <c r="C62" s="53"/>
      <c r="D62" s="53"/>
    </row>
    <row r="63" spans="1:10" x14ac:dyDescent="0.25">
      <c r="A63" s="53" t="s">
        <v>124</v>
      </c>
      <c r="B63" s="53"/>
      <c r="C63" s="53"/>
      <c r="D63" s="53"/>
    </row>
    <row r="65" spans="1:5" x14ac:dyDescent="0.25">
      <c r="A65" s="59" t="s">
        <v>126</v>
      </c>
      <c r="B65" s="59"/>
      <c r="C65" s="59"/>
      <c r="D65" s="59"/>
      <c r="E65" s="59"/>
    </row>
    <row r="66" spans="1:5" x14ac:dyDescent="0.25">
      <c r="A66" s="53" t="s">
        <v>125</v>
      </c>
      <c r="B66" s="53"/>
      <c r="C66" s="53"/>
      <c r="D66" s="53"/>
    </row>
    <row r="67" spans="1:5" x14ac:dyDescent="0.25">
      <c r="A67" s="53" t="s">
        <v>127</v>
      </c>
      <c r="B67" s="53"/>
      <c r="C67" s="53"/>
      <c r="D67" s="53"/>
    </row>
  </sheetData>
  <mergeCells count="93">
    <mergeCell ref="A63:D63"/>
    <mergeCell ref="A66:D66"/>
    <mergeCell ref="A67:D67"/>
    <mergeCell ref="A59:D59"/>
    <mergeCell ref="A61:E61"/>
    <mergeCell ref="A65:E65"/>
    <mergeCell ref="A35:D35"/>
    <mergeCell ref="A38:D38"/>
    <mergeCell ref="A39:D39"/>
    <mergeCell ref="A40:D40"/>
    <mergeCell ref="A62:D62"/>
    <mergeCell ref="A48:D48"/>
    <mergeCell ref="A52:D52"/>
    <mergeCell ref="A53:D53"/>
    <mergeCell ref="A37:E37"/>
    <mergeCell ref="A43:E43"/>
    <mergeCell ref="A50:E50"/>
    <mergeCell ref="A41:D41"/>
    <mergeCell ref="A44:D44"/>
    <mergeCell ref="A45:D45"/>
    <mergeCell ref="A46:D46"/>
    <mergeCell ref="A47:D47"/>
    <mergeCell ref="I50:J50"/>
    <mergeCell ref="I51:J51"/>
    <mergeCell ref="A55:E55"/>
    <mergeCell ref="A56:D56"/>
    <mergeCell ref="A57:D57"/>
    <mergeCell ref="I55:J55"/>
    <mergeCell ref="I56:J56"/>
    <mergeCell ref="I57:J57"/>
    <mergeCell ref="G55:H55"/>
    <mergeCell ref="G56:H56"/>
    <mergeCell ref="G57:H57"/>
    <mergeCell ref="A51:D51"/>
    <mergeCell ref="I35:J35"/>
    <mergeCell ref="I38:J38"/>
    <mergeCell ref="I39:J39"/>
    <mergeCell ref="I40:J40"/>
    <mergeCell ref="I41:J41"/>
    <mergeCell ref="I54:J54"/>
    <mergeCell ref="G41:H41"/>
    <mergeCell ref="G44:H44"/>
    <mergeCell ref="G45:H45"/>
    <mergeCell ref="G37:J37"/>
    <mergeCell ref="G38:H38"/>
    <mergeCell ref="G39:H39"/>
    <mergeCell ref="G40:H40"/>
    <mergeCell ref="G43:J43"/>
    <mergeCell ref="G47:J47"/>
    <mergeCell ref="G53:J53"/>
    <mergeCell ref="G54:H54"/>
    <mergeCell ref="I44:J44"/>
    <mergeCell ref="I45:J45"/>
    <mergeCell ref="I48:J48"/>
    <mergeCell ref="I49:J49"/>
    <mergeCell ref="A31:E31"/>
    <mergeCell ref="G31:J31"/>
    <mergeCell ref="G34:H34"/>
    <mergeCell ref="I34:J34"/>
    <mergeCell ref="A33:E33"/>
    <mergeCell ref="G33:J33"/>
    <mergeCell ref="A34:D34"/>
    <mergeCell ref="A19:D19"/>
    <mergeCell ref="A20:D20"/>
    <mergeCell ref="A29:J29"/>
    <mergeCell ref="A23:D23"/>
    <mergeCell ref="A9:D9"/>
    <mergeCell ref="A10:D10"/>
    <mergeCell ref="A11:D11"/>
    <mergeCell ref="A12:D12"/>
    <mergeCell ref="A13:D13"/>
    <mergeCell ref="A18:D18"/>
    <mergeCell ref="G26:I26"/>
    <mergeCell ref="G21:I21"/>
    <mergeCell ref="G24:I24"/>
    <mergeCell ref="G25:I25"/>
    <mergeCell ref="A22:D22"/>
    <mergeCell ref="A1:J1"/>
    <mergeCell ref="G23:I23"/>
    <mergeCell ref="G22:I22"/>
    <mergeCell ref="G10:I10"/>
    <mergeCell ref="G11:I11"/>
    <mergeCell ref="A21:D21"/>
    <mergeCell ref="G19:I19"/>
    <mergeCell ref="G7:J7"/>
    <mergeCell ref="G16:J16"/>
    <mergeCell ref="A7:E7"/>
    <mergeCell ref="A16:E16"/>
    <mergeCell ref="G20:I20"/>
    <mergeCell ref="G18:I18"/>
    <mergeCell ref="G9:I9"/>
    <mergeCell ref="G12:I12"/>
    <mergeCell ref="G13:I13"/>
  </mergeCells>
  <conditionalFormatting sqref="J20">
    <cfRule type="colorScale" priority="3">
      <colorScale>
        <cfvo type="num" val="0"/>
        <cfvo type="num" val="350"/>
        <cfvo type="num" val="750"/>
        <color rgb="FF63BE7B"/>
        <color rgb="FFFFEB84"/>
        <color rgb="FFF8696B"/>
      </colorScale>
    </cfRule>
  </conditionalFormatting>
  <conditionalFormatting sqref="J25">
    <cfRule type="colorScale" priority="2">
      <colorScale>
        <cfvo type="num" val="0"/>
        <cfvo type="num" val="145"/>
        <color rgb="FFFCFCFF"/>
        <color rgb="FF002060"/>
      </colorScale>
    </cfRule>
  </conditionalFormatting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36</vt:i4>
      </vt:variant>
    </vt:vector>
  </HeadingPairs>
  <TitlesOfParts>
    <vt:vector size="36" baseType="lpstr">
      <vt:lpstr>Synthèse Site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0.</vt:lpstr>
      <vt:lpstr>1.</vt:lpstr>
      <vt:lpstr>2.</vt:lpstr>
      <vt:lpstr>3.1</vt:lpstr>
      <vt:lpstr>3.2</vt:lpstr>
      <vt:lpstr>4.1</vt:lpstr>
      <vt:lpstr>4.2</vt:lpstr>
      <vt:lpstr>4.3</vt:lpstr>
      <vt:lpstr>4.4</vt:lpstr>
      <vt:lpstr>5.1</vt:lpstr>
      <vt:lpstr>5.2</vt:lpstr>
      <vt:lpstr>01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Guillerm</cp:lastModifiedBy>
  <dcterms:created xsi:type="dcterms:W3CDTF">2014-07-28T14:31:58Z</dcterms:created>
  <dcterms:modified xsi:type="dcterms:W3CDTF">2014-08-05T15:03:54Z</dcterms:modified>
</cp:coreProperties>
</file>