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20115" windowHeight="7755" activeTab="1"/>
  </bookViews>
  <sheets>
    <sheet name="Liste Client" sheetId="6" r:id="rId1"/>
    <sheet name="Fiche Identité client" sheetId="7" r:id="rId2"/>
    <sheet name="Données Clients" sheetId="8" r:id="rId3"/>
    <sheet name="Ventes" sheetId="5" r:id="rId4"/>
    <sheet name="Feuil4" sheetId="9" r:id="rId5"/>
  </sheets>
  <definedNames>
    <definedName name="BDC">'Données Clients'!$A$5:$AB$100</definedName>
    <definedName name="Liste">#REF!</definedName>
  </definedNames>
  <calcPr calcId="145621"/>
</workbook>
</file>

<file path=xl/calcChain.xml><?xml version="1.0" encoding="utf-8"?>
<calcChain xmlns="http://schemas.openxmlformats.org/spreadsheetml/2006/main">
  <c r="A19" i="5" l="1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5" i="5"/>
  <c r="C99" i="5"/>
  <c r="C100" i="5"/>
  <c r="K6" i="5" l="1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100" i="5"/>
  <c r="K5" i="5"/>
  <c r="B3" i="7" l="1"/>
  <c r="B5" i="7" l="1"/>
  <c r="C28" i="7"/>
  <c r="C27" i="7"/>
  <c r="F23" i="7" l="1"/>
  <c r="D23" i="7"/>
  <c r="B23" i="7"/>
  <c r="F22" i="7"/>
  <c r="D22" i="7"/>
  <c r="B22" i="7"/>
  <c r="F19" i="7"/>
  <c r="D19" i="7"/>
  <c r="B19" i="7"/>
  <c r="F18" i="7"/>
  <c r="D18" i="7"/>
  <c r="B18" i="7"/>
  <c r="F15" i="7"/>
  <c r="D15" i="7"/>
  <c r="B15" i="7"/>
  <c r="F12" i="7"/>
  <c r="F11" i="7"/>
  <c r="F10" i="7"/>
  <c r="E8" i="7"/>
  <c r="B12" i="7"/>
  <c r="B11" i="7"/>
  <c r="B10" i="7"/>
  <c r="A8" i="7"/>
  <c r="F5" i="7"/>
  <c r="D5" i="7"/>
</calcChain>
</file>

<file path=xl/sharedStrings.xml><?xml version="1.0" encoding="utf-8"?>
<sst xmlns="http://schemas.openxmlformats.org/spreadsheetml/2006/main" count="283" uniqueCount="180">
  <si>
    <t>STATUTS</t>
  </si>
  <si>
    <t>Devis signé</t>
  </si>
  <si>
    <t>PROBABILITE DE REALISATION</t>
  </si>
  <si>
    <t xml:space="preserve">ETAPES                 </t>
  </si>
  <si>
    <t>Comptage entrées</t>
  </si>
  <si>
    <t>Comptage FMI</t>
  </si>
  <si>
    <t xml:space="preserve">Detection Unicité </t>
  </si>
  <si>
    <t>TYPE DE CLIENT</t>
  </si>
  <si>
    <t>ETAT DU DOSSIER</t>
  </si>
  <si>
    <t>En cours</t>
  </si>
  <si>
    <t>Cloturer</t>
  </si>
  <si>
    <t>Installateur / Intégrateur</t>
  </si>
  <si>
    <t>Magasin &amp; boutique</t>
  </si>
  <si>
    <t>Secteur Public</t>
  </si>
  <si>
    <t>Siège social</t>
  </si>
  <si>
    <t>Site SEVESO</t>
  </si>
  <si>
    <t>Autres</t>
  </si>
  <si>
    <t>INFORMATION CLIENT</t>
  </si>
  <si>
    <t>INSTALLATION</t>
  </si>
  <si>
    <t xml:space="preserve">FACTURATION </t>
  </si>
  <si>
    <t>Code Client</t>
  </si>
  <si>
    <t>Raison sociale</t>
  </si>
  <si>
    <t>Type de client</t>
  </si>
  <si>
    <t>Type d'installation</t>
  </si>
  <si>
    <t>Lieu de l'installation</t>
  </si>
  <si>
    <t>Date de Facturation</t>
  </si>
  <si>
    <t>Montant H.T</t>
  </si>
  <si>
    <t>Devis envoyé</t>
  </si>
  <si>
    <t>CHIFFRE D'AFFAIRES</t>
  </si>
  <si>
    <t>Cout de revient</t>
  </si>
  <si>
    <t>Proposition TC envoyée</t>
  </si>
  <si>
    <t>LISTE</t>
  </si>
  <si>
    <t>Clients</t>
  </si>
  <si>
    <t>Prospects</t>
  </si>
  <si>
    <t>LISTE CLIENTS</t>
  </si>
  <si>
    <t>N° CLIENT</t>
  </si>
  <si>
    <t>RAISON SOCIALE</t>
  </si>
  <si>
    <t>TYPE CLIENT</t>
  </si>
  <si>
    <t>343-12-01</t>
  </si>
  <si>
    <t>343-12-02</t>
  </si>
  <si>
    <t>343-12-03</t>
  </si>
  <si>
    <t>343-12-04</t>
  </si>
  <si>
    <t>343-12-05</t>
  </si>
  <si>
    <t>343-13-01</t>
  </si>
  <si>
    <t>343-13-02</t>
  </si>
  <si>
    <t>343-13-03</t>
  </si>
  <si>
    <t>343-13-04</t>
  </si>
  <si>
    <t>343-13-05</t>
  </si>
  <si>
    <t>343-13-06</t>
  </si>
  <si>
    <t>343-13-07</t>
  </si>
  <si>
    <t>343-13-08</t>
  </si>
  <si>
    <t>343-13-09</t>
  </si>
  <si>
    <t>343-13-10</t>
  </si>
  <si>
    <t>343-13-11</t>
  </si>
  <si>
    <t>343-13-12</t>
  </si>
  <si>
    <t>343-14-01</t>
  </si>
  <si>
    <t>343-14-02</t>
  </si>
  <si>
    <t>343-14-03</t>
  </si>
  <si>
    <t>343-14-04</t>
  </si>
  <si>
    <t>343-14-05</t>
  </si>
  <si>
    <t>343-14-06</t>
  </si>
  <si>
    <t>343-14-07</t>
  </si>
  <si>
    <t>FICHE IDENTITE CLIENT</t>
  </si>
  <si>
    <t>Code Client:</t>
  </si>
  <si>
    <t>Raison Sociale:</t>
  </si>
  <si>
    <t>N° TVA Intra.:</t>
  </si>
  <si>
    <t>Code APE:</t>
  </si>
  <si>
    <t>N° Siret:</t>
  </si>
  <si>
    <t>Adresse de Facturation:</t>
  </si>
  <si>
    <t>Adresse de Livraison:</t>
  </si>
  <si>
    <t>Code Postal</t>
  </si>
  <si>
    <t>Ville</t>
  </si>
  <si>
    <t>Pays</t>
  </si>
  <si>
    <t>Coordonnées Entreprise</t>
  </si>
  <si>
    <t>Téléphone:</t>
  </si>
  <si>
    <t>Fax:</t>
  </si>
  <si>
    <t>Siteweb:</t>
  </si>
  <si>
    <t>Contact n°1</t>
  </si>
  <si>
    <t>Nom :</t>
  </si>
  <si>
    <t>Prénom:</t>
  </si>
  <si>
    <t>Fonction:</t>
  </si>
  <si>
    <t>Mobile:</t>
  </si>
  <si>
    <t>E-mail:</t>
  </si>
  <si>
    <t>Contact n°2</t>
  </si>
  <si>
    <t>Commandes</t>
  </si>
  <si>
    <t>Type d'installation:</t>
  </si>
  <si>
    <t>Lieu d'installation:</t>
  </si>
  <si>
    <t>Détails des commandes</t>
  </si>
  <si>
    <t>Date de facturation:</t>
  </si>
  <si>
    <t>Montant H.T:</t>
  </si>
  <si>
    <t>BASE DE DONNEES</t>
  </si>
  <si>
    <t>ENTREPRISE</t>
  </si>
  <si>
    <t>AD. FACTURATION</t>
  </si>
  <si>
    <t>AD. LIVRAISON</t>
  </si>
  <si>
    <t>COORDONEES ENTREPRISES</t>
  </si>
  <si>
    <t>CONTACT N°1</t>
  </si>
  <si>
    <t>CONTACT N°2</t>
  </si>
  <si>
    <t>Raison Sociale</t>
  </si>
  <si>
    <t>N° TVA Intra.</t>
  </si>
  <si>
    <t>Code APE</t>
  </si>
  <si>
    <t>N° Siret</t>
  </si>
  <si>
    <t>Adresse</t>
  </si>
  <si>
    <t>Téléphone</t>
  </si>
  <si>
    <t>Fax</t>
  </si>
  <si>
    <t>Siteweb</t>
  </si>
  <si>
    <t>Nom</t>
  </si>
  <si>
    <t>Prénom</t>
  </si>
  <si>
    <t>Fonction</t>
  </si>
  <si>
    <t>Mobile</t>
  </si>
  <si>
    <t>E-mail</t>
  </si>
  <si>
    <t>N° Facture</t>
  </si>
  <si>
    <t>TOTAL DES COMMANDES H.T</t>
  </si>
  <si>
    <t>TYPE D'INSTALLATION</t>
  </si>
  <si>
    <t>REGION</t>
  </si>
  <si>
    <t>Alsace</t>
  </si>
  <si>
    <t>Aquitaine</t>
  </si>
  <si>
    <t>Auvergne</t>
  </si>
  <si>
    <t>Basse-Normandie</t>
  </si>
  <si>
    <t>Bourgogne</t>
  </si>
  <si>
    <t>Bretagne</t>
  </si>
  <si>
    <t>Centre</t>
  </si>
  <si>
    <t>Champagne-Ardenne</t>
  </si>
  <si>
    <t>Corse</t>
  </si>
  <si>
    <t>Franche-Comté</t>
  </si>
  <si>
    <t>Guadeloupe</t>
  </si>
  <si>
    <t>Guyane</t>
  </si>
  <si>
    <t>Haute-Normandie</t>
  </si>
  <si>
    <t>Île-de-France</t>
  </si>
  <si>
    <t>La Réunion</t>
  </si>
  <si>
    <t>Languedoc-Roussillon</t>
  </si>
  <si>
    <t>Limousin</t>
  </si>
  <si>
    <t>Lorraine</t>
  </si>
  <si>
    <t>Martinique</t>
  </si>
  <si>
    <t>Midi-Pyrénées</t>
  </si>
  <si>
    <t>Nord-Pas-de-Calais</t>
  </si>
  <si>
    <t>Pays de la Loire</t>
  </si>
  <si>
    <t>Picardie</t>
  </si>
  <si>
    <t>Poitou-Charentes</t>
  </si>
  <si>
    <t>Provence-Alpes-Côte d'Azur</t>
  </si>
  <si>
    <t>Rhône-Alpes</t>
  </si>
  <si>
    <t>Mayotte</t>
  </si>
  <si>
    <t>Marge Brute en %</t>
  </si>
  <si>
    <t>Marge Brute en €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</si>
  <si>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</si>
  <si>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</si>
  <si>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</si>
  <si>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</si>
  <si>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</si>
  <si>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</si>
  <si>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</si>
  <si>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</si>
  <si>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</si>
  <si>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</si>
  <si>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</si>
  <si>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</si>
  <si>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</si>
  <si>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</si>
  <si>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</si>
  <si>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</si>
  <si>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</si>
  <si>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</si>
  <si>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</si>
  <si>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</si>
  <si>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</si>
  <si>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</si>
  <si>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</si>
  <si>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</si>
  <si>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FR1345678</t>
  </si>
  <si>
    <t>EZDEZF</t>
  </si>
  <si>
    <t>AZERT</t>
  </si>
  <si>
    <t>AZER</t>
  </si>
  <si>
    <t>QSDF</t>
  </si>
  <si>
    <t>FRAZR4</t>
  </si>
  <si>
    <t>EZRT</t>
  </si>
  <si>
    <t>AZESR</t>
  </si>
  <si>
    <t>ZSEDRFTGH</t>
  </si>
  <si>
    <t>SDXFCGVH</t>
  </si>
  <si>
    <t>ESDRFTYH</t>
  </si>
  <si>
    <t xml:space="preserve">ICI, je souhaite afficher toutes les commandes passées par le client </t>
  </si>
  <si>
    <t>sélectionner en 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</si>
</sst>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mbria"/>
      <family val="1"/>
      <scheme val="maj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1">
    <xf numFmtId="0" fontId="0" fillId="0" borderId="0" xfId="0"/>
    <xf numFmtId="0" fontId="1" fillId="0" borderId="0" xfId="0" applyFont="1" applyBorder="1"/>
    <xf numFmtId="0" fontId="0" fillId="0" borderId="0" xfId="0" applyAlignment="1">
      <alignment horizontal="left"/>
    </xf>
    <xf numFmtId="0" fontId="0" fillId="2" borderId="0" xfId="0" applyFill="1" applyBorder="1" applyAlignment="1">
      <alignment horizontal="left"/>
    </xf>
    <xf numFmtId="0" fontId="1" fillId="0" borderId="4" xfId="0" applyFont="1" applyBorder="1" applyAlignment="1">
      <alignment horizontal="center" wrapText="1"/>
    </xf>
    <xf numFmtId="0" fontId="0" fillId="0" borderId="5" xfId="0" applyBorder="1" applyAlignment="1">
      <alignment horizontal="center"/>
    </xf>
    <xf numFmtId="0" fontId="0" fillId="0" borderId="5" xfId="0" applyBorder="1"/>
    <xf numFmtId="14" fontId="0" fillId="0" borderId="5" xfId="0" applyNumberFormat="1" applyBorder="1"/>
    <xf numFmtId="164" fontId="0" fillId="0" borderId="5" xfId="0" applyNumberFormat="1" applyBorder="1"/>
    <xf numFmtId="0" fontId="0" fillId="0" borderId="6" xfId="0" applyBorder="1" applyAlignment="1">
      <alignment horizontal="center"/>
    </xf>
    <xf numFmtId="0" fontId="0" fillId="0" borderId="6" xfId="0" applyBorder="1"/>
    <xf numFmtId="14" fontId="0" fillId="0" borderId="6" xfId="0" applyNumberFormat="1" applyBorder="1"/>
    <xf numFmtId="164" fontId="0" fillId="0" borderId="6" xfId="0" applyNumberFormat="1" applyBorder="1"/>
    <xf numFmtId="0" fontId="1" fillId="0" borderId="4" xfId="0" applyFont="1" applyBorder="1" applyAlignment="1">
      <alignment horizontal="center"/>
    </xf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Font="1" applyBorder="1" applyAlignment="1">
      <alignment horizontal="left"/>
    </xf>
    <xf numFmtId="0" fontId="0" fillId="0" borderId="0" xfId="0" applyBorder="1" applyAlignment="1"/>
    <xf numFmtId="0" fontId="0" fillId="0" borderId="14" xfId="0" applyBorder="1"/>
    <xf numFmtId="0" fontId="0" fillId="0" borderId="13" xfId="0" applyBorder="1"/>
    <xf numFmtId="0" fontId="0" fillId="0" borderId="0" xfId="0" applyBorder="1" applyAlignment="1">
      <alignment horizontal="left"/>
    </xf>
    <xf numFmtId="0" fontId="1" fillId="0" borderId="0" xfId="0" applyFont="1" applyAlignment="1">
      <alignment horizontal="left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14" fontId="0" fillId="0" borderId="0" xfId="0" applyNumberFormat="1" applyBorder="1"/>
    <xf numFmtId="164" fontId="0" fillId="0" borderId="0" xfId="0" applyNumberFormat="1" applyBorder="1"/>
    <xf numFmtId="1" fontId="0" fillId="2" borderId="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5" xfId="0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5" xfId="0" applyBorder="1" applyAlignment="1">
      <alignment horizontal="left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0" borderId="6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2" borderId="5" xfId="0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1" fillId="0" borderId="15" xfId="0" applyFont="1" applyFill="1" applyBorder="1" applyAlignment="1">
      <alignment horizontal="center" vertical="center"/>
    </xf>
    <xf numFmtId="0" fontId="4" fillId="0" borderId="5" xfId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3" fillId="0" borderId="0" xfId="0" applyFont="1" applyBorder="1"/>
    <xf numFmtId="0" fontId="0" fillId="0" borderId="0" xfId="0" applyFont="1" applyBorder="1"/>
    <xf numFmtId="0" fontId="0" fillId="0" borderId="9" xfId="0" applyBorder="1"/>
    <xf numFmtId="0" fontId="0" fillId="0" borderId="0" xfId="0" applyAlignment="1">
      <alignment vertical="center"/>
    </xf>
    <xf numFmtId="3" fontId="0" fillId="0" borderId="5" xfId="0" applyNumberForma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19" xfId="0" applyNumberFormat="1" applyBorder="1" applyAlignment="1">
      <alignment horizontal="left" vertical="center"/>
    </xf>
    <xf numFmtId="1" fontId="0" fillId="0" borderId="20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left" vertical="center"/>
    </xf>
    <xf numFmtId="1" fontId="0" fillId="0" borderId="22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1" fontId="0" fillId="0" borderId="24" xfId="0" applyNumberFormat="1" applyBorder="1" applyAlignment="1">
      <alignment horizontal="center" vertical="center"/>
    </xf>
    <xf numFmtId="0" fontId="0" fillId="2" borderId="21" xfId="0" applyNumberFormat="1" applyFill="1" applyBorder="1" applyAlignment="1">
      <alignment horizontal="left" vertical="center"/>
    </xf>
    <xf numFmtId="1" fontId="0" fillId="2" borderId="22" xfId="0" applyNumberFormat="1" applyFill="1" applyBorder="1" applyAlignment="1">
      <alignment horizontal="center" vertical="center"/>
    </xf>
    <xf numFmtId="1" fontId="0" fillId="2" borderId="22" xfId="0" applyNumberFormat="1" applyFont="1" applyFill="1" applyBorder="1" applyAlignment="1">
      <alignment horizontal="center" vertical="center" wrapText="1"/>
    </xf>
    <xf numFmtId="165" fontId="0" fillId="2" borderId="22" xfId="0" applyNumberFormat="1" applyFont="1" applyFill="1" applyBorder="1" applyAlignment="1">
      <alignment horizontal="center" vertical="center" wrapText="1"/>
    </xf>
    <xf numFmtId="1" fontId="0" fillId="0" borderId="22" xfId="0" applyNumberFormat="1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0" fontId="0" fillId="0" borderId="21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5" fillId="0" borderId="19" xfId="0" applyFont="1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5" fillId="0" borderId="21" xfId="0" applyFont="1" applyBorder="1" applyAlignment="1">
      <alignment horizontal="left" vertical="center" wrapText="1"/>
    </xf>
    <xf numFmtId="0" fontId="0" fillId="0" borderId="22" xfId="0" applyBorder="1" applyAlignment="1">
      <alignment horizontal="left" vertical="center"/>
    </xf>
    <xf numFmtId="0" fontId="5" fillId="0" borderId="23" xfId="0" applyNumberFormat="1" applyFont="1" applyBorder="1" applyAlignment="1">
      <alignment horizontal="left" vertical="center" wrapText="1"/>
    </xf>
    <xf numFmtId="0" fontId="0" fillId="0" borderId="24" xfId="0" applyFill="1" applyBorder="1" applyAlignment="1">
      <alignment horizontal="left" vertical="center" wrapText="1"/>
    </xf>
    <xf numFmtId="0" fontId="5" fillId="2" borderId="21" xfId="0" applyFont="1" applyFill="1" applyBorder="1" applyAlignment="1">
      <alignment horizontal="left" vertical="center" wrapText="1"/>
    </xf>
    <xf numFmtId="0" fontId="0" fillId="2" borderId="22" xfId="0" applyFill="1" applyBorder="1" applyAlignment="1">
      <alignment horizontal="left" vertical="center" wrapText="1"/>
    </xf>
    <xf numFmtId="0" fontId="5" fillId="0" borderId="21" xfId="0" applyFont="1" applyBorder="1" applyAlignment="1">
      <alignment horizontal="left" vertical="center"/>
    </xf>
    <xf numFmtId="0" fontId="5" fillId="0" borderId="21" xfId="1" applyFont="1" applyBorder="1" applyAlignment="1">
      <alignment horizontal="left" vertical="center"/>
    </xf>
    <xf numFmtId="0" fontId="0" fillId="0" borderId="21" xfId="0" applyBorder="1" applyAlignment="1">
      <alignment horizontal="left" vertical="center" wrapText="1"/>
    </xf>
    <xf numFmtId="0" fontId="0" fillId="0" borderId="22" xfId="0" applyBorder="1" applyAlignment="1">
      <alignment horizontal="left" vertical="center" wrapText="1"/>
    </xf>
    <xf numFmtId="0" fontId="0" fillId="0" borderId="21" xfId="0" applyNumberFormat="1" applyBorder="1" applyAlignment="1">
      <alignment horizontal="left" vertical="center" wrapText="1"/>
    </xf>
    <xf numFmtId="0" fontId="0" fillId="0" borderId="22" xfId="0" applyFill="1" applyBorder="1" applyAlignment="1">
      <alignment horizontal="left" vertical="center"/>
    </xf>
    <xf numFmtId="0" fontId="5" fillId="0" borderId="25" xfId="0" applyFont="1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0" fillId="0" borderId="29" xfId="0" applyBorder="1" applyAlignment="1">
      <alignment horizontal="center" vertical="center"/>
    </xf>
    <xf numFmtId="0" fontId="0" fillId="0" borderId="29" xfId="0" applyBorder="1" applyAlignment="1">
      <alignment horizontal="left" vertical="center" wrapText="1"/>
    </xf>
    <xf numFmtId="0" fontId="0" fillId="0" borderId="30" xfId="0" applyBorder="1" applyAlignment="1">
      <alignment horizontal="left" vertical="center"/>
    </xf>
    <xf numFmtId="0" fontId="0" fillId="0" borderId="23" xfId="0" applyNumberFormat="1" applyBorder="1" applyAlignment="1">
      <alignment horizontal="left" vertical="center" wrapText="1"/>
    </xf>
    <xf numFmtId="0" fontId="0" fillId="2" borderId="21" xfId="0" applyFill="1" applyBorder="1" applyAlignment="1">
      <alignment horizontal="left" vertical="center" wrapText="1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4" fillId="0" borderId="22" xfId="1" applyBorder="1" applyAlignment="1">
      <alignment horizontal="left" vertical="center" wrapText="1"/>
    </xf>
    <xf numFmtId="0" fontId="4" fillId="0" borderId="22" xfId="1" applyBorder="1" applyAlignment="1">
      <alignment horizontal="left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left" vertical="center"/>
    </xf>
    <xf numFmtId="0" fontId="4" fillId="0" borderId="20" xfId="1" applyBorder="1" applyAlignment="1">
      <alignment horizontal="left" vertical="center"/>
    </xf>
    <xf numFmtId="0" fontId="0" fillId="0" borderId="21" xfId="0" applyFill="1" applyBorder="1" applyAlignment="1">
      <alignment horizontal="left" vertical="center"/>
    </xf>
    <xf numFmtId="0" fontId="4" fillId="0" borderId="22" xfId="1" applyFill="1" applyBorder="1" applyAlignment="1">
      <alignment horizontal="left" vertical="center"/>
    </xf>
    <xf numFmtId="0" fontId="0" fillId="0" borderId="22" xfId="0" applyBorder="1" applyAlignment="1">
      <alignment vertical="center" wrapText="1"/>
    </xf>
    <xf numFmtId="0" fontId="0" fillId="0" borderId="13" xfId="0" applyBorder="1" applyAlignment="1">
      <alignment horizontal="left" vertical="center"/>
    </xf>
    <xf numFmtId="0" fontId="4" fillId="0" borderId="14" xfId="1" applyBorder="1"/>
    <xf numFmtId="0" fontId="0" fillId="0" borderId="26" xfId="0" applyBorder="1" applyAlignment="1">
      <alignment horizontal="center"/>
    </xf>
    <xf numFmtId="0" fontId="0" fillId="0" borderId="21" xfId="0" applyBorder="1" applyAlignment="1">
      <alignment vertical="center" wrapText="1"/>
    </xf>
    <xf numFmtId="0" fontId="0" fillId="0" borderId="0" xfId="0" applyBorder="1" applyAlignment="1">
      <alignment horizontal="left" vertical="center"/>
    </xf>
    <xf numFmtId="0" fontId="0" fillId="2" borderId="5" xfId="0" applyFill="1" applyBorder="1"/>
    <xf numFmtId="0" fontId="0" fillId="0" borderId="5" xfId="0" applyNumberFormat="1" applyBorder="1"/>
    <xf numFmtId="0" fontId="0" fillId="2" borderId="5" xfId="0" applyNumberFormat="1" applyFill="1" applyBorder="1"/>
    <xf numFmtId="0" fontId="0" fillId="0" borderId="5" xfId="0" applyFill="1" applyBorder="1"/>
    <xf numFmtId="0" fontId="0" fillId="0" borderId="6" xfId="0" applyNumberFormat="1" applyBorder="1"/>
    <xf numFmtId="0" fontId="1" fillId="0" borderId="0" xfId="0" applyFont="1" applyAlignment="1">
      <alignment horizontal="center" vertical="center" wrapText="1"/>
    </xf>
    <xf numFmtId="0" fontId="4" fillId="0" borderId="0" xfId="1" applyAlignment="1">
      <alignment vertical="center" wrapText="1"/>
    </xf>
    <xf numFmtId="0" fontId="0" fillId="0" borderId="32" xfId="0" applyBorder="1" applyAlignment="1">
      <alignment horizontal="left"/>
    </xf>
    <xf numFmtId="0" fontId="0" fillId="0" borderId="33" xfId="0" applyBorder="1" applyAlignment="1">
      <alignment horizontal="left"/>
    </xf>
    <xf numFmtId="0" fontId="0" fillId="0" borderId="31" xfId="0" applyBorder="1" applyAlignment="1">
      <alignment horizontal="left"/>
    </xf>
    <xf numFmtId="0" fontId="0" fillId="2" borderId="32" xfId="0" applyFill="1" applyBorder="1" applyAlignment="1">
      <alignment horizontal="left"/>
    </xf>
    <xf numFmtId="0" fontId="0" fillId="2" borderId="33" xfId="0" applyFill="1" applyBorder="1" applyAlignment="1">
      <alignment horizontal="left"/>
    </xf>
    <xf numFmtId="9" fontId="0" fillId="0" borderId="31" xfId="0" applyNumberFormat="1" applyBorder="1" applyAlignment="1">
      <alignment horizontal="center"/>
    </xf>
    <xf numFmtId="9" fontId="0" fillId="0" borderId="32" xfId="0" applyNumberFormat="1" applyBorder="1" applyAlignment="1">
      <alignment horizontal="center"/>
    </xf>
    <xf numFmtId="9" fontId="0" fillId="0" borderId="33" xfId="0" applyNumberFormat="1" applyBorder="1" applyAlignment="1">
      <alignment horizontal="center"/>
    </xf>
    <xf numFmtId="0" fontId="0" fillId="0" borderId="31" xfId="0" applyBorder="1"/>
    <xf numFmtId="0" fontId="0" fillId="0" borderId="33" xfId="0" applyBorder="1"/>
    <xf numFmtId="0" fontId="0" fillId="0" borderId="32" xfId="0" applyBorder="1"/>
    <xf numFmtId="14" fontId="0" fillId="0" borderId="0" xfId="0" applyNumberFormat="1"/>
    <xf numFmtId="14" fontId="0" fillId="0" borderId="5" xfId="0" applyNumberFormat="1" applyFont="1" applyBorder="1" applyAlignment="1">
      <alignment horizontal="right" wrapText="1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34" xfId="0" applyBorder="1"/>
    <xf numFmtId="0" fontId="0" fillId="0" borderId="26" xfId="0" applyBorder="1"/>
    <xf numFmtId="0" fontId="0" fillId="0" borderId="35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5" xfId="0" applyBorder="1"/>
    <xf numFmtId="0" fontId="0" fillId="0" borderId="27" xfId="0" applyBorder="1"/>
    <xf numFmtId="164" fontId="0" fillId="0" borderId="20" xfId="0" applyNumberFormat="1" applyBorder="1"/>
    <xf numFmtId="164" fontId="0" fillId="0" borderId="22" xfId="0" applyNumberFormat="1" applyBorder="1"/>
    <xf numFmtId="164" fontId="0" fillId="0" borderId="22" xfId="0" applyNumberFormat="1" applyFont="1" applyBorder="1" applyAlignment="1">
      <alignment horizontal="right" wrapText="1"/>
    </xf>
    <xf numFmtId="164" fontId="0" fillId="0" borderId="36" xfId="0" applyNumberFormat="1" applyFill="1" applyBorder="1"/>
    <xf numFmtId="14" fontId="0" fillId="0" borderId="26" xfId="0" applyNumberFormat="1" applyBorder="1"/>
    <xf numFmtId="164" fontId="0" fillId="0" borderId="27" xfId="0" applyNumberFormat="1" applyBorder="1"/>
    <xf numFmtId="164" fontId="0" fillId="0" borderId="19" xfId="0" applyNumberFormat="1" applyBorder="1"/>
    <xf numFmtId="0" fontId="0" fillId="0" borderId="20" xfId="0" applyNumberFormat="1" applyBorder="1"/>
    <xf numFmtId="164" fontId="0" fillId="0" borderId="21" xfId="0" applyNumberFormat="1" applyBorder="1"/>
    <xf numFmtId="164" fontId="0" fillId="0" borderId="25" xfId="0" applyNumberFormat="1" applyBorder="1"/>
    <xf numFmtId="164" fontId="0" fillId="0" borderId="26" xfId="0" applyNumberFormat="1" applyBorder="1"/>
    <xf numFmtId="0" fontId="0" fillId="0" borderId="35" xfId="0" applyNumberFormat="1" applyBorder="1"/>
    <xf numFmtId="0" fontId="0" fillId="0" borderId="19" xfId="0" quotePrefix="1" applyNumberFormat="1" applyBorder="1"/>
    <xf numFmtId="0" fontId="0" fillId="0" borderId="21" xfId="0" quotePrefix="1" applyBorder="1"/>
    <xf numFmtId="0" fontId="0" fillId="0" borderId="21" xfId="0" applyFont="1" applyBorder="1" applyAlignment="1">
      <alignment horizontal="left" wrapText="1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horizontal="left"/>
    </xf>
    <xf numFmtId="0" fontId="0" fillId="0" borderId="13" xfId="0" applyBorder="1" applyAlignment="1">
      <alignment horizontal="left"/>
    </xf>
    <xf numFmtId="0" fontId="1" fillId="0" borderId="13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8" fillId="0" borderId="0" xfId="0" applyFont="1" applyBorder="1"/>
    <xf numFmtId="14" fontId="8" fillId="0" borderId="0" xfId="0" applyNumberFormat="1" applyFont="1" applyBorder="1"/>
    <xf numFmtId="164" fontId="8" fillId="0" borderId="0" xfId="0" applyNumberFormat="1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-0.249977111117893"/>
  </sheetPr>
  <dimension ref="A1:C100"/>
  <sheetViews>
    <sheetView workbookViewId="0">
      <selection activeCell="C4" sqref="C4"/>
    </sheetView>
  </sheetViews>
  <sheetFormatPr baseColWidth="10" defaultRowHeight="15" x14ac:dyDescent="0.25"/>
  <cols>
    <col min="1" max="1" width="9.5703125" bestFit="1" customWidth="1"/>
    <col min="2" max="2" width="30.28515625" bestFit="1" customWidth="1"/>
    <col min="3" max="3" width="23.140625" bestFit="1" customWidth="1"/>
  </cols>
  <sheetData>
    <row r="1" spans="1:3" x14ac:dyDescent="0.25">
      <c r="A1" s="172" t="s">
        <v>34</v>
      </c>
      <c r="B1" s="172"/>
      <c r="C1" s="172"/>
    </row>
    <row r="2" spans="1:3" ht="15.75" thickBot="1" x14ac:dyDescent="0.3"/>
    <row r="3" spans="1:3" ht="15.75" thickBot="1" x14ac:dyDescent="0.3">
      <c r="A3" s="13" t="s">
        <v>35</v>
      </c>
      <c r="B3" s="13" t="s">
        <v>36</v>
      </c>
      <c r="C3" s="13" t="s">
        <v>37</v>
      </c>
    </row>
    <row r="4" spans="1:3" x14ac:dyDescent="0.25">
      <c r="A4" s="129" t="s">
        <v>38</v>
      </c>
      <c r="B4" s="10" t="s">
        <v>143</v>
      </c>
      <c r="C4" s="10" t="s">
        <v>12</v>
      </c>
    </row>
    <row r="5" spans="1:3" x14ac:dyDescent="0.25">
      <c r="A5" s="126" t="s">
        <v>39</v>
      </c>
      <c r="B5" s="6" t="s">
        <v>144</v>
      </c>
      <c r="C5" s="6" t="s">
        <v>12</v>
      </c>
    </row>
    <row r="6" spans="1:3" x14ac:dyDescent="0.25">
      <c r="A6" s="126" t="s">
        <v>40</v>
      </c>
      <c r="B6" s="6" t="s">
        <v>145</v>
      </c>
      <c r="C6" s="6" t="s">
        <v>14</v>
      </c>
    </row>
    <row r="7" spans="1:3" x14ac:dyDescent="0.25">
      <c r="A7" s="126" t="s">
        <v>41</v>
      </c>
      <c r="B7" s="6" t="s">
        <v>146</v>
      </c>
      <c r="C7" s="6" t="s">
        <v>11</v>
      </c>
    </row>
    <row r="8" spans="1:3" x14ac:dyDescent="0.25">
      <c r="A8" s="127" t="s">
        <v>42</v>
      </c>
      <c r="B8" s="125" t="s">
        <v>147</v>
      </c>
      <c r="C8" s="125" t="s">
        <v>11</v>
      </c>
    </row>
    <row r="9" spans="1:3" x14ac:dyDescent="0.25">
      <c r="A9" s="127" t="s">
        <v>43</v>
      </c>
      <c r="B9" s="125" t="s">
        <v>148</v>
      </c>
      <c r="C9" s="125" t="s">
        <v>13</v>
      </c>
    </row>
    <row r="10" spans="1:3" x14ac:dyDescent="0.25">
      <c r="A10" s="127" t="s">
        <v>44</v>
      </c>
      <c r="B10" s="125" t="s">
        <v>149</v>
      </c>
      <c r="C10" s="125" t="s">
        <v>13</v>
      </c>
    </row>
    <row r="11" spans="1:3" x14ac:dyDescent="0.25">
      <c r="A11" s="127" t="s">
        <v>45</v>
      </c>
      <c r="B11" s="125" t="s">
        <v>150</v>
      </c>
      <c r="C11" s="125" t="s">
        <v>11</v>
      </c>
    </row>
    <row r="12" spans="1:3" x14ac:dyDescent="0.25">
      <c r="A12" s="127" t="s">
        <v>46</v>
      </c>
      <c r="B12" s="125" t="s">
        <v>151</v>
      </c>
      <c r="C12" s="125" t="s">
        <v>11</v>
      </c>
    </row>
    <row r="13" spans="1:3" x14ac:dyDescent="0.25">
      <c r="A13" s="127" t="s">
        <v>47</v>
      </c>
      <c r="B13" s="125" t="s">
        <v>152</v>
      </c>
      <c r="C13" s="125" t="s">
        <v>13</v>
      </c>
    </row>
    <row r="14" spans="1:3" x14ac:dyDescent="0.25">
      <c r="A14" s="127" t="s">
        <v>48</v>
      </c>
      <c r="B14" s="125" t="s">
        <v>153</v>
      </c>
      <c r="C14" s="125" t="s">
        <v>11</v>
      </c>
    </row>
    <row r="15" spans="1:3" x14ac:dyDescent="0.25">
      <c r="A15" s="127" t="s">
        <v>49</v>
      </c>
      <c r="B15" s="125" t="s">
        <v>154</v>
      </c>
      <c r="C15" s="125" t="s">
        <v>11</v>
      </c>
    </row>
    <row r="16" spans="1:3" x14ac:dyDescent="0.25">
      <c r="A16" s="127" t="s">
        <v>50</v>
      </c>
      <c r="B16" s="125" t="s">
        <v>155</v>
      </c>
      <c r="C16" s="125" t="s">
        <v>13</v>
      </c>
    </row>
    <row r="17" spans="1:3" x14ac:dyDescent="0.25">
      <c r="A17" s="127" t="s">
        <v>51</v>
      </c>
      <c r="B17" s="125" t="s">
        <v>156</v>
      </c>
      <c r="C17" s="125" t="s">
        <v>15</v>
      </c>
    </row>
    <row r="18" spans="1:3" x14ac:dyDescent="0.25">
      <c r="A18" s="127" t="s">
        <v>52</v>
      </c>
      <c r="B18" s="125" t="s">
        <v>157</v>
      </c>
      <c r="C18" s="125" t="s">
        <v>13</v>
      </c>
    </row>
    <row r="19" spans="1:3" x14ac:dyDescent="0.25">
      <c r="A19" s="127" t="s">
        <v>53</v>
      </c>
      <c r="B19" s="125" t="s">
        <v>158</v>
      </c>
      <c r="C19" s="125" t="s">
        <v>11</v>
      </c>
    </row>
    <row r="20" spans="1:3" x14ac:dyDescent="0.25">
      <c r="A20" s="127" t="s">
        <v>54</v>
      </c>
      <c r="B20" s="125" t="s">
        <v>159</v>
      </c>
      <c r="C20" s="6" t="s">
        <v>11</v>
      </c>
    </row>
    <row r="21" spans="1:3" x14ac:dyDescent="0.25">
      <c r="A21" s="127" t="s">
        <v>55</v>
      </c>
      <c r="B21" s="125" t="s">
        <v>160</v>
      </c>
      <c r="C21" s="6" t="s">
        <v>12</v>
      </c>
    </row>
    <row r="22" spans="1:3" x14ac:dyDescent="0.25">
      <c r="A22" s="127" t="s">
        <v>56</v>
      </c>
      <c r="B22" s="125" t="s">
        <v>161</v>
      </c>
      <c r="C22" s="6" t="s">
        <v>12</v>
      </c>
    </row>
    <row r="23" spans="1:3" x14ac:dyDescent="0.25">
      <c r="A23" s="127" t="s">
        <v>57</v>
      </c>
      <c r="B23" s="125" t="s">
        <v>162</v>
      </c>
      <c r="C23" s="6" t="s">
        <v>12</v>
      </c>
    </row>
    <row r="24" spans="1:3" x14ac:dyDescent="0.25">
      <c r="A24" s="127" t="s">
        <v>58</v>
      </c>
      <c r="B24" s="125" t="s">
        <v>163</v>
      </c>
      <c r="C24" s="6" t="s">
        <v>16</v>
      </c>
    </row>
    <row r="25" spans="1:3" x14ac:dyDescent="0.25">
      <c r="A25" s="127" t="s">
        <v>59</v>
      </c>
      <c r="B25" s="125" t="s">
        <v>164</v>
      </c>
      <c r="C25" s="6" t="s">
        <v>16</v>
      </c>
    </row>
    <row r="26" spans="1:3" x14ac:dyDescent="0.25">
      <c r="A26" s="126" t="s">
        <v>60</v>
      </c>
      <c r="B26" s="128" t="s">
        <v>165</v>
      </c>
      <c r="C26" s="6" t="s">
        <v>11</v>
      </c>
    </row>
    <row r="27" spans="1:3" x14ac:dyDescent="0.25">
      <c r="A27" s="126" t="s">
        <v>61</v>
      </c>
      <c r="B27" s="128" t="s">
        <v>166</v>
      </c>
      <c r="C27" s="6" t="s">
        <v>11</v>
      </c>
    </row>
    <row r="28" spans="1:3" x14ac:dyDescent="0.25">
      <c r="A28" s="6"/>
      <c r="B28" s="6"/>
      <c r="C28" s="6"/>
    </row>
    <row r="29" spans="1:3" x14ac:dyDescent="0.25">
      <c r="A29" s="6"/>
      <c r="B29" s="6"/>
      <c r="C29" s="6"/>
    </row>
    <row r="30" spans="1:3" x14ac:dyDescent="0.25">
      <c r="A30" s="6"/>
      <c r="B30" s="6"/>
      <c r="C30" s="6"/>
    </row>
    <row r="31" spans="1:3" x14ac:dyDescent="0.25">
      <c r="A31" s="6"/>
      <c r="B31" s="6"/>
      <c r="C31" s="6"/>
    </row>
    <row r="32" spans="1:3" x14ac:dyDescent="0.25">
      <c r="A32" s="6"/>
      <c r="B32" s="6"/>
      <c r="C32" s="6"/>
    </row>
    <row r="33" spans="1:3" x14ac:dyDescent="0.25">
      <c r="A33" s="6"/>
      <c r="B33" s="6"/>
      <c r="C33" s="6"/>
    </row>
    <row r="34" spans="1:3" x14ac:dyDescent="0.25">
      <c r="A34" s="6"/>
      <c r="B34" s="6"/>
      <c r="C34" s="6"/>
    </row>
    <row r="35" spans="1:3" x14ac:dyDescent="0.25">
      <c r="A35" s="6"/>
      <c r="B35" s="6"/>
      <c r="C35" s="6"/>
    </row>
    <row r="36" spans="1:3" x14ac:dyDescent="0.25">
      <c r="A36" s="6"/>
      <c r="B36" s="6"/>
      <c r="C36" s="6"/>
    </row>
    <row r="37" spans="1:3" x14ac:dyDescent="0.25">
      <c r="A37" s="6"/>
      <c r="B37" s="6"/>
      <c r="C37" s="6"/>
    </row>
    <row r="38" spans="1:3" x14ac:dyDescent="0.25">
      <c r="A38" s="6"/>
      <c r="B38" s="6"/>
      <c r="C38" s="6"/>
    </row>
    <row r="39" spans="1:3" x14ac:dyDescent="0.25">
      <c r="A39" s="6"/>
      <c r="B39" s="6"/>
      <c r="C39" s="6"/>
    </row>
    <row r="40" spans="1:3" x14ac:dyDescent="0.25">
      <c r="A40" s="6"/>
      <c r="B40" s="6"/>
      <c r="C40" s="6"/>
    </row>
    <row r="41" spans="1:3" x14ac:dyDescent="0.25">
      <c r="A41" s="6"/>
      <c r="B41" s="6"/>
      <c r="C41" s="6"/>
    </row>
    <row r="42" spans="1:3" x14ac:dyDescent="0.25">
      <c r="A42" s="6"/>
      <c r="B42" s="6"/>
      <c r="C42" s="6"/>
    </row>
    <row r="43" spans="1:3" x14ac:dyDescent="0.25">
      <c r="A43" s="6"/>
      <c r="B43" s="6"/>
      <c r="C43" s="6"/>
    </row>
    <row r="44" spans="1:3" x14ac:dyDescent="0.25">
      <c r="A44" s="6"/>
      <c r="B44" s="6"/>
      <c r="C44" s="6"/>
    </row>
    <row r="45" spans="1:3" x14ac:dyDescent="0.25">
      <c r="A45" s="6"/>
      <c r="B45" s="6"/>
      <c r="C45" s="6"/>
    </row>
    <row r="46" spans="1:3" x14ac:dyDescent="0.25">
      <c r="A46" s="6"/>
      <c r="B46" s="6"/>
      <c r="C46" s="6"/>
    </row>
    <row r="47" spans="1:3" x14ac:dyDescent="0.25">
      <c r="A47" s="6"/>
      <c r="B47" s="6"/>
      <c r="C47" s="6"/>
    </row>
    <row r="48" spans="1:3" x14ac:dyDescent="0.25">
      <c r="A48" s="6"/>
      <c r="B48" s="6"/>
      <c r="C48" s="6"/>
    </row>
    <row r="49" spans="1:3" x14ac:dyDescent="0.25">
      <c r="A49" s="6"/>
      <c r="B49" s="6"/>
      <c r="C49" s="6"/>
    </row>
    <row r="50" spans="1:3" x14ac:dyDescent="0.25">
      <c r="A50" s="6"/>
      <c r="B50" s="6"/>
      <c r="C50" s="6"/>
    </row>
    <row r="51" spans="1:3" x14ac:dyDescent="0.25">
      <c r="A51" s="6"/>
      <c r="B51" s="6"/>
      <c r="C51" s="6"/>
    </row>
    <row r="52" spans="1:3" x14ac:dyDescent="0.25">
      <c r="A52" s="6"/>
      <c r="B52" s="6"/>
      <c r="C52" s="6"/>
    </row>
    <row r="53" spans="1:3" x14ac:dyDescent="0.25">
      <c r="A53" s="6"/>
      <c r="B53" s="6"/>
      <c r="C53" s="6"/>
    </row>
    <row r="54" spans="1:3" x14ac:dyDescent="0.25">
      <c r="A54" s="6"/>
      <c r="B54" s="6"/>
      <c r="C54" s="6"/>
    </row>
    <row r="55" spans="1:3" x14ac:dyDescent="0.25">
      <c r="A55" s="6"/>
      <c r="B55" s="6"/>
      <c r="C55" s="6"/>
    </row>
    <row r="56" spans="1:3" x14ac:dyDescent="0.25">
      <c r="A56" s="6"/>
      <c r="B56" s="6"/>
      <c r="C56" s="6"/>
    </row>
    <row r="57" spans="1:3" x14ac:dyDescent="0.25">
      <c r="A57" s="6"/>
      <c r="B57" s="6"/>
      <c r="C57" s="6"/>
    </row>
    <row r="58" spans="1:3" x14ac:dyDescent="0.25">
      <c r="A58" s="6"/>
      <c r="B58" s="6"/>
      <c r="C58" s="6"/>
    </row>
    <row r="59" spans="1:3" x14ac:dyDescent="0.25">
      <c r="A59" s="6"/>
      <c r="B59" s="6"/>
      <c r="C59" s="6"/>
    </row>
    <row r="60" spans="1:3" x14ac:dyDescent="0.25">
      <c r="A60" s="6"/>
      <c r="B60" s="6"/>
      <c r="C60" s="6"/>
    </row>
    <row r="61" spans="1:3" x14ac:dyDescent="0.25">
      <c r="A61" s="6"/>
      <c r="B61" s="6"/>
      <c r="C61" s="6"/>
    </row>
    <row r="62" spans="1:3" x14ac:dyDescent="0.25">
      <c r="A62" s="6"/>
      <c r="B62" s="6"/>
      <c r="C62" s="6"/>
    </row>
    <row r="63" spans="1:3" x14ac:dyDescent="0.25">
      <c r="A63" s="6"/>
      <c r="B63" s="6"/>
      <c r="C63" s="6"/>
    </row>
    <row r="64" spans="1:3" x14ac:dyDescent="0.25">
      <c r="A64" s="6"/>
      <c r="B64" s="6"/>
      <c r="C64" s="6"/>
    </row>
    <row r="65" spans="1:3" x14ac:dyDescent="0.25">
      <c r="A65" s="6"/>
      <c r="B65" s="6"/>
      <c r="C65" s="6"/>
    </row>
    <row r="66" spans="1:3" x14ac:dyDescent="0.25">
      <c r="A66" s="6"/>
      <c r="B66" s="6"/>
      <c r="C66" s="6"/>
    </row>
    <row r="67" spans="1:3" x14ac:dyDescent="0.25">
      <c r="A67" s="6"/>
      <c r="B67" s="6"/>
      <c r="C67" s="6"/>
    </row>
    <row r="68" spans="1:3" x14ac:dyDescent="0.25">
      <c r="A68" s="6"/>
      <c r="B68" s="6"/>
      <c r="C68" s="6"/>
    </row>
    <row r="69" spans="1:3" x14ac:dyDescent="0.25">
      <c r="A69" s="6"/>
      <c r="B69" s="6"/>
      <c r="C69" s="6"/>
    </row>
    <row r="70" spans="1:3" x14ac:dyDescent="0.25">
      <c r="A70" s="6"/>
      <c r="B70" s="6"/>
      <c r="C70" s="6"/>
    </row>
    <row r="71" spans="1:3" x14ac:dyDescent="0.25">
      <c r="A71" s="6"/>
      <c r="B71" s="6"/>
      <c r="C71" s="6"/>
    </row>
    <row r="72" spans="1:3" x14ac:dyDescent="0.25">
      <c r="A72" s="6"/>
      <c r="B72" s="6"/>
      <c r="C72" s="6"/>
    </row>
    <row r="73" spans="1:3" x14ac:dyDescent="0.25">
      <c r="A73" s="6"/>
      <c r="B73" s="6"/>
      <c r="C73" s="6"/>
    </row>
    <row r="74" spans="1:3" x14ac:dyDescent="0.25">
      <c r="A74" s="6"/>
      <c r="B74" s="6"/>
      <c r="C74" s="6"/>
    </row>
    <row r="75" spans="1:3" x14ac:dyDescent="0.25">
      <c r="A75" s="6"/>
      <c r="B75" s="6"/>
      <c r="C75" s="6"/>
    </row>
    <row r="76" spans="1:3" x14ac:dyDescent="0.25">
      <c r="A76" s="6"/>
      <c r="B76" s="6"/>
      <c r="C76" s="6"/>
    </row>
    <row r="77" spans="1:3" x14ac:dyDescent="0.25">
      <c r="A77" s="6"/>
      <c r="B77" s="6"/>
      <c r="C77" s="6"/>
    </row>
    <row r="78" spans="1:3" x14ac:dyDescent="0.25">
      <c r="A78" s="6"/>
      <c r="B78" s="6"/>
      <c r="C78" s="6"/>
    </row>
    <row r="79" spans="1:3" x14ac:dyDescent="0.25">
      <c r="A79" s="6"/>
      <c r="B79" s="6"/>
      <c r="C79" s="6"/>
    </row>
    <row r="80" spans="1:3" x14ac:dyDescent="0.25">
      <c r="A80" s="6"/>
      <c r="B80" s="6"/>
      <c r="C80" s="6"/>
    </row>
    <row r="81" spans="1:3" x14ac:dyDescent="0.25">
      <c r="A81" s="6"/>
      <c r="B81" s="6"/>
      <c r="C81" s="6"/>
    </row>
    <row r="82" spans="1:3" x14ac:dyDescent="0.25">
      <c r="A82" s="6"/>
      <c r="B82" s="6"/>
      <c r="C82" s="6"/>
    </row>
    <row r="83" spans="1:3" x14ac:dyDescent="0.25">
      <c r="A83" s="6"/>
      <c r="B83" s="6"/>
      <c r="C83" s="6"/>
    </row>
    <row r="84" spans="1:3" x14ac:dyDescent="0.25">
      <c r="A84" s="6"/>
      <c r="B84" s="6"/>
      <c r="C84" s="6"/>
    </row>
    <row r="85" spans="1:3" x14ac:dyDescent="0.25">
      <c r="A85" s="6"/>
      <c r="B85" s="6"/>
      <c r="C85" s="6"/>
    </row>
    <row r="86" spans="1:3" x14ac:dyDescent="0.25">
      <c r="A86" s="6"/>
      <c r="B86" s="6"/>
      <c r="C86" s="6"/>
    </row>
    <row r="87" spans="1:3" x14ac:dyDescent="0.25">
      <c r="A87" s="6"/>
      <c r="B87" s="6"/>
      <c r="C87" s="6"/>
    </row>
    <row r="88" spans="1:3" x14ac:dyDescent="0.25">
      <c r="A88" s="6"/>
      <c r="B88" s="6"/>
      <c r="C88" s="6"/>
    </row>
    <row r="89" spans="1:3" x14ac:dyDescent="0.25">
      <c r="A89" s="6"/>
      <c r="B89" s="6"/>
      <c r="C89" s="6"/>
    </row>
    <row r="90" spans="1:3" x14ac:dyDescent="0.25">
      <c r="A90" s="6"/>
      <c r="B90" s="6"/>
      <c r="C90" s="6"/>
    </row>
    <row r="91" spans="1:3" x14ac:dyDescent="0.25">
      <c r="A91" s="6"/>
      <c r="B91" s="6"/>
      <c r="C91" s="6"/>
    </row>
    <row r="92" spans="1:3" x14ac:dyDescent="0.25">
      <c r="A92" s="6"/>
      <c r="B92" s="6"/>
      <c r="C92" s="6"/>
    </row>
    <row r="93" spans="1:3" x14ac:dyDescent="0.25">
      <c r="A93" s="6"/>
      <c r="B93" s="6"/>
      <c r="C93" s="6"/>
    </row>
    <row r="94" spans="1:3" x14ac:dyDescent="0.25">
      <c r="A94" s="6"/>
      <c r="B94" s="6"/>
      <c r="C94" s="6"/>
    </row>
    <row r="95" spans="1:3" x14ac:dyDescent="0.25">
      <c r="A95" s="6"/>
      <c r="B95" s="6"/>
      <c r="C95" s="6"/>
    </row>
    <row r="96" spans="1:3" x14ac:dyDescent="0.25">
      <c r="A96" s="6"/>
      <c r="B96" s="6"/>
      <c r="C96" s="6"/>
    </row>
    <row r="97" spans="1:3" x14ac:dyDescent="0.25">
      <c r="A97" s="6"/>
      <c r="B97" s="6"/>
      <c r="C97" s="6"/>
    </row>
    <row r="98" spans="1:3" x14ac:dyDescent="0.25">
      <c r="A98" s="6"/>
      <c r="B98" s="6"/>
      <c r="C98" s="6"/>
    </row>
    <row r="99" spans="1:3" x14ac:dyDescent="0.25">
      <c r="A99" s="6"/>
      <c r="B99" s="6"/>
      <c r="C99" s="6"/>
    </row>
    <row r="100" spans="1:3" x14ac:dyDescent="0.25">
      <c r="A100" s="6"/>
      <c r="B100" s="6"/>
      <c r="C100" s="6"/>
    </row>
  </sheetData>
  <mergeCells count="1">
    <mergeCell ref="A1:C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Feuil4!$C$5:$C$10</xm:f>
          </x14:formula1>
          <xm:sqref>C4:C100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7" tint="-0.249977111117893"/>
  </sheetPr>
  <dimension ref="A1:G44"/>
  <sheetViews>
    <sheetView showZeros="0" tabSelected="1" workbookViewId="0">
      <selection activeCell="D41" sqref="D41"/>
    </sheetView>
  </sheetViews>
  <sheetFormatPr baseColWidth="10" defaultRowHeight="15" x14ac:dyDescent="0.25"/>
  <cols>
    <col min="1" max="1" width="12.85546875" bestFit="1" customWidth="1"/>
    <col min="2" max="2" width="13.28515625" bestFit="1" customWidth="1"/>
    <col min="3" max="3" width="10" bestFit="1" customWidth="1"/>
    <col min="4" max="4" width="14.140625" bestFit="1" customWidth="1"/>
    <col min="5" max="5" width="11.42578125" bestFit="1" customWidth="1"/>
  </cols>
  <sheetData>
    <row r="1" spans="1:7" x14ac:dyDescent="0.25">
      <c r="A1" s="172" t="s">
        <v>62</v>
      </c>
      <c r="B1" s="172"/>
      <c r="C1" s="172"/>
      <c r="D1" s="172"/>
      <c r="E1" s="172"/>
      <c r="F1" s="172"/>
    </row>
    <row r="3" spans="1:7" x14ac:dyDescent="0.25">
      <c r="A3" s="23" t="s">
        <v>63</v>
      </c>
      <c r="B3" s="2" t="str">
        <f>INDEX('Données Clients'!A5:A100,MATCH('Fiche Identité client'!E3,'Données Clients'!B5:B100,0))</f>
        <v>343-12-03</v>
      </c>
      <c r="C3" s="2"/>
      <c r="D3" s="23" t="s">
        <v>64</v>
      </c>
      <c r="E3" s="2" t="s">
        <v>145</v>
      </c>
      <c r="F3" s="2"/>
    </row>
    <row r="4" spans="1:7" x14ac:dyDescent="0.25">
      <c r="A4" s="2"/>
      <c r="B4" s="2"/>
      <c r="C4" s="2"/>
      <c r="D4" s="2"/>
      <c r="E4" s="2"/>
      <c r="F4" s="2"/>
    </row>
    <row r="5" spans="1:7" x14ac:dyDescent="0.25">
      <c r="A5" s="23" t="s">
        <v>65</v>
      </c>
      <c r="B5" s="2">
        <f>VLOOKUP(E3,'Données Clients'!B5:AB100,2,0)</f>
        <v>0</v>
      </c>
      <c r="C5" s="23" t="s">
        <v>66</v>
      </c>
      <c r="D5" s="2">
        <f>VLOOKUP(E3,'Données Clients'!B5:AB100,3,0)</f>
        <v>0</v>
      </c>
      <c r="E5" s="23" t="s">
        <v>67</v>
      </c>
      <c r="F5" s="2">
        <f>VLOOKUP(E3,'Données Clients'!B5:AB100,4,0)</f>
        <v>0</v>
      </c>
    </row>
    <row r="7" spans="1:7" x14ac:dyDescent="0.25">
      <c r="A7" s="173" t="s">
        <v>68</v>
      </c>
      <c r="B7" s="173"/>
      <c r="C7" s="173"/>
      <c r="E7" s="173" t="s">
        <v>69</v>
      </c>
      <c r="F7" s="173"/>
      <c r="G7" s="26"/>
    </row>
    <row r="8" spans="1:7" ht="15" customHeight="1" x14ac:dyDescent="0.25">
      <c r="A8" s="175">
        <f>VLOOKUP(E3,'Données Clients'!B5:AB100,5,0)</f>
        <v>0</v>
      </c>
      <c r="B8" s="175"/>
      <c r="C8" s="175"/>
      <c r="E8" s="175">
        <f>VLOOKUP(E3,'Données Clients'!B5:AB100,9,0)</f>
        <v>0</v>
      </c>
      <c r="F8" s="175"/>
      <c r="G8" s="175"/>
    </row>
    <row r="9" spans="1:7" x14ac:dyDescent="0.25">
      <c r="A9" s="175"/>
      <c r="B9" s="175"/>
      <c r="C9" s="175"/>
      <c r="E9" s="175"/>
      <c r="F9" s="175"/>
      <c r="G9" s="175"/>
    </row>
    <row r="10" spans="1:7" x14ac:dyDescent="0.25">
      <c r="A10" s="1" t="s">
        <v>70</v>
      </c>
      <c r="B10" s="176">
        <f>VLOOKUP(E3,'Données Clients'!B5:AB100,6,0)</f>
        <v>0</v>
      </c>
      <c r="C10" s="176"/>
      <c r="E10" s="1" t="s">
        <v>70</v>
      </c>
      <c r="F10" s="22">
        <f>VLOOKUP(E3,'Données Clients'!B5:AB100,10,0)</f>
        <v>0</v>
      </c>
      <c r="G10" s="22"/>
    </row>
    <row r="11" spans="1:7" x14ac:dyDescent="0.25">
      <c r="A11" s="1" t="s">
        <v>71</v>
      </c>
      <c r="B11" s="176">
        <f>VLOOKUP(E3,'Données Clients'!B5:AB100,7,0)</f>
        <v>0</v>
      </c>
      <c r="C11" s="176"/>
      <c r="E11" s="1" t="s">
        <v>71</v>
      </c>
      <c r="F11" s="22">
        <f>VLOOKUP(E3,'Données Clients'!B5:AB100,11,0)</f>
        <v>0</v>
      </c>
      <c r="G11" s="22"/>
    </row>
    <row r="12" spans="1:7" x14ac:dyDescent="0.25">
      <c r="A12" s="1" t="s">
        <v>72</v>
      </c>
      <c r="B12" s="176">
        <f>VLOOKUP(E3,'Données Clients'!B5:AB100,8,0)</f>
        <v>0</v>
      </c>
      <c r="C12" s="176"/>
      <c r="E12" s="1" t="s">
        <v>72</v>
      </c>
      <c r="F12" s="22">
        <f>VLOOKUP(E3,'Données Clients'!B5:AB100,12,0)</f>
        <v>0</v>
      </c>
      <c r="G12" s="22"/>
    </row>
    <row r="14" spans="1:7" x14ac:dyDescent="0.25">
      <c r="A14" s="174" t="s">
        <v>73</v>
      </c>
      <c r="B14" s="174"/>
      <c r="C14" s="174"/>
      <c r="D14" s="174"/>
      <c r="E14" s="174"/>
      <c r="F14" s="174"/>
    </row>
    <row r="15" spans="1:7" x14ac:dyDescent="0.25">
      <c r="A15" s="59" t="s">
        <v>74</v>
      </c>
      <c r="B15" s="14">
        <f>VLOOKUP(E3,'Données Clients'!B5:AB100,13,0)</f>
        <v>0</v>
      </c>
      <c r="C15" s="59" t="s">
        <v>75</v>
      </c>
      <c r="D15" s="14">
        <f>VLOOKUP(E3,'Données Clients'!B5:AB100,14,0)</f>
        <v>0</v>
      </c>
      <c r="E15" s="59" t="s">
        <v>76</v>
      </c>
      <c r="F15" s="14">
        <f>VLOOKUP(E3,'Données Clients'!B5:AB100,15,0)</f>
        <v>0</v>
      </c>
    </row>
    <row r="17" spans="1:7" x14ac:dyDescent="0.25">
      <c r="A17" s="174" t="s">
        <v>77</v>
      </c>
      <c r="B17" s="174"/>
      <c r="C17" s="174"/>
      <c r="D17" s="174"/>
      <c r="E17" s="174"/>
      <c r="F17" s="174"/>
    </row>
    <row r="18" spans="1:7" x14ac:dyDescent="0.25">
      <c r="A18" s="59" t="s">
        <v>78</v>
      </c>
      <c r="B18" s="14">
        <f>VLOOKUP(E3,'Données Clients'!B5:AB100,16,0)</f>
        <v>0</v>
      </c>
      <c r="C18" s="59" t="s">
        <v>79</v>
      </c>
      <c r="D18" s="14">
        <f>VLOOKUP(E3,'Données Clients'!B5:AB100,17,0)</f>
        <v>0</v>
      </c>
      <c r="E18" s="59" t="s">
        <v>80</v>
      </c>
      <c r="F18" s="14">
        <f>VLOOKUP(E3,'Données Clients'!B5:AB100,18,0)</f>
        <v>0</v>
      </c>
    </row>
    <row r="19" spans="1:7" x14ac:dyDescent="0.25">
      <c r="A19" s="59" t="s">
        <v>74</v>
      </c>
      <c r="B19" s="14">
        <f>VLOOKUP(E3,'Données Clients'!B5:AB100,19,0)</f>
        <v>0</v>
      </c>
      <c r="C19" s="59" t="s">
        <v>81</v>
      </c>
      <c r="D19" s="14">
        <f>VLOOKUP(E3,'Données Clients'!B5:AB100,20,0)</f>
        <v>0</v>
      </c>
      <c r="E19" s="59" t="s">
        <v>82</v>
      </c>
      <c r="F19" s="14">
        <f>VLOOKUP(E3,'Données Clients'!B5:AB100,21,0)</f>
        <v>0</v>
      </c>
    </row>
    <row r="20" spans="1:7" x14ac:dyDescent="0.25">
      <c r="A20" s="14"/>
      <c r="B20" s="14"/>
      <c r="C20" s="14"/>
      <c r="D20" s="14"/>
      <c r="E20" s="14"/>
      <c r="F20" s="14"/>
    </row>
    <row r="21" spans="1:7" x14ac:dyDescent="0.25">
      <c r="A21" s="174" t="s">
        <v>83</v>
      </c>
      <c r="B21" s="174"/>
      <c r="C21" s="174"/>
      <c r="D21" s="174"/>
      <c r="E21" s="174"/>
      <c r="F21" s="174"/>
    </row>
    <row r="22" spans="1:7" x14ac:dyDescent="0.25">
      <c r="A22" s="59" t="s">
        <v>78</v>
      </c>
      <c r="B22" s="14">
        <f>VLOOKUP(E3,'Données Clients'!B5:AB100,22,0)</f>
        <v>0</v>
      </c>
      <c r="C22" s="59" t="s">
        <v>79</v>
      </c>
      <c r="D22" s="60">
        <f>VLOOKUP(E3,'Données Clients'!B5:AB100,23,0)</f>
        <v>0</v>
      </c>
      <c r="E22" s="59" t="s">
        <v>80</v>
      </c>
      <c r="F22" s="14">
        <f>VLOOKUP(E3,'Données Clients'!B5:AB100,24,0)</f>
        <v>0</v>
      </c>
    </row>
    <row r="23" spans="1:7" x14ac:dyDescent="0.25">
      <c r="A23" s="59" t="s">
        <v>74</v>
      </c>
      <c r="B23" s="14">
        <f>VLOOKUP(E3,'Données Clients'!B5:AB100,25,0)</f>
        <v>0</v>
      </c>
      <c r="C23" s="59" t="s">
        <v>81</v>
      </c>
      <c r="D23" s="60">
        <f>VLOOKUP(E3,'Données Clients'!B5:AB100,26,0)</f>
        <v>0</v>
      </c>
      <c r="E23" s="59" t="s">
        <v>82</v>
      </c>
      <c r="F23" s="14">
        <f>VLOOKUP(E3,'Données Clients'!B5:AB100,27,0)</f>
        <v>0</v>
      </c>
    </row>
    <row r="24" spans="1:7" ht="15.75" thickBot="1" x14ac:dyDescent="0.3"/>
    <row r="25" spans="1:7" ht="15.75" thickBot="1" x14ac:dyDescent="0.3">
      <c r="A25" s="170" t="s">
        <v>84</v>
      </c>
      <c r="B25" s="179"/>
      <c r="C25" s="179"/>
      <c r="D25" s="179"/>
      <c r="E25" s="179"/>
      <c r="F25" s="179"/>
      <c r="G25" s="171"/>
    </row>
    <row r="26" spans="1:7" x14ac:dyDescent="0.25">
      <c r="A26" s="24"/>
      <c r="B26" s="25"/>
      <c r="C26" s="25"/>
      <c r="D26" s="25"/>
      <c r="E26" s="25"/>
      <c r="F26" s="25"/>
      <c r="G26" s="61"/>
    </row>
    <row r="27" spans="1:7" x14ac:dyDescent="0.25">
      <c r="A27" s="178" t="s">
        <v>85</v>
      </c>
      <c r="B27" s="173"/>
      <c r="C27" s="14" t="str">
        <f>IF(ISNA(VLOOKUP(E3,Ventes!B5:H100,3,0)),"",VLOOKUP(E3,Ventes!B5:H100,3,0))</f>
        <v/>
      </c>
      <c r="D27" s="14"/>
      <c r="E27" s="14"/>
      <c r="F27" s="27"/>
      <c r="G27" s="20"/>
    </row>
    <row r="28" spans="1:7" x14ac:dyDescent="0.25">
      <c r="A28" s="178" t="s">
        <v>86</v>
      </c>
      <c r="B28" s="173"/>
      <c r="C28" s="14" t="str">
        <f>IF(ISNA(VLOOKUP(E3,Ventes!B5:H100,4,0)),"",VLOOKUP(E3,Ventes!B5:H100,4,0))</f>
        <v/>
      </c>
      <c r="D28" s="18"/>
      <c r="E28" s="18"/>
      <c r="F28" s="27"/>
      <c r="G28" s="20"/>
    </row>
    <row r="29" spans="1:7" x14ac:dyDescent="0.25">
      <c r="A29" s="21"/>
      <c r="B29" s="14"/>
      <c r="C29" s="14"/>
      <c r="D29" s="14"/>
      <c r="E29" s="14"/>
      <c r="F29" s="14"/>
      <c r="G29" s="20"/>
    </row>
    <row r="30" spans="1:7" x14ac:dyDescent="0.25">
      <c r="A30" s="180" t="s">
        <v>87</v>
      </c>
      <c r="B30" s="181"/>
      <c r="C30" s="181"/>
      <c r="D30" s="181"/>
      <c r="E30" s="181"/>
      <c r="F30" s="181"/>
      <c r="G30" s="182"/>
    </row>
    <row r="31" spans="1:7" x14ac:dyDescent="0.25">
      <c r="A31" s="21"/>
      <c r="B31" s="14"/>
      <c r="C31" s="14"/>
      <c r="D31" s="14"/>
      <c r="E31" s="14"/>
      <c r="F31" s="14"/>
      <c r="G31" s="20"/>
    </row>
    <row r="32" spans="1:7" x14ac:dyDescent="0.25">
      <c r="B32" s="183" t="s">
        <v>88</v>
      </c>
      <c r="C32" s="183"/>
      <c r="E32" s="14" t="s">
        <v>89</v>
      </c>
      <c r="F32" s="14"/>
      <c r="G32" s="20"/>
    </row>
    <row r="33" spans="1:7" x14ac:dyDescent="0.25">
      <c r="A33" s="21"/>
      <c r="B33" s="14"/>
      <c r="C33" s="28"/>
      <c r="D33" s="14"/>
      <c r="E33" s="29"/>
      <c r="F33" s="14"/>
      <c r="G33" s="20"/>
    </row>
    <row r="34" spans="1:7" x14ac:dyDescent="0.25">
      <c r="A34" s="21"/>
      <c r="B34" s="188" t="s">
        <v>178</v>
      </c>
      <c r="C34" s="189"/>
      <c r="D34" s="188"/>
      <c r="E34" s="190"/>
      <c r="F34" s="188"/>
      <c r="G34" s="20"/>
    </row>
    <row r="35" spans="1:7" x14ac:dyDescent="0.25">
      <c r="A35" s="21"/>
      <c r="B35" s="188" t="s">
        <v>179</v>
      </c>
      <c r="C35" s="189"/>
      <c r="D35" s="188"/>
      <c r="E35" s="190"/>
      <c r="F35" s="188"/>
      <c r="G35" s="20"/>
    </row>
    <row r="36" spans="1:7" x14ac:dyDescent="0.25">
      <c r="A36" s="21"/>
      <c r="B36" s="14"/>
      <c r="C36" s="28"/>
      <c r="D36" s="14"/>
      <c r="E36" s="29"/>
      <c r="F36" s="14"/>
      <c r="G36" s="20"/>
    </row>
    <row r="37" spans="1:7" x14ac:dyDescent="0.25">
      <c r="A37" s="21"/>
      <c r="B37" s="14"/>
      <c r="C37" s="28"/>
      <c r="D37" s="14"/>
      <c r="E37" s="29"/>
      <c r="F37" s="14"/>
      <c r="G37" s="20"/>
    </row>
    <row r="38" spans="1:7" x14ac:dyDescent="0.25">
      <c r="A38" s="21"/>
      <c r="B38" s="14"/>
      <c r="C38" s="28"/>
      <c r="D38" s="14"/>
      <c r="E38" s="29"/>
      <c r="F38" s="14"/>
      <c r="G38" s="20"/>
    </row>
    <row r="39" spans="1:7" x14ac:dyDescent="0.25">
      <c r="A39" s="21"/>
      <c r="B39" s="14"/>
      <c r="C39" s="28"/>
      <c r="D39" s="14"/>
      <c r="E39" s="29"/>
      <c r="F39" s="14"/>
      <c r="G39" s="20"/>
    </row>
    <row r="40" spans="1:7" x14ac:dyDescent="0.25">
      <c r="A40" s="21"/>
      <c r="B40" s="14"/>
      <c r="C40" s="28"/>
      <c r="D40" s="14"/>
      <c r="E40" s="29"/>
      <c r="F40" s="14"/>
      <c r="G40" s="20"/>
    </row>
    <row r="41" spans="1:7" x14ac:dyDescent="0.25">
      <c r="A41" s="21"/>
      <c r="B41" s="14"/>
      <c r="C41" s="28"/>
      <c r="D41" s="14"/>
      <c r="E41" s="29"/>
      <c r="F41" s="14"/>
      <c r="G41" s="20"/>
    </row>
    <row r="42" spans="1:7" x14ac:dyDescent="0.25">
      <c r="A42" s="21"/>
      <c r="B42" s="14"/>
      <c r="C42" s="28"/>
      <c r="D42" s="14"/>
      <c r="E42" s="29"/>
      <c r="F42" s="14"/>
      <c r="G42" s="20"/>
    </row>
    <row r="43" spans="1:7" x14ac:dyDescent="0.25">
      <c r="A43" s="177" t="s">
        <v>111</v>
      </c>
      <c r="B43" s="176"/>
      <c r="C43" s="19"/>
      <c r="D43" s="19"/>
      <c r="E43" s="19"/>
      <c r="F43" s="19"/>
      <c r="G43" s="20"/>
    </row>
    <row r="44" spans="1:7" ht="15.75" thickBot="1" x14ac:dyDescent="0.3">
      <c r="A44" s="15"/>
      <c r="B44" s="16"/>
      <c r="C44" s="16"/>
      <c r="D44" s="16"/>
      <c r="E44" s="16"/>
      <c r="F44" s="16"/>
      <c r="G44" s="17"/>
    </row>
  </sheetData>
  <mergeCells count="17">
    <mergeCell ref="A43:B43"/>
    <mergeCell ref="A27:B27"/>
    <mergeCell ref="A28:B28"/>
    <mergeCell ref="A25:G25"/>
    <mergeCell ref="A30:G30"/>
    <mergeCell ref="B32:C32"/>
    <mergeCell ref="A21:F21"/>
    <mergeCell ref="A8:C9"/>
    <mergeCell ref="B10:C10"/>
    <mergeCell ref="B11:C11"/>
    <mergeCell ref="B12:C12"/>
    <mergeCell ref="E8:G9"/>
    <mergeCell ref="A1:F1"/>
    <mergeCell ref="A7:C7"/>
    <mergeCell ref="A14:F14"/>
    <mergeCell ref="A17:F17"/>
    <mergeCell ref="E7:F7"/>
  </mergeCells>
  <pageMargins left="0.59055118110236227" right="0.59055118110236227" top="0.59055118110236227" bottom="0.59055118110236227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Client'!$B$4:$B$100</xm:f>
          </x14:formula1>
          <xm:sqref>E3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-0.249977111117893"/>
  </sheetPr>
  <dimension ref="A1:AB100"/>
  <sheetViews>
    <sheetView workbookViewId="0">
      <pane xSplit="5" ySplit="4" topLeftCell="F5" activePane="bottomRight" state="frozenSplit"/>
      <selection pane="topRight" activeCell="F1" sqref="F1"/>
      <selection pane="bottomLeft" activeCell="A9" sqref="A9"/>
      <selection pane="bottomRight" activeCell="I7" sqref="I7"/>
    </sheetView>
  </sheetViews>
  <sheetFormatPr baseColWidth="10" defaultRowHeight="15" x14ac:dyDescent="0.25"/>
  <cols>
    <col min="1" max="1" width="11.28515625" style="34" bestFit="1" customWidth="1"/>
    <col min="2" max="2" width="30.28515625" style="34" bestFit="1" customWidth="1"/>
    <col min="3" max="3" width="16.42578125" style="38" bestFit="1" customWidth="1"/>
    <col min="4" max="4" width="9.42578125" style="38" bestFit="1" customWidth="1"/>
    <col min="5" max="5" width="17.7109375" style="38" bestFit="1" customWidth="1"/>
    <col min="6" max="6" width="34.85546875" style="43" customWidth="1"/>
    <col min="7" max="7" width="11.42578125" style="38"/>
    <col min="8" max="8" width="21.140625" style="34" customWidth="1"/>
    <col min="9" max="9" width="6.85546875" style="34" bestFit="1" customWidth="1"/>
    <col min="10" max="10" width="35" style="34" customWidth="1"/>
    <col min="11" max="11" width="11.42578125" style="38"/>
    <col min="12" max="12" width="15.7109375" style="34" customWidth="1"/>
    <col min="13" max="13" width="6.85546875" style="34" bestFit="1" customWidth="1"/>
    <col min="14" max="15" width="13.28515625" style="38" bestFit="1" customWidth="1"/>
    <col min="16" max="16" width="29.5703125" style="34" bestFit="1" customWidth="1"/>
    <col min="17" max="17" width="14.85546875" style="34" bestFit="1" customWidth="1"/>
    <col min="18" max="18" width="11.7109375" style="34" bestFit="1" customWidth="1"/>
    <col min="19" max="19" width="32.85546875" style="34" bestFit="1" customWidth="1"/>
    <col min="20" max="20" width="13.85546875" style="31" bestFit="1" customWidth="1"/>
    <col min="21" max="21" width="13.7109375" style="38" bestFit="1" customWidth="1"/>
    <col min="22" max="22" width="33.42578125" style="34" bestFit="1" customWidth="1"/>
    <col min="23" max="23" width="10.7109375" style="34" customWidth="1"/>
    <col min="24" max="24" width="10.85546875" style="34" bestFit="1" customWidth="1"/>
    <col min="25" max="25" width="31.85546875" style="34" bestFit="1" customWidth="1"/>
    <col min="26" max="27" width="13.28515625" style="38" bestFit="1" customWidth="1"/>
    <col min="28" max="28" width="39.7109375" style="34" bestFit="1" customWidth="1"/>
  </cols>
  <sheetData>
    <row r="1" spans="1:28" x14ac:dyDescent="0.25">
      <c r="A1" s="172" t="s">
        <v>90</v>
      </c>
      <c r="B1" s="172"/>
      <c r="C1" s="172"/>
      <c r="D1" s="172"/>
      <c r="E1" s="172"/>
      <c r="F1" s="172"/>
      <c r="G1" s="172"/>
    </row>
    <row r="2" spans="1:28" ht="15.75" thickBot="1" x14ac:dyDescent="0.3"/>
    <row r="3" spans="1:28" ht="15.75" thickBot="1" x14ac:dyDescent="0.3">
      <c r="A3" s="184" t="s">
        <v>91</v>
      </c>
      <c r="B3" s="185"/>
      <c r="C3" s="185"/>
      <c r="D3" s="185"/>
      <c r="E3" s="186"/>
      <c r="F3" s="184" t="s">
        <v>92</v>
      </c>
      <c r="G3" s="185"/>
      <c r="H3" s="185"/>
      <c r="I3" s="186"/>
      <c r="J3" s="184" t="s">
        <v>93</v>
      </c>
      <c r="K3" s="185"/>
      <c r="L3" s="185"/>
      <c r="M3" s="186"/>
      <c r="N3" s="184" t="s">
        <v>94</v>
      </c>
      <c r="O3" s="185"/>
      <c r="P3" s="186"/>
      <c r="Q3" s="184" t="s">
        <v>95</v>
      </c>
      <c r="R3" s="185"/>
      <c r="S3" s="185"/>
      <c r="T3" s="185"/>
      <c r="U3" s="185"/>
      <c r="V3" s="186"/>
      <c r="W3" s="184" t="s">
        <v>96</v>
      </c>
      <c r="X3" s="185"/>
      <c r="Y3" s="185"/>
      <c r="Z3" s="185"/>
      <c r="AA3" s="185"/>
      <c r="AB3" s="186"/>
    </row>
    <row r="4" spans="1:28" s="27" customFormat="1" ht="15.75" thickBot="1" x14ac:dyDescent="0.3">
      <c r="A4" s="39" t="s">
        <v>20</v>
      </c>
      <c r="B4" s="39" t="s">
        <v>97</v>
      </c>
      <c r="C4" s="39" t="s">
        <v>98</v>
      </c>
      <c r="D4" s="39" t="s">
        <v>99</v>
      </c>
      <c r="E4" s="39" t="s">
        <v>100</v>
      </c>
      <c r="F4" s="56" t="s">
        <v>101</v>
      </c>
      <c r="G4" s="39" t="s">
        <v>70</v>
      </c>
      <c r="H4" s="39" t="s">
        <v>71</v>
      </c>
      <c r="I4" s="39" t="s">
        <v>72</v>
      </c>
      <c r="J4" s="86" t="s">
        <v>101</v>
      </c>
      <c r="K4" s="39" t="s">
        <v>70</v>
      </c>
      <c r="L4" s="39" t="s">
        <v>71</v>
      </c>
      <c r="M4" s="39" t="s">
        <v>72</v>
      </c>
      <c r="N4" s="39" t="s">
        <v>102</v>
      </c>
      <c r="O4" s="39" t="s">
        <v>103</v>
      </c>
      <c r="P4" s="39" t="s">
        <v>104</v>
      </c>
      <c r="Q4" s="51" t="s">
        <v>105</v>
      </c>
      <c r="R4" s="51" t="s">
        <v>106</v>
      </c>
      <c r="S4" s="51" t="s">
        <v>107</v>
      </c>
      <c r="T4" s="32" t="s">
        <v>102</v>
      </c>
      <c r="U4" s="51" t="s">
        <v>108</v>
      </c>
      <c r="V4" s="51" t="s">
        <v>109</v>
      </c>
      <c r="W4" s="51" t="s">
        <v>105</v>
      </c>
      <c r="X4" s="57" t="s">
        <v>106</v>
      </c>
      <c r="Y4" s="53" t="s">
        <v>107</v>
      </c>
      <c r="Z4" s="53" t="s">
        <v>102</v>
      </c>
      <c r="AA4" s="53" t="s">
        <v>108</v>
      </c>
      <c r="AB4" s="58" t="s">
        <v>109</v>
      </c>
    </row>
    <row r="5" spans="1:28" x14ac:dyDescent="0.25">
      <c r="A5" s="67" t="s">
        <v>38</v>
      </c>
      <c r="B5" s="10" t="s">
        <v>143</v>
      </c>
      <c r="C5" s="40" t="s">
        <v>167</v>
      </c>
      <c r="D5" s="40">
        <v>234567</v>
      </c>
      <c r="E5" s="68">
        <v>345678</v>
      </c>
      <c r="F5" s="87" t="s">
        <v>168</v>
      </c>
      <c r="G5" s="40">
        <v>1234</v>
      </c>
      <c r="H5" s="48" t="s">
        <v>169</v>
      </c>
      <c r="I5" s="88" t="s">
        <v>170</v>
      </c>
      <c r="J5" s="103" t="s">
        <v>171</v>
      </c>
      <c r="K5" s="104">
        <v>23</v>
      </c>
      <c r="L5" s="105"/>
      <c r="M5" s="106"/>
      <c r="N5" s="109"/>
      <c r="O5" s="40"/>
      <c r="P5" s="88"/>
      <c r="Q5" s="115"/>
      <c r="R5" s="36"/>
      <c r="S5" s="36"/>
      <c r="T5" s="9"/>
      <c r="U5" s="40"/>
      <c r="V5" s="116"/>
      <c r="W5" s="115"/>
      <c r="X5" s="36"/>
      <c r="Y5" s="36"/>
      <c r="Z5" s="40"/>
      <c r="AA5" s="40"/>
      <c r="AB5" s="88"/>
    </row>
    <row r="6" spans="1:28" x14ac:dyDescent="0.25">
      <c r="A6" s="69" t="s">
        <v>39</v>
      </c>
      <c r="B6" s="6" t="s">
        <v>144</v>
      </c>
      <c r="C6" s="33" t="s">
        <v>172</v>
      </c>
      <c r="D6" s="33" t="s">
        <v>170</v>
      </c>
      <c r="E6" s="70" t="s">
        <v>173</v>
      </c>
      <c r="F6" s="89" t="s">
        <v>174</v>
      </c>
      <c r="G6" s="45" t="s">
        <v>175</v>
      </c>
      <c r="H6" s="44" t="s">
        <v>176</v>
      </c>
      <c r="I6" s="90" t="s">
        <v>177</v>
      </c>
      <c r="J6" s="97"/>
      <c r="K6" s="45"/>
      <c r="L6" s="44"/>
      <c r="M6" s="90"/>
      <c r="N6" s="110"/>
      <c r="O6" s="33"/>
      <c r="P6" s="90"/>
      <c r="Q6" s="117"/>
      <c r="R6" s="37"/>
      <c r="S6" s="35"/>
      <c r="T6" s="52"/>
      <c r="U6" s="33"/>
      <c r="V6" s="118"/>
      <c r="W6" s="81"/>
      <c r="X6" s="35"/>
      <c r="Y6" s="35"/>
      <c r="Z6" s="33"/>
      <c r="AA6" s="33"/>
      <c r="AB6" s="90"/>
    </row>
    <row r="7" spans="1:28" ht="31.5" customHeight="1" x14ac:dyDescent="0.25">
      <c r="A7" s="71" t="s">
        <v>40</v>
      </c>
      <c r="B7" s="6" t="s">
        <v>145</v>
      </c>
      <c r="C7" s="41"/>
      <c r="D7" s="72"/>
      <c r="E7" s="73"/>
      <c r="F7" s="91"/>
      <c r="G7" s="46"/>
      <c r="H7" s="49"/>
      <c r="I7" s="92"/>
      <c r="J7" s="107"/>
      <c r="K7" s="41"/>
      <c r="L7" s="49"/>
      <c r="M7" s="92"/>
      <c r="N7" s="111"/>
      <c r="O7" s="33"/>
      <c r="P7" s="90"/>
      <c r="Q7" s="81"/>
      <c r="R7" s="35"/>
      <c r="S7" s="35"/>
      <c r="T7" s="5"/>
      <c r="U7" s="33"/>
      <c r="V7" s="118"/>
      <c r="W7" s="81"/>
      <c r="X7" s="35"/>
      <c r="Y7" s="35"/>
      <c r="Z7" s="54"/>
      <c r="AA7" s="55"/>
      <c r="AB7" s="90"/>
    </row>
    <row r="8" spans="1:28" x14ac:dyDescent="0.25">
      <c r="A8" s="69" t="s">
        <v>41</v>
      </c>
      <c r="B8" s="6" t="s">
        <v>146</v>
      </c>
      <c r="C8" s="33"/>
      <c r="D8" s="33"/>
      <c r="E8" s="70"/>
      <c r="F8" s="93"/>
      <c r="G8" s="47"/>
      <c r="H8" s="50"/>
      <c r="I8" s="94"/>
      <c r="J8" s="108"/>
      <c r="K8" s="47"/>
      <c r="L8" s="50"/>
      <c r="M8" s="94"/>
      <c r="N8" s="110"/>
      <c r="O8" s="33"/>
      <c r="P8" s="90"/>
      <c r="Q8" s="81"/>
      <c r="R8" s="35"/>
      <c r="S8" s="37"/>
      <c r="T8" s="52"/>
      <c r="U8" s="33"/>
      <c r="V8" s="118"/>
      <c r="W8" s="81"/>
      <c r="X8" s="35"/>
      <c r="Y8" s="35"/>
      <c r="Z8" s="33"/>
      <c r="AA8" s="33"/>
      <c r="AB8" s="90"/>
    </row>
    <row r="9" spans="1:28" x14ac:dyDescent="0.25">
      <c r="A9" s="74" t="s">
        <v>42</v>
      </c>
      <c r="B9" s="125" t="s">
        <v>147</v>
      </c>
      <c r="C9" s="42"/>
      <c r="D9" s="33"/>
      <c r="E9" s="70"/>
      <c r="F9" s="95"/>
      <c r="G9" s="33"/>
      <c r="H9" s="35"/>
      <c r="I9" s="90"/>
      <c r="J9" s="81"/>
      <c r="K9" s="33"/>
      <c r="L9" s="35"/>
      <c r="M9" s="90"/>
      <c r="N9" s="110"/>
      <c r="O9" s="33"/>
      <c r="P9" s="90"/>
      <c r="Q9" s="69"/>
      <c r="R9" s="35"/>
      <c r="S9" s="35"/>
      <c r="T9" s="5"/>
      <c r="U9" s="33"/>
      <c r="V9" s="90"/>
      <c r="W9" s="81"/>
      <c r="X9" s="35"/>
      <c r="Y9" s="35"/>
      <c r="Z9" s="33"/>
      <c r="AA9" s="33"/>
      <c r="AB9" s="90"/>
    </row>
    <row r="10" spans="1:28" x14ac:dyDescent="0.25">
      <c r="A10" s="74" t="s">
        <v>43</v>
      </c>
      <c r="B10" s="125" t="s">
        <v>148</v>
      </c>
      <c r="C10" s="42"/>
      <c r="D10" s="33"/>
      <c r="E10" s="70"/>
      <c r="F10" s="96"/>
      <c r="G10" s="33"/>
      <c r="H10" s="35"/>
      <c r="I10" s="90"/>
      <c r="J10" s="96"/>
      <c r="K10" s="33"/>
      <c r="L10" s="35"/>
      <c r="M10" s="90"/>
      <c r="N10" s="110"/>
      <c r="O10" s="33"/>
      <c r="P10" s="90"/>
      <c r="Q10" s="81"/>
      <c r="R10" s="35"/>
      <c r="S10" s="35"/>
      <c r="T10" s="5"/>
      <c r="U10" s="33"/>
      <c r="V10" s="90"/>
      <c r="W10" s="81"/>
      <c r="X10" s="35"/>
      <c r="Y10" s="35"/>
      <c r="Z10" s="33"/>
      <c r="AA10" s="33"/>
      <c r="AB10" s="90"/>
    </row>
    <row r="11" spans="1:28" x14ac:dyDescent="0.25">
      <c r="A11" s="74" t="s">
        <v>44</v>
      </c>
      <c r="B11" s="125" t="s">
        <v>149</v>
      </c>
      <c r="C11" s="42"/>
      <c r="D11" s="33"/>
      <c r="E11" s="75"/>
      <c r="F11" s="96"/>
      <c r="G11" s="33"/>
      <c r="H11" s="35"/>
      <c r="I11" s="90"/>
      <c r="J11" s="96"/>
      <c r="K11" s="33"/>
      <c r="L11" s="35"/>
      <c r="M11" s="90"/>
      <c r="N11" s="110"/>
      <c r="O11" s="33"/>
      <c r="P11" s="112"/>
      <c r="Q11" s="81"/>
      <c r="R11" s="35"/>
      <c r="S11" s="35"/>
      <c r="T11" s="5"/>
      <c r="U11" s="33"/>
      <c r="V11" s="113"/>
      <c r="W11" s="81"/>
      <c r="X11" s="35"/>
      <c r="Y11" s="35"/>
      <c r="Z11" s="33"/>
      <c r="AA11" s="33"/>
      <c r="AB11" s="113"/>
    </row>
    <row r="12" spans="1:28" x14ac:dyDescent="0.25">
      <c r="A12" s="74" t="s">
        <v>45</v>
      </c>
      <c r="B12" s="125" t="s">
        <v>150</v>
      </c>
      <c r="C12" s="42"/>
      <c r="D12" s="33"/>
      <c r="E12" s="76"/>
      <c r="F12" s="97"/>
      <c r="G12" s="45"/>
      <c r="H12" s="44"/>
      <c r="I12" s="98"/>
      <c r="J12" s="97"/>
      <c r="K12" s="45"/>
      <c r="L12" s="44"/>
      <c r="M12" s="98"/>
      <c r="N12" s="110"/>
      <c r="O12" s="33"/>
      <c r="P12" s="90"/>
      <c r="Q12" s="81"/>
      <c r="R12" s="35"/>
      <c r="S12" s="35"/>
      <c r="T12" s="5"/>
      <c r="U12" s="33"/>
      <c r="V12" s="90"/>
      <c r="W12" s="81"/>
      <c r="X12" s="35"/>
      <c r="Y12" s="35"/>
      <c r="Z12" s="33"/>
      <c r="AA12" s="33"/>
      <c r="AB12" s="90"/>
    </row>
    <row r="13" spans="1:28" x14ac:dyDescent="0.25">
      <c r="A13" s="74" t="s">
        <v>46</v>
      </c>
      <c r="B13" s="125" t="s">
        <v>151</v>
      </c>
      <c r="C13" s="42"/>
      <c r="D13" s="33"/>
      <c r="E13" s="75"/>
      <c r="F13" s="97"/>
      <c r="G13" s="45"/>
      <c r="H13" s="44"/>
      <c r="I13" s="90"/>
      <c r="J13" s="99"/>
      <c r="K13" s="33"/>
      <c r="L13" s="44"/>
      <c r="M13" s="100"/>
      <c r="N13" s="110"/>
      <c r="O13" s="33"/>
      <c r="P13" s="90"/>
      <c r="Q13" s="81"/>
      <c r="R13" s="35"/>
      <c r="S13" s="35"/>
      <c r="T13" s="5"/>
      <c r="U13" s="33"/>
      <c r="V13" s="90"/>
      <c r="W13" s="81"/>
      <c r="X13" s="35"/>
      <c r="Y13" s="35"/>
      <c r="Z13" s="33"/>
      <c r="AA13" s="33"/>
      <c r="AB13" s="90"/>
    </row>
    <row r="14" spans="1:28" ht="45" customHeight="1" x14ac:dyDescent="0.25">
      <c r="A14" s="74" t="s">
        <v>47</v>
      </c>
      <c r="B14" s="125" t="s">
        <v>152</v>
      </c>
      <c r="C14" s="42"/>
      <c r="D14" s="33"/>
      <c r="E14" s="75"/>
      <c r="F14" s="99"/>
      <c r="G14" s="45"/>
      <c r="H14" s="44"/>
      <c r="I14" s="100"/>
      <c r="J14" s="99"/>
      <c r="K14" s="33"/>
      <c r="L14" s="44"/>
      <c r="M14" s="100"/>
      <c r="N14" s="110"/>
      <c r="O14" s="33"/>
      <c r="P14" s="90"/>
      <c r="Q14" s="117"/>
      <c r="R14" s="37"/>
      <c r="S14" s="37"/>
      <c r="T14" s="52"/>
      <c r="U14" s="33"/>
      <c r="V14" s="90"/>
      <c r="W14" s="81"/>
      <c r="X14" s="35"/>
      <c r="Y14" s="35"/>
      <c r="Z14" s="33"/>
      <c r="AA14" s="33"/>
      <c r="AB14" s="90"/>
    </row>
    <row r="15" spans="1:28" x14ac:dyDescent="0.25">
      <c r="A15" s="74" t="s">
        <v>48</v>
      </c>
      <c r="B15" s="125" t="s">
        <v>153</v>
      </c>
      <c r="C15" s="42"/>
      <c r="D15" s="33"/>
      <c r="E15" s="75"/>
      <c r="F15" s="99"/>
      <c r="G15" s="45"/>
      <c r="H15" s="44"/>
      <c r="I15" s="100"/>
      <c r="J15" s="99"/>
      <c r="K15" s="45"/>
      <c r="L15" s="44"/>
      <c r="M15" s="100"/>
      <c r="N15" s="110"/>
      <c r="O15" s="33"/>
      <c r="P15" s="90"/>
      <c r="Q15" s="81"/>
      <c r="R15" s="35"/>
      <c r="S15" s="35"/>
      <c r="T15" s="5"/>
      <c r="U15" s="33"/>
      <c r="V15" s="90"/>
      <c r="W15" s="81"/>
      <c r="X15" s="35"/>
      <c r="Y15" s="35"/>
      <c r="Z15" s="33"/>
      <c r="AA15" s="33"/>
      <c r="AB15" s="90"/>
    </row>
    <row r="16" spans="1:28" x14ac:dyDescent="0.25">
      <c r="A16" s="74" t="s">
        <v>49</v>
      </c>
      <c r="B16" s="125" t="s">
        <v>154</v>
      </c>
      <c r="C16" s="42"/>
      <c r="D16" s="33"/>
      <c r="E16" s="77"/>
      <c r="F16" s="99"/>
      <c r="G16" s="45"/>
      <c r="H16" s="44"/>
      <c r="I16" s="100"/>
      <c r="J16" s="99"/>
      <c r="K16" s="33"/>
      <c r="L16" s="44"/>
      <c r="M16" s="100"/>
      <c r="N16" s="110"/>
      <c r="O16" s="33"/>
      <c r="P16" s="90"/>
      <c r="Q16" s="117"/>
      <c r="R16" s="37"/>
      <c r="S16" s="37"/>
      <c r="T16" s="52"/>
      <c r="U16" s="33"/>
      <c r="V16" s="118"/>
      <c r="W16" s="81"/>
      <c r="X16" s="35"/>
      <c r="Y16" s="35"/>
      <c r="Z16" s="33"/>
      <c r="AA16" s="33"/>
      <c r="AB16" s="90"/>
    </row>
    <row r="17" spans="1:28" x14ac:dyDescent="0.25">
      <c r="A17" s="74" t="s">
        <v>50</v>
      </c>
      <c r="B17" s="125" t="s">
        <v>155</v>
      </c>
      <c r="C17" s="42"/>
      <c r="D17" s="33"/>
      <c r="E17" s="75"/>
      <c r="F17" s="99"/>
      <c r="G17" s="45"/>
      <c r="H17" s="44"/>
      <c r="I17" s="100"/>
      <c r="J17" s="99"/>
      <c r="K17" s="33"/>
      <c r="L17" s="44"/>
      <c r="M17" s="100"/>
      <c r="N17" s="110"/>
      <c r="O17" s="33"/>
      <c r="P17" s="90"/>
      <c r="Q17" s="117"/>
      <c r="R17" s="37"/>
      <c r="S17" s="37"/>
      <c r="T17" s="52"/>
      <c r="U17" s="33"/>
      <c r="V17" s="90"/>
      <c r="W17" s="81"/>
      <c r="X17" s="35"/>
      <c r="Y17" s="35"/>
      <c r="Z17" s="33"/>
      <c r="AA17" s="33"/>
      <c r="AB17" s="90"/>
    </row>
    <row r="18" spans="1:28" x14ac:dyDescent="0.25">
      <c r="A18" s="74" t="s">
        <v>51</v>
      </c>
      <c r="B18" s="125" t="s">
        <v>156</v>
      </c>
      <c r="C18" s="42"/>
      <c r="D18" s="33"/>
      <c r="E18" s="75"/>
      <c r="F18" s="99"/>
      <c r="G18" s="45"/>
      <c r="H18" s="44"/>
      <c r="I18" s="100"/>
      <c r="J18" s="99"/>
      <c r="K18" s="45"/>
      <c r="L18" s="44"/>
      <c r="M18" s="100"/>
      <c r="N18" s="110"/>
      <c r="O18" s="33"/>
      <c r="P18" s="90"/>
      <c r="Q18" s="117"/>
      <c r="R18" s="37"/>
      <c r="S18" s="37"/>
      <c r="T18" s="5"/>
      <c r="U18" s="33"/>
      <c r="V18" s="90"/>
      <c r="W18" s="81"/>
      <c r="X18" s="35"/>
      <c r="Y18" s="35"/>
      <c r="Z18" s="33"/>
      <c r="AA18" s="33"/>
      <c r="AB18" s="90"/>
    </row>
    <row r="19" spans="1:28" x14ac:dyDescent="0.25">
      <c r="A19" s="74" t="s">
        <v>52</v>
      </c>
      <c r="B19" s="125" t="s">
        <v>157</v>
      </c>
      <c r="C19" s="42"/>
      <c r="D19" s="33"/>
      <c r="E19" s="75"/>
      <c r="F19" s="99"/>
      <c r="G19" s="45"/>
      <c r="H19" s="44"/>
      <c r="I19" s="100"/>
      <c r="J19" s="99"/>
      <c r="K19" s="33"/>
      <c r="L19" s="44"/>
      <c r="M19" s="100"/>
      <c r="N19" s="110"/>
      <c r="O19" s="33"/>
      <c r="P19" s="90"/>
      <c r="Q19" s="117"/>
      <c r="R19" s="37"/>
      <c r="S19" s="37"/>
      <c r="T19" s="5"/>
      <c r="U19" s="33"/>
      <c r="V19" s="90"/>
      <c r="W19" s="81"/>
      <c r="X19" s="35"/>
      <c r="Y19" s="35"/>
      <c r="Z19" s="33"/>
      <c r="AA19" s="33"/>
      <c r="AB19" s="90"/>
    </row>
    <row r="20" spans="1:28" x14ac:dyDescent="0.25">
      <c r="A20" s="74" t="s">
        <v>53</v>
      </c>
      <c r="B20" s="125" t="s">
        <v>158</v>
      </c>
      <c r="C20" s="30"/>
      <c r="D20" s="33"/>
      <c r="E20" s="76"/>
      <c r="F20" s="99"/>
      <c r="G20" s="45"/>
      <c r="H20" s="44"/>
      <c r="I20" s="100"/>
      <c r="J20" s="99"/>
      <c r="K20" s="45"/>
      <c r="L20" s="44"/>
      <c r="M20" s="100"/>
      <c r="N20" s="110"/>
      <c r="O20" s="33"/>
      <c r="P20" s="90"/>
      <c r="Q20" s="117"/>
      <c r="R20" s="37"/>
      <c r="S20" s="37"/>
      <c r="T20" s="5"/>
      <c r="U20" s="33"/>
      <c r="V20" s="90"/>
      <c r="W20" s="81"/>
      <c r="X20" s="35"/>
      <c r="Y20" s="35"/>
      <c r="Z20" s="33"/>
      <c r="AA20" s="33"/>
      <c r="AB20" s="90"/>
    </row>
    <row r="21" spans="1:28" x14ac:dyDescent="0.25">
      <c r="A21" s="74" t="s">
        <v>54</v>
      </c>
      <c r="B21" s="125" t="s">
        <v>159</v>
      </c>
      <c r="C21" s="33"/>
      <c r="D21" s="5"/>
      <c r="E21" s="70"/>
      <c r="F21" s="95"/>
      <c r="G21" s="33"/>
      <c r="H21" s="35"/>
      <c r="I21" s="90"/>
      <c r="J21" s="95"/>
      <c r="K21" s="33"/>
      <c r="L21" s="35"/>
      <c r="M21" s="90"/>
      <c r="N21" s="110"/>
      <c r="O21" s="33"/>
      <c r="P21" s="90"/>
      <c r="Q21" s="81"/>
      <c r="R21" s="35"/>
      <c r="S21" s="35"/>
      <c r="T21" s="5"/>
      <c r="U21" s="33"/>
      <c r="V21" s="90"/>
      <c r="W21" s="81"/>
      <c r="X21" s="35"/>
      <c r="Y21" s="35"/>
      <c r="Z21" s="33"/>
      <c r="AA21" s="33"/>
      <c r="AB21" s="90"/>
    </row>
    <row r="22" spans="1:28" s="62" customFormat="1" x14ac:dyDescent="0.25">
      <c r="A22" s="74" t="s">
        <v>55</v>
      </c>
      <c r="B22" s="125" t="s">
        <v>160</v>
      </c>
      <c r="C22" s="33"/>
      <c r="D22" s="33"/>
      <c r="E22" s="78"/>
      <c r="F22" s="95"/>
      <c r="G22" s="64"/>
      <c r="H22" s="35"/>
      <c r="I22" s="90"/>
      <c r="J22" s="95"/>
      <c r="K22" s="64"/>
      <c r="L22" s="35"/>
      <c r="M22" s="90"/>
      <c r="N22" s="110"/>
      <c r="O22" s="33"/>
      <c r="P22" s="90"/>
      <c r="Q22" s="81"/>
      <c r="R22" s="35"/>
      <c r="S22" s="35"/>
      <c r="T22" s="33"/>
      <c r="U22" s="33"/>
      <c r="V22" s="90"/>
      <c r="W22" s="81"/>
      <c r="X22" s="35"/>
      <c r="Y22" s="35"/>
      <c r="Z22" s="33"/>
      <c r="AA22" s="33"/>
      <c r="AB22" s="90"/>
    </row>
    <row r="23" spans="1:28" x14ac:dyDescent="0.25">
      <c r="A23" s="74" t="s">
        <v>56</v>
      </c>
      <c r="B23" s="125" t="s">
        <v>161</v>
      </c>
      <c r="C23" s="33"/>
      <c r="D23" s="33"/>
      <c r="E23" s="70"/>
      <c r="F23" s="95"/>
      <c r="G23" s="65"/>
      <c r="H23" s="35"/>
      <c r="I23" s="90"/>
      <c r="J23" s="95"/>
      <c r="K23" s="63"/>
      <c r="L23" s="35"/>
      <c r="M23" s="90"/>
      <c r="N23" s="110"/>
      <c r="O23" s="33"/>
      <c r="P23" s="90"/>
      <c r="Q23" s="81"/>
      <c r="R23" s="35"/>
      <c r="S23" s="35"/>
      <c r="T23" s="5"/>
      <c r="U23" s="33"/>
      <c r="V23" s="90"/>
      <c r="W23" s="81"/>
      <c r="X23" s="35"/>
      <c r="Y23" s="35"/>
      <c r="Z23" s="33"/>
      <c r="AA23" s="33"/>
      <c r="AB23" s="90"/>
    </row>
    <row r="24" spans="1:28" x14ac:dyDescent="0.25">
      <c r="A24" s="74" t="s">
        <v>57</v>
      </c>
      <c r="B24" s="125" t="s">
        <v>162</v>
      </c>
      <c r="C24" s="33"/>
      <c r="D24" s="33"/>
      <c r="E24" s="79"/>
      <c r="F24" s="95"/>
      <c r="G24" s="33"/>
      <c r="H24" s="35"/>
      <c r="I24" s="90"/>
      <c r="J24" s="95"/>
      <c r="K24" s="33"/>
      <c r="L24" s="35"/>
      <c r="M24" s="90"/>
      <c r="N24" s="110"/>
      <c r="O24" s="33"/>
      <c r="P24" s="113"/>
      <c r="Q24" s="81"/>
      <c r="R24" s="35"/>
      <c r="S24" s="35"/>
      <c r="T24" s="5"/>
      <c r="U24" s="33"/>
      <c r="V24" s="90"/>
      <c r="W24" s="81"/>
      <c r="X24" s="35"/>
      <c r="Y24" s="35"/>
      <c r="Z24" s="33"/>
      <c r="AA24" s="33"/>
      <c r="AB24" s="90"/>
    </row>
    <row r="25" spans="1:28" x14ac:dyDescent="0.25">
      <c r="A25" s="74" t="s">
        <v>58</v>
      </c>
      <c r="B25" s="125" t="s">
        <v>163</v>
      </c>
      <c r="C25" s="33"/>
      <c r="D25" s="33"/>
      <c r="E25" s="79"/>
      <c r="F25" s="95"/>
      <c r="G25" s="33"/>
      <c r="H25" s="35"/>
      <c r="I25" s="90"/>
      <c r="J25" s="95"/>
      <c r="K25" s="33"/>
      <c r="L25" s="35"/>
      <c r="M25" s="90"/>
      <c r="N25" s="110"/>
      <c r="O25" s="33"/>
      <c r="P25" s="90"/>
      <c r="Q25" s="81"/>
      <c r="R25" s="35"/>
      <c r="S25" s="35"/>
      <c r="T25" s="5"/>
      <c r="U25" s="33"/>
      <c r="V25" s="90"/>
      <c r="W25" s="81"/>
      <c r="X25" s="35"/>
      <c r="Y25" s="35"/>
      <c r="Z25" s="33"/>
      <c r="AA25" s="33"/>
      <c r="AB25" s="90"/>
    </row>
    <row r="26" spans="1:28" x14ac:dyDescent="0.25">
      <c r="A26" s="74" t="s">
        <v>59</v>
      </c>
      <c r="B26" s="125" t="s">
        <v>164</v>
      </c>
      <c r="C26" s="33"/>
      <c r="D26" s="33"/>
      <c r="E26" s="79"/>
      <c r="F26" s="95"/>
      <c r="G26" s="33"/>
      <c r="H26" s="35"/>
      <c r="I26" s="90"/>
      <c r="J26" s="81"/>
      <c r="K26" s="33"/>
      <c r="L26" s="35"/>
      <c r="M26" s="90"/>
      <c r="N26" s="110"/>
      <c r="O26" s="33"/>
      <c r="P26" s="90"/>
      <c r="Q26" s="81"/>
      <c r="R26" s="35"/>
      <c r="S26" s="35"/>
      <c r="T26" s="5"/>
      <c r="U26" s="33"/>
      <c r="V26" s="90"/>
      <c r="W26" s="81"/>
      <c r="X26" s="35"/>
      <c r="Y26" s="35"/>
      <c r="Z26" s="33"/>
      <c r="AA26" s="33"/>
      <c r="AB26" s="90"/>
    </row>
    <row r="27" spans="1:28" x14ac:dyDescent="0.25">
      <c r="A27" s="69" t="s">
        <v>60</v>
      </c>
      <c r="B27" s="128" t="s">
        <v>165</v>
      </c>
      <c r="C27" s="33"/>
      <c r="D27" s="72"/>
      <c r="E27" s="80"/>
      <c r="F27" s="95"/>
      <c r="G27" s="33"/>
      <c r="H27" s="44"/>
      <c r="I27" s="90"/>
      <c r="J27" s="95"/>
      <c r="K27" s="33"/>
      <c r="L27" s="44"/>
      <c r="M27" s="90"/>
      <c r="N27" s="110"/>
      <c r="O27" s="33"/>
      <c r="P27" s="90"/>
      <c r="Q27" s="81"/>
      <c r="R27" s="35"/>
      <c r="S27" s="35"/>
      <c r="T27" s="5"/>
      <c r="U27" s="33"/>
      <c r="V27" s="119"/>
      <c r="W27" s="123"/>
      <c r="X27" s="35"/>
      <c r="Y27" s="124"/>
      <c r="Z27" s="33"/>
      <c r="AA27" s="33"/>
      <c r="AB27" s="90"/>
    </row>
    <row r="28" spans="1:28" x14ac:dyDescent="0.25">
      <c r="A28" s="69" t="s">
        <v>61</v>
      </c>
      <c r="B28" s="128" t="s">
        <v>166</v>
      </c>
      <c r="C28" s="33"/>
      <c r="D28" s="33"/>
      <c r="E28" s="79"/>
      <c r="F28" s="95"/>
      <c r="G28" s="33"/>
      <c r="H28" s="35"/>
      <c r="I28" s="90"/>
      <c r="J28" s="95"/>
      <c r="K28" s="33"/>
      <c r="L28" s="35"/>
      <c r="M28" s="90"/>
      <c r="N28" s="110"/>
      <c r="O28" s="33"/>
      <c r="P28" s="90"/>
      <c r="Q28" s="120"/>
      <c r="R28" s="35"/>
      <c r="S28" s="35"/>
      <c r="T28" s="14"/>
      <c r="U28" s="33"/>
      <c r="V28" s="121"/>
      <c r="W28" s="81"/>
      <c r="X28" s="35"/>
      <c r="Y28" s="35"/>
      <c r="Z28" s="33"/>
      <c r="AA28" s="33"/>
      <c r="AB28" s="90"/>
    </row>
    <row r="29" spans="1:28" x14ac:dyDescent="0.25">
      <c r="A29" s="81"/>
      <c r="B29" s="35"/>
      <c r="C29" s="33"/>
      <c r="D29" s="33"/>
      <c r="E29" s="79"/>
      <c r="F29" s="95"/>
      <c r="G29" s="33"/>
      <c r="H29" s="35"/>
      <c r="I29" s="90"/>
      <c r="J29" s="81"/>
      <c r="K29" s="33"/>
      <c r="L29" s="35"/>
      <c r="M29" s="90"/>
      <c r="N29" s="110"/>
      <c r="O29" s="33"/>
      <c r="P29" s="90"/>
      <c r="Q29" s="81"/>
      <c r="R29" s="35"/>
      <c r="S29" s="35"/>
      <c r="T29" s="5"/>
      <c r="U29" s="33"/>
      <c r="V29" s="90"/>
      <c r="W29" s="81"/>
      <c r="X29" s="35"/>
      <c r="Y29" s="35"/>
      <c r="Z29" s="33"/>
      <c r="AA29" s="33"/>
      <c r="AB29" s="90"/>
    </row>
    <row r="30" spans="1:28" x14ac:dyDescent="0.25">
      <c r="A30" s="81"/>
      <c r="B30" s="35"/>
      <c r="C30" s="33"/>
      <c r="D30" s="33"/>
      <c r="E30" s="79"/>
      <c r="F30" s="95"/>
      <c r="G30" s="33"/>
      <c r="H30" s="35"/>
      <c r="I30" s="90"/>
      <c r="J30" s="81"/>
      <c r="K30" s="33"/>
      <c r="L30" s="35"/>
      <c r="M30" s="90"/>
      <c r="N30" s="110"/>
      <c r="O30" s="33"/>
      <c r="P30" s="90"/>
      <c r="Q30" s="81"/>
      <c r="R30" s="35"/>
      <c r="S30" s="35"/>
      <c r="T30" s="5"/>
      <c r="U30" s="33"/>
      <c r="V30" s="90"/>
      <c r="W30" s="81"/>
      <c r="X30" s="35"/>
      <c r="Y30" s="35"/>
      <c r="Z30" s="33"/>
      <c r="AA30" s="33"/>
      <c r="AB30" s="90"/>
    </row>
    <row r="31" spans="1:28" x14ac:dyDescent="0.25">
      <c r="A31" s="81"/>
      <c r="B31" s="35"/>
      <c r="C31" s="33"/>
      <c r="D31" s="33"/>
      <c r="E31" s="79"/>
      <c r="F31" s="95"/>
      <c r="G31" s="33"/>
      <c r="H31" s="35"/>
      <c r="I31" s="90"/>
      <c r="J31" s="81"/>
      <c r="K31" s="33"/>
      <c r="L31" s="35"/>
      <c r="M31" s="90"/>
      <c r="N31" s="110"/>
      <c r="O31" s="33"/>
      <c r="P31" s="90"/>
      <c r="Q31" s="81"/>
      <c r="R31" s="35"/>
      <c r="S31" s="35"/>
      <c r="T31" s="5"/>
      <c r="U31" s="33"/>
      <c r="V31" s="90"/>
      <c r="W31" s="81"/>
      <c r="X31" s="35"/>
      <c r="Y31" s="35"/>
      <c r="Z31" s="33"/>
      <c r="AA31" s="33"/>
      <c r="AB31" s="90"/>
    </row>
    <row r="32" spans="1:28" x14ac:dyDescent="0.25">
      <c r="A32" s="81"/>
      <c r="B32" s="35"/>
      <c r="C32" s="33"/>
      <c r="D32" s="33"/>
      <c r="E32" s="79"/>
      <c r="F32" s="95"/>
      <c r="G32" s="33"/>
      <c r="H32" s="35"/>
      <c r="I32" s="90"/>
      <c r="J32" s="81"/>
      <c r="K32" s="33"/>
      <c r="L32" s="35"/>
      <c r="M32" s="90"/>
      <c r="N32" s="110"/>
      <c r="O32" s="33"/>
      <c r="P32" s="90"/>
      <c r="Q32" s="81"/>
      <c r="R32" s="35"/>
      <c r="S32" s="35"/>
      <c r="T32" s="5"/>
      <c r="U32" s="33"/>
      <c r="V32" s="90"/>
      <c r="W32" s="81"/>
      <c r="X32" s="35"/>
      <c r="Y32" s="35"/>
      <c r="Z32" s="33"/>
      <c r="AA32" s="33"/>
      <c r="AB32" s="90"/>
    </row>
    <row r="33" spans="1:28" x14ac:dyDescent="0.25">
      <c r="A33" s="81"/>
      <c r="B33" s="35"/>
      <c r="C33" s="33"/>
      <c r="D33" s="33"/>
      <c r="E33" s="79"/>
      <c r="F33" s="95"/>
      <c r="G33" s="33"/>
      <c r="H33" s="35"/>
      <c r="I33" s="90"/>
      <c r="J33" s="81"/>
      <c r="K33" s="33"/>
      <c r="L33" s="35"/>
      <c r="M33" s="90"/>
      <c r="N33" s="110"/>
      <c r="O33" s="33"/>
      <c r="P33" s="90"/>
      <c r="Q33" s="81"/>
      <c r="R33" s="35"/>
      <c r="S33" s="35"/>
      <c r="T33" s="5"/>
      <c r="U33" s="33"/>
      <c r="V33" s="90"/>
      <c r="W33" s="81"/>
      <c r="X33" s="35"/>
      <c r="Y33" s="35"/>
      <c r="Z33" s="33"/>
      <c r="AA33" s="33"/>
      <c r="AB33" s="90"/>
    </row>
    <row r="34" spans="1:28" x14ac:dyDescent="0.25">
      <c r="A34" s="81"/>
      <c r="B34" s="35"/>
      <c r="C34" s="33"/>
      <c r="D34" s="33"/>
      <c r="E34" s="79"/>
      <c r="F34" s="95"/>
      <c r="G34" s="33"/>
      <c r="H34" s="35"/>
      <c r="I34" s="90"/>
      <c r="J34" s="81"/>
      <c r="K34" s="33"/>
      <c r="L34" s="35"/>
      <c r="M34" s="90"/>
      <c r="N34" s="110"/>
      <c r="O34" s="33"/>
      <c r="P34" s="90"/>
      <c r="Q34" s="81"/>
      <c r="R34" s="35"/>
      <c r="S34" s="35"/>
      <c r="T34" s="5"/>
      <c r="U34" s="33"/>
      <c r="V34" s="90"/>
      <c r="W34" s="81"/>
      <c r="X34" s="35"/>
      <c r="Y34" s="35"/>
      <c r="Z34" s="33"/>
      <c r="AA34" s="33"/>
      <c r="AB34" s="90"/>
    </row>
    <row r="35" spans="1:28" x14ac:dyDescent="0.25">
      <c r="A35" s="81"/>
      <c r="B35" s="35"/>
      <c r="C35" s="33"/>
      <c r="D35" s="33"/>
      <c r="E35" s="79"/>
      <c r="F35" s="95"/>
      <c r="G35" s="33"/>
      <c r="H35" s="35"/>
      <c r="I35" s="90"/>
      <c r="J35" s="81"/>
      <c r="K35" s="33"/>
      <c r="L35" s="35"/>
      <c r="M35" s="90"/>
      <c r="N35" s="110"/>
      <c r="O35" s="33"/>
      <c r="P35" s="90"/>
      <c r="Q35" s="81"/>
      <c r="R35" s="35"/>
      <c r="S35" s="35"/>
      <c r="T35" s="5"/>
      <c r="U35" s="33"/>
      <c r="V35" s="90"/>
      <c r="W35" s="81"/>
      <c r="X35" s="35"/>
      <c r="Y35" s="35"/>
      <c r="Z35" s="33"/>
      <c r="AA35" s="33"/>
      <c r="AB35" s="90"/>
    </row>
    <row r="36" spans="1:28" x14ac:dyDescent="0.25">
      <c r="A36" s="81"/>
      <c r="B36" s="35"/>
      <c r="C36" s="33"/>
      <c r="D36" s="33"/>
      <c r="E36" s="79"/>
      <c r="F36" s="95"/>
      <c r="G36" s="33"/>
      <c r="H36" s="35"/>
      <c r="I36" s="90"/>
      <c r="J36" s="81"/>
      <c r="K36" s="33"/>
      <c r="L36" s="35"/>
      <c r="M36" s="90"/>
      <c r="N36" s="110"/>
      <c r="O36" s="33"/>
      <c r="P36" s="90"/>
      <c r="Q36" s="81"/>
      <c r="R36" s="35"/>
      <c r="S36" s="35"/>
      <c r="T36" s="5"/>
      <c r="U36" s="33"/>
      <c r="V36" s="90"/>
      <c r="W36" s="81"/>
      <c r="X36" s="35"/>
      <c r="Y36" s="35"/>
      <c r="Z36" s="33"/>
      <c r="AA36" s="33"/>
      <c r="AB36" s="90"/>
    </row>
    <row r="37" spans="1:28" x14ac:dyDescent="0.25">
      <c r="A37" s="81"/>
      <c r="B37" s="35"/>
      <c r="C37" s="33"/>
      <c r="D37" s="33"/>
      <c r="E37" s="79"/>
      <c r="F37" s="95"/>
      <c r="G37" s="33"/>
      <c r="H37" s="35"/>
      <c r="I37" s="90"/>
      <c r="J37" s="81"/>
      <c r="K37" s="33"/>
      <c r="L37" s="35"/>
      <c r="M37" s="90"/>
      <c r="N37" s="110"/>
      <c r="O37" s="33"/>
      <c r="P37" s="90"/>
      <c r="Q37" s="81"/>
      <c r="R37" s="35"/>
      <c r="S37" s="35"/>
      <c r="T37" s="5"/>
      <c r="U37" s="33"/>
      <c r="V37" s="90"/>
      <c r="W37" s="81"/>
      <c r="X37" s="35"/>
      <c r="Y37" s="35"/>
      <c r="Z37" s="33"/>
      <c r="AA37" s="33"/>
      <c r="AB37" s="90"/>
    </row>
    <row r="38" spans="1:28" x14ac:dyDescent="0.25">
      <c r="A38" s="81"/>
      <c r="B38" s="35"/>
      <c r="C38" s="33"/>
      <c r="D38" s="33"/>
      <c r="E38" s="79"/>
      <c r="F38" s="95"/>
      <c r="G38" s="33"/>
      <c r="H38" s="35"/>
      <c r="I38" s="90"/>
      <c r="J38" s="81"/>
      <c r="K38" s="33"/>
      <c r="L38" s="35"/>
      <c r="M38" s="90"/>
      <c r="N38" s="110"/>
      <c r="O38" s="33"/>
      <c r="P38" s="90"/>
      <c r="Q38" s="81"/>
      <c r="R38" s="35"/>
      <c r="S38" s="35"/>
      <c r="T38" s="5"/>
      <c r="U38" s="33"/>
      <c r="V38" s="90"/>
      <c r="W38" s="81"/>
      <c r="X38" s="35"/>
      <c r="Y38" s="35"/>
      <c r="Z38" s="33"/>
      <c r="AA38" s="33"/>
      <c r="AB38" s="90"/>
    </row>
    <row r="39" spans="1:28" x14ac:dyDescent="0.25">
      <c r="A39" s="81"/>
      <c r="B39" s="35"/>
      <c r="C39" s="33"/>
      <c r="D39" s="33"/>
      <c r="E39" s="79"/>
      <c r="F39" s="95"/>
      <c r="G39" s="33"/>
      <c r="H39" s="35"/>
      <c r="I39" s="90"/>
      <c r="J39" s="81"/>
      <c r="K39" s="33"/>
      <c r="L39" s="35"/>
      <c r="M39" s="90"/>
      <c r="N39" s="110"/>
      <c r="O39" s="33"/>
      <c r="P39" s="90"/>
      <c r="Q39" s="81"/>
      <c r="R39" s="35"/>
      <c r="S39" s="35"/>
      <c r="T39" s="5"/>
      <c r="U39" s="33"/>
      <c r="V39" s="90"/>
      <c r="W39" s="81"/>
      <c r="X39" s="35"/>
      <c r="Y39" s="35"/>
      <c r="Z39" s="33"/>
      <c r="AA39" s="33"/>
      <c r="AB39" s="90"/>
    </row>
    <row r="40" spans="1:28" x14ac:dyDescent="0.25">
      <c r="A40" s="81"/>
      <c r="B40" s="35"/>
      <c r="C40" s="33"/>
      <c r="D40" s="33"/>
      <c r="E40" s="79"/>
      <c r="F40" s="95"/>
      <c r="G40" s="33"/>
      <c r="H40" s="35"/>
      <c r="I40" s="90"/>
      <c r="J40" s="81"/>
      <c r="K40" s="33"/>
      <c r="L40" s="35"/>
      <c r="M40" s="90"/>
      <c r="N40" s="110"/>
      <c r="O40" s="33"/>
      <c r="P40" s="90"/>
      <c r="Q40" s="81"/>
      <c r="R40" s="35"/>
      <c r="S40" s="35"/>
      <c r="T40" s="5"/>
      <c r="U40" s="33"/>
      <c r="V40" s="90"/>
      <c r="W40" s="81"/>
      <c r="X40" s="35"/>
      <c r="Y40" s="35"/>
      <c r="Z40" s="33"/>
      <c r="AA40" s="33"/>
      <c r="AB40" s="90"/>
    </row>
    <row r="41" spans="1:28" x14ac:dyDescent="0.25">
      <c r="A41" s="81"/>
      <c r="B41" s="35"/>
      <c r="C41" s="33"/>
      <c r="D41" s="33"/>
      <c r="E41" s="79"/>
      <c r="F41" s="95"/>
      <c r="G41" s="33"/>
      <c r="H41" s="35"/>
      <c r="I41" s="90"/>
      <c r="J41" s="81"/>
      <c r="K41" s="33"/>
      <c r="L41" s="35"/>
      <c r="M41" s="90"/>
      <c r="N41" s="110"/>
      <c r="O41" s="33"/>
      <c r="P41" s="90"/>
      <c r="Q41" s="81"/>
      <c r="R41" s="35"/>
      <c r="S41" s="35"/>
      <c r="T41" s="5"/>
      <c r="U41" s="33"/>
      <c r="V41" s="90"/>
      <c r="W41" s="81"/>
      <c r="X41" s="35"/>
      <c r="Y41" s="35"/>
      <c r="Z41" s="33"/>
      <c r="AA41" s="33"/>
      <c r="AB41" s="90"/>
    </row>
    <row r="42" spans="1:28" x14ac:dyDescent="0.25">
      <c r="A42" s="81"/>
      <c r="B42" s="35"/>
      <c r="C42" s="33"/>
      <c r="D42" s="33"/>
      <c r="E42" s="79"/>
      <c r="F42" s="95"/>
      <c r="G42" s="33"/>
      <c r="H42" s="35"/>
      <c r="I42" s="90"/>
      <c r="J42" s="81"/>
      <c r="K42" s="33"/>
      <c r="L42" s="35"/>
      <c r="M42" s="90"/>
      <c r="N42" s="110"/>
      <c r="O42" s="33"/>
      <c r="P42" s="90"/>
      <c r="Q42" s="81"/>
      <c r="R42" s="35"/>
      <c r="S42" s="35"/>
      <c r="T42" s="5"/>
      <c r="U42" s="33"/>
      <c r="V42" s="90"/>
      <c r="W42" s="81"/>
      <c r="X42" s="35"/>
      <c r="Y42" s="35"/>
      <c r="Z42" s="33"/>
      <c r="AA42" s="33"/>
      <c r="AB42" s="90"/>
    </row>
    <row r="43" spans="1:28" x14ac:dyDescent="0.25">
      <c r="A43" s="81"/>
      <c r="B43" s="35"/>
      <c r="C43" s="33"/>
      <c r="D43" s="33"/>
      <c r="E43" s="79"/>
      <c r="F43" s="95"/>
      <c r="G43" s="33"/>
      <c r="H43" s="35"/>
      <c r="I43" s="90"/>
      <c r="J43" s="81"/>
      <c r="K43" s="33"/>
      <c r="L43" s="35"/>
      <c r="M43" s="90"/>
      <c r="N43" s="110"/>
      <c r="O43" s="33"/>
      <c r="P43" s="90"/>
      <c r="Q43" s="81"/>
      <c r="R43" s="35"/>
      <c r="S43" s="35"/>
      <c r="T43" s="5"/>
      <c r="U43" s="33"/>
      <c r="V43" s="90"/>
      <c r="W43" s="81"/>
      <c r="X43" s="35"/>
      <c r="Y43" s="35"/>
      <c r="Z43" s="33"/>
      <c r="AA43" s="33"/>
      <c r="AB43" s="90"/>
    </row>
    <row r="44" spans="1:28" x14ac:dyDescent="0.25">
      <c r="A44" s="81"/>
      <c r="B44" s="35"/>
      <c r="C44" s="33"/>
      <c r="D44" s="33"/>
      <c r="E44" s="79"/>
      <c r="F44" s="95"/>
      <c r="G44" s="33"/>
      <c r="H44" s="35"/>
      <c r="I44" s="90"/>
      <c r="J44" s="81"/>
      <c r="K44" s="33"/>
      <c r="L44" s="35"/>
      <c r="M44" s="90"/>
      <c r="N44" s="110"/>
      <c r="O44" s="33"/>
      <c r="P44" s="90"/>
      <c r="Q44" s="81"/>
      <c r="R44" s="35"/>
      <c r="S44" s="35"/>
      <c r="T44" s="5"/>
      <c r="U44" s="33"/>
      <c r="V44" s="90"/>
      <c r="W44" s="81"/>
      <c r="X44" s="35"/>
      <c r="Y44" s="35"/>
      <c r="Z44" s="33"/>
      <c r="AA44" s="33"/>
      <c r="AB44" s="90"/>
    </row>
    <row r="45" spans="1:28" x14ac:dyDescent="0.25">
      <c r="A45" s="81"/>
      <c r="B45" s="35"/>
      <c r="C45" s="33"/>
      <c r="D45" s="33"/>
      <c r="E45" s="79"/>
      <c r="F45" s="95"/>
      <c r="G45" s="33"/>
      <c r="H45" s="35"/>
      <c r="I45" s="90"/>
      <c r="J45" s="81"/>
      <c r="K45" s="33"/>
      <c r="L45" s="35"/>
      <c r="M45" s="90"/>
      <c r="N45" s="110"/>
      <c r="O45" s="33"/>
      <c r="P45" s="90"/>
      <c r="Q45" s="81"/>
      <c r="R45" s="35"/>
      <c r="S45" s="35"/>
      <c r="T45" s="5"/>
      <c r="U45" s="33"/>
      <c r="V45" s="90"/>
      <c r="W45" s="81"/>
      <c r="X45" s="35"/>
      <c r="Y45" s="35"/>
      <c r="Z45" s="33"/>
      <c r="AA45" s="33"/>
      <c r="AB45" s="90"/>
    </row>
    <row r="46" spans="1:28" x14ac:dyDescent="0.25">
      <c r="A46" s="81"/>
      <c r="B46" s="35"/>
      <c r="C46" s="33"/>
      <c r="D46" s="33"/>
      <c r="E46" s="79"/>
      <c r="F46" s="95"/>
      <c r="G46" s="33"/>
      <c r="H46" s="35"/>
      <c r="I46" s="90"/>
      <c r="J46" s="81"/>
      <c r="K46" s="33"/>
      <c r="L46" s="35"/>
      <c r="M46" s="90"/>
      <c r="N46" s="110"/>
      <c r="O46" s="33"/>
      <c r="P46" s="90"/>
      <c r="Q46" s="81"/>
      <c r="R46" s="35"/>
      <c r="S46" s="35"/>
      <c r="T46" s="5"/>
      <c r="U46" s="33"/>
      <c r="V46" s="90"/>
      <c r="W46" s="81"/>
      <c r="X46" s="35"/>
      <c r="Y46" s="35"/>
      <c r="Z46" s="33"/>
      <c r="AA46" s="33"/>
      <c r="AB46" s="90"/>
    </row>
    <row r="47" spans="1:28" x14ac:dyDescent="0.25">
      <c r="A47" s="81"/>
      <c r="B47" s="35"/>
      <c r="C47" s="33"/>
      <c r="D47" s="33"/>
      <c r="E47" s="79"/>
      <c r="F47" s="95"/>
      <c r="G47" s="33"/>
      <c r="H47" s="35"/>
      <c r="I47" s="90"/>
      <c r="J47" s="81"/>
      <c r="K47" s="33"/>
      <c r="L47" s="35"/>
      <c r="M47" s="90"/>
      <c r="N47" s="110"/>
      <c r="O47" s="33"/>
      <c r="P47" s="90"/>
      <c r="Q47" s="81"/>
      <c r="R47" s="35"/>
      <c r="S47" s="35"/>
      <c r="T47" s="5"/>
      <c r="U47" s="33"/>
      <c r="V47" s="90"/>
      <c r="W47" s="81"/>
      <c r="X47" s="35"/>
      <c r="Y47" s="35"/>
      <c r="Z47" s="33"/>
      <c r="AA47" s="33"/>
      <c r="AB47" s="90"/>
    </row>
    <row r="48" spans="1:28" x14ac:dyDescent="0.25">
      <c r="A48" s="81"/>
      <c r="B48" s="35"/>
      <c r="C48" s="33"/>
      <c r="D48" s="33"/>
      <c r="E48" s="79"/>
      <c r="F48" s="95"/>
      <c r="G48" s="33"/>
      <c r="H48" s="35"/>
      <c r="I48" s="90"/>
      <c r="J48" s="81"/>
      <c r="K48" s="33"/>
      <c r="L48" s="35"/>
      <c r="M48" s="90"/>
      <c r="N48" s="110"/>
      <c r="O48" s="33"/>
      <c r="P48" s="90"/>
      <c r="Q48" s="81"/>
      <c r="R48" s="35"/>
      <c r="S48" s="35"/>
      <c r="T48" s="5"/>
      <c r="U48" s="33"/>
      <c r="V48" s="90"/>
      <c r="W48" s="81"/>
      <c r="X48" s="35"/>
      <c r="Y48" s="35"/>
      <c r="Z48" s="33"/>
      <c r="AA48" s="33"/>
      <c r="AB48" s="90"/>
    </row>
    <row r="49" spans="1:28" x14ac:dyDescent="0.25">
      <c r="A49" s="81"/>
      <c r="B49" s="35"/>
      <c r="C49" s="33"/>
      <c r="D49" s="33"/>
      <c r="E49" s="79"/>
      <c r="F49" s="95"/>
      <c r="G49" s="33"/>
      <c r="H49" s="35"/>
      <c r="I49" s="90"/>
      <c r="J49" s="81"/>
      <c r="K49" s="33"/>
      <c r="L49" s="35"/>
      <c r="M49" s="90"/>
      <c r="N49" s="110"/>
      <c r="O49" s="33"/>
      <c r="P49" s="90"/>
      <c r="Q49" s="81"/>
      <c r="R49" s="35"/>
      <c r="S49" s="35"/>
      <c r="T49" s="5"/>
      <c r="U49" s="33"/>
      <c r="V49" s="90"/>
      <c r="W49" s="81"/>
      <c r="X49" s="35"/>
      <c r="Y49" s="35"/>
      <c r="Z49" s="33"/>
      <c r="AA49" s="33"/>
      <c r="AB49" s="90"/>
    </row>
    <row r="50" spans="1:28" x14ac:dyDescent="0.25">
      <c r="A50" s="81"/>
      <c r="B50" s="35"/>
      <c r="C50" s="33"/>
      <c r="D50" s="33"/>
      <c r="E50" s="79"/>
      <c r="F50" s="95"/>
      <c r="G50" s="33"/>
      <c r="H50" s="35"/>
      <c r="I50" s="90"/>
      <c r="J50" s="81"/>
      <c r="K50" s="33"/>
      <c r="L50" s="35"/>
      <c r="M50" s="90"/>
      <c r="N50" s="110"/>
      <c r="O50" s="33"/>
      <c r="P50" s="90"/>
      <c r="Q50" s="81"/>
      <c r="R50" s="35"/>
      <c r="S50" s="35"/>
      <c r="T50" s="5"/>
      <c r="U50" s="33"/>
      <c r="V50" s="90"/>
      <c r="W50" s="81"/>
      <c r="X50" s="35"/>
      <c r="Y50" s="35"/>
      <c r="Z50" s="33"/>
      <c r="AA50" s="33"/>
      <c r="AB50" s="90"/>
    </row>
    <row r="51" spans="1:28" x14ac:dyDescent="0.25">
      <c r="A51" s="81"/>
      <c r="B51" s="35"/>
      <c r="C51" s="33"/>
      <c r="D51" s="33"/>
      <c r="E51" s="79"/>
      <c r="F51" s="95"/>
      <c r="G51" s="33"/>
      <c r="H51" s="35"/>
      <c r="I51" s="90"/>
      <c r="J51" s="81"/>
      <c r="K51" s="33"/>
      <c r="L51" s="35"/>
      <c r="M51" s="90"/>
      <c r="N51" s="110"/>
      <c r="O51" s="33"/>
      <c r="P51" s="90"/>
      <c r="Q51" s="81"/>
      <c r="R51" s="35"/>
      <c r="S51" s="35"/>
      <c r="T51" s="5"/>
      <c r="U51" s="33"/>
      <c r="V51" s="90"/>
      <c r="W51" s="81"/>
      <c r="X51" s="35"/>
      <c r="Y51" s="35"/>
      <c r="Z51" s="33"/>
      <c r="AA51" s="33"/>
      <c r="AB51" s="90"/>
    </row>
    <row r="52" spans="1:28" x14ac:dyDescent="0.25">
      <c r="A52" s="81"/>
      <c r="B52" s="35"/>
      <c r="C52" s="33"/>
      <c r="D52" s="33"/>
      <c r="E52" s="79"/>
      <c r="F52" s="95"/>
      <c r="G52" s="33"/>
      <c r="H52" s="35"/>
      <c r="I52" s="90"/>
      <c r="J52" s="81"/>
      <c r="K52" s="33"/>
      <c r="L52" s="35"/>
      <c r="M52" s="90"/>
      <c r="N52" s="110"/>
      <c r="O52" s="33"/>
      <c r="P52" s="90"/>
      <c r="Q52" s="81"/>
      <c r="R52" s="35"/>
      <c r="S52" s="35"/>
      <c r="T52" s="5"/>
      <c r="U52" s="33"/>
      <c r="V52" s="90"/>
      <c r="W52" s="81"/>
      <c r="X52" s="35"/>
      <c r="Y52" s="35"/>
      <c r="Z52" s="33"/>
      <c r="AA52" s="33"/>
      <c r="AB52" s="90"/>
    </row>
    <row r="53" spans="1:28" x14ac:dyDescent="0.25">
      <c r="A53" s="81"/>
      <c r="B53" s="35"/>
      <c r="C53" s="33"/>
      <c r="D53" s="33"/>
      <c r="E53" s="79"/>
      <c r="F53" s="95"/>
      <c r="G53" s="33"/>
      <c r="H53" s="35"/>
      <c r="I53" s="90"/>
      <c r="J53" s="81"/>
      <c r="K53" s="33"/>
      <c r="L53" s="35"/>
      <c r="M53" s="90"/>
      <c r="N53" s="110"/>
      <c r="O53" s="33"/>
      <c r="P53" s="90"/>
      <c r="Q53" s="81"/>
      <c r="R53" s="35"/>
      <c r="S53" s="35"/>
      <c r="T53" s="5"/>
      <c r="U53" s="33"/>
      <c r="V53" s="90"/>
      <c r="W53" s="81"/>
      <c r="X53" s="35"/>
      <c r="Y53" s="35"/>
      <c r="Z53" s="33"/>
      <c r="AA53" s="33"/>
      <c r="AB53" s="90"/>
    </row>
    <row r="54" spans="1:28" x14ac:dyDescent="0.25">
      <c r="A54" s="81"/>
      <c r="B54" s="35"/>
      <c r="C54" s="33"/>
      <c r="D54" s="33"/>
      <c r="E54" s="79"/>
      <c r="F54" s="95"/>
      <c r="G54" s="33"/>
      <c r="H54" s="35"/>
      <c r="I54" s="90"/>
      <c r="J54" s="81"/>
      <c r="K54" s="33"/>
      <c r="L54" s="35"/>
      <c r="M54" s="90"/>
      <c r="N54" s="110"/>
      <c r="O54" s="33"/>
      <c r="P54" s="90"/>
      <c r="Q54" s="81"/>
      <c r="R54" s="35"/>
      <c r="S54" s="35"/>
      <c r="T54" s="5"/>
      <c r="U54" s="33"/>
      <c r="V54" s="90"/>
      <c r="W54" s="81"/>
      <c r="X54" s="35"/>
      <c r="Y54" s="35"/>
      <c r="Z54" s="33"/>
      <c r="AA54" s="33"/>
      <c r="AB54" s="90"/>
    </row>
    <row r="55" spans="1:28" x14ac:dyDescent="0.25">
      <c r="A55" s="81"/>
      <c r="B55" s="35"/>
      <c r="C55" s="33"/>
      <c r="D55" s="33"/>
      <c r="E55" s="79"/>
      <c r="F55" s="95"/>
      <c r="G55" s="33"/>
      <c r="H55" s="35"/>
      <c r="I55" s="90"/>
      <c r="J55" s="81"/>
      <c r="K55" s="33"/>
      <c r="L55" s="35"/>
      <c r="M55" s="90"/>
      <c r="N55" s="110"/>
      <c r="O55" s="33"/>
      <c r="P55" s="90"/>
      <c r="Q55" s="81"/>
      <c r="R55" s="35"/>
      <c r="S55" s="35"/>
      <c r="T55" s="5"/>
      <c r="U55" s="33"/>
      <c r="V55" s="90"/>
      <c r="W55" s="81"/>
      <c r="X55" s="35"/>
      <c r="Y55" s="35"/>
      <c r="Z55" s="33"/>
      <c r="AA55" s="33"/>
      <c r="AB55" s="90"/>
    </row>
    <row r="56" spans="1:28" x14ac:dyDescent="0.25">
      <c r="A56" s="81"/>
      <c r="B56" s="35"/>
      <c r="C56" s="33"/>
      <c r="D56" s="33"/>
      <c r="E56" s="79"/>
      <c r="F56" s="95"/>
      <c r="G56" s="33"/>
      <c r="H56" s="35"/>
      <c r="I56" s="90"/>
      <c r="J56" s="81"/>
      <c r="K56" s="33"/>
      <c r="L56" s="35"/>
      <c r="M56" s="90"/>
      <c r="N56" s="110"/>
      <c r="O56" s="33"/>
      <c r="P56" s="90"/>
      <c r="Q56" s="81"/>
      <c r="R56" s="35"/>
      <c r="S56" s="35"/>
      <c r="T56" s="5"/>
      <c r="U56" s="33"/>
      <c r="V56" s="90"/>
      <c r="W56" s="81"/>
      <c r="X56" s="35"/>
      <c r="Y56" s="35"/>
      <c r="Z56" s="33"/>
      <c r="AA56" s="33"/>
      <c r="AB56" s="90"/>
    </row>
    <row r="57" spans="1:28" x14ac:dyDescent="0.25">
      <c r="A57" s="81"/>
      <c r="B57" s="35"/>
      <c r="C57" s="33"/>
      <c r="D57" s="33"/>
      <c r="E57" s="79"/>
      <c r="F57" s="95"/>
      <c r="G57" s="33"/>
      <c r="H57" s="35"/>
      <c r="I57" s="90"/>
      <c r="J57" s="81"/>
      <c r="K57" s="33"/>
      <c r="L57" s="35"/>
      <c r="M57" s="90"/>
      <c r="N57" s="110"/>
      <c r="O57" s="33"/>
      <c r="P57" s="90"/>
      <c r="Q57" s="81"/>
      <c r="R57" s="35"/>
      <c r="S57" s="35"/>
      <c r="T57" s="5"/>
      <c r="U57" s="33"/>
      <c r="V57" s="90"/>
      <c r="W57" s="81"/>
      <c r="X57" s="35"/>
      <c r="Y57" s="35"/>
      <c r="Z57" s="33"/>
      <c r="AA57" s="33"/>
      <c r="AB57" s="90"/>
    </row>
    <row r="58" spans="1:28" x14ac:dyDescent="0.25">
      <c r="A58" s="81"/>
      <c r="B58" s="35"/>
      <c r="C58" s="33"/>
      <c r="D58" s="33"/>
      <c r="E58" s="79"/>
      <c r="F58" s="95"/>
      <c r="G58" s="33"/>
      <c r="H58" s="35"/>
      <c r="I58" s="90"/>
      <c r="J58" s="81"/>
      <c r="K58" s="33"/>
      <c r="L58" s="35"/>
      <c r="M58" s="90"/>
      <c r="N58" s="110"/>
      <c r="O58" s="33"/>
      <c r="P58" s="90"/>
      <c r="Q58" s="81"/>
      <c r="R58" s="35"/>
      <c r="S58" s="35"/>
      <c r="T58" s="5"/>
      <c r="U58" s="33"/>
      <c r="V58" s="90"/>
      <c r="W58" s="81"/>
      <c r="X58" s="35"/>
      <c r="Y58" s="35"/>
      <c r="Z58" s="33"/>
      <c r="AA58" s="33"/>
      <c r="AB58" s="90"/>
    </row>
    <row r="59" spans="1:28" x14ac:dyDescent="0.25">
      <c r="A59" s="81"/>
      <c r="B59" s="35"/>
      <c r="C59" s="33"/>
      <c r="D59" s="33"/>
      <c r="E59" s="79"/>
      <c r="F59" s="95"/>
      <c r="G59" s="33"/>
      <c r="H59" s="35"/>
      <c r="I59" s="90"/>
      <c r="J59" s="81"/>
      <c r="K59" s="33"/>
      <c r="L59" s="35"/>
      <c r="M59" s="90"/>
      <c r="N59" s="110"/>
      <c r="O59" s="33"/>
      <c r="P59" s="90"/>
      <c r="Q59" s="81"/>
      <c r="R59" s="35"/>
      <c r="S59" s="35"/>
      <c r="T59" s="5"/>
      <c r="U59" s="33"/>
      <c r="V59" s="90"/>
      <c r="W59" s="81"/>
      <c r="X59" s="35"/>
      <c r="Y59" s="35"/>
      <c r="Z59" s="33"/>
      <c r="AA59" s="33"/>
      <c r="AB59" s="90"/>
    </row>
    <row r="60" spans="1:28" x14ac:dyDescent="0.25">
      <c r="A60" s="81"/>
      <c r="B60" s="35"/>
      <c r="C60" s="33"/>
      <c r="D60" s="33"/>
      <c r="E60" s="79"/>
      <c r="F60" s="95"/>
      <c r="G60" s="33"/>
      <c r="H60" s="35"/>
      <c r="I60" s="90"/>
      <c r="J60" s="81"/>
      <c r="K60" s="33"/>
      <c r="L60" s="35"/>
      <c r="M60" s="90"/>
      <c r="N60" s="110"/>
      <c r="O60" s="33"/>
      <c r="P60" s="90"/>
      <c r="Q60" s="81"/>
      <c r="R60" s="35"/>
      <c r="S60" s="35"/>
      <c r="T60" s="5"/>
      <c r="U60" s="33"/>
      <c r="V60" s="90"/>
      <c r="W60" s="81"/>
      <c r="X60" s="35"/>
      <c r="Y60" s="35"/>
      <c r="Z60" s="33"/>
      <c r="AA60" s="33"/>
      <c r="AB60" s="90"/>
    </row>
    <row r="61" spans="1:28" x14ac:dyDescent="0.25">
      <c r="A61" s="81"/>
      <c r="B61" s="35"/>
      <c r="C61" s="33"/>
      <c r="D61" s="33"/>
      <c r="E61" s="79"/>
      <c r="F61" s="95"/>
      <c r="G61" s="33"/>
      <c r="H61" s="35"/>
      <c r="I61" s="90"/>
      <c r="J61" s="81"/>
      <c r="K61" s="33"/>
      <c r="L61" s="35"/>
      <c r="M61" s="90"/>
      <c r="N61" s="110"/>
      <c r="O61" s="33"/>
      <c r="P61" s="90"/>
      <c r="Q61" s="81"/>
      <c r="R61" s="35"/>
      <c r="S61" s="35"/>
      <c r="T61" s="5"/>
      <c r="U61" s="33"/>
      <c r="V61" s="90"/>
      <c r="W61" s="81"/>
      <c r="X61" s="35"/>
      <c r="Y61" s="35"/>
      <c r="Z61" s="33"/>
      <c r="AA61" s="33"/>
      <c r="AB61" s="90"/>
    </row>
    <row r="62" spans="1:28" x14ac:dyDescent="0.25">
      <c r="A62" s="81"/>
      <c r="B62" s="35"/>
      <c r="C62" s="33"/>
      <c r="D62" s="33"/>
      <c r="E62" s="79"/>
      <c r="F62" s="95"/>
      <c r="G62" s="33"/>
      <c r="H62" s="35"/>
      <c r="I62" s="90"/>
      <c r="J62" s="81"/>
      <c r="K62" s="33"/>
      <c r="L62" s="35"/>
      <c r="M62" s="90"/>
      <c r="N62" s="110"/>
      <c r="O62" s="33"/>
      <c r="P62" s="90"/>
      <c r="Q62" s="81"/>
      <c r="R62" s="35"/>
      <c r="S62" s="35"/>
      <c r="T62" s="5"/>
      <c r="U62" s="33"/>
      <c r="V62" s="90"/>
      <c r="W62" s="81"/>
      <c r="X62" s="35"/>
      <c r="Y62" s="35"/>
      <c r="Z62" s="33"/>
      <c r="AA62" s="33"/>
      <c r="AB62" s="90"/>
    </row>
    <row r="63" spans="1:28" x14ac:dyDescent="0.25">
      <c r="A63" s="81"/>
      <c r="B63" s="35"/>
      <c r="C63" s="33"/>
      <c r="D63" s="33"/>
      <c r="E63" s="79"/>
      <c r="F63" s="95"/>
      <c r="G63" s="33"/>
      <c r="H63" s="35"/>
      <c r="I63" s="90"/>
      <c r="J63" s="81"/>
      <c r="K63" s="33"/>
      <c r="L63" s="35"/>
      <c r="M63" s="90"/>
      <c r="N63" s="110"/>
      <c r="O63" s="33"/>
      <c r="P63" s="90"/>
      <c r="Q63" s="81"/>
      <c r="R63" s="35"/>
      <c r="S63" s="35"/>
      <c r="T63" s="5"/>
      <c r="U63" s="33"/>
      <c r="V63" s="90"/>
      <c r="W63" s="81"/>
      <c r="X63" s="35"/>
      <c r="Y63" s="35"/>
      <c r="Z63" s="33"/>
      <c r="AA63" s="33"/>
      <c r="AB63" s="90"/>
    </row>
    <row r="64" spans="1:28" x14ac:dyDescent="0.25">
      <c r="A64" s="81"/>
      <c r="B64" s="35"/>
      <c r="C64" s="33"/>
      <c r="D64" s="33"/>
      <c r="E64" s="79"/>
      <c r="F64" s="95"/>
      <c r="G64" s="33"/>
      <c r="H64" s="35"/>
      <c r="I64" s="90"/>
      <c r="J64" s="81"/>
      <c r="K64" s="33"/>
      <c r="L64" s="35"/>
      <c r="M64" s="90"/>
      <c r="N64" s="110"/>
      <c r="O64" s="33"/>
      <c r="P64" s="90"/>
      <c r="Q64" s="81"/>
      <c r="R64" s="35"/>
      <c r="S64" s="35"/>
      <c r="T64" s="5"/>
      <c r="U64" s="33"/>
      <c r="V64" s="90"/>
      <c r="W64" s="81"/>
      <c r="X64" s="35"/>
      <c r="Y64" s="35"/>
      <c r="Z64" s="33"/>
      <c r="AA64" s="33"/>
      <c r="AB64" s="90"/>
    </row>
    <row r="65" spans="1:28" x14ac:dyDescent="0.25">
      <c r="A65" s="81"/>
      <c r="B65" s="35"/>
      <c r="C65" s="33"/>
      <c r="D65" s="33"/>
      <c r="E65" s="79"/>
      <c r="F65" s="95"/>
      <c r="G65" s="33"/>
      <c r="H65" s="35"/>
      <c r="I65" s="90"/>
      <c r="J65" s="81"/>
      <c r="K65" s="33"/>
      <c r="L65" s="35"/>
      <c r="M65" s="90"/>
      <c r="N65" s="110"/>
      <c r="O65" s="33"/>
      <c r="P65" s="90"/>
      <c r="Q65" s="81"/>
      <c r="R65" s="35"/>
      <c r="S65" s="35"/>
      <c r="T65" s="5"/>
      <c r="U65" s="33"/>
      <c r="V65" s="90"/>
      <c r="W65" s="81"/>
      <c r="X65" s="35"/>
      <c r="Y65" s="35"/>
      <c r="Z65" s="33"/>
      <c r="AA65" s="33"/>
      <c r="AB65" s="90"/>
    </row>
    <row r="66" spans="1:28" x14ac:dyDescent="0.25">
      <c r="A66" s="81"/>
      <c r="B66" s="35"/>
      <c r="C66" s="33"/>
      <c r="D66" s="33"/>
      <c r="E66" s="79"/>
      <c r="F66" s="95"/>
      <c r="G66" s="33"/>
      <c r="H66" s="35"/>
      <c r="I66" s="90"/>
      <c r="J66" s="81"/>
      <c r="K66" s="33"/>
      <c r="L66" s="35"/>
      <c r="M66" s="90"/>
      <c r="N66" s="110"/>
      <c r="O66" s="33"/>
      <c r="P66" s="90"/>
      <c r="Q66" s="81"/>
      <c r="R66" s="35"/>
      <c r="S66" s="35"/>
      <c r="T66" s="5"/>
      <c r="U66" s="33"/>
      <c r="V66" s="90"/>
      <c r="W66" s="81"/>
      <c r="X66" s="35"/>
      <c r="Y66" s="35"/>
      <c r="Z66" s="33"/>
      <c r="AA66" s="33"/>
      <c r="AB66" s="90"/>
    </row>
    <row r="67" spans="1:28" x14ac:dyDescent="0.25">
      <c r="A67" s="81"/>
      <c r="B67" s="35"/>
      <c r="C67" s="33"/>
      <c r="D67" s="33"/>
      <c r="E67" s="79"/>
      <c r="F67" s="95"/>
      <c r="G67" s="33"/>
      <c r="H67" s="35"/>
      <c r="I67" s="90"/>
      <c r="J67" s="81"/>
      <c r="K67" s="33"/>
      <c r="L67" s="35"/>
      <c r="M67" s="90"/>
      <c r="N67" s="110"/>
      <c r="O67" s="33"/>
      <c r="P67" s="90"/>
      <c r="Q67" s="81"/>
      <c r="R67" s="35"/>
      <c r="S67" s="35"/>
      <c r="T67" s="5"/>
      <c r="U67" s="33"/>
      <c r="V67" s="90"/>
      <c r="W67" s="81"/>
      <c r="X67" s="35"/>
      <c r="Y67" s="35"/>
      <c r="Z67" s="33"/>
      <c r="AA67" s="33"/>
      <c r="AB67" s="90"/>
    </row>
    <row r="68" spans="1:28" x14ac:dyDescent="0.25">
      <c r="A68" s="81"/>
      <c r="B68" s="35"/>
      <c r="C68" s="33"/>
      <c r="D68" s="33"/>
      <c r="E68" s="79"/>
      <c r="F68" s="95"/>
      <c r="G68" s="33"/>
      <c r="H68" s="35"/>
      <c r="I68" s="90"/>
      <c r="J68" s="81"/>
      <c r="K68" s="33"/>
      <c r="L68" s="35"/>
      <c r="M68" s="90"/>
      <c r="N68" s="110"/>
      <c r="O68" s="33"/>
      <c r="P68" s="90"/>
      <c r="Q68" s="81"/>
      <c r="R68" s="35"/>
      <c r="S68" s="35"/>
      <c r="T68" s="5"/>
      <c r="U68" s="33"/>
      <c r="V68" s="90"/>
      <c r="W68" s="81"/>
      <c r="X68" s="35"/>
      <c r="Y68" s="35"/>
      <c r="Z68" s="33"/>
      <c r="AA68" s="33"/>
      <c r="AB68" s="90"/>
    </row>
    <row r="69" spans="1:28" x14ac:dyDescent="0.25">
      <c r="A69" s="81"/>
      <c r="B69" s="35"/>
      <c r="C69" s="33"/>
      <c r="D69" s="33"/>
      <c r="E69" s="79"/>
      <c r="F69" s="95"/>
      <c r="G69" s="33"/>
      <c r="H69" s="35"/>
      <c r="I69" s="90"/>
      <c r="J69" s="81"/>
      <c r="K69" s="33"/>
      <c r="L69" s="35"/>
      <c r="M69" s="90"/>
      <c r="N69" s="110"/>
      <c r="O69" s="33"/>
      <c r="P69" s="90"/>
      <c r="Q69" s="81"/>
      <c r="R69" s="35"/>
      <c r="S69" s="35"/>
      <c r="T69" s="5"/>
      <c r="U69" s="33"/>
      <c r="V69" s="90"/>
      <c r="W69" s="81"/>
      <c r="X69" s="35"/>
      <c r="Y69" s="35"/>
      <c r="Z69" s="33"/>
      <c r="AA69" s="33"/>
      <c r="AB69" s="90"/>
    </row>
    <row r="70" spans="1:28" x14ac:dyDescent="0.25">
      <c r="A70" s="81"/>
      <c r="B70" s="35"/>
      <c r="C70" s="33"/>
      <c r="D70" s="33"/>
      <c r="E70" s="79"/>
      <c r="F70" s="95"/>
      <c r="G70" s="33"/>
      <c r="H70" s="35"/>
      <c r="I70" s="90"/>
      <c r="J70" s="81"/>
      <c r="K70" s="33"/>
      <c r="L70" s="35"/>
      <c r="M70" s="90"/>
      <c r="N70" s="110"/>
      <c r="O70" s="33"/>
      <c r="P70" s="90"/>
      <c r="Q70" s="81"/>
      <c r="R70" s="35"/>
      <c r="S70" s="35"/>
      <c r="T70" s="5"/>
      <c r="U70" s="33"/>
      <c r="V70" s="90"/>
      <c r="W70" s="81"/>
      <c r="X70" s="35"/>
      <c r="Y70" s="35"/>
      <c r="Z70" s="33"/>
      <c r="AA70" s="33"/>
      <c r="AB70" s="90"/>
    </row>
    <row r="71" spans="1:28" x14ac:dyDescent="0.25">
      <c r="A71" s="81"/>
      <c r="B71" s="35"/>
      <c r="C71" s="33"/>
      <c r="D71" s="33"/>
      <c r="E71" s="79"/>
      <c r="F71" s="95"/>
      <c r="G71" s="33"/>
      <c r="H71" s="35"/>
      <c r="I71" s="90"/>
      <c r="J71" s="81"/>
      <c r="K71" s="33"/>
      <c r="L71" s="35"/>
      <c r="M71" s="90"/>
      <c r="N71" s="110"/>
      <c r="O71" s="33"/>
      <c r="P71" s="90"/>
      <c r="Q71" s="81"/>
      <c r="R71" s="35"/>
      <c r="S71" s="35"/>
      <c r="T71" s="5"/>
      <c r="U71" s="33"/>
      <c r="V71" s="90"/>
      <c r="W71" s="81"/>
      <c r="X71" s="35"/>
      <c r="Y71" s="35"/>
      <c r="Z71" s="33"/>
      <c r="AA71" s="33"/>
      <c r="AB71" s="90"/>
    </row>
    <row r="72" spans="1:28" x14ac:dyDescent="0.25">
      <c r="A72" s="81"/>
      <c r="B72" s="35"/>
      <c r="C72" s="33"/>
      <c r="D72" s="33"/>
      <c r="E72" s="79"/>
      <c r="F72" s="95"/>
      <c r="G72" s="33"/>
      <c r="H72" s="35"/>
      <c r="I72" s="90"/>
      <c r="J72" s="81"/>
      <c r="K72" s="33"/>
      <c r="L72" s="35"/>
      <c r="M72" s="90"/>
      <c r="N72" s="110"/>
      <c r="O72" s="33"/>
      <c r="P72" s="90"/>
      <c r="Q72" s="81"/>
      <c r="R72" s="35"/>
      <c r="S72" s="35"/>
      <c r="T72" s="5"/>
      <c r="U72" s="33"/>
      <c r="V72" s="90"/>
      <c r="W72" s="81"/>
      <c r="X72" s="35"/>
      <c r="Y72" s="35"/>
      <c r="Z72" s="33"/>
      <c r="AA72" s="33"/>
      <c r="AB72" s="90"/>
    </row>
    <row r="73" spans="1:28" x14ac:dyDescent="0.25">
      <c r="A73" s="81"/>
      <c r="B73" s="35"/>
      <c r="C73" s="33"/>
      <c r="D73" s="33"/>
      <c r="E73" s="79"/>
      <c r="F73" s="95"/>
      <c r="G73" s="33"/>
      <c r="H73" s="35"/>
      <c r="I73" s="90"/>
      <c r="J73" s="81"/>
      <c r="K73" s="33"/>
      <c r="L73" s="35"/>
      <c r="M73" s="90"/>
      <c r="N73" s="110"/>
      <c r="O73" s="33"/>
      <c r="P73" s="90"/>
      <c r="Q73" s="81"/>
      <c r="R73" s="35"/>
      <c r="S73" s="35"/>
      <c r="T73" s="5"/>
      <c r="U73" s="33"/>
      <c r="V73" s="90"/>
      <c r="W73" s="81"/>
      <c r="X73" s="35"/>
      <c r="Y73" s="35"/>
      <c r="Z73" s="33"/>
      <c r="AA73" s="33"/>
      <c r="AB73" s="90"/>
    </row>
    <row r="74" spans="1:28" x14ac:dyDescent="0.25">
      <c r="A74" s="81"/>
      <c r="B74" s="35"/>
      <c r="C74" s="33"/>
      <c r="D74" s="33"/>
      <c r="E74" s="79"/>
      <c r="F74" s="95"/>
      <c r="G74" s="33"/>
      <c r="H74" s="35"/>
      <c r="I74" s="90"/>
      <c r="J74" s="81"/>
      <c r="K74" s="33"/>
      <c r="L74" s="35"/>
      <c r="M74" s="90"/>
      <c r="N74" s="110"/>
      <c r="O74" s="33"/>
      <c r="P74" s="90"/>
      <c r="Q74" s="81"/>
      <c r="R74" s="35"/>
      <c r="S74" s="35"/>
      <c r="T74" s="5"/>
      <c r="U74" s="33"/>
      <c r="V74" s="90"/>
      <c r="W74" s="81"/>
      <c r="X74" s="35"/>
      <c r="Y74" s="35"/>
      <c r="Z74" s="33"/>
      <c r="AA74" s="33"/>
      <c r="AB74" s="90"/>
    </row>
    <row r="75" spans="1:28" x14ac:dyDescent="0.25">
      <c r="A75" s="81"/>
      <c r="B75" s="35"/>
      <c r="C75" s="33"/>
      <c r="D75" s="33"/>
      <c r="E75" s="79"/>
      <c r="F75" s="95"/>
      <c r="G75" s="33"/>
      <c r="H75" s="35"/>
      <c r="I75" s="90"/>
      <c r="J75" s="81"/>
      <c r="K75" s="33"/>
      <c r="L75" s="35"/>
      <c r="M75" s="90"/>
      <c r="N75" s="110"/>
      <c r="O75" s="33"/>
      <c r="P75" s="90"/>
      <c r="Q75" s="81"/>
      <c r="R75" s="35"/>
      <c r="S75" s="35"/>
      <c r="T75" s="5"/>
      <c r="U75" s="33"/>
      <c r="V75" s="90"/>
      <c r="W75" s="81"/>
      <c r="X75" s="35"/>
      <c r="Y75" s="35"/>
      <c r="Z75" s="33"/>
      <c r="AA75" s="33"/>
      <c r="AB75" s="90"/>
    </row>
    <row r="76" spans="1:28" x14ac:dyDescent="0.25">
      <c r="A76" s="81"/>
      <c r="B76" s="35"/>
      <c r="C76" s="33"/>
      <c r="D76" s="33"/>
      <c r="E76" s="79"/>
      <c r="F76" s="95"/>
      <c r="G76" s="33"/>
      <c r="H76" s="35"/>
      <c r="I76" s="90"/>
      <c r="J76" s="81"/>
      <c r="K76" s="33"/>
      <c r="L76" s="35"/>
      <c r="M76" s="90"/>
      <c r="N76" s="110"/>
      <c r="O76" s="33"/>
      <c r="P76" s="90"/>
      <c r="Q76" s="81"/>
      <c r="R76" s="35"/>
      <c r="S76" s="35"/>
      <c r="T76" s="5"/>
      <c r="U76" s="33"/>
      <c r="V76" s="90"/>
      <c r="W76" s="81"/>
      <c r="X76" s="35"/>
      <c r="Y76" s="35"/>
      <c r="Z76" s="33"/>
      <c r="AA76" s="33"/>
      <c r="AB76" s="90"/>
    </row>
    <row r="77" spans="1:28" x14ac:dyDescent="0.25">
      <c r="A77" s="81"/>
      <c r="B77" s="35"/>
      <c r="C77" s="33"/>
      <c r="D77" s="33"/>
      <c r="E77" s="79"/>
      <c r="F77" s="95"/>
      <c r="G77" s="33"/>
      <c r="H77" s="35"/>
      <c r="I77" s="90"/>
      <c r="J77" s="81"/>
      <c r="K77" s="33"/>
      <c r="L77" s="35"/>
      <c r="M77" s="90"/>
      <c r="N77" s="110"/>
      <c r="O77" s="33"/>
      <c r="P77" s="90"/>
      <c r="Q77" s="81"/>
      <c r="R77" s="35"/>
      <c r="S77" s="35"/>
      <c r="T77" s="5"/>
      <c r="U77" s="33"/>
      <c r="V77" s="90"/>
      <c r="W77" s="81"/>
      <c r="X77" s="35"/>
      <c r="Y77" s="35"/>
      <c r="Z77" s="33"/>
      <c r="AA77" s="33"/>
      <c r="AB77" s="90"/>
    </row>
    <row r="78" spans="1:28" x14ac:dyDescent="0.25">
      <c r="A78" s="81"/>
      <c r="B78" s="35"/>
      <c r="C78" s="33"/>
      <c r="D78" s="33"/>
      <c r="E78" s="79"/>
      <c r="F78" s="95"/>
      <c r="G78" s="33"/>
      <c r="H78" s="35"/>
      <c r="I78" s="90"/>
      <c r="J78" s="81"/>
      <c r="K78" s="33"/>
      <c r="L78" s="35"/>
      <c r="M78" s="90"/>
      <c r="N78" s="110"/>
      <c r="O78" s="33"/>
      <c r="P78" s="90"/>
      <c r="Q78" s="81"/>
      <c r="R78" s="35"/>
      <c r="S78" s="35"/>
      <c r="T78" s="5"/>
      <c r="U78" s="33"/>
      <c r="V78" s="90"/>
      <c r="W78" s="81"/>
      <c r="X78" s="35"/>
      <c r="Y78" s="35"/>
      <c r="Z78" s="33"/>
      <c r="AA78" s="33"/>
      <c r="AB78" s="90"/>
    </row>
    <row r="79" spans="1:28" x14ac:dyDescent="0.25">
      <c r="A79" s="81"/>
      <c r="B79" s="35"/>
      <c r="C79" s="33"/>
      <c r="D79" s="33"/>
      <c r="E79" s="79"/>
      <c r="F79" s="95"/>
      <c r="G79" s="33"/>
      <c r="H79" s="35"/>
      <c r="I79" s="90"/>
      <c r="J79" s="81"/>
      <c r="K79" s="33"/>
      <c r="L79" s="35"/>
      <c r="M79" s="90"/>
      <c r="N79" s="110"/>
      <c r="O79" s="33"/>
      <c r="P79" s="90"/>
      <c r="Q79" s="81"/>
      <c r="R79" s="35"/>
      <c r="S79" s="35"/>
      <c r="T79" s="5"/>
      <c r="U79" s="33"/>
      <c r="V79" s="90"/>
      <c r="W79" s="81"/>
      <c r="X79" s="35"/>
      <c r="Y79" s="35"/>
      <c r="Z79" s="33"/>
      <c r="AA79" s="33"/>
      <c r="AB79" s="90"/>
    </row>
    <row r="80" spans="1:28" x14ac:dyDescent="0.25">
      <c r="A80" s="81"/>
      <c r="B80" s="35"/>
      <c r="C80" s="33"/>
      <c r="D80" s="33"/>
      <c r="E80" s="79"/>
      <c r="F80" s="95"/>
      <c r="G80" s="33"/>
      <c r="H80" s="35"/>
      <c r="I80" s="90"/>
      <c r="J80" s="81"/>
      <c r="K80" s="33"/>
      <c r="L80" s="35"/>
      <c r="M80" s="90"/>
      <c r="N80" s="110"/>
      <c r="O80" s="33"/>
      <c r="P80" s="90"/>
      <c r="Q80" s="81"/>
      <c r="R80" s="35"/>
      <c r="S80" s="35"/>
      <c r="T80" s="5"/>
      <c r="U80" s="33"/>
      <c r="V80" s="90"/>
      <c r="W80" s="81"/>
      <c r="X80" s="35"/>
      <c r="Y80" s="35"/>
      <c r="Z80" s="33"/>
      <c r="AA80" s="33"/>
      <c r="AB80" s="90"/>
    </row>
    <row r="81" spans="1:28" x14ac:dyDescent="0.25">
      <c r="A81" s="81"/>
      <c r="B81" s="35"/>
      <c r="C81" s="33"/>
      <c r="D81" s="33"/>
      <c r="E81" s="79"/>
      <c r="F81" s="95"/>
      <c r="G81" s="33"/>
      <c r="H81" s="35"/>
      <c r="I81" s="90"/>
      <c r="J81" s="81"/>
      <c r="K81" s="33"/>
      <c r="L81" s="35"/>
      <c r="M81" s="90"/>
      <c r="N81" s="110"/>
      <c r="O81" s="33"/>
      <c r="P81" s="90"/>
      <c r="Q81" s="81"/>
      <c r="R81" s="35"/>
      <c r="S81" s="35"/>
      <c r="T81" s="5"/>
      <c r="U81" s="33"/>
      <c r="V81" s="90"/>
      <c r="W81" s="81"/>
      <c r="X81" s="35"/>
      <c r="Y81" s="35"/>
      <c r="Z81" s="33"/>
      <c r="AA81" s="33"/>
      <c r="AB81" s="90"/>
    </row>
    <row r="82" spans="1:28" x14ac:dyDescent="0.25">
      <c r="A82" s="81"/>
      <c r="B82" s="35"/>
      <c r="C82" s="33"/>
      <c r="D82" s="33"/>
      <c r="E82" s="79"/>
      <c r="F82" s="95"/>
      <c r="G82" s="33"/>
      <c r="H82" s="35"/>
      <c r="I82" s="90"/>
      <c r="J82" s="81"/>
      <c r="K82" s="33"/>
      <c r="L82" s="35"/>
      <c r="M82" s="90"/>
      <c r="N82" s="110"/>
      <c r="O82" s="33"/>
      <c r="P82" s="90"/>
      <c r="Q82" s="81"/>
      <c r="R82" s="35"/>
      <c r="S82" s="35"/>
      <c r="T82" s="5"/>
      <c r="U82" s="33"/>
      <c r="V82" s="90"/>
      <c r="W82" s="81"/>
      <c r="X82" s="35"/>
      <c r="Y82" s="35"/>
      <c r="Z82" s="33"/>
      <c r="AA82" s="33"/>
      <c r="AB82" s="90"/>
    </row>
    <row r="83" spans="1:28" x14ac:dyDescent="0.25">
      <c r="A83" s="81"/>
      <c r="B83" s="35"/>
      <c r="C83" s="33"/>
      <c r="D83" s="33"/>
      <c r="E83" s="79"/>
      <c r="F83" s="95"/>
      <c r="G83" s="33"/>
      <c r="H83" s="35"/>
      <c r="I83" s="90"/>
      <c r="J83" s="81"/>
      <c r="K83" s="33"/>
      <c r="L83" s="35"/>
      <c r="M83" s="90"/>
      <c r="N83" s="110"/>
      <c r="O83" s="33"/>
      <c r="P83" s="90"/>
      <c r="Q83" s="81"/>
      <c r="R83" s="35"/>
      <c r="S83" s="35"/>
      <c r="T83" s="5"/>
      <c r="U83" s="33"/>
      <c r="V83" s="90"/>
      <c r="W83" s="81"/>
      <c r="X83" s="35"/>
      <c r="Y83" s="35"/>
      <c r="Z83" s="33"/>
      <c r="AA83" s="33"/>
      <c r="AB83" s="90"/>
    </row>
    <row r="84" spans="1:28" x14ac:dyDescent="0.25">
      <c r="A84" s="81"/>
      <c r="B84" s="35"/>
      <c r="C84" s="33"/>
      <c r="D84" s="33"/>
      <c r="E84" s="79"/>
      <c r="F84" s="95"/>
      <c r="G84" s="33"/>
      <c r="H84" s="35"/>
      <c r="I84" s="90"/>
      <c r="J84" s="81"/>
      <c r="K84" s="33"/>
      <c r="L84" s="35"/>
      <c r="M84" s="90"/>
      <c r="N84" s="110"/>
      <c r="O84" s="33"/>
      <c r="P84" s="90"/>
      <c r="Q84" s="81"/>
      <c r="R84" s="35"/>
      <c r="S84" s="35"/>
      <c r="T84" s="5"/>
      <c r="U84" s="33"/>
      <c r="V84" s="90"/>
      <c r="W84" s="81"/>
      <c r="X84" s="35"/>
      <c r="Y84" s="35"/>
      <c r="Z84" s="33"/>
      <c r="AA84" s="33"/>
      <c r="AB84" s="90"/>
    </row>
    <row r="85" spans="1:28" x14ac:dyDescent="0.25">
      <c r="A85" s="81"/>
      <c r="B85" s="35"/>
      <c r="C85" s="33"/>
      <c r="D85" s="33"/>
      <c r="E85" s="79"/>
      <c r="F85" s="95"/>
      <c r="G85" s="33"/>
      <c r="H85" s="35"/>
      <c r="I85" s="90"/>
      <c r="J85" s="81"/>
      <c r="K85" s="33"/>
      <c r="L85" s="35"/>
      <c r="M85" s="90"/>
      <c r="N85" s="110"/>
      <c r="O85" s="33"/>
      <c r="P85" s="90"/>
      <c r="Q85" s="81"/>
      <c r="R85" s="35"/>
      <c r="S85" s="35"/>
      <c r="T85" s="5"/>
      <c r="U85" s="33"/>
      <c r="V85" s="90"/>
      <c r="W85" s="81"/>
      <c r="X85" s="35"/>
      <c r="Y85" s="35"/>
      <c r="Z85" s="33"/>
      <c r="AA85" s="33"/>
      <c r="AB85" s="90"/>
    </row>
    <row r="86" spans="1:28" x14ac:dyDescent="0.25">
      <c r="A86" s="81"/>
      <c r="B86" s="35"/>
      <c r="C86" s="33"/>
      <c r="D86" s="33"/>
      <c r="E86" s="79"/>
      <c r="F86" s="95"/>
      <c r="G86" s="33"/>
      <c r="H86" s="35"/>
      <c r="I86" s="90"/>
      <c r="J86" s="81"/>
      <c r="K86" s="33"/>
      <c r="L86" s="35"/>
      <c r="M86" s="90"/>
      <c r="N86" s="110"/>
      <c r="O86" s="33"/>
      <c r="P86" s="90"/>
      <c r="Q86" s="81"/>
      <c r="R86" s="35"/>
      <c r="S86" s="35"/>
      <c r="T86" s="5"/>
      <c r="U86" s="33"/>
      <c r="V86" s="90"/>
      <c r="W86" s="81"/>
      <c r="X86" s="35"/>
      <c r="Y86" s="35"/>
      <c r="Z86" s="33"/>
      <c r="AA86" s="33"/>
      <c r="AB86" s="90"/>
    </row>
    <row r="87" spans="1:28" x14ac:dyDescent="0.25">
      <c r="A87" s="81"/>
      <c r="B87" s="35"/>
      <c r="C87" s="33"/>
      <c r="D87" s="33"/>
      <c r="E87" s="79"/>
      <c r="F87" s="95"/>
      <c r="G87" s="33"/>
      <c r="H87" s="35"/>
      <c r="I87" s="90"/>
      <c r="J87" s="81"/>
      <c r="K87" s="33"/>
      <c r="L87" s="35"/>
      <c r="M87" s="90"/>
      <c r="N87" s="110"/>
      <c r="O87" s="33"/>
      <c r="P87" s="90"/>
      <c r="Q87" s="81"/>
      <c r="R87" s="35"/>
      <c r="S87" s="35"/>
      <c r="T87" s="5"/>
      <c r="U87" s="33"/>
      <c r="V87" s="90"/>
      <c r="W87" s="81"/>
      <c r="X87" s="35"/>
      <c r="Y87" s="35"/>
      <c r="Z87" s="33"/>
      <c r="AA87" s="33"/>
      <c r="AB87" s="90"/>
    </row>
    <row r="88" spans="1:28" x14ac:dyDescent="0.25">
      <c r="A88" s="81"/>
      <c r="B88" s="35"/>
      <c r="C88" s="33"/>
      <c r="D88" s="33"/>
      <c r="E88" s="79"/>
      <c r="F88" s="95"/>
      <c r="G88" s="33"/>
      <c r="H88" s="35"/>
      <c r="I88" s="90"/>
      <c r="J88" s="81"/>
      <c r="K88" s="33"/>
      <c r="L88" s="35"/>
      <c r="M88" s="90"/>
      <c r="N88" s="110"/>
      <c r="O88" s="33"/>
      <c r="P88" s="90"/>
      <c r="Q88" s="81"/>
      <c r="R88" s="35"/>
      <c r="S88" s="35"/>
      <c r="T88" s="5"/>
      <c r="U88" s="33"/>
      <c r="V88" s="90"/>
      <c r="W88" s="81"/>
      <c r="X88" s="35"/>
      <c r="Y88" s="35"/>
      <c r="Z88" s="33"/>
      <c r="AA88" s="33"/>
      <c r="AB88" s="90"/>
    </row>
    <row r="89" spans="1:28" x14ac:dyDescent="0.25">
      <c r="A89" s="81"/>
      <c r="B89" s="35"/>
      <c r="C89" s="33"/>
      <c r="D89" s="33"/>
      <c r="E89" s="79"/>
      <c r="F89" s="95"/>
      <c r="G89" s="33"/>
      <c r="H89" s="35"/>
      <c r="I89" s="90"/>
      <c r="J89" s="81"/>
      <c r="K89" s="33"/>
      <c r="L89" s="35"/>
      <c r="M89" s="90"/>
      <c r="N89" s="110"/>
      <c r="O89" s="33"/>
      <c r="P89" s="90"/>
      <c r="Q89" s="81"/>
      <c r="R89" s="35"/>
      <c r="S89" s="35"/>
      <c r="T89" s="5"/>
      <c r="U89" s="33"/>
      <c r="V89" s="90"/>
      <c r="W89" s="81"/>
      <c r="X89" s="35"/>
      <c r="Y89" s="35"/>
      <c r="Z89" s="33"/>
      <c r="AA89" s="33"/>
      <c r="AB89" s="90"/>
    </row>
    <row r="90" spans="1:28" x14ac:dyDescent="0.25">
      <c r="A90" s="81"/>
      <c r="B90" s="35"/>
      <c r="C90" s="33"/>
      <c r="D90" s="33"/>
      <c r="E90" s="79"/>
      <c r="F90" s="95"/>
      <c r="G90" s="33"/>
      <c r="H90" s="35"/>
      <c r="I90" s="90"/>
      <c r="J90" s="81"/>
      <c r="K90" s="33"/>
      <c r="L90" s="35"/>
      <c r="M90" s="90"/>
      <c r="N90" s="110"/>
      <c r="O90" s="33"/>
      <c r="P90" s="90"/>
      <c r="Q90" s="81"/>
      <c r="R90" s="35"/>
      <c r="S90" s="35"/>
      <c r="T90" s="5"/>
      <c r="U90" s="33"/>
      <c r="V90" s="90"/>
      <c r="W90" s="81"/>
      <c r="X90" s="35"/>
      <c r="Y90" s="35"/>
      <c r="Z90" s="33"/>
      <c r="AA90" s="33"/>
      <c r="AB90" s="90"/>
    </row>
    <row r="91" spans="1:28" x14ac:dyDescent="0.25">
      <c r="A91" s="81"/>
      <c r="B91" s="35"/>
      <c r="C91" s="33"/>
      <c r="D91" s="33"/>
      <c r="E91" s="79"/>
      <c r="F91" s="95"/>
      <c r="G91" s="33"/>
      <c r="H91" s="35"/>
      <c r="I91" s="90"/>
      <c r="J91" s="81"/>
      <c r="K91" s="33"/>
      <c r="L91" s="35"/>
      <c r="M91" s="90"/>
      <c r="N91" s="110"/>
      <c r="O91" s="33"/>
      <c r="P91" s="90"/>
      <c r="Q91" s="81"/>
      <c r="R91" s="35"/>
      <c r="S91" s="35"/>
      <c r="T91" s="5"/>
      <c r="U91" s="33"/>
      <c r="V91" s="90"/>
      <c r="W91" s="81"/>
      <c r="X91" s="35"/>
      <c r="Y91" s="35"/>
      <c r="Z91" s="33"/>
      <c r="AA91" s="33"/>
      <c r="AB91" s="90"/>
    </row>
    <row r="92" spans="1:28" x14ac:dyDescent="0.25">
      <c r="A92" s="81"/>
      <c r="B92" s="35"/>
      <c r="C92" s="33"/>
      <c r="D92" s="33"/>
      <c r="E92" s="79"/>
      <c r="F92" s="95"/>
      <c r="G92" s="33"/>
      <c r="H92" s="35"/>
      <c r="I92" s="90"/>
      <c r="J92" s="81"/>
      <c r="K92" s="33"/>
      <c r="L92" s="35"/>
      <c r="M92" s="90"/>
      <c r="N92" s="110"/>
      <c r="O92" s="33"/>
      <c r="P92" s="90"/>
      <c r="Q92" s="81"/>
      <c r="R92" s="35"/>
      <c r="S92" s="35"/>
      <c r="T92" s="5"/>
      <c r="U92" s="33"/>
      <c r="V92" s="90"/>
      <c r="W92" s="81"/>
      <c r="X92" s="35"/>
      <c r="Y92" s="35"/>
      <c r="Z92" s="33"/>
      <c r="AA92" s="33"/>
      <c r="AB92" s="90"/>
    </row>
    <row r="93" spans="1:28" x14ac:dyDescent="0.25">
      <c r="A93" s="81"/>
      <c r="B93" s="35"/>
      <c r="C93" s="33"/>
      <c r="D93" s="33"/>
      <c r="E93" s="79"/>
      <c r="F93" s="95"/>
      <c r="G93" s="33"/>
      <c r="H93" s="35"/>
      <c r="I93" s="90"/>
      <c r="J93" s="81"/>
      <c r="K93" s="33"/>
      <c r="L93" s="35"/>
      <c r="M93" s="90"/>
      <c r="N93" s="110"/>
      <c r="O93" s="33"/>
      <c r="P93" s="90"/>
      <c r="Q93" s="81"/>
      <c r="R93" s="35"/>
      <c r="S93" s="35"/>
      <c r="T93" s="5"/>
      <c r="U93" s="33"/>
      <c r="V93" s="90"/>
      <c r="W93" s="81"/>
      <c r="X93" s="35"/>
      <c r="Y93" s="35"/>
      <c r="Z93" s="33"/>
      <c r="AA93" s="33"/>
      <c r="AB93" s="90"/>
    </row>
    <row r="94" spans="1:28" x14ac:dyDescent="0.25">
      <c r="A94" s="81"/>
      <c r="B94" s="35"/>
      <c r="C94" s="33"/>
      <c r="D94" s="33"/>
      <c r="E94" s="79"/>
      <c r="F94" s="95"/>
      <c r="G94" s="33"/>
      <c r="H94" s="35"/>
      <c r="I94" s="90"/>
      <c r="J94" s="81"/>
      <c r="K94" s="33"/>
      <c r="L94" s="35"/>
      <c r="M94" s="90"/>
      <c r="N94" s="110"/>
      <c r="O94" s="33"/>
      <c r="P94" s="90"/>
      <c r="Q94" s="81"/>
      <c r="R94" s="35"/>
      <c r="S94" s="35"/>
      <c r="T94" s="5"/>
      <c r="U94" s="33"/>
      <c r="V94" s="90"/>
      <c r="W94" s="81"/>
      <c r="X94" s="35"/>
      <c r="Y94" s="35"/>
      <c r="Z94" s="33"/>
      <c r="AA94" s="33"/>
      <c r="AB94" s="90"/>
    </row>
    <row r="95" spans="1:28" x14ac:dyDescent="0.25">
      <c r="A95" s="81"/>
      <c r="B95" s="35"/>
      <c r="C95" s="33"/>
      <c r="D95" s="33"/>
      <c r="E95" s="79"/>
      <c r="F95" s="95"/>
      <c r="G95" s="33"/>
      <c r="H95" s="35"/>
      <c r="I95" s="90"/>
      <c r="J95" s="81"/>
      <c r="K95" s="33"/>
      <c r="L95" s="35"/>
      <c r="M95" s="90"/>
      <c r="N95" s="110"/>
      <c r="O95" s="33"/>
      <c r="P95" s="90"/>
      <c r="Q95" s="81"/>
      <c r="R95" s="35"/>
      <c r="S95" s="35"/>
      <c r="T95" s="5"/>
      <c r="U95" s="33"/>
      <c r="V95" s="90"/>
      <c r="W95" s="81"/>
      <c r="X95" s="35"/>
      <c r="Y95" s="35"/>
      <c r="Z95" s="33"/>
      <c r="AA95" s="33"/>
      <c r="AB95" s="90"/>
    </row>
    <row r="96" spans="1:28" x14ac:dyDescent="0.25">
      <c r="A96" s="81"/>
      <c r="B96" s="35"/>
      <c r="C96" s="33"/>
      <c r="D96" s="33"/>
      <c r="E96" s="79"/>
      <c r="F96" s="95"/>
      <c r="G96" s="33"/>
      <c r="H96" s="35"/>
      <c r="I96" s="90"/>
      <c r="J96" s="81"/>
      <c r="K96" s="33"/>
      <c r="L96" s="35"/>
      <c r="M96" s="90"/>
      <c r="N96" s="110"/>
      <c r="O96" s="33"/>
      <c r="P96" s="90"/>
      <c r="Q96" s="81"/>
      <c r="R96" s="35"/>
      <c r="S96" s="35"/>
      <c r="T96" s="5"/>
      <c r="U96" s="33"/>
      <c r="V96" s="90"/>
      <c r="W96" s="81"/>
      <c r="X96" s="35"/>
      <c r="Y96" s="35"/>
      <c r="Z96" s="33"/>
      <c r="AA96" s="33"/>
      <c r="AB96" s="90"/>
    </row>
    <row r="97" spans="1:28" x14ac:dyDescent="0.25">
      <c r="A97" s="81"/>
      <c r="B97" s="35"/>
      <c r="C97" s="33"/>
      <c r="D97" s="33"/>
      <c r="E97" s="79"/>
      <c r="F97" s="95"/>
      <c r="G97" s="33"/>
      <c r="H97" s="35"/>
      <c r="I97" s="90"/>
      <c r="J97" s="81"/>
      <c r="K97" s="33"/>
      <c r="L97" s="35"/>
      <c r="M97" s="90"/>
      <c r="N97" s="110"/>
      <c r="O97" s="33"/>
      <c r="P97" s="90"/>
      <c r="Q97" s="81"/>
      <c r="R97" s="35"/>
      <c r="S97" s="35"/>
      <c r="T97" s="5"/>
      <c r="U97" s="33"/>
      <c r="V97" s="90"/>
      <c r="W97" s="81"/>
      <c r="X97" s="35"/>
      <c r="Y97" s="35"/>
      <c r="Z97" s="33"/>
      <c r="AA97" s="33"/>
      <c r="AB97" s="90"/>
    </row>
    <row r="98" spans="1:28" x14ac:dyDescent="0.25">
      <c r="A98" s="81"/>
      <c r="B98" s="35"/>
      <c r="C98" s="33"/>
      <c r="D98" s="33"/>
      <c r="E98" s="79"/>
      <c r="F98" s="95"/>
      <c r="G98" s="33"/>
      <c r="H98" s="35"/>
      <c r="I98" s="90"/>
      <c r="J98" s="81"/>
      <c r="K98" s="33"/>
      <c r="L98" s="35"/>
      <c r="M98" s="90"/>
      <c r="N98" s="110"/>
      <c r="O98" s="33"/>
      <c r="P98" s="90"/>
      <c r="Q98" s="81"/>
      <c r="R98" s="35"/>
      <c r="S98" s="35"/>
      <c r="T98" s="5"/>
      <c r="U98" s="33"/>
      <c r="V98" s="90"/>
      <c r="W98" s="81"/>
      <c r="X98" s="35"/>
      <c r="Y98" s="35"/>
      <c r="Z98" s="33"/>
      <c r="AA98" s="33"/>
      <c r="AB98" s="90"/>
    </row>
    <row r="99" spans="1:28" x14ac:dyDescent="0.25">
      <c r="A99" s="81"/>
      <c r="B99" s="35"/>
      <c r="C99" s="33"/>
      <c r="D99" s="33"/>
      <c r="E99" s="79"/>
      <c r="F99" s="95"/>
      <c r="G99" s="33"/>
      <c r="H99" s="35"/>
      <c r="I99" s="90"/>
      <c r="J99" s="81"/>
      <c r="K99" s="33"/>
      <c r="L99" s="35"/>
      <c r="M99" s="90"/>
      <c r="N99" s="110"/>
      <c r="O99" s="33"/>
      <c r="P99" s="90"/>
      <c r="Q99" s="81"/>
      <c r="R99" s="35"/>
      <c r="S99" s="35"/>
      <c r="T99" s="5"/>
      <c r="U99" s="33"/>
      <c r="V99" s="90"/>
      <c r="W99" s="81"/>
      <c r="X99" s="35"/>
      <c r="Y99" s="35"/>
      <c r="Z99" s="33"/>
      <c r="AA99" s="33"/>
      <c r="AB99" s="90"/>
    </row>
    <row r="100" spans="1:28" ht="15.75" thickBot="1" x14ac:dyDescent="0.3">
      <c r="A100" s="82"/>
      <c r="B100" s="83"/>
      <c r="C100" s="84"/>
      <c r="D100" s="84"/>
      <c r="E100" s="85"/>
      <c r="F100" s="101"/>
      <c r="G100" s="84"/>
      <c r="H100" s="83"/>
      <c r="I100" s="102"/>
      <c r="J100" s="82"/>
      <c r="K100" s="84"/>
      <c r="L100" s="83"/>
      <c r="M100" s="102"/>
      <c r="N100" s="114"/>
      <c r="O100" s="84"/>
      <c r="P100" s="102"/>
      <c r="Q100" s="82"/>
      <c r="R100" s="83"/>
      <c r="S100" s="83"/>
      <c r="T100" s="122"/>
      <c r="U100" s="84"/>
      <c r="V100" s="102"/>
      <c r="W100" s="82"/>
      <c r="X100" s="83"/>
      <c r="Y100" s="83"/>
      <c r="Z100" s="84"/>
      <c r="AA100" s="84"/>
      <c r="AB100" s="102"/>
    </row>
  </sheetData>
  <mergeCells count="7">
    <mergeCell ref="W3:AB3"/>
    <mergeCell ref="A1:G1"/>
    <mergeCell ref="A3:E3"/>
    <mergeCell ref="F3:I3"/>
    <mergeCell ref="J3:M3"/>
    <mergeCell ref="N3:P3"/>
    <mergeCell ref="Q3:V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theme="6" tint="-0.249977111117893"/>
  </sheetPr>
  <dimension ref="A1:K100"/>
  <sheetViews>
    <sheetView workbookViewId="0">
      <pane xSplit="2" ySplit="4" topLeftCell="C29" activePane="bottomRight" state="frozenSplit"/>
      <selection activeCell="D8" sqref="D8"/>
      <selection pane="topRight" activeCell="E1" sqref="E1"/>
      <selection pane="bottomLeft" activeCell="A13" sqref="A13"/>
      <selection pane="bottomRight" activeCell="G8" sqref="G8:H92"/>
    </sheetView>
  </sheetViews>
  <sheetFormatPr baseColWidth="10" defaultRowHeight="15" outlineLevelRow="1" x14ac:dyDescent="0.25"/>
  <cols>
    <col min="1" max="1" width="13.42578125" customWidth="1"/>
    <col min="2" max="2" width="30.28515625" bestFit="1" customWidth="1"/>
    <col min="3" max="3" width="23.140625" bestFit="1" customWidth="1"/>
    <col min="4" max="4" width="17.42578125" bestFit="1" customWidth="1"/>
    <col min="5" max="5" width="20" bestFit="1" customWidth="1"/>
    <col min="6" max="6" width="26" bestFit="1" customWidth="1"/>
    <col min="7" max="7" width="18.42578125" bestFit="1" customWidth="1"/>
    <col min="8" max="8" width="11.85546875" bestFit="1" customWidth="1"/>
    <col min="9" max="9" width="16.5703125" customWidth="1"/>
    <col min="10" max="10" width="16.28515625" customWidth="1"/>
    <col min="11" max="11" width="16.85546875" bestFit="1" customWidth="1"/>
  </cols>
  <sheetData>
    <row r="1" spans="1:11" x14ac:dyDescent="0.25">
      <c r="A1" s="172" t="s">
        <v>28</v>
      </c>
      <c r="B1" s="172"/>
      <c r="C1" s="172"/>
      <c r="D1" s="172"/>
      <c r="E1" s="172"/>
      <c r="F1" s="172"/>
      <c r="G1" s="172"/>
      <c r="H1" s="172"/>
      <c r="I1" s="172"/>
    </row>
    <row r="2" spans="1:11" ht="15.75" thickBot="1" x14ac:dyDescent="0.3"/>
    <row r="3" spans="1:11" ht="15.75" thickBot="1" x14ac:dyDescent="0.3">
      <c r="A3" s="170" t="s">
        <v>17</v>
      </c>
      <c r="B3" s="179"/>
      <c r="C3" s="171"/>
      <c r="D3" s="170" t="s">
        <v>18</v>
      </c>
      <c r="E3" s="171"/>
      <c r="F3" s="170" t="s">
        <v>19</v>
      </c>
      <c r="G3" s="179"/>
      <c r="H3" s="171"/>
      <c r="I3" s="1"/>
      <c r="J3" s="1"/>
    </row>
    <row r="4" spans="1:11" ht="15.75" thickBot="1" x14ac:dyDescent="0.3">
      <c r="A4" s="13" t="s">
        <v>20</v>
      </c>
      <c r="B4" s="13" t="s">
        <v>21</v>
      </c>
      <c r="C4" s="13" t="s">
        <v>22</v>
      </c>
      <c r="D4" s="13" t="s">
        <v>23</v>
      </c>
      <c r="E4" s="13" t="s">
        <v>24</v>
      </c>
      <c r="F4" s="13" t="s">
        <v>110</v>
      </c>
      <c r="G4" s="13" t="s">
        <v>25</v>
      </c>
      <c r="H4" s="13" t="s">
        <v>26</v>
      </c>
      <c r="I4" s="13" t="s">
        <v>29</v>
      </c>
      <c r="J4" s="13" t="s">
        <v>142</v>
      </c>
      <c r="K4" s="32" t="s">
        <v>141</v>
      </c>
    </row>
    <row r="5" spans="1:11" outlineLevel="1" x14ac:dyDescent="0.25">
      <c r="A5" s="145" t="str">
        <f>IF(ISNA(INDEX('Liste Client'!$A$4:$A$100,MATCH(B5,'Liste Client'!$B$4:$B$100,0))),"",INDEX('Liste Client'!$A$4:$A$100,MATCH(B5,'Liste Client'!$B$4:$B$100,0)))</f>
        <v>343-12-01</v>
      </c>
      <c r="B5" s="10" t="s">
        <v>143</v>
      </c>
      <c r="C5" s="146"/>
      <c r="D5" s="145"/>
      <c r="E5" s="150"/>
      <c r="F5" s="167"/>
      <c r="G5" s="11">
        <v>41033</v>
      </c>
      <c r="H5" s="155">
        <v>1055</v>
      </c>
      <c r="I5" s="161"/>
      <c r="J5" s="12"/>
      <c r="K5" s="162" t="str">
        <f>IF(OR(I5="",J5=""),"",((J5*100)/I5))</f>
        <v/>
      </c>
    </row>
    <row r="6" spans="1:11" outlineLevel="1" x14ac:dyDescent="0.25">
      <c r="A6" s="145" t="str">
        <f>IF(ISNA(INDEX('Liste Client'!$A$4:$A$100,MATCH(B6,'Liste Client'!$B$4:$B$100,0))),"",INDEX('Liste Client'!$A$4:$A$100,MATCH(B6,'Liste Client'!$B$4:$B$100,0)))</f>
        <v>343-12-02</v>
      </c>
      <c r="B6" s="6" t="s">
        <v>144</v>
      </c>
      <c r="C6" s="146"/>
      <c r="D6" s="151"/>
      <c r="E6" s="152"/>
      <c r="F6" s="168"/>
      <c r="G6" s="7">
        <v>41085</v>
      </c>
      <c r="H6" s="156">
        <v>1115</v>
      </c>
      <c r="I6" s="163"/>
      <c r="J6" s="8"/>
      <c r="K6" s="162" t="str">
        <f t="shared" ref="K6:K69" si="0">IF(OR(I6="",J6=""),"",((J6*100)/I6))</f>
        <v/>
      </c>
    </row>
    <row r="7" spans="1:11" outlineLevel="1" x14ac:dyDescent="0.25">
      <c r="A7" s="145" t="str">
        <f>IF(ISNA(INDEX('Liste Client'!$A$4:$A$100,MATCH(B7,'Liste Client'!$B$4:$B$100,0))),"",INDEX('Liste Client'!$A$4:$A$100,MATCH(B7,'Liste Client'!$B$4:$B$100,0)))</f>
        <v>343-12-01</v>
      </c>
      <c r="B7" s="6" t="s">
        <v>143</v>
      </c>
      <c r="C7" s="146"/>
      <c r="D7" s="151"/>
      <c r="E7" s="152"/>
      <c r="F7" s="168"/>
      <c r="G7" s="7">
        <v>41094</v>
      </c>
      <c r="H7" s="156">
        <v>8095</v>
      </c>
      <c r="I7" s="163"/>
      <c r="J7" s="8"/>
      <c r="K7" s="162" t="str">
        <f t="shared" si="0"/>
        <v/>
      </c>
    </row>
    <row r="8" spans="1:11" outlineLevel="1" x14ac:dyDescent="0.25">
      <c r="A8" s="145" t="str">
        <f>IF(ISNA(INDEX('Liste Client'!$A$4:$A$100,MATCH(B8,'Liste Client'!$B$4:$B$100,0))),"",INDEX('Liste Client'!$A$4:$A$100,MATCH(B8,'Liste Client'!$B$4:$B$100,0)))</f>
        <v/>
      </c>
      <c r="B8" s="6"/>
      <c r="C8" s="146"/>
      <c r="D8" s="151"/>
      <c r="E8" s="152"/>
      <c r="F8" s="168"/>
      <c r="G8" s="7"/>
      <c r="H8" s="156"/>
      <c r="I8" s="163"/>
      <c r="J8" s="8"/>
      <c r="K8" s="162" t="str">
        <f t="shared" si="0"/>
        <v/>
      </c>
    </row>
    <row r="9" spans="1:11" outlineLevel="1" x14ac:dyDescent="0.25">
      <c r="A9" s="145" t="str">
        <f>IF(ISNA(INDEX('Liste Client'!$A$4:$A$100,MATCH(B9,'Liste Client'!$B$4:$B$100,0))),"",INDEX('Liste Client'!$A$4:$A$100,MATCH(B9,'Liste Client'!$B$4:$B$100,0)))</f>
        <v/>
      </c>
      <c r="B9" s="125"/>
      <c r="C9" s="146"/>
      <c r="D9" s="151"/>
      <c r="E9" s="152"/>
      <c r="F9" s="168"/>
      <c r="G9" s="7"/>
      <c r="H9" s="156"/>
      <c r="I9" s="163"/>
      <c r="J9" s="8"/>
      <c r="K9" s="162" t="str">
        <f t="shared" si="0"/>
        <v/>
      </c>
    </row>
    <row r="10" spans="1:11" outlineLevel="1" x14ac:dyDescent="0.25">
      <c r="A10" s="145" t="str">
        <f>IF(ISNA(INDEX('Liste Client'!$A$4:$A$100,MATCH(B10,'Liste Client'!$B$4:$B$100,0))),"",INDEX('Liste Client'!$A$4:$A$100,MATCH(B10,'Liste Client'!$B$4:$B$100,0)))</f>
        <v/>
      </c>
      <c r="B10" s="125"/>
      <c r="C10" s="146"/>
      <c r="D10" s="151"/>
      <c r="E10" s="152"/>
      <c r="F10" s="168"/>
      <c r="G10" s="7"/>
      <c r="H10" s="156"/>
      <c r="I10" s="163"/>
      <c r="J10" s="8"/>
      <c r="K10" s="162" t="str">
        <f t="shared" si="0"/>
        <v/>
      </c>
    </row>
    <row r="11" spans="1:11" outlineLevel="1" x14ac:dyDescent="0.25">
      <c r="A11" s="145" t="str">
        <f>IF(ISNA(INDEX('Liste Client'!$A$4:$A$100,MATCH(B11,'Liste Client'!$B$4:$B$100,0))),"",INDEX('Liste Client'!$A$4:$A$100,MATCH(B11,'Liste Client'!$B$4:$B$100,0)))</f>
        <v/>
      </c>
      <c r="B11" s="125"/>
      <c r="C11" s="146"/>
      <c r="D11" s="151"/>
      <c r="E11" s="152"/>
      <c r="F11" s="168"/>
      <c r="G11" s="7"/>
      <c r="H11" s="156"/>
      <c r="I11" s="163"/>
      <c r="J11" s="8"/>
      <c r="K11" s="162" t="str">
        <f t="shared" si="0"/>
        <v/>
      </c>
    </row>
    <row r="12" spans="1:11" ht="15.75" customHeight="1" outlineLevel="1" x14ac:dyDescent="0.25">
      <c r="A12" s="145" t="str">
        <f>IF(ISNA(INDEX('Liste Client'!$A$4:$A$100,MATCH(B12,'Liste Client'!$B$4:$B$100,0))),"",INDEX('Liste Client'!$A$4:$A$100,MATCH(B12,'Liste Client'!$B$4:$B$100,0)))</f>
        <v/>
      </c>
      <c r="B12" s="125"/>
      <c r="C12" s="146"/>
      <c r="D12" s="169"/>
      <c r="E12" s="152"/>
      <c r="F12" s="168"/>
      <c r="G12" s="144"/>
      <c r="H12" s="157"/>
      <c r="I12" s="163"/>
      <c r="J12" s="8"/>
      <c r="K12" s="162" t="str">
        <f t="shared" si="0"/>
        <v/>
      </c>
    </row>
    <row r="13" spans="1:11" outlineLevel="1" x14ac:dyDescent="0.25">
      <c r="A13" s="145" t="str">
        <f>IF(ISNA(INDEX('Liste Client'!$A$4:$A$100,MATCH(B13,'Liste Client'!$B$4:$B$100,0))),"",INDEX('Liste Client'!$A$4:$A$100,MATCH(B13,'Liste Client'!$B$4:$B$100,0)))</f>
        <v/>
      </c>
      <c r="B13" s="125"/>
      <c r="C13" s="146"/>
      <c r="D13" s="169"/>
      <c r="E13" s="152"/>
      <c r="F13" s="168"/>
      <c r="G13" s="144"/>
      <c r="H13" s="157"/>
      <c r="I13" s="163"/>
      <c r="J13" s="8"/>
      <c r="K13" s="162" t="str">
        <f t="shared" si="0"/>
        <v/>
      </c>
    </row>
    <row r="14" spans="1:11" outlineLevel="1" x14ac:dyDescent="0.25">
      <c r="A14" s="145" t="str">
        <f>IF(ISNA(INDEX('Liste Client'!$A$4:$A$100,MATCH(B14,'Liste Client'!$B$4:$B$100,0))),"",INDEX('Liste Client'!$A$4:$A$100,MATCH(B14,'Liste Client'!$B$4:$B$100,0)))</f>
        <v/>
      </c>
      <c r="B14" s="125"/>
      <c r="C14" s="146"/>
      <c r="D14" s="151"/>
      <c r="E14" s="152"/>
      <c r="F14" s="168"/>
      <c r="G14" s="7"/>
      <c r="H14" s="156"/>
      <c r="I14" s="163"/>
      <c r="J14" s="8"/>
      <c r="K14" s="162" t="str">
        <f t="shared" si="0"/>
        <v/>
      </c>
    </row>
    <row r="15" spans="1:11" x14ac:dyDescent="0.25">
      <c r="A15" s="145" t="str">
        <f>IF(ISNA(INDEX('Liste Client'!$A$4:$A$100,MATCH(B15,'Liste Client'!$B$4:$B$100,0))),"",INDEX('Liste Client'!$A$4:$A$100,MATCH(B15,'Liste Client'!$B$4:$B$100,0)))</f>
        <v/>
      </c>
      <c r="B15" s="125"/>
      <c r="C15" s="146"/>
      <c r="D15" s="151"/>
      <c r="E15" s="152"/>
      <c r="F15" s="168"/>
      <c r="G15" s="28"/>
      <c r="H15" s="158"/>
      <c r="I15" s="163"/>
      <c r="J15" s="8"/>
      <c r="K15" s="162" t="str">
        <f t="shared" si="0"/>
        <v/>
      </c>
    </row>
    <row r="16" spans="1:11" outlineLevel="1" x14ac:dyDescent="0.25">
      <c r="A16" s="145" t="str">
        <f>IF(ISNA(INDEX('Liste Client'!$A$4:$A$100,MATCH(B16,'Liste Client'!$B$4:$B$100,0))),"",INDEX('Liste Client'!$A$4:$A$100,MATCH(B16,'Liste Client'!$B$4:$B$100,0)))</f>
        <v/>
      </c>
      <c r="B16" s="125"/>
      <c r="C16" s="146"/>
      <c r="D16" s="151"/>
      <c r="E16" s="152"/>
      <c r="F16" s="168"/>
      <c r="G16" s="7"/>
      <c r="H16" s="156"/>
      <c r="I16" s="163"/>
      <c r="J16" s="8"/>
      <c r="K16" s="162" t="str">
        <f t="shared" si="0"/>
        <v/>
      </c>
    </row>
    <row r="17" spans="1:11" outlineLevel="1" x14ac:dyDescent="0.25">
      <c r="A17" s="145" t="str">
        <f>IF(ISNA(INDEX('Liste Client'!$A$4:$A$100,MATCH(B17,'Liste Client'!$B$4:$B$100,0))),"",INDEX('Liste Client'!$A$4:$A$100,MATCH(B17,'Liste Client'!$B$4:$B$100,0)))</f>
        <v/>
      </c>
      <c r="B17" s="125"/>
      <c r="C17" s="146"/>
      <c r="D17" s="151"/>
      <c r="E17" s="152"/>
      <c r="F17" s="168"/>
      <c r="G17" s="7"/>
      <c r="H17" s="156"/>
      <c r="I17" s="163"/>
      <c r="J17" s="8"/>
      <c r="K17" s="162" t="str">
        <f t="shared" si="0"/>
        <v/>
      </c>
    </row>
    <row r="18" spans="1:11" outlineLevel="1" x14ac:dyDescent="0.25">
      <c r="A18" s="145" t="str">
        <f>IF(ISNA(INDEX('Liste Client'!$A$4:$A$100,MATCH(B18,'Liste Client'!$B$4:$B$100,0))),"",INDEX('Liste Client'!$A$4:$A$100,MATCH(B18,'Liste Client'!$B$4:$B$100,0)))</f>
        <v/>
      </c>
      <c r="B18" s="125"/>
      <c r="C18" s="146"/>
      <c r="D18" s="151"/>
      <c r="E18" s="152"/>
      <c r="F18" s="168"/>
      <c r="G18" s="7"/>
      <c r="H18" s="156"/>
      <c r="I18" s="163"/>
      <c r="J18" s="8"/>
      <c r="K18" s="162" t="str">
        <f t="shared" si="0"/>
        <v/>
      </c>
    </row>
    <row r="19" spans="1:11" outlineLevel="1" x14ac:dyDescent="0.25">
      <c r="A19" s="145" t="str">
        <f>IF(ISNA(INDEX('Liste Client'!$A$4:$A$100,MATCH(B19,'Liste Client'!$B$4:$B$100,0))),"",INDEX('Liste Client'!$A$4:$A$100,MATCH(B19,'Liste Client'!$B$4:$B$100,0)))</f>
        <v/>
      </c>
      <c r="B19" s="125"/>
      <c r="C19" s="146"/>
      <c r="D19" s="151"/>
      <c r="E19" s="152"/>
      <c r="F19" s="168"/>
      <c r="G19" s="7"/>
      <c r="H19" s="156"/>
      <c r="I19" s="163"/>
      <c r="J19" s="8"/>
      <c r="K19" s="162" t="str">
        <f t="shared" si="0"/>
        <v/>
      </c>
    </row>
    <row r="20" spans="1:11" outlineLevel="1" x14ac:dyDescent="0.25">
      <c r="A20" s="145" t="str">
        <f>IF(ISNA(INDEX('Liste Client'!$A$4:$A$100,MATCH(B20,'Liste Client'!$B$4:$B$100,0))),"",INDEX('Liste Client'!$A$4:$A$100,MATCH(B20,'Liste Client'!$B$4:$B$100,0)))</f>
        <v/>
      </c>
      <c r="B20" s="125"/>
      <c r="C20" s="146"/>
      <c r="D20" s="151"/>
      <c r="E20" s="152"/>
      <c r="F20" s="168"/>
      <c r="G20" s="143"/>
      <c r="H20" s="156"/>
      <c r="I20" s="163"/>
      <c r="J20" s="8"/>
      <c r="K20" s="162" t="str">
        <f t="shared" si="0"/>
        <v/>
      </c>
    </row>
    <row r="21" spans="1:11" outlineLevel="1" x14ac:dyDescent="0.25">
      <c r="A21" s="145" t="str">
        <f>IF(ISNA(INDEX('Liste Client'!$A$4:$A$100,MATCH(B21,'Liste Client'!$B$4:$B$100,0))),"",INDEX('Liste Client'!$A$4:$A$100,MATCH(B21,'Liste Client'!$B$4:$B$100,0)))</f>
        <v/>
      </c>
      <c r="B21" s="125"/>
      <c r="C21" s="146"/>
      <c r="D21" s="151"/>
      <c r="E21" s="152"/>
      <c r="F21" s="168"/>
      <c r="G21" s="7"/>
      <c r="H21" s="156"/>
      <c r="I21" s="163"/>
      <c r="J21" s="8"/>
      <c r="K21" s="162" t="str">
        <f t="shared" si="0"/>
        <v/>
      </c>
    </row>
    <row r="22" spans="1:11" outlineLevel="1" x14ac:dyDescent="0.25">
      <c r="A22" s="145" t="str">
        <f>IF(ISNA(INDEX('Liste Client'!$A$4:$A$100,MATCH(B22,'Liste Client'!$B$4:$B$100,0))),"",INDEX('Liste Client'!$A$4:$A$100,MATCH(B22,'Liste Client'!$B$4:$B$100,0)))</f>
        <v/>
      </c>
      <c r="B22" s="125"/>
      <c r="C22" s="146"/>
      <c r="D22" s="151"/>
      <c r="E22" s="152"/>
      <c r="F22" s="168"/>
      <c r="G22" s="7"/>
      <c r="H22" s="156"/>
      <c r="I22" s="163"/>
      <c r="J22" s="8"/>
      <c r="K22" s="162" t="str">
        <f t="shared" si="0"/>
        <v/>
      </c>
    </row>
    <row r="23" spans="1:11" outlineLevel="1" x14ac:dyDescent="0.25">
      <c r="A23" s="145" t="str">
        <f>IF(ISNA(INDEX('Liste Client'!$A$4:$A$100,MATCH(B23,'Liste Client'!$B$4:$B$100,0))),"",INDEX('Liste Client'!$A$4:$A$100,MATCH(B23,'Liste Client'!$B$4:$B$100,0)))</f>
        <v/>
      </c>
      <c r="B23" s="125"/>
      <c r="C23" s="146"/>
      <c r="D23" s="151"/>
      <c r="E23" s="152"/>
      <c r="F23" s="168"/>
      <c r="G23" s="7"/>
      <c r="H23" s="156"/>
      <c r="I23" s="163"/>
      <c r="J23" s="8"/>
      <c r="K23" s="162" t="str">
        <f t="shared" si="0"/>
        <v/>
      </c>
    </row>
    <row r="24" spans="1:11" outlineLevel="1" x14ac:dyDescent="0.25">
      <c r="A24" s="145" t="str">
        <f>IF(ISNA(INDEX('Liste Client'!$A$4:$A$100,MATCH(B24,'Liste Client'!$B$4:$B$100,0))),"",INDEX('Liste Client'!$A$4:$A$100,MATCH(B24,'Liste Client'!$B$4:$B$100,0)))</f>
        <v/>
      </c>
      <c r="B24" s="6"/>
      <c r="C24" s="146"/>
      <c r="D24" s="151"/>
      <c r="E24" s="152"/>
      <c r="F24" s="168"/>
      <c r="G24" s="7"/>
      <c r="H24" s="156"/>
      <c r="I24" s="163"/>
      <c r="J24" s="8"/>
      <c r="K24" s="162" t="str">
        <f t="shared" si="0"/>
        <v/>
      </c>
    </row>
    <row r="25" spans="1:11" outlineLevel="1" x14ac:dyDescent="0.25">
      <c r="A25" s="145" t="str">
        <f>IF(ISNA(INDEX('Liste Client'!$A$4:$A$100,MATCH(B25,'Liste Client'!$B$4:$B$100,0))),"",INDEX('Liste Client'!$A$4:$A$100,MATCH(B25,'Liste Client'!$B$4:$B$100,0)))</f>
        <v/>
      </c>
      <c r="B25" s="6"/>
      <c r="C25" s="146"/>
      <c r="D25" s="151"/>
      <c r="E25" s="152"/>
      <c r="F25" s="168"/>
      <c r="G25" s="7"/>
      <c r="H25" s="156"/>
      <c r="I25" s="163"/>
      <c r="J25" s="8"/>
      <c r="K25" s="162" t="str">
        <f t="shared" si="0"/>
        <v/>
      </c>
    </row>
    <row r="26" spans="1:11" outlineLevel="1" x14ac:dyDescent="0.25">
      <c r="A26" s="145" t="str">
        <f>IF(ISNA(INDEX('Liste Client'!$A$4:$A$100,MATCH(B26,'Liste Client'!$B$4:$B$100,0))),"",INDEX('Liste Client'!$A$4:$A$100,MATCH(B26,'Liste Client'!$B$4:$B$100,0)))</f>
        <v/>
      </c>
      <c r="B26" s="6"/>
      <c r="C26" s="146"/>
      <c r="D26" s="151"/>
      <c r="E26" s="152"/>
      <c r="F26" s="168"/>
      <c r="G26" s="7"/>
      <c r="H26" s="156"/>
      <c r="I26" s="163"/>
      <c r="J26" s="8"/>
      <c r="K26" s="162" t="str">
        <f t="shared" si="0"/>
        <v/>
      </c>
    </row>
    <row r="27" spans="1:11" outlineLevel="1" x14ac:dyDescent="0.25">
      <c r="A27" s="145" t="str">
        <f>IF(ISNA(INDEX('Liste Client'!$A$4:$A$100,MATCH(B27,'Liste Client'!$B$4:$B$100,0))),"",INDEX('Liste Client'!$A$4:$A$100,MATCH(B27,'Liste Client'!$B$4:$B$100,0)))</f>
        <v/>
      </c>
      <c r="B27" s="6"/>
      <c r="C27" s="146"/>
      <c r="D27" s="151"/>
      <c r="E27" s="152"/>
      <c r="F27" s="168"/>
      <c r="G27" s="7"/>
      <c r="H27" s="156"/>
      <c r="I27" s="163"/>
      <c r="J27" s="8"/>
      <c r="K27" s="162" t="str">
        <f t="shared" si="0"/>
        <v/>
      </c>
    </row>
    <row r="28" spans="1:11" outlineLevel="1" x14ac:dyDescent="0.25">
      <c r="A28" s="145" t="str">
        <f>IF(ISNA(INDEX('Liste Client'!$A$4:$A$100,MATCH(B28,'Liste Client'!$B$4:$B$100,0))),"",INDEX('Liste Client'!$A$4:$A$100,MATCH(B28,'Liste Client'!$B$4:$B$100,0)))</f>
        <v/>
      </c>
      <c r="B28" s="6"/>
      <c r="C28" s="146"/>
      <c r="D28" s="151"/>
      <c r="E28" s="152"/>
      <c r="F28" s="168"/>
      <c r="G28" s="7"/>
      <c r="H28" s="156"/>
      <c r="I28" s="163"/>
      <c r="J28" s="8"/>
      <c r="K28" s="162" t="str">
        <f t="shared" si="0"/>
        <v/>
      </c>
    </row>
    <row r="29" spans="1:11" outlineLevel="1" x14ac:dyDescent="0.25">
      <c r="A29" s="145" t="str">
        <f>IF(ISNA(INDEX('Liste Client'!$A$4:$A$100,MATCH(B29,'Liste Client'!$B$4:$B$100,0))),"",INDEX('Liste Client'!$A$4:$A$100,MATCH(B29,'Liste Client'!$B$4:$B$100,0)))</f>
        <v/>
      </c>
      <c r="B29" s="6"/>
      <c r="C29" s="146"/>
      <c r="D29" s="151"/>
      <c r="E29" s="152"/>
      <c r="F29" s="168"/>
      <c r="G29" s="7"/>
      <c r="H29" s="156"/>
      <c r="I29" s="163"/>
      <c r="J29" s="8"/>
      <c r="K29" s="162" t="str">
        <f t="shared" si="0"/>
        <v/>
      </c>
    </row>
    <row r="30" spans="1:11" outlineLevel="1" x14ac:dyDescent="0.25">
      <c r="A30" s="145" t="str">
        <f>IF(ISNA(INDEX('Liste Client'!$A$4:$A$100,MATCH(B30,'Liste Client'!$B$4:$B$100,0))),"",INDEX('Liste Client'!$A$4:$A$100,MATCH(B30,'Liste Client'!$B$4:$B$100,0)))</f>
        <v/>
      </c>
      <c r="B30" s="6"/>
      <c r="C30" s="146"/>
      <c r="D30" s="151"/>
      <c r="E30" s="152"/>
      <c r="F30" s="168"/>
      <c r="G30" s="7"/>
      <c r="H30" s="156"/>
      <c r="I30" s="163"/>
      <c r="J30" s="8"/>
      <c r="K30" s="162" t="str">
        <f t="shared" si="0"/>
        <v/>
      </c>
    </row>
    <row r="31" spans="1:11" outlineLevel="1" x14ac:dyDescent="0.25">
      <c r="A31" s="145" t="str">
        <f>IF(ISNA(INDEX('Liste Client'!$A$4:$A$100,MATCH(B31,'Liste Client'!$B$4:$B$100,0))),"",INDEX('Liste Client'!$A$4:$A$100,MATCH(B31,'Liste Client'!$B$4:$B$100,0)))</f>
        <v/>
      </c>
      <c r="B31" s="6"/>
      <c r="C31" s="146"/>
      <c r="D31" s="151"/>
      <c r="E31" s="152"/>
      <c r="F31" s="168"/>
      <c r="G31" s="7"/>
      <c r="H31" s="156"/>
      <c r="I31" s="163"/>
      <c r="J31" s="8"/>
      <c r="K31" s="162" t="str">
        <f t="shared" si="0"/>
        <v/>
      </c>
    </row>
    <row r="32" spans="1:11" outlineLevel="1" x14ac:dyDescent="0.25">
      <c r="A32" s="145" t="str">
        <f>IF(ISNA(INDEX('Liste Client'!$A$4:$A$100,MATCH(B32,'Liste Client'!$B$4:$B$100,0))),"",INDEX('Liste Client'!$A$4:$A$100,MATCH(B32,'Liste Client'!$B$4:$B$100,0)))</f>
        <v/>
      </c>
      <c r="B32" s="6"/>
      <c r="C32" s="146"/>
      <c r="D32" s="151"/>
      <c r="E32" s="152"/>
      <c r="F32" s="168"/>
      <c r="G32" s="7"/>
      <c r="H32" s="156"/>
      <c r="I32" s="163"/>
      <c r="J32" s="8"/>
      <c r="K32" s="162" t="str">
        <f t="shared" si="0"/>
        <v/>
      </c>
    </row>
    <row r="33" spans="1:11" x14ac:dyDescent="0.25">
      <c r="A33" s="145" t="str">
        <f>IF(ISNA(INDEX('Liste Client'!$A$4:$A$100,MATCH(B33,'Liste Client'!$B$4:$B$100,0))),"",INDEX('Liste Client'!$A$4:$A$100,MATCH(B33,'Liste Client'!$B$4:$B$100,0)))</f>
        <v/>
      </c>
      <c r="B33" s="6"/>
      <c r="C33" s="146"/>
      <c r="D33" s="151"/>
      <c r="E33" s="152"/>
      <c r="F33" s="168"/>
      <c r="G33" s="7"/>
      <c r="H33" s="156"/>
      <c r="I33" s="163"/>
      <c r="J33" s="8"/>
      <c r="K33" s="162" t="str">
        <f t="shared" si="0"/>
        <v/>
      </c>
    </row>
    <row r="34" spans="1:11" outlineLevel="1" x14ac:dyDescent="0.25">
      <c r="A34" s="145" t="str">
        <f>IF(ISNA(INDEX('Liste Client'!$A$4:$A$100,MATCH(B34,'Liste Client'!$B$4:$B$100,0))),"",INDEX('Liste Client'!$A$4:$A$100,MATCH(B34,'Liste Client'!$B$4:$B$100,0)))</f>
        <v/>
      </c>
      <c r="B34" s="6"/>
      <c r="C34" s="146"/>
      <c r="D34" s="151"/>
      <c r="E34" s="152"/>
      <c r="F34" s="168"/>
      <c r="G34" s="7"/>
      <c r="H34" s="156"/>
      <c r="I34" s="163"/>
      <c r="J34" s="8"/>
      <c r="K34" s="162" t="str">
        <f t="shared" si="0"/>
        <v/>
      </c>
    </row>
    <row r="35" spans="1:11" outlineLevel="1" x14ac:dyDescent="0.25">
      <c r="A35" s="145" t="str">
        <f>IF(ISNA(INDEX('Liste Client'!$A$4:$A$100,MATCH(B35,'Liste Client'!$B$4:$B$100,0))),"",INDEX('Liste Client'!$A$4:$A$100,MATCH(B35,'Liste Client'!$B$4:$B$100,0)))</f>
        <v/>
      </c>
      <c r="B35" s="6"/>
      <c r="C35" s="146"/>
      <c r="D35" s="151"/>
      <c r="E35" s="152"/>
      <c r="F35" s="168"/>
      <c r="G35" s="7"/>
      <c r="H35" s="156"/>
      <c r="I35" s="163"/>
      <c r="J35" s="8"/>
      <c r="K35" s="162" t="str">
        <f t="shared" si="0"/>
        <v/>
      </c>
    </row>
    <row r="36" spans="1:11" outlineLevel="1" x14ac:dyDescent="0.25">
      <c r="A36" s="145" t="str">
        <f>IF(ISNA(INDEX('Liste Client'!$A$4:$A$100,MATCH(B36,'Liste Client'!$B$4:$B$100,0))),"",INDEX('Liste Client'!$A$4:$A$100,MATCH(B36,'Liste Client'!$B$4:$B$100,0)))</f>
        <v/>
      </c>
      <c r="B36" s="6"/>
      <c r="C36" s="146"/>
      <c r="D36" s="151"/>
      <c r="E36" s="152"/>
      <c r="F36" s="168"/>
      <c r="G36" s="7"/>
      <c r="H36" s="156"/>
      <c r="I36" s="163"/>
      <c r="J36" s="8"/>
      <c r="K36" s="162" t="str">
        <f t="shared" si="0"/>
        <v/>
      </c>
    </row>
    <row r="37" spans="1:11" outlineLevel="1" x14ac:dyDescent="0.25">
      <c r="A37" s="145" t="str">
        <f>IF(ISNA(INDEX('Liste Client'!$A$4:$A$100,MATCH(B37,'Liste Client'!$B$4:$B$100,0))),"",INDEX('Liste Client'!$A$4:$A$100,MATCH(B37,'Liste Client'!$B$4:$B$100,0)))</f>
        <v/>
      </c>
      <c r="B37" s="6"/>
      <c r="C37" s="146"/>
      <c r="D37" s="151"/>
      <c r="E37" s="152"/>
      <c r="F37" s="168"/>
      <c r="G37" s="7"/>
      <c r="H37" s="156"/>
      <c r="I37" s="163"/>
      <c r="J37" s="8"/>
      <c r="K37" s="162" t="str">
        <f t="shared" si="0"/>
        <v/>
      </c>
    </row>
    <row r="38" spans="1:11" outlineLevel="1" x14ac:dyDescent="0.25">
      <c r="A38" s="145" t="str">
        <f>IF(ISNA(INDEX('Liste Client'!$A$4:$A$100,MATCH(B38,'Liste Client'!$B$4:$B$100,0))),"",INDEX('Liste Client'!$A$4:$A$100,MATCH(B38,'Liste Client'!$B$4:$B$100,0)))</f>
        <v/>
      </c>
      <c r="B38" s="6"/>
      <c r="C38" s="146"/>
      <c r="D38" s="151"/>
      <c r="E38" s="152"/>
      <c r="F38" s="151"/>
      <c r="G38" s="7"/>
      <c r="H38" s="156"/>
      <c r="I38" s="163"/>
      <c r="J38" s="8"/>
      <c r="K38" s="162" t="str">
        <f t="shared" si="0"/>
        <v/>
      </c>
    </row>
    <row r="39" spans="1:11" outlineLevel="1" x14ac:dyDescent="0.25">
      <c r="A39" s="145" t="str">
        <f>IF(ISNA(INDEX('Liste Client'!$A$4:$A$100,MATCH(B39,'Liste Client'!$B$4:$B$100,0))),"",INDEX('Liste Client'!$A$4:$A$100,MATCH(B39,'Liste Client'!$B$4:$B$100,0)))</f>
        <v/>
      </c>
      <c r="B39" s="6"/>
      <c r="C39" s="146"/>
      <c r="D39" s="151"/>
      <c r="E39" s="152"/>
      <c r="F39" s="151"/>
      <c r="G39" s="7"/>
      <c r="H39" s="156"/>
      <c r="I39" s="163"/>
      <c r="J39" s="8"/>
      <c r="K39" s="162" t="str">
        <f t="shared" si="0"/>
        <v/>
      </c>
    </row>
    <row r="40" spans="1:11" outlineLevel="1" x14ac:dyDescent="0.25">
      <c r="A40" s="145" t="str">
        <f>IF(ISNA(INDEX('Liste Client'!$A$4:$A$100,MATCH(B40,'Liste Client'!$B$4:$B$100,0))),"",INDEX('Liste Client'!$A$4:$A$100,MATCH(B40,'Liste Client'!$B$4:$B$100,0)))</f>
        <v/>
      </c>
      <c r="B40" s="6"/>
      <c r="C40" s="146"/>
      <c r="D40" s="151"/>
      <c r="E40" s="152"/>
      <c r="F40" s="151"/>
      <c r="G40" s="7"/>
      <c r="H40" s="156"/>
      <c r="I40" s="163"/>
      <c r="J40" s="8"/>
      <c r="K40" s="162" t="str">
        <f t="shared" si="0"/>
        <v/>
      </c>
    </row>
    <row r="41" spans="1:11" x14ac:dyDescent="0.25">
      <c r="A41" s="145" t="str">
        <f>IF(ISNA(INDEX('Liste Client'!$A$4:$A$100,MATCH(B41,'Liste Client'!$B$4:$B$100,0))),"",INDEX('Liste Client'!$A$4:$A$100,MATCH(B41,'Liste Client'!$B$4:$B$100,0)))</f>
        <v/>
      </c>
      <c r="B41" s="6"/>
      <c r="C41" s="146"/>
      <c r="D41" s="151"/>
      <c r="E41" s="152"/>
      <c r="F41" s="151"/>
      <c r="G41" s="7"/>
      <c r="H41" s="156"/>
      <c r="I41" s="163"/>
      <c r="J41" s="8"/>
      <c r="K41" s="162" t="str">
        <f t="shared" si="0"/>
        <v/>
      </c>
    </row>
    <row r="42" spans="1:11" x14ac:dyDescent="0.25">
      <c r="A42" s="145" t="str">
        <f>IF(ISNA(INDEX('Liste Client'!$A$4:$A$100,MATCH(B42,'Liste Client'!$B$4:$B$100,0))),"",INDEX('Liste Client'!$A$4:$A$100,MATCH(B42,'Liste Client'!$B$4:$B$100,0)))</f>
        <v/>
      </c>
      <c r="B42" s="6"/>
      <c r="C42" s="146"/>
      <c r="D42" s="151"/>
      <c r="E42" s="152"/>
      <c r="F42" s="151"/>
      <c r="G42" s="7"/>
      <c r="H42" s="156"/>
      <c r="I42" s="163"/>
      <c r="J42" s="8"/>
      <c r="K42" s="162" t="str">
        <f t="shared" si="0"/>
        <v/>
      </c>
    </row>
    <row r="43" spans="1:11" x14ac:dyDescent="0.25">
      <c r="A43" s="145" t="str">
        <f>IF(ISNA(INDEX('Liste Client'!$A$4:$A$100,MATCH(B43,'Liste Client'!$B$4:$B$100,0))),"",INDEX('Liste Client'!$A$4:$A$100,MATCH(B43,'Liste Client'!$B$4:$B$100,0)))</f>
        <v/>
      </c>
      <c r="B43" s="6"/>
      <c r="C43" s="146"/>
      <c r="D43" s="151"/>
      <c r="E43" s="152"/>
      <c r="F43" s="151"/>
      <c r="G43" s="7"/>
      <c r="H43" s="156"/>
      <c r="I43" s="163"/>
      <c r="J43" s="8"/>
      <c r="K43" s="162" t="str">
        <f t="shared" si="0"/>
        <v/>
      </c>
    </row>
    <row r="44" spans="1:11" x14ac:dyDescent="0.25">
      <c r="A44" s="145" t="str">
        <f>IF(ISNA(INDEX('Liste Client'!$A$4:$A$100,MATCH(B44,'Liste Client'!$B$4:$B$100,0))),"",INDEX('Liste Client'!$A$4:$A$100,MATCH(B44,'Liste Client'!$B$4:$B$100,0)))</f>
        <v/>
      </c>
      <c r="B44" s="6"/>
      <c r="C44" s="146"/>
      <c r="D44" s="151"/>
      <c r="E44" s="152"/>
      <c r="F44" s="151"/>
      <c r="G44" s="7"/>
      <c r="H44" s="156"/>
      <c r="I44" s="163"/>
      <c r="J44" s="8"/>
      <c r="K44" s="162" t="str">
        <f t="shared" si="0"/>
        <v/>
      </c>
    </row>
    <row r="45" spans="1:11" x14ac:dyDescent="0.25">
      <c r="A45" s="145" t="str">
        <f>IF(ISNA(INDEX('Liste Client'!$A$4:$A$100,MATCH(B45,'Liste Client'!$B$4:$B$100,0))),"",INDEX('Liste Client'!$A$4:$A$100,MATCH(B45,'Liste Client'!$B$4:$B$100,0)))</f>
        <v/>
      </c>
      <c r="B45" s="6"/>
      <c r="C45" s="146"/>
      <c r="D45" s="151"/>
      <c r="E45" s="152"/>
      <c r="F45" s="151"/>
      <c r="G45" s="7"/>
      <c r="H45" s="156"/>
      <c r="I45" s="163"/>
      <c r="J45" s="8"/>
      <c r="K45" s="162" t="str">
        <f t="shared" si="0"/>
        <v/>
      </c>
    </row>
    <row r="46" spans="1:11" x14ac:dyDescent="0.25">
      <c r="A46" s="145" t="str">
        <f>IF(ISNA(INDEX('Liste Client'!$A$4:$A$100,MATCH(B46,'Liste Client'!$B$4:$B$100,0))),"",INDEX('Liste Client'!$A$4:$A$100,MATCH(B46,'Liste Client'!$B$4:$B$100,0)))</f>
        <v/>
      </c>
      <c r="B46" s="6"/>
      <c r="C46" s="146"/>
      <c r="D46" s="151"/>
      <c r="E46" s="152"/>
      <c r="F46" s="151"/>
      <c r="G46" s="7"/>
      <c r="H46" s="156"/>
      <c r="I46" s="163"/>
      <c r="J46" s="8"/>
      <c r="K46" s="162" t="str">
        <f t="shared" si="0"/>
        <v/>
      </c>
    </row>
    <row r="47" spans="1:11" x14ac:dyDescent="0.25">
      <c r="A47" s="145" t="str">
        <f>IF(ISNA(INDEX('Liste Client'!$A$4:$A$100,MATCH(B47,'Liste Client'!$B$4:$B$100,0))),"",INDEX('Liste Client'!$A$4:$A$100,MATCH(B47,'Liste Client'!$B$4:$B$100,0)))</f>
        <v/>
      </c>
      <c r="B47" s="6"/>
      <c r="C47" s="146"/>
      <c r="D47" s="151"/>
      <c r="E47" s="152"/>
      <c r="F47" s="151"/>
      <c r="G47" s="7"/>
      <c r="H47" s="156"/>
      <c r="I47" s="163"/>
      <c r="J47" s="8"/>
      <c r="K47" s="162" t="str">
        <f t="shared" si="0"/>
        <v/>
      </c>
    </row>
    <row r="48" spans="1:11" x14ac:dyDescent="0.25">
      <c r="A48" s="145" t="str">
        <f>IF(ISNA(INDEX('Liste Client'!$A$4:$A$100,MATCH(B48,'Liste Client'!$B$4:$B$100,0))),"",INDEX('Liste Client'!$A$4:$A$100,MATCH(B48,'Liste Client'!$B$4:$B$100,0)))</f>
        <v/>
      </c>
      <c r="B48" s="6"/>
      <c r="C48" s="146"/>
      <c r="D48" s="151"/>
      <c r="E48" s="152"/>
      <c r="F48" s="151"/>
      <c r="G48" s="7"/>
      <c r="H48" s="156"/>
      <c r="I48" s="163"/>
      <c r="J48" s="8"/>
      <c r="K48" s="162" t="str">
        <f t="shared" si="0"/>
        <v/>
      </c>
    </row>
    <row r="49" spans="1:11" x14ac:dyDescent="0.25">
      <c r="A49" s="145" t="str">
        <f>IF(ISNA(INDEX('Liste Client'!$A$4:$A$100,MATCH(B49,'Liste Client'!$B$4:$B$100,0))),"",INDEX('Liste Client'!$A$4:$A$100,MATCH(B49,'Liste Client'!$B$4:$B$100,0)))</f>
        <v/>
      </c>
      <c r="B49" s="6"/>
      <c r="C49" s="146"/>
      <c r="D49" s="151"/>
      <c r="E49" s="152"/>
      <c r="F49" s="151"/>
      <c r="G49" s="7"/>
      <c r="H49" s="156"/>
      <c r="I49" s="163"/>
      <c r="J49" s="8"/>
      <c r="K49" s="162" t="str">
        <f t="shared" si="0"/>
        <v/>
      </c>
    </row>
    <row r="50" spans="1:11" x14ac:dyDescent="0.25">
      <c r="A50" s="145" t="str">
        <f>IF(ISNA(INDEX('Liste Client'!$A$4:$A$100,MATCH(B50,'Liste Client'!$B$4:$B$100,0))),"",INDEX('Liste Client'!$A$4:$A$100,MATCH(B50,'Liste Client'!$B$4:$B$100,0)))</f>
        <v/>
      </c>
      <c r="B50" s="6"/>
      <c r="C50" s="146"/>
      <c r="D50" s="151"/>
      <c r="E50" s="152"/>
      <c r="F50" s="151"/>
      <c r="G50" s="7"/>
      <c r="H50" s="156"/>
      <c r="I50" s="163"/>
      <c r="J50" s="8"/>
      <c r="K50" s="162" t="str">
        <f t="shared" si="0"/>
        <v/>
      </c>
    </row>
    <row r="51" spans="1:11" x14ac:dyDescent="0.25">
      <c r="A51" s="145" t="str">
        <f>IF(ISNA(INDEX('Liste Client'!$A$4:$A$100,MATCH(B51,'Liste Client'!$B$4:$B$100,0))),"",INDEX('Liste Client'!$A$4:$A$100,MATCH(B51,'Liste Client'!$B$4:$B$100,0)))</f>
        <v/>
      </c>
      <c r="B51" s="6"/>
      <c r="C51" s="146"/>
      <c r="D51" s="151"/>
      <c r="E51" s="152"/>
      <c r="F51" s="151"/>
      <c r="G51" s="7"/>
      <c r="H51" s="156"/>
      <c r="I51" s="163"/>
      <c r="J51" s="8"/>
      <c r="K51" s="162" t="str">
        <f t="shared" si="0"/>
        <v/>
      </c>
    </row>
    <row r="52" spans="1:11" x14ac:dyDescent="0.25">
      <c r="A52" s="145" t="str">
        <f>IF(ISNA(INDEX('Liste Client'!$A$4:$A$100,MATCH(B52,'Liste Client'!$B$4:$B$100,0))),"",INDEX('Liste Client'!$A$4:$A$100,MATCH(B52,'Liste Client'!$B$4:$B$100,0)))</f>
        <v/>
      </c>
      <c r="B52" s="6"/>
      <c r="C52" s="146"/>
      <c r="D52" s="151"/>
      <c r="E52" s="152"/>
      <c r="F52" s="151"/>
      <c r="G52" s="7"/>
      <c r="H52" s="156"/>
      <c r="I52" s="163"/>
      <c r="J52" s="8"/>
      <c r="K52" s="162" t="str">
        <f t="shared" si="0"/>
        <v/>
      </c>
    </row>
    <row r="53" spans="1:11" x14ac:dyDescent="0.25">
      <c r="A53" s="145" t="str">
        <f>IF(ISNA(INDEX('Liste Client'!$A$4:$A$100,MATCH(B53,'Liste Client'!$B$4:$B$100,0))),"",INDEX('Liste Client'!$A$4:$A$100,MATCH(B53,'Liste Client'!$B$4:$B$100,0)))</f>
        <v/>
      </c>
      <c r="B53" s="6"/>
      <c r="C53" s="146"/>
      <c r="D53" s="151"/>
      <c r="E53" s="152"/>
      <c r="F53" s="151"/>
      <c r="G53" s="7"/>
      <c r="H53" s="156"/>
      <c r="I53" s="163"/>
      <c r="J53" s="8"/>
      <c r="K53" s="162" t="str">
        <f t="shared" si="0"/>
        <v/>
      </c>
    </row>
    <row r="54" spans="1:11" x14ac:dyDescent="0.25">
      <c r="A54" s="145" t="str">
        <f>IF(ISNA(INDEX('Liste Client'!$A$4:$A$100,MATCH(B54,'Liste Client'!$B$4:$B$100,0))),"",INDEX('Liste Client'!$A$4:$A$100,MATCH(B54,'Liste Client'!$B$4:$B$100,0)))</f>
        <v/>
      </c>
      <c r="B54" s="6"/>
      <c r="C54" s="146"/>
      <c r="D54" s="151"/>
      <c r="E54" s="152"/>
      <c r="F54" s="151"/>
      <c r="G54" s="7"/>
      <c r="H54" s="156"/>
      <c r="I54" s="163"/>
      <c r="J54" s="8"/>
      <c r="K54" s="162" t="str">
        <f t="shared" si="0"/>
        <v/>
      </c>
    </row>
    <row r="55" spans="1:11" x14ac:dyDescent="0.25">
      <c r="A55" s="145" t="str">
        <f>IF(ISNA(INDEX('Liste Client'!$A$4:$A$100,MATCH(B55,'Liste Client'!$B$4:$B$100,0))),"",INDEX('Liste Client'!$A$4:$A$100,MATCH(B55,'Liste Client'!$B$4:$B$100,0)))</f>
        <v/>
      </c>
      <c r="B55" s="6"/>
      <c r="C55" s="146"/>
      <c r="D55" s="151"/>
      <c r="E55" s="152"/>
      <c r="F55" s="151"/>
      <c r="G55" s="7"/>
      <c r="H55" s="156"/>
      <c r="I55" s="163"/>
      <c r="J55" s="8"/>
      <c r="K55" s="162" t="str">
        <f t="shared" si="0"/>
        <v/>
      </c>
    </row>
    <row r="56" spans="1:11" x14ac:dyDescent="0.25">
      <c r="A56" s="145" t="str">
        <f>IF(ISNA(INDEX('Liste Client'!$A$4:$A$100,MATCH(B56,'Liste Client'!$B$4:$B$100,0))),"",INDEX('Liste Client'!$A$4:$A$100,MATCH(B56,'Liste Client'!$B$4:$B$100,0)))</f>
        <v/>
      </c>
      <c r="B56" s="6"/>
      <c r="C56" s="146"/>
      <c r="D56" s="151"/>
      <c r="E56" s="152"/>
      <c r="F56" s="151"/>
      <c r="G56" s="7"/>
      <c r="H56" s="156"/>
      <c r="I56" s="163"/>
      <c r="J56" s="8"/>
      <c r="K56" s="162" t="str">
        <f t="shared" si="0"/>
        <v/>
      </c>
    </row>
    <row r="57" spans="1:11" x14ac:dyDescent="0.25">
      <c r="A57" s="145" t="str">
        <f>IF(ISNA(INDEX('Liste Client'!$A$4:$A$100,MATCH(B57,'Liste Client'!$B$4:$B$100,0))),"",INDEX('Liste Client'!$A$4:$A$100,MATCH(B57,'Liste Client'!$B$4:$B$100,0)))</f>
        <v/>
      </c>
      <c r="B57" s="6"/>
      <c r="C57" s="146"/>
      <c r="D57" s="151"/>
      <c r="E57" s="152"/>
      <c r="F57" s="151"/>
      <c r="G57" s="7"/>
      <c r="H57" s="156"/>
      <c r="I57" s="163"/>
      <c r="J57" s="8"/>
      <c r="K57" s="162" t="str">
        <f t="shared" si="0"/>
        <v/>
      </c>
    </row>
    <row r="58" spans="1:11" x14ac:dyDescent="0.25">
      <c r="A58" s="145" t="str">
        <f>IF(ISNA(INDEX('Liste Client'!$A$4:$A$100,MATCH(B58,'Liste Client'!$B$4:$B$100,0))),"",INDEX('Liste Client'!$A$4:$A$100,MATCH(B58,'Liste Client'!$B$4:$B$100,0)))</f>
        <v/>
      </c>
      <c r="B58" s="6"/>
      <c r="C58" s="146"/>
      <c r="D58" s="151"/>
      <c r="E58" s="152"/>
      <c r="F58" s="151"/>
      <c r="G58" s="7"/>
      <c r="H58" s="156"/>
      <c r="I58" s="163"/>
      <c r="J58" s="8"/>
      <c r="K58" s="162" t="str">
        <f t="shared" si="0"/>
        <v/>
      </c>
    </row>
    <row r="59" spans="1:11" x14ac:dyDescent="0.25">
      <c r="A59" s="145" t="str">
        <f>IF(ISNA(INDEX('Liste Client'!$A$4:$A$100,MATCH(B59,'Liste Client'!$B$4:$B$100,0))),"",INDEX('Liste Client'!$A$4:$A$100,MATCH(B59,'Liste Client'!$B$4:$B$100,0)))</f>
        <v/>
      </c>
      <c r="B59" s="6"/>
      <c r="C59" s="146"/>
      <c r="D59" s="151"/>
      <c r="E59" s="152"/>
      <c r="F59" s="151"/>
      <c r="G59" s="7"/>
      <c r="H59" s="156"/>
      <c r="I59" s="163"/>
      <c r="J59" s="8"/>
      <c r="K59" s="162" t="str">
        <f t="shared" si="0"/>
        <v/>
      </c>
    </row>
    <row r="60" spans="1:11" x14ac:dyDescent="0.25">
      <c r="A60" s="145" t="str">
        <f>IF(ISNA(INDEX('Liste Client'!$A$4:$A$100,MATCH(B60,'Liste Client'!$B$4:$B$100,0))),"",INDEX('Liste Client'!$A$4:$A$100,MATCH(B60,'Liste Client'!$B$4:$B$100,0)))</f>
        <v/>
      </c>
      <c r="B60" s="6"/>
      <c r="C60" s="146"/>
      <c r="D60" s="151"/>
      <c r="E60" s="152"/>
      <c r="F60" s="151"/>
      <c r="G60" s="7"/>
      <c r="H60" s="156"/>
      <c r="I60" s="163"/>
      <c r="J60" s="8"/>
      <c r="K60" s="162" t="str">
        <f t="shared" si="0"/>
        <v/>
      </c>
    </row>
    <row r="61" spans="1:11" x14ac:dyDescent="0.25">
      <c r="A61" s="145" t="str">
        <f>IF(ISNA(INDEX('Liste Client'!$A$4:$A$100,MATCH(B61,'Liste Client'!$B$4:$B$100,0))),"",INDEX('Liste Client'!$A$4:$A$100,MATCH(B61,'Liste Client'!$B$4:$B$100,0)))</f>
        <v/>
      </c>
      <c r="B61" s="6"/>
      <c r="C61" s="146"/>
      <c r="D61" s="151"/>
      <c r="E61" s="152"/>
      <c r="F61" s="151"/>
      <c r="G61" s="7"/>
      <c r="H61" s="156"/>
      <c r="I61" s="163"/>
      <c r="J61" s="8"/>
      <c r="K61" s="162" t="str">
        <f t="shared" si="0"/>
        <v/>
      </c>
    </row>
    <row r="62" spans="1:11" x14ac:dyDescent="0.25">
      <c r="A62" s="145" t="str">
        <f>IF(ISNA(INDEX('Liste Client'!$A$4:$A$100,MATCH(B62,'Liste Client'!$B$4:$B$100,0))),"",INDEX('Liste Client'!$A$4:$A$100,MATCH(B62,'Liste Client'!$B$4:$B$100,0)))</f>
        <v/>
      </c>
      <c r="B62" s="6"/>
      <c r="C62" s="146"/>
      <c r="D62" s="151"/>
      <c r="E62" s="152"/>
      <c r="F62" s="151"/>
      <c r="G62" s="7"/>
      <c r="H62" s="156"/>
      <c r="I62" s="163"/>
      <c r="J62" s="8"/>
      <c r="K62" s="162" t="str">
        <f t="shared" si="0"/>
        <v/>
      </c>
    </row>
    <row r="63" spans="1:11" x14ac:dyDescent="0.25">
      <c r="A63" s="145" t="str">
        <f>IF(ISNA(INDEX('Liste Client'!$A$4:$A$100,MATCH(B63,'Liste Client'!$B$4:$B$100,0))),"",INDEX('Liste Client'!$A$4:$A$100,MATCH(B63,'Liste Client'!$B$4:$B$100,0)))</f>
        <v/>
      </c>
      <c r="B63" s="6"/>
      <c r="C63" s="146"/>
      <c r="D63" s="151"/>
      <c r="E63" s="152"/>
      <c r="F63" s="151"/>
      <c r="G63" s="7"/>
      <c r="H63" s="156"/>
      <c r="I63" s="163"/>
      <c r="J63" s="8"/>
      <c r="K63" s="162" t="str">
        <f t="shared" si="0"/>
        <v/>
      </c>
    </row>
    <row r="64" spans="1:11" x14ac:dyDescent="0.25">
      <c r="A64" s="145" t="str">
        <f>IF(ISNA(INDEX('Liste Client'!$A$4:$A$100,MATCH(B64,'Liste Client'!$B$4:$B$100,0))),"",INDEX('Liste Client'!$A$4:$A$100,MATCH(B64,'Liste Client'!$B$4:$B$100,0)))</f>
        <v/>
      </c>
      <c r="B64" s="6"/>
      <c r="C64" s="146"/>
      <c r="D64" s="151"/>
      <c r="E64" s="152"/>
      <c r="F64" s="151"/>
      <c r="G64" s="7"/>
      <c r="H64" s="156"/>
      <c r="I64" s="163"/>
      <c r="J64" s="8"/>
      <c r="K64" s="162" t="str">
        <f t="shared" si="0"/>
        <v/>
      </c>
    </row>
    <row r="65" spans="1:11" x14ac:dyDescent="0.25">
      <c r="A65" s="145" t="str">
        <f>IF(ISNA(INDEX('Liste Client'!$A$4:$A$100,MATCH(B65,'Liste Client'!$B$4:$B$100,0))),"",INDEX('Liste Client'!$A$4:$A$100,MATCH(B65,'Liste Client'!$B$4:$B$100,0)))</f>
        <v/>
      </c>
      <c r="B65" s="6"/>
      <c r="C65" s="146"/>
      <c r="D65" s="151"/>
      <c r="E65" s="152"/>
      <c r="F65" s="151"/>
      <c r="G65" s="7"/>
      <c r="H65" s="156"/>
      <c r="I65" s="163"/>
      <c r="J65" s="8"/>
      <c r="K65" s="162" t="str">
        <f t="shared" si="0"/>
        <v/>
      </c>
    </row>
    <row r="66" spans="1:11" x14ac:dyDescent="0.25">
      <c r="A66" s="145" t="str">
        <f>IF(ISNA(INDEX('Liste Client'!$A$4:$A$100,MATCH(B66,'Liste Client'!$B$4:$B$100,0))),"",INDEX('Liste Client'!$A$4:$A$100,MATCH(B66,'Liste Client'!$B$4:$B$100,0)))</f>
        <v/>
      </c>
      <c r="B66" s="6"/>
      <c r="C66" s="146"/>
      <c r="D66" s="151"/>
      <c r="E66" s="152"/>
      <c r="F66" s="151"/>
      <c r="G66" s="7"/>
      <c r="H66" s="156"/>
      <c r="I66" s="163"/>
      <c r="J66" s="8"/>
      <c r="K66" s="162" t="str">
        <f t="shared" si="0"/>
        <v/>
      </c>
    </row>
    <row r="67" spans="1:11" x14ac:dyDescent="0.25">
      <c r="A67" s="145" t="str">
        <f>IF(ISNA(INDEX('Liste Client'!$A$4:$A$100,MATCH(B67,'Liste Client'!$B$4:$B$100,0))),"",INDEX('Liste Client'!$A$4:$A$100,MATCH(B67,'Liste Client'!$B$4:$B$100,0)))</f>
        <v/>
      </c>
      <c r="B67" s="6"/>
      <c r="C67" s="146"/>
      <c r="D67" s="151"/>
      <c r="E67" s="152"/>
      <c r="F67" s="151"/>
      <c r="G67" s="7"/>
      <c r="H67" s="156"/>
      <c r="I67" s="163"/>
      <c r="J67" s="8"/>
      <c r="K67" s="162" t="str">
        <f t="shared" si="0"/>
        <v/>
      </c>
    </row>
    <row r="68" spans="1:11" x14ac:dyDescent="0.25">
      <c r="A68" s="145" t="str">
        <f>IF(ISNA(INDEX('Liste Client'!$A$4:$A$100,MATCH(B68,'Liste Client'!$B$4:$B$100,0))),"",INDEX('Liste Client'!$A$4:$A$100,MATCH(B68,'Liste Client'!$B$4:$B$100,0)))</f>
        <v/>
      </c>
      <c r="B68" s="6"/>
      <c r="C68" s="146"/>
      <c r="D68" s="151"/>
      <c r="E68" s="152"/>
      <c r="F68" s="151"/>
      <c r="G68" s="7"/>
      <c r="H68" s="156"/>
      <c r="I68" s="163"/>
      <c r="J68" s="8"/>
      <c r="K68" s="162" t="str">
        <f t="shared" si="0"/>
        <v/>
      </c>
    </row>
    <row r="69" spans="1:11" x14ac:dyDescent="0.25">
      <c r="A69" s="145" t="str">
        <f>IF(ISNA(INDEX('Liste Client'!$A$4:$A$100,MATCH(B69,'Liste Client'!$B$4:$B$100,0))),"",INDEX('Liste Client'!$A$4:$A$100,MATCH(B69,'Liste Client'!$B$4:$B$100,0)))</f>
        <v/>
      </c>
      <c r="B69" s="6"/>
      <c r="C69" s="146"/>
      <c r="D69" s="151"/>
      <c r="E69" s="152"/>
      <c r="F69" s="151"/>
      <c r="G69" s="7"/>
      <c r="H69" s="156"/>
      <c r="I69" s="163"/>
      <c r="J69" s="8"/>
      <c r="K69" s="162" t="str">
        <f t="shared" si="0"/>
        <v/>
      </c>
    </row>
    <row r="70" spans="1:11" x14ac:dyDescent="0.25">
      <c r="A70" s="145" t="str">
        <f>IF(ISNA(INDEX('Liste Client'!$A$4:$A$100,MATCH(B70,'Liste Client'!$B$4:$B$100,0))),"",INDEX('Liste Client'!$A$4:$A$100,MATCH(B70,'Liste Client'!$B$4:$B$100,0)))</f>
        <v/>
      </c>
      <c r="B70" s="6"/>
      <c r="C70" s="146"/>
      <c r="D70" s="151"/>
      <c r="E70" s="152"/>
      <c r="F70" s="151"/>
      <c r="G70" s="7"/>
      <c r="H70" s="156"/>
      <c r="I70" s="163"/>
      <c r="J70" s="8"/>
      <c r="K70" s="162" t="str">
        <f t="shared" ref="K70:K100" si="1">IF(OR(I70="",J70=""),"",((J70*100)/I70))</f>
        <v/>
      </c>
    </row>
    <row r="71" spans="1:11" x14ac:dyDescent="0.25">
      <c r="A71" s="145" t="str">
        <f>IF(ISNA(INDEX('Liste Client'!$A$4:$A$100,MATCH(B71,'Liste Client'!$B$4:$B$100,0))),"",INDEX('Liste Client'!$A$4:$A$100,MATCH(B71,'Liste Client'!$B$4:$B$100,0)))</f>
        <v/>
      </c>
      <c r="B71" s="6"/>
      <c r="C71" s="146"/>
      <c r="D71" s="151"/>
      <c r="E71" s="152"/>
      <c r="F71" s="151"/>
      <c r="G71" s="7"/>
      <c r="H71" s="156"/>
      <c r="I71" s="163"/>
      <c r="J71" s="8"/>
      <c r="K71" s="162" t="str">
        <f t="shared" si="1"/>
        <v/>
      </c>
    </row>
    <row r="72" spans="1:11" x14ac:dyDescent="0.25">
      <c r="A72" s="145" t="str">
        <f>IF(ISNA(INDEX('Liste Client'!$A$4:$A$100,MATCH(B72,'Liste Client'!$B$4:$B$100,0))),"",INDEX('Liste Client'!$A$4:$A$100,MATCH(B72,'Liste Client'!$B$4:$B$100,0)))</f>
        <v/>
      </c>
      <c r="B72" s="6"/>
      <c r="C72" s="146"/>
      <c r="D72" s="151"/>
      <c r="E72" s="152"/>
      <c r="F72" s="151"/>
      <c r="G72" s="7"/>
      <c r="H72" s="156"/>
      <c r="I72" s="163"/>
      <c r="J72" s="8"/>
      <c r="K72" s="162" t="str">
        <f t="shared" si="1"/>
        <v/>
      </c>
    </row>
    <row r="73" spans="1:11" x14ac:dyDescent="0.25">
      <c r="A73" s="145" t="str">
        <f>IF(ISNA(INDEX('Liste Client'!$A$4:$A$100,MATCH(B73,'Liste Client'!$B$4:$B$100,0))),"",INDEX('Liste Client'!$A$4:$A$100,MATCH(B73,'Liste Client'!$B$4:$B$100,0)))</f>
        <v/>
      </c>
      <c r="B73" s="6"/>
      <c r="C73" s="146"/>
      <c r="D73" s="151"/>
      <c r="E73" s="152"/>
      <c r="F73" s="151"/>
      <c r="G73" s="7"/>
      <c r="H73" s="156"/>
      <c r="I73" s="163"/>
      <c r="J73" s="8"/>
      <c r="K73" s="162" t="str">
        <f t="shared" si="1"/>
        <v/>
      </c>
    </row>
    <row r="74" spans="1:11" x14ac:dyDescent="0.25">
      <c r="A74" s="145" t="str">
        <f>IF(ISNA(INDEX('Liste Client'!$A$4:$A$100,MATCH(B74,'Liste Client'!$B$4:$B$100,0))),"",INDEX('Liste Client'!$A$4:$A$100,MATCH(B74,'Liste Client'!$B$4:$B$100,0)))</f>
        <v/>
      </c>
      <c r="B74" s="6"/>
      <c r="C74" s="146"/>
      <c r="D74" s="151"/>
      <c r="E74" s="152"/>
      <c r="F74" s="151"/>
      <c r="G74" s="7"/>
      <c r="H74" s="156"/>
      <c r="I74" s="163"/>
      <c r="J74" s="8"/>
      <c r="K74" s="162" t="str">
        <f t="shared" si="1"/>
        <v/>
      </c>
    </row>
    <row r="75" spans="1:11" x14ac:dyDescent="0.25">
      <c r="A75" s="145" t="str">
        <f>IF(ISNA(INDEX('Liste Client'!$A$4:$A$100,MATCH(B75,'Liste Client'!$B$4:$B$100,0))),"",INDEX('Liste Client'!$A$4:$A$100,MATCH(B75,'Liste Client'!$B$4:$B$100,0)))</f>
        <v/>
      </c>
      <c r="B75" s="6"/>
      <c r="C75" s="146"/>
      <c r="D75" s="151"/>
      <c r="E75" s="152"/>
      <c r="F75" s="151"/>
      <c r="G75" s="7"/>
      <c r="H75" s="156"/>
      <c r="I75" s="163"/>
      <c r="J75" s="8"/>
      <c r="K75" s="162" t="str">
        <f t="shared" si="1"/>
        <v/>
      </c>
    </row>
    <row r="76" spans="1:11" x14ac:dyDescent="0.25">
      <c r="A76" s="145" t="str">
        <f>IF(ISNA(INDEX('Liste Client'!$A$4:$A$100,MATCH(B76,'Liste Client'!$B$4:$B$100,0))),"",INDEX('Liste Client'!$A$4:$A$100,MATCH(B76,'Liste Client'!$B$4:$B$100,0)))</f>
        <v/>
      </c>
      <c r="B76" s="6"/>
      <c r="C76" s="146"/>
      <c r="D76" s="151"/>
      <c r="E76" s="152"/>
      <c r="F76" s="151"/>
      <c r="G76" s="7"/>
      <c r="H76" s="156"/>
      <c r="I76" s="163"/>
      <c r="J76" s="8"/>
      <c r="K76" s="162" t="str">
        <f t="shared" si="1"/>
        <v/>
      </c>
    </row>
    <row r="77" spans="1:11" x14ac:dyDescent="0.25">
      <c r="A77" s="145" t="str">
        <f>IF(ISNA(INDEX('Liste Client'!$A$4:$A$100,MATCH(B77,'Liste Client'!$B$4:$B$100,0))),"",INDEX('Liste Client'!$A$4:$A$100,MATCH(B77,'Liste Client'!$B$4:$B$100,0)))</f>
        <v/>
      </c>
      <c r="B77" s="6"/>
      <c r="C77" s="146"/>
      <c r="D77" s="151"/>
      <c r="E77" s="152"/>
      <c r="F77" s="151"/>
      <c r="G77" s="7"/>
      <c r="H77" s="156"/>
      <c r="I77" s="163"/>
      <c r="J77" s="8"/>
      <c r="K77" s="162" t="str">
        <f t="shared" si="1"/>
        <v/>
      </c>
    </row>
    <row r="78" spans="1:11" x14ac:dyDescent="0.25">
      <c r="A78" s="145" t="str">
        <f>IF(ISNA(INDEX('Liste Client'!$A$4:$A$100,MATCH(B78,'Liste Client'!$B$4:$B$100,0))),"",INDEX('Liste Client'!$A$4:$A$100,MATCH(B78,'Liste Client'!$B$4:$B$100,0)))</f>
        <v/>
      </c>
      <c r="B78" s="6"/>
      <c r="C78" s="146"/>
      <c r="D78" s="151"/>
      <c r="E78" s="152"/>
      <c r="F78" s="151"/>
      <c r="G78" s="7"/>
      <c r="H78" s="156"/>
      <c r="I78" s="163"/>
      <c r="J78" s="8"/>
      <c r="K78" s="162" t="str">
        <f t="shared" si="1"/>
        <v/>
      </c>
    </row>
    <row r="79" spans="1:11" x14ac:dyDescent="0.25">
      <c r="A79" s="145" t="str">
        <f>IF(ISNA(INDEX('Liste Client'!$A$4:$A$100,MATCH(B79,'Liste Client'!$B$4:$B$100,0))),"",INDEX('Liste Client'!$A$4:$A$100,MATCH(B79,'Liste Client'!$B$4:$B$100,0)))</f>
        <v/>
      </c>
      <c r="B79" s="6"/>
      <c r="C79" s="146"/>
      <c r="D79" s="151"/>
      <c r="E79" s="152"/>
      <c r="F79" s="151"/>
      <c r="G79" s="7"/>
      <c r="H79" s="156"/>
      <c r="I79" s="163"/>
      <c r="J79" s="8"/>
      <c r="K79" s="162" t="str">
        <f t="shared" si="1"/>
        <v/>
      </c>
    </row>
    <row r="80" spans="1:11" x14ac:dyDescent="0.25">
      <c r="A80" s="145" t="str">
        <f>IF(ISNA(INDEX('Liste Client'!$A$4:$A$100,MATCH(B80,'Liste Client'!$B$4:$B$100,0))),"",INDEX('Liste Client'!$A$4:$A$100,MATCH(B80,'Liste Client'!$B$4:$B$100,0)))</f>
        <v/>
      </c>
      <c r="B80" s="6"/>
      <c r="C80" s="146"/>
      <c r="D80" s="151"/>
      <c r="E80" s="152"/>
      <c r="F80" s="151"/>
      <c r="G80" s="7"/>
      <c r="H80" s="156"/>
      <c r="I80" s="163"/>
      <c r="J80" s="8"/>
      <c r="K80" s="162" t="str">
        <f t="shared" si="1"/>
        <v/>
      </c>
    </row>
    <row r="81" spans="1:11" x14ac:dyDescent="0.25">
      <c r="A81" s="145" t="str">
        <f>IF(ISNA(INDEX('Liste Client'!$A$4:$A$100,MATCH(B81,'Liste Client'!$B$4:$B$100,0))),"",INDEX('Liste Client'!$A$4:$A$100,MATCH(B81,'Liste Client'!$B$4:$B$100,0)))</f>
        <v/>
      </c>
      <c r="B81" s="6"/>
      <c r="C81" s="146"/>
      <c r="D81" s="151"/>
      <c r="E81" s="152"/>
      <c r="F81" s="151"/>
      <c r="G81" s="7"/>
      <c r="H81" s="156"/>
      <c r="I81" s="163"/>
      <c r="J81" s="8"/>
      <c r="K81" s="162" t="str">
        <f t="shared" si="1"/>
        <v/>
      </c>
    </row>
    <row r="82" spans="1:11" x14ac:dyDescent="0.25">
      <c r="A82" s="145" t="str">
        <f>IF(ISNA(INDEX('Liste Client'!$A$4:$A$100,MATCH(B82,'Liste Client'!$B$4:$B$100,0))),"",INDEX('Liste Client'!$A$4:$A$100,MATCH(B82,'Liste Client'!$B$4:$B$100,0)))</f>
        <v/>
      </c>
      <c r="B82" s="6"/>
      <c r="C82" s="146"/>
      <c r="D82" s="151"/>
      <c r="E82" s="152"/>
      <c r="F82" s="151"/>
      <c r="G82" s="7"/>
      <c r="H82" s="156"/>
      <c r="I82" s="163"/>
      <c r="J82" s="8"/>
      <c r="K82" s="162" t="str">
        <f t="shared" si="1"/>
        <v/>
      </c>
    </row>
    <row r="83" spans="1:11" x14ac:dyDescent="0.25">
      <c r="A83" s="145" t="str">
        <f>IF(ISNA(INDEX('Liste Client'!$A$4:$A$100,MATCH(B83,'Liste Client'!$B$4:$B$100,0))),"",INDEX('Liste Client'!$A$4:$A$100,MATCH(B83,'Liste Client'!$B$4:$B$100,0)))</f>
        <v/>
      </c>
      <c r="B83" s="6"/>
      <c r="C83" s="146"/>
      <c r="D83" s="151"/>
      <c r="E83" s="152"/>
      <c r="F83" s="151"/>
      <c r="G83" s="7"/>
      <c r="H83" s="156"/>
      <c r="I83" s="163"/>
      <c r="J83" s="8"/>
      <c r="K83" s="162" t="str">
        <f t="shared" si="1"/>
        <v/>
      </c>
    </row>
    <row r="84" spans="1:11" x14ac:dyDescent="0.25">
      <c r="A84" s="145" t="str">
        <f>IF(ISNA(INDEX('Liste Client'!$A$4:$A$100,MATCH(B84,'Liste Client'!$B$4:$B$100,0))),"",INDEX('Liste Client'!$A$4:$A$100,MATCH(B84,'Liste Client'!$B$4:$B$100,0)))</f>
        <v/>
      </c>
      <c r="B84" s="6"/>
      <c r="C84" s="146"/>
      <c r="D84" s="151"/>
      <c r="E84" s="152"/>
      <c r="F84" s="151"/>
      <c r="G84" s="7"/>
      <c r="H84" s="156"/>
      <c r="I84" s="163"/>
      <c r="J84" s="8"/>
      <c r="K84" s="162" t="str">
        <f t="shared" si="1"/>
        <v/>
      </c>
    </row>
    <row r="85" spans="1:11" x14ac:dyDescent="0.25">
      <c r="A85" s="145" t="str">
        <f>IF(ISNA(INDEX('Liste Client'!$A$4:$A$100,MATCH(B85,'Liste Client'!$B$4:$B$100,0))),"",INDEX('Liste Client'!$A$4:$A$100,MATCH(B85,'Liste Client'!$B$4:$B$100,0)))</f>
        <v/>
      </c>
      <c r="B85" s="6"/>
      <c r="C85" s="146"/>
      <c r="D85" s="151"/>
      <c r="E85" s="152"/>
      <c r="F85" s="151"/>
      <c r="G85" s="7"/>
      <c r="H85" s="156"/>
      <c r="I85" s="163"/>
      <c r="J85" s="8"/>
      <c r="K85" s="162" t="str">
        <f t="shared" si="1"/>
        <v/>
      </c>
    </row>
    <row r="86" spans="1:11" x14ac:dyDescent="0.25">
      <c r="A86" s="145" t="str">
        <f>IF(ISNA(INDEX('Liste Client'!$A$4:$A$100,MATCH(B86,'Liste Client'!$B$4:$B$100,0))),"",INDEX('Liste Client'!$A$4:$A$100,MATCH(B86,'Liste Client'!$B$4:$B$100,0)))</f>
        <v/>
      </c>
      <c r="B86" s="6"/>
      <c r="C86" s="146"/>
      <c r="D86" s="151"/>
      <c r="E86" s="152"/>
      <c r="F86" s="151"/>
      <c r="G86" s="7"/>
      <c r="H86" s="156"/>
      <c r="I86" s="163"/>
      <c r="J86" s="8"/>
      <c r="K86" s="162" t="str">
        <f t="shared" si="1"/>
        <v/>
      </c>
    </row>
    <row r="87" spans="1:11" x14ac:dyDescent="0.25">
      <c r="A87" s="145" t="str">
        <f>IF(ISNA(INDEX('Liste Client'!$A$4:$A$100,MATCH(B87,'Liste Client'!$B$4:$B$100,0))),"",INDEX('Liste Client'!$A$4:$A$100,MATCH(B87,'Liste Client'!$B$4:$B$100,0)))</f>
        <v/>
      </c>
      <c r="B87" s="6"/>
      <c r="C87" s="146"/>
      <c r="D87" s="151"/>
      <c r="E87" s="152"/>
      <c r="F87" s="151"/>
      <c r="G87" s="7"/>
      <c r="H87" s="156"/>
      <c r="I87" s="163"/>
      <c r="J87" s="8"/>
      <c r="K87" s="162" t="str">
        <f t="shared" si="1"/>
        <v/>
      </c>
    </row>
    <row r="88" spans="1:11" x14ac:dyDescent="0.25">
      <c r="A88" s="145" t="str">
        <f>IF(ISNA(INDEX('Liste Client'!$A$4:$A$100,MATCH(B88,'Liste Client'!$B$4:$B$100,0))),"",INDEX('Liste Client'!$A$4:$A$100,MATCH(B88,'Liste Client'!$B$4:$B$100,0)))</f>
        <v/>
      </c>
      <c r="B88" s="6"/>
      <c r="C88" s="146"/>
      <c r="D88" s="151"/>
      <c r="E88" s="152"/>
      <c r="F88" s="151"/>
      <c r="G88" s="7"/>
      <c r="H88" s="156"/>
      <c r="I88" s="163"/>
      <c r="J88" s="8"/>
      <c r="K88" s="162" t="str">
        <f t="shared" si="1"/>
        <v/>
      </c>
    </row>
    <row r="89" spans="1:11" x14ac:dyDescent="0.25">
      <c r="A89" s="145" t="str">
        <f>IF(ISNA(INDEX('Liste Client'!$A$4:$A$100,MATCH(B89,'Liste Client'!$B$4:$B$100,0))),"",INDEX('Liste Client'!$A$4:$A$100,MATCH(B89,'Liste Client'!$B$4:$B$100,0)))</f>
        <v/>
      </c>
      <c r="B89" s="6"/>
      <c r="C89" s="146"/>
      <c r="D89" s="151"/>
      <c r="E89" s="152"/>
      <c r="F89" s="151"/>
      <c r="G89" s="7"/>
      <c r="H89" s="156"/>
      <c r="I89" s="163"/>
      <c r="J89" s="8"/>
      <c r="K89" s="162" t="str">
        <f t="shared" si="1"/>
        <v/>
      </c>
    </row>
    <row r="90" spans="1:11" x14ac:dyDescent="0.25">
      <c r="A90" s="145" t="str">
        <f>IF(ISNA(INDEX('Liste Client'!$A$4:$A$100,MATCH(B90,'Liste Client'!$B$4:$B$100,0))),"",INDEX('Liste Client'!$A$4:$A$100,MATCH(B90,'Liste Client'!$B$4:$B$100,0)))</f>
        <v/>
      </c>
      <c r="B90" s="6"/>
      <c r="C90" s="146"/>
      <c r="D90" s="151"/>
      <c r="E90" s="152"/>
      <c r="F90" s="151"/>
      <c r="G90" s="7"/>
      <c r="H90" s="156"/>
      <c r="I90" s="163"/>
      <c r="J90" s="8"/>
      <c r="K90" s="162" t="str">
        <f t="shared" si="1"/>
        <v/>
      </c>
    </row>
    <row r="91" spans="1:11" x14ac:dyDescent="0.25">
      <c r="A91" s="145" t="str">
        <f>IF(ISNA(INDEX('Liste Client'!$A$4:$A$100,MATCH(B91,'Liste Client'!$B$4:$B$100,0))),"",INDEX('Liste Client'!$A$4:$A$100,MATCH(B91,'Liste Client'!$B$4:$B$100,0)))</f>
        <v/>
      </c>
      <c r="B91" s="6"/>
      <c r="C91" s="146"/>
      <c r="D91" s="151"/>
      <c r="E91" s="152"/>
      <c r="F91" s="151"/>
      <c r="G91" s="7"/>
      <c r="H91" s="156"/>
      <c r="I91" s="163"/>
      <c r="J91" s="8"/>
      <c r="K91" s="162" t="str">
        <f t="shared" si="1"/>
        <v/>
      </c>
    </row>
    <row r="92" spans="1:11" x14ac:dyDescent="0.25">
      <c r="A92" s="145" t="str">
        <f>IF(ISNA(INDEX('Liste Client'!$A$4:$A$100,MATCH(B92,'Liste Client'!$B$4:$B$100,0))),"",INDEX('Liste Client'!$A$4:$A$100,MATCH(B92,'Liste Client'!$B$4:$B$100,0)))</f>
        <v/>
      </c>
      <c r="B92" s="6"/>
      <c r="C92" s="146"/>
      <c r="D92" s="151"/>
      <c r="E92" s="152"/>
      <c r="F92" s="151"/>
      <c r="G92" s="7"/>
      <c r="H92" s="156"/>
      <c r="I92" s="163"/>
      <c r="J92" s="8"/>
      <c r="K92" s="162" t="str">
        <f t="shared" si="1"/>
        <v/>
      </c>
    </row>
    <row r="93" spans="1:11" x14ac:dyDescent="0.25">
      <c r="A93" s="145" t="str">
        <f>IF(ISNA(INDEX('Liste Client'!$A$4:$A$100,MATCH(B93,'Liste Client'!$B$4:$B$100,0))),"",INDEX('Liste Client'!$A$4:$A$100,MATCH(B93,'Liste Client'!$B$4:$B$100,0)))</f>
        <v/>
      </c>
      <c r="B93" s="6"/>
      <c r="C93" s="146"/>
      <c r="D93" s="151"/>
      <c r="E93" s="152"/>
      <c r="F93" s="151"/>
      <c r="G93" s="7"/>
      <c r="H93" s="156"/>
      <c r="I93" s="163"/>
      <c r="J93" s="8"/>
      <c r="K93" s="162" t="str">
        <f t="shared" si="1"/>
        <v/>
      </c>
    </row>
    <row r="94" spans="1:11" x14ac:dyDescent="0.25">
      <c r="A94" s="145" t="str">
        <f>IF(ISNA(INDEX('Liste Client'!$A$4:$A$100,MATCH(B94,'Liste Client'!$B$4:$B$100,0))),"",INDEX('Liste Client'!$A$4:$A$100,MATCH(B94,'Liste Client'!$B$4:$B$100,0)))</f>
        <v/>
      </c>
      <c r="B94" s="6"/>
      <c r="C94" s="146"/>
      <c r="D94" s="151"/>
      <c r="E94" s="152"/>
      <c r="F94" s="151"/>
      <c r="G94" s="7"/>
      <c r="H94" s="156"/>
      <c r="I94" s="163"/>
      <c r="J94" s="8"/>
      <c r="K94" s="162" t="str">
        <f t="shared" si="1"/>
        <v/>
      </c>
    </row>
    <row r="95" spans="1:11" x14ac:dyDescent="0.25">
      <c r="A95" s="145" t="str">
        <f>IF(ISNA(INDEX('Liste Client'!$A$4:$A$100,MATCH(B95,'Liste Client'!$B$4:$B$100,0))),"",INDEX('Liste Client'!$A$4:$A$100,MATCH(B95,'Liste Client'!$B$4:$B$100,0)))</f>
        <v/>
      </c>
      <c r="B95" s="6"/>
      <c r="C95" s="146"/>
      <c r="D95" s="151"/>
      <c r="E95" s="152"/>
      <c r="F95" s="151"/>
      <c r="G95" s="7"/>
      <c r="H95" s="156"/>
      <c r="I95" s="163"/>
      <c r="J95" s="8"/>
      <c r="K95" s="162" t="str">
        <f t="shared" si="1"/>
        <v/>
      </c>
    </row>
    <row r="96" spans="1:11" x14ac:dyDescent="0.25">
      <c r="A96" s="145" t="str">
        <f>IF(ISNA(INDEX('Liste Client'!$A$4:$A$100,MATCH(B96,'Liste Client'!$B$4:$B$100,0))),"",INDEX('Liste Client'!$A$4:$A$100,MATCH(B96,'Liste Client'!$B$4:$B$100,0)))</f>
        <v/>
      </c>
      <c r="B96" s="6"/>
      <c r="C96" s="146"/>
      <c r="D96" s="151"/>
      <c r="E96" s="152"/>
      <c r="F96" s="151"/>
      <c r="G96" s="7"/>
      <c r="H96" s="156"/>
      <c r="I96" s="163"/>
      <c r="J96" s="8"/>
      <c r="K96" s="162" t="str">
        <f t="shared" si="1"/>
        <v/>
      </c>
    </row>
    <row r="97" spans="1:11" x14ac:dyDescent="0.25">
      <c r="A97" s="145" t="str">
        <f>IF(ISNA(INDEX('Liste Client'!$A$4:$A$100,MATCH(B97,'Liste Client'!$B$4:$B$100,0))),"",INDEX('Liste Client'!$A$4:$A$100,MATCH(B97,'Liste Client'!$B$4:$B$100,0)))</f>
        <v/>
      </c>
      <c r="B97" s="6"/>
      <c r="C97" s="146"/>
      <c r="D97" s="151"/>
      <c r="E97" s="152"/>
      <c r="F97" s="151"/>
      <c r="G97" s="7"/>
      <c r="H97" s="156"/>
      <c r="I97" s="163"/>
      <c r="J97" s="8"/>
      <c r="K97" s="162" t="str">
        <f t="shared" si="1"/>
        <v/>
      </c>
    </row>
    <row r="98" spans="1:11" x14ac:dyDescent="0.25">
      <c r="A98" s="145" t="str">
        <f>IF(ISNA(INDEX('Liste Client'!$A$4:$A$100,MATCH(B98,'Liste Client'!$B$4:$B$100,0))),"",INDEX('Liste Client'!$A$4:$A$100,MATCH(B98,'Liste Client'!$B$4:$B$100,0)))</f>
        <v/>
      </c>
      <c r="B98" s="6"/>
      <c r="C98" s="146"/>
      <c r="D98" s="151"/>
      <c r="E98" s="152"/>
      <c r="F98" s="151"/>
      <c r="G98" s="7"/>
      <c r="H98" s="156"/>
      <c r="I98" s="163"/>
      <c r="J98" s="8"/>
      <c r="K98" s="162" t="str">
        <f t="shared" si="1"/>
        <v/>
      </c>
    </row>
    <row r="99" spans="1:11" x14ac:dyDescent="0.25">
      <c r="A99" s="145" t="str">
        <f>IF(ISNA(INDEX('Liste Client'!$A$4:$A$100,MATCH(B99,'Liste Client'!$B$4:$B$100,0))),"",INDEX('Liste Client'!$A$4:$A$100,MATCH(B99,'Liste Client'!$B$4:$B$100,0)))</f>
        <v/>
      </c>
      <c r="B99" s="6"/>
      <c r="C99" s="146" t="str">
        <f>IF(ISNA(VLOOKUP(B99,'Liste Client'!$B$4:$C$100,2,0)),"",(VLOOKUP(B99,'Liste Client'!$B$4:$C$100,2,0)))</f>
        <v/>
      </c>
      <c r="D99" s="151"/>
      <c r="E99" s="152"/>
      <c r="F99" s="151"/>
      <c r="G99" s="7"/>
      <c r="H99" s="156"/>
      <c r="I99" s="163"/>
      <c r="J99" s="8"/>
      <c r="K99" s="162" t="str">
        <f t="shared" si="1"/>
        <v/>
      </c>
    </row>
    <row r="100" spans="1:11" ht="15.75" thickBot="1" x14ac:dyDescent="0.3">
      <c r="A100" s="147" t="str">
        <f>IF(ISNA(INDEX('Liste Client'!$A$4:$A$100,MATCH(B100,'Liste Client'!$B$4:$B$100,0))),"",INDEX('Liste Client'!$A$4:$A$100,MATCH(B100,'Liste Client'!$B$4:$B$100,0)))</f>
        <v/>
      </c>
      <c r="B100" s="148"/>
      <c r="C100" s="149" t="str">
        <f>IF(ISNA(VLOOKUP(B100,'Liste Client'!$B$4:$C$100,2,0)),"",(VLOOKUP(B100,'Liste Client'!$B$4:$C$100,2,0)))</f>
        <v/>
      </c>
      <c r="D100" s="153"/>
      <c r="E100" s="154"/>
      <c r="F100" s="153"/>
      <c r="G100" s="159"/>
      <c r="H100" s="160"/>
      <c r="I100" s="164"/>
      <c r="J100" s="165"/>
      <c r="K100" s="166" t="str">
        <f t="shared" si="1"/>
        <v/>
      </c>
    </row>
  </sheetData>
  <mergeCells count="4">
    <mergeCell ref="A1:I1"/>
    <mergeCell ref="A3:C3"/>
    <mergeCell ref="D3:E3"/>
    <mergeCell ref="F3:H3"/>
  </mergeCells>
  <dataValidations count="1">
    <dataValidation type="custom" allowBlank="1" showInputMessage="1" showErrorMessage="1" sqref="F5:F19">
      <formula1>COUNTIF($F$5:$F$24,F5)=1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Feuil4!$E$5:$E$8</xm:f>
          </x14:formula1>
          <xm:sqref>D5:D100</xm:sqref>
        </x14:dataValidation>
        <x14:dataValidation type="list" allowBlank="1" showInputMessage="1" showErrorMessage="1">
          <x14:formula1>
            <xm:f>Feuil4!$A$23:$A$49</xm:f>
          </x14:formula1>
          <xm:sqref>E5:E100</xm:sqref>
        </x14:dataValidation>
        <x14:dataValidation type="list" allowBlank="1" showInputMessage="1" showErrorMessage="1">
          <x14:formula1>
            <xm:f>'Liste Client'!$B$4:$B$100</xm:f>
          </x14:formula1>
          <xm:sqref>B5:B100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50"/>
  <sheetViews>
    <sheetView topLeftCell="A10" workbookViewId="0">
      <selection activeCell="D33" sqref="D33"/>
    </sheetView>
  </sheetViews>
  <sheetFormatPr baseColWidth="10" defaultRowHeight="15" x14ac:dyDescent="0.25"/>
  <cols>
    <col min="1" max="1" width="26.140625" bestFit="1" customWidth="1"/>
    <col min="3" max="3" width="23.140625" bestFit="1" customWidth="1"/>
    <col min="5" max="5" width="17.42578125" bestFit="1" customWidth="1"/>
  </cols>
  <sheetData>
    <row r="1" spans="1:5" x14ac:dyDescent="0.25">
      <c r="A1" s="187" t="s">
        <v>31</v>
      </c>
      <c r="B1" s="187"/>
      <c r="C1" s="187"/>
      <c r="D1" s="187"/>
      <c r="E1" s="187"/>
    </row>
    <row r="3" spans="1:5" ht="15.75" thickBot="1" x14ac:dyDescent="0.3"/>
    <row r="4" spans="1:5" ht="30.75" thickBot="1" x14ac:dyDescent="0.3">
      <c r="A4" s="13" t="s">
        <v>0</v>
      </c>
      <c r="C4" s="4" t="s">
        <v>7</v>
      </c>
      <c r="E4" s="4" t="s">
        <v>112</v>
      </c>
    </row>
    <row r="5" spans="1:5" x14ac:dyDescent="0.25">
      <c r="A5" s="132" t="s">
        <v>33</v>
      </c>
      <c r="B5" s="2"/>
      <c r="C5" s="134" t="s">
        <v>11</v>
      </c>
      <c r="D5" s="2"/>
      <c r="E5" s="134" t="s">
        <v>4</v>
      </c>
    </row>
    <row r="6" spans="1:5" ht="15.75" thickBot="1" x14ac:dyDescent="0.3">
      <c r="A6" s="133" t="s">
        <v>32</v>
      </c>
      <c r="B6" s="2"/>
      <c r="C6" s="132" t="s">
        <v>12</v>
      </c>
      <c r="D6" s="2"/>
      <c r="E6" s="132" t="s">
        <v>5</v>
      </c>
    </row>
    <row r="7" spans="1:5" x14ac:dyDescent="0.25">
      <c r="A7" s="2"/>
      <c r="B7" s="2"/>
      <c r="C7" s="132" t="s">
        <v>13</v>
      </c>
      <c r="D7" s="2"/>
      <c r="E7" s="132" t="s">
        <v>6</v>
      </c>
    </row>
    <row r="8" spans="1:5" ht="15.75" thickBot="1" x14ac:dyDescent="0.3">
      <c r="A8" s="2"/>
      <c r="B8" s="2"/>
      <c r="C8" s="132" t="s">
        <v>14</v>
      </c>
      <c r="D8" s="2"/>
      <c r="E8" s="133" t="s">
        <v>16</v>
      </c>
    </row>
    <row r="9" spans="1:5" x14ac:dyDescent="0.25">
      <c r="A9" s="2"/>
      <c r="B9" s="2"/>
      <c r="C9" s="135" t="s">
        <v>15</v>
      </c>
      <c r="D9" s="2"/>
      <c r="E9" s="2"/>
    </row>
    <row r="10" spans="1:5" ht="15.75" thickBot="1" x14ac:dyDescent="0.3">
      <c r="A10" s="2"/>
      <c r="B10" s="2"/>
      <c r="C10" s="136" t="s">
        <v>16</v>
      </c>
      <c r="D10" s="2"/>
      <c r="E10" s="2"/>
    </row>
    <row r="11" spans="1:5" x14ac:dyDescent="0.25">
      <c r="A11" s="2"/>
      <c r="B11" s="2"/>
      <c r="C11" s="3"/>
      <c r="D11" s="2"/>
      <c r="E11" s="2"/>
    </row>
    <row r="12" spans="1:5" ht="15.75" thickBot="1" x14ac:dyDescent="0.3"/>
    <row r="13" spans="1:5" ht="30.75" thickBot="1" x14ac:dyDescent="0.3">
      <c r="A13" s="4" t="s">
        <v>3</v>
      </c>
      <c r="C13" s="4" t="s">
        <v>2</v>
      </c>
      <c r="E13" s="4" t="s">
        <v>8</v>
      </c>
    </row>
    <row r="14" spans="1:5" x14ac:dyDescent="0.25">
      <c r="A14" s="134" t="s">
        <v>30</v>
      </c>
      <c r="B14" s="2"/>
      <c r="C14" s="137">
        <v>0.5</v>
      </c>
      <c r="E14" s="140" t="s">
        <v>9</v>
      </c>
    </row>
    <row r="15" spans="1:5" ht="15.75" thickBot="1" x14ac:dyDescent="0.3">
      <c r="A15" s="132" t="s">
        <v>27</v>
      </c>
      <c r="B15" s="2"/>
      <c r="C15" s="138">
        <v>0.6</v>
      </c>
      <c r="E15" s="141" t="s">
        <v>10</v>
      </c>
    </row>
    <row r="16" spans="1:5" ht="15.75" thickBot="1" x14ac:dyDescent="0.3">
      <c r="A16" s="133" t="s">
        <v>1</v>
      </c>
      <c r="B16" s="2"/>
      <c r="C16" s="138">
        <v>0.7</v>
      </c>
    </row>
    <row r="17" spans="1:6" x14ac:dyDescent="0.25">
      <c r="A17" s="2"/>
      <c r="B17" s="2"/>
      <c r="C17" s="138">
        <v>0.8</v>
      </c>
    </row>
    <row r="18" spans="1:6" x14ac:dyDescent="0.25">
      <c r="A18" s="2"/>
      <c r="B18" s="2"/>
      <c r="C18" s="138">
        <v>0.9</v>
      </c>
    </row>
    <row r="19" spans="1:6" ht="15.75" thickBot="1" x14ac:dyDescent="0.3">
      <c r="A19" s="2"/>
      <c r="B19" s="2"/>
      <c r="C19" s="139">
        <v>0.99</v>
      </c>
    </row>
    <row r="21" spans="1:6" ht="15.75" thickBot="1" x14ac:dyDescent="0.3"/>
    <row r="22" spans="1:6" ht="15.75" thickBot="1" x14ac:dyDescent="0.3">
      <c r="A22" s="13" t="s">
        <v>113</v>
      </c>
      <c r="D22" s="130"/>
      <c r="E22" s="130"/>
    </row>
    <row r="23" spans="1:6" x14ac:dyDescent="0.25">
      <c r="A23" s="140" t="s">
        <v>114</v>
      </c>
      <c r="B23" s="66"/>
      <c r="D23" s="131"/>
      <c r="F23" s="131"/>
    </row>
    <row r="24" spans="1:6" x14ac:dyDescent="0.25">
      <c r="A24" s="142" t="s">
        <v>115</v>
      </c>
      <c r="B24" s="66"/>
      <c r="D24" s="131"/>
      <c r="F24" s="131"/>
    </row>
    <row r="25" spans="1:6" x14ac:dyDescent="0.25">
      <c r="A25" s="142" t="s">
        <v>116</v>
      </c>
      <c r="B25" s="66"/>
      <c r="D25" s="131"/>
      <c r="F25" s="131"/>
    </row>
    <row r="26" spans="1:6" x14ac:dyDescent="0.25">
      <c r="A26" s="142" t="s">
        <v>117</v>
      </c>
      <c r="B26" s="66"/>
      <c r="D26" s="131"/>
      <c r="F26" s="131"/>
    </row>
    <row r="27" spans="1:6" x14ac:dyDescent="0.25">
      <c r="A27" s="142" t="s">
        <v>118</v>
      </c>
      <c r="B27" s="66"/>
      <c r="D27" s="131"/>
      <c r="F27" s="131"/>
    </row>
    <row r="28" spans="1:6" x14ac:dyDescent="0.25">
      <c r="A28" s="142" t="s">
        <v>119</v>
      </c>
      <c r="B28" s="66"/>
      <c r="D28" s="131"/>
      <c r="F28" s="131"/>
    </row>
    <row r="29" spans="1:6" x14ac:dyDescent="0.25">
      <c r="A29" s="142" t="s">
        <v>120</v>
      </c>
      <c r="B29" s="66"/>
      <c r="D29" s="131"/>
      <c r="F29" s="131"/>
    </row>
    <row r="30" spans="1:6" x14ac:dyDescent="0.25">
      <c r="A30" s="142" t="s">
        <v>121</v>
      </c>
      <c r="B30" s="66"/>
      <c r="D30" s="131"/>
      <c r="F30" s="131"/>
    </row>
    <row r="31" spans="1:6" x14ac:dyDescent="0.25">
      <c r="A31" s="142" t="s">
        <v>122</v>
      </c>
      <c r="B31" s="66"/>
      <c r="D31" s="131"/>
      <c r="F31" s="131"/>
    </row>
    <row r="32" spans="1:6" x14ac:dyDescent="0.25">
      <c r="A32" s="142" t="s">
        <v>123</v>
      </c>
      <c r="B32" s="66"/>
      <c r="D32" s="131"/>
      <c r="F32" s="131"/>
    </row>
    <row r="33" spans="1:6" x14ac:dyDescent="0.25">
      <c r="A33" s="142" t="s">
        <v>124</v>
      </c>
      <c r="B33" s="66"/>
      <c r="D33" s="131"/>
      <c r="F33" s="131"/>
    </row>
    <row r="34" spans="1:6" x14ac:dyDescent="0.25">
      <c r="A34" s="142" t="s">
        <v>125</v>
      </c>
      <c r="B34" s="66"/>
      <c r="D34" s="131"/>
      <c r="F34" s="131"/>
    </row>
    <row r="35" spans="1:6" x14ac:dyDescent="0.25">
      <c r="A35" s="142" t="s">
        <v>126</v>
      </c>
      <c r="B35" s="66"/>
      <c r="D35" s="131"/>
      <c r="F35" s="131"/>
    </row>
    <row r="36" spans="1:6" x14ac:dyDescent="0.25">
      <c r="A36" s="142" t="s">
        <v>127</v>
      </c>
      <c r="B36" s="66"/>
      <c r="D36" s="131"/>
      <c r="F36" s="131"/>
    </row>
    <row r="37" spans="1:6" x14ac:dyDescent="0.25">
      <c r="A37" s="142" t="s">
        <v>128</v>
      </c>
      <c r="B37" s="66"/>
      <c r="D37" s="131"/>
      <c r="F37" s="131"/>
    </row>
    <row r="38" spans="1:6" x14ac:dyDescent="0.25">
      <c r="A38" s="142" t="s">
        <v>129</v>
      </c>
      <c r="B38" s="66"/>
      <c r="D38" s="131"/>
      <c r="F38" s="131"/>
    </row>
    <row r="39" spans="1:6" x14ac:dyDescent="0.25">
      <c r="A39" s="142" t="s">
        <v>130</v>
      </c>
      <c r="B39" s="66"/>
      <c r="D39" s="131"/>
      <c r="F39" s="131"/>
    </row>
    <row r="40" spans="1:6" x14ac:dyDescent="0.25">
      <c r="A40" s="142" t="s">
        <v>131</v>
      </c>
      <c r="B40" s="66"/>
      <c r="D40" s="131"/>
      <c r="F40" s="131"/>
    </row>
    <row r="41" spans="1:6" x14ac:dyDescent="0.25">
      <c r="A41" s="142" t="s">
        <v>132</v>
      </c>
      <c r="B41" s="66"/>
      <c r="D41" s="131"/>
      <c r="F41" s="131"/>
    </row>
    <row r="42" spans="1:6" x14ac:dyDescent="0.25">
      <c r="A42" s="142" t="s">
        <v>140</v>
      </c>
      <c r="B42" s="66"/>
      <c r="D42" s="131"/>
      <c r="F42" s="131"/>
    </row>
    <row r="43" spans="1:6" x14ac:dyDescent="0.25">
      <c r="A43" s="142" t="s">
        <v>133</v>
      </c>
      <c r="B43" s="66"/>
      <c r="D43" s="131"/>
      <c r="F43" s="131"/>
    </row>
    <row r="44" spans="1:6" x14ac:dyDescent="0.25">
      <c r="A44" s="142" t="s">
        <v>134</v>
      </c>
      <c r="B44" s="66"/>
      <c r="D44" s="131"/>
      <c r="F44" s="131"/>
    </row>
    <row r="45" spans="1:6" x14ac:dyDescent="0.25">
      <c r="A45" s="142" t="s">
        <v>135</v>
      </c>
      <c r="B45" s="66"/>
      <c r="D45" s="131"/>
      <c r="F45" s="131"/>
    </row>
    <row r="46" spans="1:6" x14ac:dyDescent="0.25">
      <c r="A46" s="142" t="s">
        <v>136</v>
      </c>
      <c r="B46" s="66"/>
      <c r="D46" s="131"/>
      <c r="F46" s="131"/>
    </row>
    <row r="47" spans="1:6" x14ac:dyDescent="0.25">
      <c r="A47" s="142" t="s">
        <v>137</v>
      </c>
      <c r="B47" s="66"/>
      <c r="D47" s="131"/>
      <c r="F47" s="131"/>
    </row>
    <row r="48" spans="1:6" x14ac:dyDescent="0.25">
      <c r="A48" s="142" t="s">
        <v>138</v>
      </c>
      <c r="B48" s="66"/>
      <c r="D48" s="131"/>
      <c r="F48" s="131"/>
    </row>
    <row r="49" spans="1:6" ht="15.75" thickBot="1" x14ac:dyDescent="0.3">
      <c r="A49" s="141" t="s">
        <v>139</v>
      </c>
      <c r="B49" s="66"/>
      <c r="D49" s="131"/>
      <c r="F49" s="131"/>
    </row>
    <row r="50" spans="1:6" x14ac:dyDescent="0.25">
      <c r="B50" s="66"/>
      <c r="D50" s="131"/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Client</vt:lpstr>
      <vt:lpstr>Fiche Identité client</vt:lpstr>
      <vt:lpstr>Données Clients</vt:lpstr>
      <vt:lpstr>Ventes</vt:lpstr>
      <vt:lpstr>Feuil4</vt:lpstr>
      <vt:lpstr>BDC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Bernard</dc:creator>
  <cp:lastModifiedBy>Charline Bernard</cp:lastModifiedBy>
  <cp:lastPrinted>2014-07-21T09:45:54Z</cp:lastPrinted>
  <dcterms:created xsi:type="dcterms:W3CDTF">2014-07-17T09:21:50Z</dcterms:created>
  <dcterms:modified xsi:type="dcterms:W3CDTF">2014-07-29T14:57:35Z</dcterms:modified>
</cp:coreProperties>
</file>