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14370" activeTab="1"/>
  </bookViews>
  <sheets>
    <sheet name="Original" sheetId="1" r:id="rId1"/>
    <sheet name="Tournée" sheetId="10" r:id="rId2"/>
    <sheet name="Sem2" sheetId="15" r:id="rId3"/>
    <sheet name="Sem3" sheetId="14" r:id="rId4"/>
    <sheet name="Planning Atelier" sheetId="9" r:id="rId5"/>
    <sheet name="Feuille Chargement" sheetId="4" r:id="rId6"/>
    <sheet name="Debit Fermette" sheetId="6" r:id="rId7"/>
    <sheet name="Debit Tradi" sheetId="7" r:id="rId8"/>
  </sheets>
  <definedNames>
    <definedName name="_xlnm._FilterDatabase" localSheetId="4" hidden="1">'Planning Atelier'!$J$1:$J$90</definedName>
    <definedName name="Agences" localSheetId="2">'Sem2'!$AR$4:$AT$109</definedName>
    <definedName name="Agences" localSheetId="3">'Sem3'!$AR$4:$AT$109</definedName>
    <definedName name="Agences">Original!$AQ$4:$AS$109</definedName>
  </definedNames>
  <calcPr calcId="125725"/>
</workbook>
</file>

<file path=xl/calcChain.xml><?xml version="1.0" encoding="utf-8"?>
<calcChain xmlns="http://schemas.openxmlformats.org/spreadsheetml/2006/main">
  <c r="W73" i="1"/>
  <c r="X73"/>
  <c r="Y73"/>
  <c r="W74"/>
  <c r="X74"/>
  <c r="Y74"/>
  <c r="W75"/>
  <c r="X75"/>
  <c r="Y75"/>
  <c r="W76"/>
  <c r="X76"/>
  <c r="Y76"/>
  <c r="W77"/>
  <c r="X77"/>
  <c r="Y77"/>
  <c r="W78"/>
  <c r="X78"/>
  <c r="Y78"/>
  <c r="W79"/>
  <c r="X79"/>
  <c r="Y79"/>
  <c r="W80"/>
  <c r="X80"/>
  <c r="Y80"/>
  <c r="W81"/>
  <c r="X81"/>
  <c r="Y81"/>
  <c r="W82"/>
  <c r="X82"/>
  <c r="Y82"/>
  <c r="W83"/>
  <c r="X83"/>
  <c r="Y83"/>
  <c r="W84"/>
  <c r="X84"/>
  <c r="Y84"/>
  <c r="W85"/>
  <c r="X85"/>
  <c r="Y85"/>
  <c r="W86"/>
  <c r="X86"/>
  <c r="Y86"/>
  <c r="X72"/>
  <c r="W72"/>
  <c r="Y72"/>
  <c r="X61"/>
  <c r="W56"/>
  <c r="X56"/>
  <c r="Y56"/>
  <c r="W57"/>
  <c r="X57"/>
  <c r="Y57"/>
  <c r="W58"/>
  <c r="X58"/>
  <c r="Y58"/>
  <c r="W59"/>
  <c r="X59"/>
  <c r="Y59"/>
  <c r="W60"/>
  <c r="X60"/>
  <c r="Y60"/>
  <c r="W61"/>
  <c r="Y61"/>
  <c r="W62"/>
  <c r="X62"/>
  <c r="Y62"/>
  <c r="W63"/>
  <c r="X63"/>
  <c r="Y63"/>
  <c r="W64"/>
  <c r="X64"/>
  <c r="Y64"/>
  <c r="W65"/>
  <c r="X65"/>
  <c r="Y65"/>
  <c r="W66"/>
  <c r="X66"/>
  <c r="Y66"/>
  <c r="W67"/>
  <c r="X67"/>
  <c r="Y67"/>
  <c r="W68"/>
  <c r="X68"/>
  <c r="Y68"/>
  <c r="W69"/>
  <c r="X69"/>
  <c r="Y69"/>
  <c r="X55"/>
  <c r="W55"/>
  <c r="Y55"/>
  <c r="X39"/>
  <c r="X40"/>
  <c r="X41"/>
  <c r="X42"/>
  <c r="X43"/>
  <c r="X44"/>
  <c r="X45"/>
  <c r="X46"/>
  <c r="X47"/>
  <c r="X48"/>
  <c r="X49"/>
  <c r="X50"/>
  <c r="X51"/>
  <c r="X52"/>
  <c r="X38"/>
  <c r="X22"/>
  <c r="X23"/>
  <c r="X24"/>
  <c r="X25"/>
  <c r="X26"/>
  <c r="X27"/>
  <c r="X28"/>
  <c r="X29"/>
  <c r="X30"/>
  <c r="X31"/>
  <c r="X32"/>
  <c r="X33"/>
  <c r="X34"/>
  <c r="X35"/>
  <c r="X21"/>
  <c r="W39"/>
  <c r="W40"/>
  <c r="W41"/>
  <c r="W42"/>
  <c r="W43"/>
  <c r="W44"/>
  <c r="W45"/>
  <c r="W46"/>
  <c r="W47"/>
  <c r="W48"/>
  <c r="W49"/>
  <c r="W50"/>
  <c r="W51"/>
  <c r="W52"/>
  <c r="W38"/>
  <c r="Y52"/>
  <c r="Y51"/>
  <c r="Y50"/>
  <c r="Y49"/>
  <c r="Y48"/>
  <c r="Y47"/>
  <c r="Y46"/>
  <c r="Y45"/>
  <c r="Y44"/>
  <c r="Y43"/>
  <c r="Y42"/>
  <c r="Y41"/>
  <c r="Y40"/>
  <c r="Y39"/>
  <c r="Y38"/>
  <c r="W22"/>
  <c r="Y22"/>
  <c r="W23"/>
  <c r="Y23"/>
  <c r="W24"/>
  <c r="Y24"/>
  <c r="W25"/>
  <c r="Y25"/>
  <c r="W26"/>
  <c r="Y26"/>
  <c r="W27"/>
  <c r="Y27"/>
  <c r="W28"/>
  <c r="Y28"/>
  <c r="W29"/>
  <c r="Y29"/>
  <c r="W30"/>
  <c r="Y30"/>
  <c r="W31"/>
  <c r="Y31"/>
  <c r="W32"/>
  <c r="Y32"/>
  <c r="W33"/>
  <c r="Y33"/>
  <c r="W34"/>
  <c r="Y34"/>
  <c r="W35"/>
  <c r="Y35"/>
  <c r="W21"/>
  <c r="Y21"/>
  <c r="W16"/>
  <c r="X16"/>
  <c r="Y16"/>
  <c r="W17"/>
  <c r="X17"/>
  <c r="Y17"/>
  <c r="W18"/>
  <c r="X18"/>
  <c r="Y18"/>
  <c r="W5"/>
  <c r="X5"/>
  <c r="Y5"/>
  <c r="W6"/>
  <c r="X6"/>
  <c r="Y6"/>
  <c r="W7"/>
  <c r="X7"/>
  <c r="Y7"/>
  <c r="W8"/>
  <c r="X8"/>
  <c r="Y8"/>
  <c r="W9"/>
  <c r="X9"/>
  <c r="Y9"/>
  <c r="W10"/>
  <c r="X10"/>
  <c r="Y10"/>
  <c r="W11"/>
  <c r="X11"/>
  <c r="Y11"/>
  <c r="W12"/>
  <c r="X12"/>
  <c r="Y12"/>
  <c r="W13"/>
  <c r="X13"/>
  <c r="Y13"/>
  <c r="W14"/>
  <c r="X14"/>
  <c r="Y14"/>
  <c r="W15"/>
  <c r="X15"/>
  <c r="Y15"/>
  <c r="Y4"/>
  <c r="X4"/>
  <c r="W4"/>
  <c r="G29" i="10"/>
  <c r="G24"/>
  <c r="G19"/>
  <c r="G14"/>
  <c r="H26"/>
  <c r="H25"/>
  <c r="H24"/>
  <c r="H21"/>
  <c r="H20"/>
  <c r="H19"/>
  <c r="H16"/>
  <c r="H15"/>
  <c r="H14"/>
  <c r="A3" i="14"/>
  <c r="A2" s="1"/>
  <c r="D109" i="15"/>
  <c r="D106"/>
  <c r="D107" s="1"/>
  <c r="I87"/>
  <c r="I89" s="1"/>
  <c r="H87"/>
  <c r="H89" s="1"/>
  <c r="M86"/>
  <c r="M84"/>
  <c r="M83"/>
  <c r="M82"/>
  <c r="M81"/>
  <c r="M80"/>
  <c r="M79"/>
  <c r="M78"/>
  <c r="M77"/>
  <c r="M76"/>
  <c r="M75"/>
  <c r="M74"/>
  <c r="M73"/>
  <c r="M72"/>
  <c r="M71"/>
  <c r="M70"/>
  <c r="M69"/>
  <c r="M67"/>
  <c r="M66"/>
  <c r="M65"/>
  <c r="M64"/>
  <c r="M63"/>
  <c r="M62"/>
  <c r="M61"/>
  <c r="M60"/>
  <c r="M59"/>
  <c r="M58"/>
  <c r="M57"/>
  <c r="M56"/>
  <c r="M55"/>
  <c r="M54"/>
  <c r="M53"/>
  <c r="M52"/>
  <c r="M50"/>
  <c r="M49"/>
  <c r="M48"/>
  <c r="M47"/>
  <c r="M46"/>
  <c r="M45"/>
  <c r="M44"/>
  <c r="M43"/>
  <c r="M42"/>
  <c r="M41"/>
  <c r="M40"/>
  <c r="M39"/>
  <c r="M38"/>
  <c r="M37"/>
  <c r="M36"/>
  <c r="M35"/>
  <c r="M33"/>
  <c r="M32"/>
  <c r="M31"/>
  <c r="M30"/>
  <c r="M29"/>
  <c r="M28"/>
  <c r="M27"/>
  <c r="M26"/>
  <c r="M25"/>
  <c r="M24"/>
  <c r="M23"/>
  <c r="M22"/>
  <c r="M21"/>
  <c r="M20"/>
  <c r="A20"/>
  <c r="A37" s="1"/>
  <c r="M19"/>
  <c r="M18"/>
  <c r="M16"/>
  <c r="M15"/>
  <c r="M14"/>
  <c r="M13"/>
  <c r="M12"/>
  <c r="B3"/>
  <c r="A2"/>
  <c r="D109" i="14"/>
  <c r="D107"/>
  <c r="D106"/>
  <c r="I87"/>
  <c r="I89" s="1"/>
  <c r="H87"/>
  <c r="H89" s="1"/>
  <c r="M86"/>
  <c r="M84"/>
  <c r="M83"/>
  <c r="M82"/>
  <c r="M81"/>
  <c r="M80"/>
  <c r="M79"/>
  <c r="M78"/>
  <c r="M77"/>
  <c r="M76"/>
  <c r="M75"/>
  <c r="M74"/>
  <c r="M73"/>
  <c r="M72"/>
  <c r="M71"/>
  <c r="M70"/>
  <c r="M69"/>
  <c r="M67"/>
  <c r="M66"/>
  <c r="M65"/>
  <c r="M64"/>
  <c r="M63"/>
  <c r="M62"/>
  <c r="M61"/>
  <c r="M60"/>
  <c r="M59"/>
  <c r="M58"/>
  <c r="M57"/>
  <c r="M56"/>
  <c r="M55"/>
  <c r="M54"/>
  <c r="M53"/>
  <c r="M52"/>
  <c r="M50"/>
  <c r="M49"/>
  <c r="M48"/>
  <c r="M47"/>
  <c r="M46"/>
  <c r="M45"/>
  <c r="M44"/>
  <c r="M43"/>
  <c r="M42"/>
  <c r="M41"/>
  <c r="M40"/>
  <c r="M39"/>
  <c r="M38"/>
  <c r="M37"/>
  <c r="M36"/>
  <c r="M35"/>
  <c r="M33"/>
  <c r="M32"/>
  <c r="M31"/>
  <c r="M30"/>
  <c r="M29"/>
  <c r="M28"/>
  <c r="M27"/>
  <c r="M26"/>
  <c r="M25"/>
  <c r="M24"/>
  <c r="M23"/>
  <c r="M22"/>
  <c r="M21"/>
  <c r="M20"/>
  <c r="A20"/>
  <c r="A37" s="1"/>
  <c r="M19"/>
  <c r="M18"/>
  <c r="M16"/>
  <c r="M15"/>
  <c r="M14"/>
  <c r="M13"/>
  <c r="M12"/>
  <c r="B3"/>
  <c r="B37" i="15" l="1"/>
  <c r="A54"/>
  <c r="B20"/>
  <c r="A54" i="14"/>
  <c r="B37"/>
  <c r="B20"/>
  <c r="Q10" i="10"/>
  <c r="J67" i="9"/>
  <c r="J66"/>
  <c r="J51"/>
  <c r="J50"/>
  <c r="J34"/>
  <c r="J35"/>
  <c r="J18"/>
  <c r="D109" i="1"/>
  <c r="D106"/>
  <c r="D107" s="1"/>
  <c r="M10"/>
  <c r="M11"/>
  <c r="M12"/>
  <c r="M13"/>
  <c r="M14"/>
  <c r="M15"/>
  <c r="M16"/>
  <c r="M18"/>
  <c r="M19"/>
  <c r="M20"/>
  <c r="M21"/>
  <c r="M22"/>
  <c r="M23"/>
  <c r="M24"/>
  <c r="M25"/>
  <c r="M26"/>
  <c r="M27"/>
  <c r="M28"/>
  <c r="M29"/>
  <c r="M30"/>
  <c r="M31"/>
  <c r="M32"/>
  <c r="M33"/>
  <c r="M35"/>
  <c r="M36"/>
  <c r="M37"/>
  <c r="M38"/>
  <c r="M39"/>
  <c r="M40"/>
  <c r="M41"/>
  <c r="M42"/>
  <c r="M43"/>
  <c r="M44"/>
  <c r="M45"/>
  <c r="M46"/>
  <c r="M47"/>
  <c r="M48"/>
  <c r="M49"/>
  <c r="M50"/>
  <c r="M52"/>
  <c r="M53"/>
  <c r="M54"/>
  <c r="M55"/>
  <c r="M56"/>
  <c r="M57"/>
  <c r="M58"/>
  <c r="M59"/>
  <c r="M60"/>
  <c r="M61"/>
  <c r="M62"/>
  <c r="M63"/>
  <c r="M64"/>
  <c r="M65"/>
  <c r="M66"/>
  <c r="M67"/>
  <c r="M69"/>
  <c r="M70"/>
  <c r="M71"/>
  <c r="M72"/>
  <c r="M73"/>
  <c r="M74"/>
  <c r="M75"/>
  <c r="M76"/>
  <c r="M77"/>
  <c r="M78"/>
  <c r="M79"/>
  <c r="M80"/>
  <c r="M81"/>
  <c r="M82"/>
  <c r="M83"/>
  <c r="M84"/>
  <c r="M86"/>
  <c r="M5"/>
  <c r="M6"/>
  <c r="M7"/>
  <c r="M8"/>
  <c r="M9"/>
  <c r="M4"/>
  <c r="B54" i="15" l="1"/>
  <c r="A71"/>
  <c r="B71" s="1"/>
  <c r="A71" i="14"/>
  <c r="B71" s="1"/>
  <c r="B54"/>
  <c r="J81" i="9"/>
  <c r="J79"/>
  <c r="J80"/>
  <c r="J4"/>
  <c r="J5"/>
  <c r="J6"/>
  <c r="J7"/>
  <c r="J8"/>
  <c r="J9"/>
  <c r="J10"/>
  <c r="J11"/>
  <c r="J12"/>
  <c r="J13"/>
  <c r="J14"/>
  <c r="J15"/>
  <c r="J16"/>
  <c r="J17"/>
  <c r="J21"/>
  <c r="J22"/>
  <c r="J23"/>
  <c r="J24"/>
  <c r="J25"/>
  <c r="J26"/>
  <c r="J27"/>
  <c r="J28"/>
  <c r="J29"/>
  <c r="J30"/>
  <c r="J31"/>
  <c r="J32"/>
  <c r="J33"/>
  <c r="J38"/>
  <c r="J39"/>
  <c r="J40"/>
  <c r="J41"/>
  <c r="J42"/>
  <c r="J43"/>
  <c r="J44"/>
  <c r="J45"/>
  <c r="J46"/>
  <c r="J47"/>
  <c r="J48"/>
  <c r="J49"/>
  <c r="J52"/>
  <c r="J55"/>
  <c r="J56"/>
  <c r="J57"/>
  <c r="J58"/>
  <c r="J59"/>
  <c r="J60"/>
  <c r="J61"/>
  <c r="J62"/>
  <c r="J63"/>
  <c r="J64"/>
  <c r="J65"/>
  <c r="J68"/>
  <c r="J69"/>
  <c r="J72"/>
  <c r="J73"/>
  <c r="J74"/>
  <c r="J75"/>
  <c r="J76"/>
  <c r="J77"/>
  <c r="J78"/>
  <c r="J85"/>
  <c r="H87" i="1"/>
  <c r="I87"/>
  <c r="I70"/>
  <c r="H70"/>
  <c r="H53"/>
  <c r="H36"/>
  <c r="H19"/>
  <c r="I19"/>
  <c r="I36"/>
  <c r="I53"/>
  <c r="J86" i="9"/>
  <c r="J88"/>
  <c r="J90"/>
  <c r="Q9" i="10" l="1"/>
  <c r="I4" s="1"/>
  <c r="Q8" l="1"/>
  <c r="I3"/>
  <c r="B3" i="1"/>
  <c r="A2" l="1"/>
  <c r="A20" l="1"/>
  <c r="B20" s="1"/>
  <c r="A37" l="1"/>
  <c r="B37" s="1"/>
  <c r="H89" l="1"/>
  <c r="I89"/>
  <c r="A54"/>
  <c r="B54" s="1"/>
  <c r="A71" l="1"/>
  <c r="B71" s="1"/>
</calcChain>
</file>

<file path=xl/sharedStrings.xml><?xml version="1.0" encoding="utf-8"?>
<sst xmlns="http://schemas.openxmlformats.org/spreadsheetml/2006/main" count="764" uniqueCount="310">
  <si>
    <t>BE</t>
  </si>
  <si>
    <t xml:space="preserve">Numéro de devis : </t>
  </si>
  <si>
    <t>AGENCE</t>
  </si>
  <si>
    <t>Nom BE fermette + date fab</t>
  </si>
  <si>
    <t>Nom BE tradi + date fab</t>
  </si>
  <si>
    <t>CLIENT</t>
  </si>
  <si>
    <t>Commande Informatique</t>
  </si>
  <si>
    <t>CHANTIER</t>
  </si>
  <si>
    <t>Devis signé</t>
  </si>
  <si>
    <t>Fiche de Fabrication</t>
  </si>
  <si>
    <t>Lieu et Date de livraison</t>
  </si>
  <si>
    <t>Plan aux côtes chantier</t>
  </si>
  <si>
    <t>FERMETTE Nbre de Nœuds</t>
  </si>
  <si>
    <t>Plan de route</t>
  </si>
  <si>
    <t>TRADI</t>
  </si>
  <si>
    <t>Observation</t>
  </si>
  <si>
    <t>Préparation à charger</t>
  </si>
  <si>
    <t>Colis                           Fermette</t>
  </si>
  <si>
    <t>Colis           Tradi</t>
  </si>
  <si>
    <t>Colis complèment</t>
  </si>
  <si>
    <t>Colis accessoire</t>
  </si>
  <si>
    <t>Colis entretoise</t>
  </si>
  <si>
    <t>Divers      (osb, EDP)</t>
  </si>
  <si>
    <t>signature</t>
  </si>
  <si>
    <t>Chargement</t>
  </si>
  <si>
    <t>Colis                          Fermette</t>
  </si>
  <si>
    <t>Colis         Tradi</t>
  </si>
  <si>
    <t>Contrôle du chargement</t>
  </si>
  <si>
    <t>Colis                    Fermette</t>
  </si>
  <si>
    <t>Colis          Tradi</t>
  </si>
  <si>
    <t>Divers        (osb, EDP)</t>
  </si>
  <si>
    <t>Déchargement</t>
  </si>
  <si>
    <t>Divers       (osb, EDP)</t>
  </si>
  <si>
    <t>Livraison / Déchargement / Commentaires</t>
  </si>
  <si>
    <t>FERMETTE</t>
  </si>
  <si>
    <t>N° débit</t>
  </si>
  <si>
    <t>Cube</t>
  </si>
  <si>
    <t>Réglages</t>
  </si>
  <si>
    <t>Nœuds</t>
  </si>
  <si>
    <t>Tps prépa</t>
  </si>
  <si>
    <t>Nom Date Signature remarque</t>
  </si>
  <si>
    <t>Tps Débit</t>
  </si>
  <si>
    <t>Tps Montage</t>
  </si>
  <si>
    <t>Nom Date Signature Remarque</t>
  </si>
  <si>
    <t>Nbre de colis</t>
  </si>
  <si>
    <t xml:space="preserve">Observation </t>
  </si>
  <si>
    <t>TRADITIONNEL</t>
  </si>
  <si>
    <t>Fermes traditionnelles</t>
  </si>
  <si>
    <t>Bois tendu</t>
  </si>
  <si>
    <t>Bois usiné</t>
  </si>
  <si>
    <t>Quincaillerie/Divers</t>
  </si>
  <si>
    <t>CUBES</t>
  </si>
  <si>
    <t>Tps machine</t>
  </si>
  <si>
    <t>Tps usinage</t>
  </si>
  <si>
    <t>Nbres de colis</t>
  </si>
  <si>
    <t>COMPLEMENTS</t>
  </si>
  <si>
    <t>Colis Complèment</t>
  </si>
  <si>
    <t>Colis Accessoire</t>
  </si>
  <si>
    <t>Entretoises</t>
  </si>
  <si>
    <t>OSB</t>
  </si>
  <si>
    <t>Divers</t>
  </si>
  <si>
    <t>Nom - Date - Signature - Remarque</t>
  </si>
  <si>
    <t xml:space="preserve"> TOUR N°</t>
  </si>
  <si>
    <t xml:space="preserve">A CHARGER </t>
  </si>
  <si>
    <t>TOUR</t>
  </si>
  <si>
    <t>LIEU</t>
  </si>
  <si>
    <t>N°</t>
  </si>
  <si>
    <t>NŒUD</t>
  </si>
  <si>
    <t>DETAIL</t>
  </si>
  <si>
    <t>PLAN DE RTE</t>
  </si>
  <si>
    <t>COMMENTAIRES CHANTIER</t>
  </si>
  <si>
    <t>CDE REÇUE LE</t>
  </si>
  <si>
    <t>DOSSIER REÇU LE</t>
  </si>
  <si>
    <t>DATE MAX RECEP°</t>
  </si>
  <si>
    <t>RETARD</t>
  </si>
  <si>
    <t>AGENCES EN RETARD</t>
  </si>
  <si>
    <t>CHAUFFEUR</t>
  </si>
  <si>
    <t>BE Devis</t>
  </si>
  <si>
    <t>ATCC</t>
  </si>
  <si>
    <t>BE Fab.</t>
  </si>
  <si>
    <t>Nbr. Eléménts Fermettes</t>
  </si>
  <si>
    <t>Richard</t>
  </si>
  <si>
    <t>Hre TRADI</t>
  </si>
  <si>
    <t>Benoit</t>
  </si>
  <si>
    <t>T</t>
  </si>
  <si>
    <t>Nbr. Acc</t>
  </si>
  <si>
    <t>Nbr. Compl</t>
  </si>
  <si>
    <t>Entret</t>
  </si>
  <si>
    <t>Colis Tradi</t>
  </si>
  <si>
    <t>NŒUDS</t>
  </si>
  <si>
    <t>Enlèvement</t>
  </si>
  <si>
    <t>CHAUFFEUR / DATE</t>
  </si>
  <si>
    <t>http://www.tomshardware.fr/forum/id-1347473/macro-excel-creer-macro-inserer-feuilles.html</t>
  </si>
  <si>
    <t>http://www.tomshardware.fr/forum/id-1348006/tutoriel-excel-macro-vba-trucs-astuces.html</t>
  </si>
  <si>
    <t>xx</t>
  </si>
  <si>
    <t>T1</t>
  </si>
  <si>
    <t>T2</t>
  </si>
  <si>
    <t>T3</t>
  </si>
  <si>
    <t>http://jacxl.free.fr/cours_xl/cours_xl_jac.html#references</t>
  </si>
  <si>
    <t>Tournée</t>
  </si>
  <si>
    <t>Chauffeur</t>
  </si>
  <si>
    <t>Tour</t>
  </si>
  <si>
    <t>AG.MONTBAZENS</t>
  </si>
  <si>
    <t>MONTBAZENS</t>
  </si>
  <si>
    <t>16574B</t>
  </si>
  <si>
    <t>AFB</t>
  </si>
  <si>
    <t>MONPEZAT DE QUERCY</t>
  </si>
  <si>
    <t>CAUSSADE</t>
  </si>
  <si>
    <t>THERON</t>
  </si>
  <si>
    <t>DELBOSC</t>
  </si>
  <si>
    <t>ST ETIENNE DE TULMONT</t>
  </si>
  <si>
    <t>MTBS</t>
  </si>
  <si>
    <t>FONTES</t>
  </si>
  <si>
    <t>LEROUX</t>
  </si>
  <si>
    <t>7F10,71</t>
  </si>
  <si>
    <t>MONTAUBAN</t>
  </si>
  <si>
    <t>MTBN</t>
  </si>
  <si>
    <t>21513B</t>
  </si>
  <si>
    <t>BURATTI</t>
  </si>
  <si>
    <t>MOREL</t>
  </si>
  <si>
    <t>ESCATALENS</t>
  </si>
  <si>
    <t>BALZAN</t>
  </si>
  <si>
    <t>ROQUES</t>
  </si>
  <si>
    <t>3F8,40+1AN+1CR+1P</t>
  </si>
  <si>
    <t>SAINT GERMIER</t>
  </si>
  <si>
    <t>ST Gaudens</t>
  </si>
  <si>
    <t>SANNER</t>
  </si>
  <si>
    <t>DECHETTERIE</t>
  </si>
  <si>
    <t>17F6,6+ECH</t>
  </si>
  <si>
    <t>*</t>
  </si>
  <si>
    <t>FENOUILLET BOIS</t>
  </si>
  <si>
    <t>ENLEVEMENT</t>
  </si>
  <si>
    <t>ALBI</t>
  </si>
  <si>
    <t>R3</t>
  </si>
  <si>
    <t>TENDAT</t>
  </si>
  <si>
    <t>VILLENEUVE SUR LOT</t>
  </si>
  <si>
    <t>BNR</t>
  </si>
  <si>
    <t>TRADI REV</t>
  </si>
  <si>
    <t>2CR3,7</t>
  </si>
  <si>
    <t>VILLEFRANCHE DE R</t>
  </si>
  <si>
    <t>LAGARRIGUE</t>
  </si>
  <si>
    <t>14F8,97+1PP</t>
  </si>
  <si>
    <t>VERFEIL</t>
  </si>
  <si>
    <t>TORNAMORELL</t>
  </si>
  <si>
    <t>9F6,5+1AN</t>
  </si>
  <si>
    <t>CASSAGNE</t>
  </si>
  <si>
    <t>ST GAUDENS</t>
  </si>
  <si>
    <t>BIZAC</t>
  </si>
  <si>
    <t>16F9,19+2CR+1AN</t>
  </si>
  <si>
    <t>RIEUX VOLVESTRE</t>
  </si>
  <si>
    <t>MONTESQUIEU</t>
  </si>
  <si>
    <t>23357B</t>
  </si>
  <si>
    <t>BENAC VINCENT</t>
  </si>
  <si>
    <t>GARAGE</t>
  </si>
  <si>
    <t>15F5,62+2CR</t>
  </si>
  <si>
    <t>FIGEAC</t>
  </si>
  <si>
    <t>ST ALBAN</t>
  </si>
  <si>
    <t>LORENZI</t>
  </si>
  <si>
    <t>2FT4,34</t>
  </si>
  <si>
    <t>MAUBOURGUET</t>
  </si>
  <si>
    <t>11301A</t>
  </si>
  <si>
    <t>D'AGRO</t>
  </si>
  <si>
    <t>GRANGE</t>
  </si>
  <si>
    <t>1FT DEMONTÉE</t>
  </si>
  <si>
    <t>EAUZE</t>
  </si>
  <si>
    <t>NOGARO</t>
  </si>
  <si>
    <t>DUCLOS</t>
  </si>
  <si>
    <t>30F9,00</t>
  </si>
  <si>
    <t>BLAGNAC</t>
  </si>
  <si>
    <t>CASTRES</t>
  </si>
  <si>
    <t>OC RESIDENCES</t>
  </si>
  <si>
    <t>BERDEIL</t>
  </si>
  <si>
    <t>21F7,98+ECH</t>
  </si>
  <si>
    <t>ST SULPICE</t>
  </si>
  <si>
    <t>GAILLAC</t>
  </si>
  <si>
    <t>CAHUZAC</t>
  </si>
  <si>
    <t>VILLEREAL</t>
  </si>
  <si>
    <t>DELHOMMELLE</t>
  </si>
  <si>
    <t>24F9,20+1AN</t>
  </si>
  <si>
    <t>BERTHEZ 33</t>
  </si>
  <si>
    <t>LANGON</t>
  </si>
  <si>
    <t>ALLIANCE CONS°</t>
  </si>
  <si>
    <t>PERSIL</t>
  </si>
  <si>
    <t>21F8,28+ECH</t>
  </si>
  <si>
    <t>MARSSAC</t>
  </si>
  <si>
    <t>DEM DU PAST</t>
  </si>
  <si>
    <t>HERMET</t>
  </si>
  <si>
    <t>26F8,80</t>
  </si>
  <si>
    <t>BRENS</t>
  </si>
  <si>
    <t>MARTINS</t>
  </si>
  <si>
    <t>EXTENSION</t>
  </si>
  <si>
    <t>9F11,16+ECH</t>
  </si>
  <si>
    <t>LISLE SUR TARN</t>
  </si>
  <si>
    <t>TERRASSIER</t>
  </si>
  <si>
    <t>VARGAS FILS</t>
  </si>
  <si>
    <t>14F8,65+3CR+2AN+1PP-4F3,53+1PP</t>
  </si>
  <si>
    <t>EYMET</t>
  </si>
  <si>
    <t>GRISOLLES</t>
  </si>
  <si>
    <t>ST Orens</t>
  </si>
  <si>
    <t>VILLA GARONA</t>
  </si>
  <si>
    <t>PE T3 (X3)</t>
  </si>
  <si>
    <t>51F6,58</t>
  </si>
  <si>
    <t>ST ORENS</t>
  </si>
  <si>
    <t>KIOSQUE</t>
  </si>
  <si>
    <t>2FT</t>
  </si>
  <si>
    <t>ORGUEIL</t>
  </si>
  <si>
    <t>COLOMIERS</t>
  </si>
  <si>
    <t>STAR CLEANER</t>
  </si>
  <si>
    <t>CHARLOTTE</t>
  </si>
  <si>
    <t>21F9,49+2CR</t>
  </si>
  <si>
    <t>ST ETIENNE DE T</t>
  </si>
  <si>
    <t>MIKE GARCIA</t>
  </si>
  <si>
    <t>ALLIES</t>
  </si>
  <si>
    <t>15F8,09+2CR-4F4,68+1CR+1PP</t>
  </si>
  <si>
    <t>LAVAUR</t>
  </si>
  <si>
    <t>AUCH</t>
  </si>
  <si>
    <t>AIRE SUR ADOUR</t>
  </si>
  <si>
    <t>BOE</t>
  </si>
  <si>
    <t>Cazères SUR ADOUR</t>
  </si>
  <si>
    <t>DAX</t>
  </si>
  <si>
    <t>L'Isle Jourdain</t>
  </si>
  <si>
    <t>Monflanquin</t>
  </si>
  <si>
    <t>MARMANDE</t>
  </si>
  <si>
    <t>FUMEL</t>
  </si>
  <si>
    <t>TARBES</t>
  </si>
  <si>
    <t>PAU</t>
  </si>
  <si>
    <t>ODOS</t>
  </si>
  <si>
    <t>LEMBEYE</t>
  </si>
  <si>
    <t>Aurignac</t>
  </si>
  <si>
    <t>BAGNERES</t>
  </si>
  <si>
    <t>BERAT</t>
  </si>
  <si>
    <t>FOIX</t>
  </si>
  <si>
    <t>Cazères</t>
  </si>
  <si>
    <t>LANNEMEZAN</t>
  </si>
  <si>
    <t>LUCHON</t>
  </si>
  <si>
    <t>MAZERES</t>
  </si>
  <si>
    <t>MIREPOIX</t>
  </si>
  <si>
    <t>NOE</t>
  </si>
  <si>
    <t>PAMIERS</t>
  </si>
  <si>
    <t>ST GIRONS</t>
  </si>
  <si>
    <t>BOUZIES</t>
  </si>
  <si>
    <t>CAHORS</t>
  </si>
  <si>
    <t>CAPDENAC</t>
  </si>
  <si>
    <t>CASTELFRANC</t>
  </si>
  <si>
    <t>CASTELSARRASIN</t>
  </si>
  <si>
    <t>GOURDON</t>
  </si>
  <si>
    <t>LABASTIDE ST P</t>
  </si>
  <si>
    <t>LALBENQUE</t>
  </si>
  <si>
    <t>MONTECH</t>
  </si>
  <si>
    <t>SALVIAC</t>
  </si>
  <si>
    <t>Verdun</t>
  </si>
  <si>
    <t>BALMA</t>
  </si>
  <si>
    <t>BD SUISSE</t>
  </si>
  <si>
    <t>CASTANET</t>
  </si>
  <si>
    <t>CREALIS</t>
  </si>
  <si>
    <t>GRAMONT</t>
  </si>
  <si>
    <t>FONSEGRIVES</t>
  </si>
  <si>
    <t>FONSORBES</t>
  </si>
  <si>
    <t>MURET</t>
  </si>
  <si>
    <t>STE FOY DE P</t>
  </si>
  <si>
    <t>Pinsaguel</t>
  </si>
  <si>
    <t>VILLEFRANCHE DE L</t>
  </si>
  <si>
    <t>AURILLAC</t>
  </si>
  <si>
    <t>CARMAUX</t>
  </si>
  <si>
    <t>REALMONT</t>
  </si>
  <si>
    <t>GRAULHET</t>
  </si>
  <si>
    <t>LACAUNE</t>
  </si>
  <si>
    <t>LESCURE D'ALBI</t>
  </si>
  <si>
    <t>MAZAMET</t>
  </si>
  <si>
    <t>RODEZ</t>
  </si>
  <si>
    <t>SAIX</t>
  </si>
  <si>
    <t>COLOMIERS CHARP</t>
  </si>
  <si>
    <t>ST MARTIN</t>
  </si>
  <si>
    <t>VINASSAN</t>
  </si>
  <si>
    <t>23F</t>
  </si>
  <si>
    <t>4 ECH</t>
  </si>
  <si>
    <t>Xxx</t>
  </si>
  <si>
    <t>18F</t>
  </si>
  <si>
    <t>http://forum.excel-pratique.com/excel/recherchev-conditions-t53852.html</t>
  </si>
  <si>
    <t>6 ECH</t>
  </si>
  <si>
    <t>20F10,60+2CR</t>
  </si>
  <si>
    <t>15F8,8+1CR</t>
  </si>
  <si>
    <t>23F9,6</t>
  </si>
  <si>
    <t>7F</t>
  </si>
  <si>
    <t xml:space="preserve">CLIENT </t>
  </si>
  <si>
    <t>DOSSIER COMPLET</t>
  </si>
  <si>
    <t>CLIENT FACTURÉ</t>
  </si>
  <si>
    <t>CHANTIER DESSINÉ ET DESCENDU</t>
  </si>
  <si>
    <t>CHANTIER FABRIQUÉ EN ATTENTE LIVRAISON</t>
  </si>
  <si>
    <t>COMMENTAIRES POUR AGENCE</t>
  </si>
  <si>
    <t>COMMENTAIRES INTERNES</t>
  </si>
  <si>
    <t>LIEUX</t>
  </si>
  <si>
    <t>EST</t>
  </si>
  <si>
    <t>NORD</t>
  </si>
  <si>
    <t>SUD</t>
  </si>
  <si>
    <t>TLSE / GERS</t>
  </si>
  <si>
    <t>SUD EST</t>
  </si>
  <si>
    <t>Agrafeurs presents</t>
  </si>
  <si>
    <t>nds jour</t>
  </si>
  <si>
    <t>nds semaine</t>
  </si>
  <si>
    <t>Total Jour</t>
  </si>
  <si>
    <t>Total Semaine</t>
  </si>
  <si>
    <t>Tradi Hres / Jrs</t>
  </si>
  <si>
    <t>Tradi Hres / Sem</t>
  </si>
  <si>
    <t>http://www.belot.info/wa_files/Excel2007-Macro-Commandes.pdf</t>
  </si>
  <si>
    <t>http://www.commentcamarche.net/forum/affich-3632370-comment-remplir-automatiquement-un-tableau</t>
  </si>
  <si>
    <t xml:space="preserve"> </t>
  </si>
  <si>
    <t>SF</t>
  </si>
  <si>
    <t>LH</t>
  </si>
  <si>
    <t>A DEPOSER SUR ARASE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</si>
</sst>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sz val="10"/>
      <color indexed="2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u/>
      <sz val="7.7"/>
      <color theme="10"/>
      <name val="Calibri"/>
      <family val="2"/>
    </font>
    <font>
      <b/>
      <sz val="15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u/>
      <sz val="15"/>
      <color theme="10"/>
      <name val="Calibri"/>
      <family val="2"/>
    </font>
    <font>
      <sz val="12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5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6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0"/>
      <color indexed="14"/>
      <name val="Arial"/>
      <family val="2"/>
    </font>
    <font>
      <sz val="11"/>
      <name val="Arial"/>
      <family val="2"/>
    </font>
    <font>
      <sz val="16"/>
      <color theme="1"/>
      <name val="Calibri"/>
      <family val="2"/>
      <scheme val="minor"/>
    </font>
    <font>
      <b/>
      <sz val="10"/>
      <color indexed="30"/>
      <name val="Arial"/>
      <family val="2"/>
    </font>
    <font>
      <sz val="10"/>
      <color indexed="3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14"/>
      <name val="Arial"/>
      <family val="2"/>
    </font>
    <font>
      <sz val="10"/>
      <color theme="1"/>
      <name val="Calibri"/>
      <family val="2"/>
      <scheme val="minor"/>
    </font>
    <font>
      <u/>
      <sz val="16"/>
      <color theme="1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 Black"/>
      <family val="2"/>
    </font>
    <font>
      <sz val="8"/>
      <color theme="1"/>
      <name val="Arial"/>
      <family val="2"/>
    </font>
    <font>
      <b/>
      <sz val="16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46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6" fillId="3" borderId="32" applyBorder="0">
      <alignment vertical="center" wrapText="1"/>
    </xf>
    <xf numFmtId="0" fontId="19" fillId="0" borderId="0" applyNumberFormat="0" applyFill="0" applyBorder="0" applyAlignment="0" applyProtection="0">
      <alignment vertical="top"/>
      <protection locked="0"/>
    </xf>
  </cellStyleXfs>
  <cellXfs count="678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2" xfId="1" applyBorder="1"/>
    <xf numFmtId="0" fontId="2" fillId="0" borderId="3" xfId="1" applyBorder="1"/>
    <xf numFmtId="0" fontId="2" fillId="0" borderId="0" xfId="1"/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2" fillId="2" borderId="0" xfId="1" applyFill="1"/>
    <xf numFmtId="0" fontId="2" fillId="2" borderId="0" xfId="1" applyFill="1" applyAlignment="1">
      <alignment horizontal="center"/>
    </xf>
    <xf numFmtId="0" fontId="6" fillId="0" borderId="4" xfId="1" applyFont="1" applyBorder="1" applyAlignment="1">
      <alignment vertical="center"/>
    </xf>
    <xf numFmtId="0" fontId="7" fillId="0" borderId="7" xfId="1" applyFont="1" applyBorder="1" applyAlignment="1"/>
    <xf numFmtId="0" fontId="7" fillId="0" borderId="8" xfId="1" applyFont="1" applyBorder="1" applyAlignment="1"/>
    <xf numFmtId="0" fontId="7" fillId="0" borderId="12" xfId="1" applyFont="1" applyBorder="1" applyAlignment="1"/>
    <xf numFmtId="0" fontId="7" fillId="0" borderId="13" xfId="1" applyFont="1" applyBorder="1" applyAlignment="1"/>
    <xf numFmtId="0" fontId="6" fillId="0" borderId="9" xfId="1" applyFont="1" applyBorder="1" applyAlignment="1">
      <alignment vertical="center"/>
    </xf>
    <xf numFmtId="0" fontId="7" fillId="0" borderId="1" xfId="1" applyFont="1" applyBorder="1" applyAlignment="1"/>
    <xf numFmtId="0" fontId="7" fillId="0" borderId="2" xfId="1" applyFont="1" applyBorder="1" applyAlignment="1"/>
    <xf numFmtId="0" fontId="7" fillId="0" borderId="14" xfId="1" applyFont="1" applyBorder="1" applyAlignment="1"/>
    <xf numFmtId="0" fontId="2" fillId="0" borderId="14" xfId="1" applyBorder="1"/>
    <xf numFmtId="0" fontId="6" fillId="0" borderId="5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2" xfId="1" applyFont="1" applyBorder="1" applyAlignment="1"/>
    <xf numFmtId="0" fontId="7" fillId="0" borderId="9" xfId="1" applyFont="1" applyBorder="1" applyAlignment="1"/>
    <xf numFmtId="0" fontId="7" fillId="0" borderId="10" xfId="1" applyFont="1" applyBorder="1" applyAlignment="1"/>
    <xf numFmtId="0" fontId="6" fillId="0" borderId="10" xfId="1" applyFont="1" applyBorder="1" applyAlignment="1"/>
    <xf numFmtId="0" fontId="7" fillId="0" borderId="15" xfId="1" applyFont="1" applyBorder="1" applyAlignment="1"/>
    <xf numFmtId="0" fontId="6" fillId="0" borderId="4" xfId="1" applyFont="1" applyBorder="1"/>
    <xf numFmtId="0" fontId="6" fillId="0" borderId="5" xfId="1" applyFont="1" applyBorder="1"/>
    <xf numFmtId="0" fontId="7" fillId="0" borderId="9" xfId="1" applyFont="1" applyFill="1" applyBorder="1" applyAlignment="1"/>
    <xf numFmtId="0" fontId="2" fillId="0" borderId="10" xfId="1" applyBorder="1"/>
    <xf numFmtId="0" fontId="2" fillId="0" borderId="15" xfId="1" applyBorder="1"/>
    <xf numFmtId="0" fontId="6" fillId="0" borderId="9" xfId="1" applyFont="1" applyBorder="1" applyAlignment="1"/>
    <xf numFmtId="0" fontId="2" fillId="0" borderId="0" xfId="1" applyBorder="1"/>
    <xf numFmtId="0" fontId="7" fillId="0" borderId="4" xfId="1" applyFont="1" applyBorder="1" applyAlignment="1"/>
    <xf numFmtId="0" fontId="2" fillId="0" borderId="5" xfId="1" applyBorder="1" applyAlignment="1"/>
    <xf numFmtId="0" fontId="2" fillId="0" borderId="6" xfId="1" applyBorder="1" applyAlignment="1"/>
    <xf numFmtId="0" fontId="2" fillId="0" borderId="17" xfId="1" applyBorder="1" applyAlignment="1"/>
    <xf numFmtId="0" fontId="2" fillId="0" borderId="0" xfId="1" applyBorder="1" applyAlignment="1"/>
    <xf numFmtId="0" fontId="2" fillId="0" borderId="18" xfId="1" applyBorder="1" applyAlignment="1"/>
    <xf numFmtId="0" fontId="2" fillId="0" borderId="9" xfId="1" applyBorder="1" applyAlignment="1"/>
    <xf numFmtId="0" fontId="2" fillId="0" borderId="10" xfId="1" applyBorder="1" applyAlignment="1"/>
    <xf numFmtId="0" fontId="2" fillId="0" borderId="11" xfId="1" applyBorder="1" applyAlignment="1"/>
    <xf numFmtId="0" fontId="9" fillId="0" borderId="14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0" xfId="1" applyFont="1" applyBorder="1" applyAlignment="1">
      <alignment vertical="center" wrapText="1"/>
    </xf>
    <xf numFmtId="0" fontId="10" fillId="0" borderId="0" xfId="1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2" fillId="0" borderId="0" xfId="1" applyFill="1" applyBorder="1" applyAlignment="1">
      <alignment horizontal="center"/>
    </xf>
    <xf numFmtId="0" fontId="2" fillId="0" borderId="0" xfId="1" applyFill="1" applyBorder="1" applyAlignment="1"/>
    <xf numFmtId="0" fontId="6" fillId="2" borderId="17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/>
    </xf>
    <xf numFmtId="0" fontId="2" fillId="0" borderId="14" xfId="1" applyBorder="1" applyAlignment="1">
      <alignment horizontal="center" vertical="center" wrapText="1"/>
    </xf>
    <xf numFmtId="0" fontId="2" fillId="0" borderId="0" xfId="1" applyBorder="1" applyAlignment="1">
      <alignment horizontal="center" vertical="center" wrapText="1"/>
    </xf>
    <xf numFmtId="0" fontId="2" fillId="0" borderId="0" xfId="1" applyBorder="1" applyAlignment="1">
      <alignment horizontal="center"/>
    </xf>
    <xf numFmtId="0" fontId="7" fillId="0" borderId="5" xfId="1" applyFont="1" applyBorder="1" applyAlignment="1"/>
    <xf numFmtId="0" fontId="7" fillId="0" borderId="6" xfId="1" applyFont="1" applyBorder="1" applyAlignment="1"/>
    <xf numFmtId="0" fontId="7" fillId="0" borderId="17" xfId="1" applyFont="1" applyBorder="1" applyAlignment="1"/>
    <xf numFmtId="0" fontId="7" fillId="0" borderId="0" xfId="1" applyFont="1" applyBorder="1" applyAlignment="1"/>
    <xf numFmtId="0" fontId="7" fillId="0" borderId="18" xfId="1" applyFont="1" applyBorder="1" applyAlignment="1"/>
    <xf numFmtId="0" fontId="7" fillId="0" borderId="11" xfId="1" applyFont="1" applyBorder="1" applyAlignment="1"/>
    <xf numFmtId="0" fontId="6" fillId="2" borderId="14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2" fillId="0" borderId="14" xfId="1" applyBorder="1" applyAlignment="1">
      <alignment horizontal="center"/>
    </xf>
    <xf numFmtId="0" fontId="7" fillId="0" borderId="4" xfId="1" applyFont="1" applyBorder="1"/>
    <xf numFmtId="0" fontId="2" fillId="0" borderId="5" xfId="1" applyBorder="1"/>
    <xf numFmtId="0" fontId="2" fillId="0" borderId="6" xfId="1" applyBorder="1"/>
    <xf numFmtId="0" fontId="2" fillId="0" borderId="17" xfId="1" applyBorder="1"/>
    <xf numFmtId="0" fontId="2" fillId="0" borderId="18" xfId="1" applyBorder="1"/>
    <xf numFmtId="0" fontId="2" fillId="0" borderId="9" xfId="1" applyBorder="1"/>
    <xf numFmtId="0" fontId="2" fillId="0" borderId="11" xfId="1" applyBorder="1"/>
    <xf numFmtId="0" fontId="0" fillId="0" borderId="0" xfId="0" applyAlignment="1">
      <alignment horizontal="center"/>
    </xf>
    <xf numFmtId="0" fontId="6" fillId="3" borderId="32" xfId="2" applyBorder="1">
      <alignment vertical="center" wrapText="1"/>
    </xf>
    <xf numFmtId="0" fontId="6" fillId="3" borderId="0" xfId="2" applyBorder="1">
      <alignment vertical="center" wrapText="1"/>
    </xf>
    <xf numFmtId="0" fontId="6" fillId="3" borderId="32" xfId="2" applyBorder="1" applyAlignment="1">
      <alignment horizontal="center" vertical="center" wrapText="1"/>
    </xf>
    <xf numFmtId="14" fontId="6" fillId="3" borderId="22" xfId="2" applyNumberFormat="1" applyBorder="1">
      <alignment vertical="center" wrapText="1"/>
    </xf>
    <xf numFmtId="14" fontId="6" fillId="3" borderId="32" xfId="2" applyNumberFormat="1" applyBorder="1">
      <alignment vertical="center" wrapText="1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13" fillId="0" borderId="0" xfId="1" applyFont="1" applyAlignment="1">
      <alignment horizontal="center" vertical="center"/>
    </xf>
    <xf numFmtId="0" fontId="0" fillId="0" borderId="26" xfId="0" applyBorder="1"/>
    <xf numFmtId="0" fontId="0" fillId="0" borderId="0" xfId="0" applyBorder="1"/>
    <xf numFmtId="14" fontId="0" fillId="0" borderId="0" xfId="0" applyNumberFormat="1" applyBorder="1"/>
    <xf numFmtId="0" fontId="0" fillId="0" borderId="27" xfId="0" applyBorder="1"/>
    <xf numFmtId="0" fontId="0" fillId="0" borderId="0" xfId="0" applyBorder="1" applyAlignment="1">
      <alignment horizontal="center"/>
    </xf>
    <xf numFmtId="0" fontId="6" fillId="0" borderId="0" xfId="2" applyFill="1" applyBorder="1">
      <alignment vertical="center" wrapText="1"/>
    </xf>
    <xf numFmtId="0" fontId="6" fillId="0" borderId="0" xfId="2" applyFill="1" applyBorder="1" applyAlignment="1">
      <alignment horizontal="center" vertical="center" wrapText="1"/>
    </xf>
    <xf numFmtId="14" fontId="6" fillId="0" borderId="0" xfId="2" applyNumberFormat="1" applyFill="1" applyBorder="1">
      <alignment vertical="center" wrapText="1"/>
    </xf>
    <xf numFmtId="0" fontId="6" fillId="3" borderId="20" xfId="2" applyBorder="1">
      <alignment vertical="center" wrapText="1"/>
    </xf>
    <xf numFmtId="0" fontId="6" fillId="0" borderId="34" xfId="2" applyFill="1" applyBorder="1">
      <alignment vertical="center" wrapText="1"/>
    </xf>
    <xf numFmtId="0" fontId="0" fillId="0" borderId="34" xfId="0" applyBorder="1"/>
    <xf numFmtId="0" fontId="14" fillId="0" borderId="24" xfId="0" applyFont="1" applyBorder="1" applyAlignment="1">
      <alignment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14" fontId="14" fillId="0" borderId="24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27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26" xfId="0" applyFont="1" applyBorder="1" applyAlignment="1">
      <alignment vertical="center"/>
    </xf>
    <xf numFmtId="14" fontId="14" fillId="0" borderId="0" xfId="0" applyNumberFormat="1" applyFont="1" applyBorder="1" applyAlignment="1">
      <alignment vertical="center"/>
    </xf>
    <xf numFmtId="0" fontId="14" fillId="0" borderId="29" xfId="0" applyFont="1" applyBorder="1" applyAlignment="1">
      <alignment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14" fontId="14" fillId="0" borderId="29" xfId="0" applyNumberFormat="1" applyFont="1" applyBorder="1" applyAlignment="1">
      <alignment vertical="center"/>
    </xf>
    <xf numFmtId="0" fontId="14" fillId="0" borderId="25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2" xfId="0" applyFill="1" applyBorder="1"/>
    <xf numFmtId="0" fontId="0" fillId="4" borderId="32" xfId="0" applyFill="1" applyBorder="1"/>
    <xf numFmtId="0" fontId="0" fillId="4" borderId="20" xfId="0" applyFill="1" applyBorder="1"/>
    <xf numFmtId="14" fontId="0" fillId="4" borderId="21" xfId="0" applyNumberFormat="1" applyFill="1" applyBorder="1"/>
    <xf numFmtId="0" fontId="15" fillId="0" borderId="31" xfId="0" applyFont="1" applyBorder="1" applyAlignment="1">
      <alignment horizontal="center" vertical="center"/>
    </xf>
    <xf numFmtId="14" fontId="1" fillId="4" borderId="20" xfId="0" applyNumberFormat="1" applyFont="1" applyFill="1" applyBorder="1" applyAlignment="1">
      <alignment horizontal="left"/>
    </xf>
    <xf numFmtId="0" fontId="6" fillId="3" borderId="32" xfId="2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/>
    </xf>
    <xf numFmtId="0" fontId="14" fillId="0" borderId="32" xfId="0" applyFont="1" applyBorder="1" applyAlignment="1">
      <alignment vertical="center"/>
    </xf>
    <xf numFmtId="0" fontId="14" fillId="0" borderId="32" xfId="0" applyFont="1" applyBorder="1" applyAlignment="1">
      <alignment horizontal="center" vertical="center"/>
    </xf>
    <xf numFmtId="14" fontId="14" fillId="0" borderId="32" xfId="0" applyNumberFormat="1" applyFont="1" applyBorder="1" applyAlignment="1">
      <alignment vertical="center"/>
    </xf>
    <xf numFmtId="0" fontId="0" fillId="0" borderId="34" xfId="0" applyBorder="1" applyAlignment="1">
      <alignment horizontal="center"/>
    </xf>
    <xf numFmtId="0" fontId="15" fillId="0" borderId="33" xfId="0" applyFont="1" applyBorder="1" applyAlignment="1">
      <alignment horizontal="center" vertical="center"/>
    </xf>
    <xf numFmtId="0" fontId="18" fillId="0" borderId="32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22" xfId="0" applyFont="1" applyBorder="1" applyAlignment="1">
      <alignment horizontal="center" vertical="center"/>
    </xf>
    <xf numFmtId="0" fontId="14" fillId="0" borderId="22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4" fontId="14" fillId="0" borderId="21" xfId="0" applyNumberFormat="1" applyFont="1" applyBorder="1" applyAlignment="1">
      <alignment vertical="center"/>
    </xf>
    <xf numFmtId="0" fontId="0" fillId="0" borderId="21" xfId="0" applyBorder="1"/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7" fillId="0" borderId="23" xfId="0" applyFont="1" applyBorder="1" applyAlignment="1">
      <alignment vertical="center"/>
    </xf>
    <xf numFmtId="0" fontId="16" fillId="0" borderId="2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6" fillId="3" borderId="22" xfId="2" applyBorder="1" applyAlignment="1">
      <alignment horizontal="center" vertical="center" wrapText="1"/>
    </xf>
    <xf numFmtId="164" fontId="15" fillId="4" borderId="32" xfId="0" applyNumberFormat="1" applyFont="1" applyFill="1" applyBorder="1"/>
    <xf numFmtId="0" fontId="15" fillId="0" borderId="34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2" fillId="0" borderId="23" xfId="1" applyBorder="1" applyAlignment="1"/>
    <xf numFmtId="0" fontId="2" fillId="0" borderId="24" xfId="1" applyBorder="1" applyAlignment="1"/>
    <xf numFmtId="0" fontId="2" fillId="0" borderId="25" xfId="1" applyBorder="1" applyAlignment="1"/>
    <xf numFmtId="0" fontId="2" fillId="0" borderId="26" xfId="1" applyBorder="1" applyAlignment="1"/>
    <xf numFmtId="0" fontId="2" fillId="0" borderId="27" xfId="1" applyBorder="1" applyAlignment="1"/>
    <xf numFmtId="0" fontId="2" fillId="0" borderId="30" xfId="1" applyBorder="1" applyAlignment="1"/>
    <xf numFmtId="0" fontId="12" fillId="0" borderId="24" xfId="1" applyFont="1" applyBorder="1" applyAlignment="1">
      <alignment vertical="center" wrapText="1"/>
    </xf>
    <xf numFmtId="0" fontId="12" fillId="0" borderId="25" xfId="1" applyFont="1" applyBorder="1" applyAlignment="1">
      <alignment vertical="center" wrapText="1"/>
    </xf>
    <xf numFmtId="0" fontId="12" fillId="0" borderId="0" xfId="1" applyFont="1" applyBorder="1" applyAlignment="1">
      <alignment vertical="center" wrapText="1"/>
    </xf>
    <xf numFmtId="0" fontId="12" fillId="0" borderId="27" xfId="1" applyFont="1" applyBorder="1" applyAlignment="1">
      <alignment vertical="center" wrapText="1"/>
    </xf>
    <xf numFmtId="0" fontId="12" fillId="0" borderId="29" xfId="1" applyFont="1" applyBorder="1" applyAlignment="1">
      <alignment vertical="center" wrapText="1"/>
    </xf>
    <xf numFmtId="0" fontId="12" fillId="0" borderId="30" xfId="1" applyFont="1" applyBorder="1" applyAlignment="1">
      <alignment vertical="center" wrapText="1"/>
    </xf>
    <xf numFmtId="0" fontId="14" fillId="0" borderId="31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6" fillId="0" borderId="22" xfId="2" applyFill="1" applyBorder="1" applyAlignment="1">
      <alignment vertical="center" wrapText="1"/>
    </xf>
    <xf numFmtId="0" fontId="6" fillId="3" borderId="20" xfId="2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2" fillId="0" borderId="26" xfId="1" applyFill="1" applyBorder="1" applyAlignment="1"/>
    <xf numFmtId="0" fontId="20" fillId="0" borderId="0" xfId="0" applyFont="1" applyAlignment="1">
      <alignment horizontal="center"/>
    </xf>
    <xf numFmtId="0" fontId="21" fillId="0" borderId="0" xfId="0" applyFont="1"/>
    <xf numFmtId="0" fontId="22" fillId="0" borderId="0" xfId="3" applyFont="1" applyAlignment="1" applyProtection="1"/>
    <xf numFmtId="14" fontId="2" fillId="0" borderId="0" xfId="1" applyNumberFormat="1" applyFill="1" applyBorder="1" applyAlignment="1"/>
    <xf numFmtId="0" fontId="2" fillId="0" borderId="0" xfId="1" applyFont="1"/>
    <xf numFmtId="0" fontId="2" fillId="6" borderId="31" xfId="1" applyFill="1" applyBorder="1" applyAlignment="1">
      <alignment horizontal="center" vertical="center"/>
    </xf>
    <xf numFmtId="0" fontId="2" fillId="6" borderId="34" xfId="1" applyFill="1" applyBorder="1" applyAlignment="1">
      <alignment horizontal="center"/>
    </xf>
    <xf numFmtId="14" fontId="2" fillId="6" borderId="33" xfId="1" applyNumberFormat="1" applyFill="1" applyBorder="1"/>
    <xf numFmtId="0" fontId="6" fillId="5" borderId="31" xfId="2" applyFill="1" applyBorder="1" applyAlignment="1">
      <alignment horizontal="center" vertical="center" textRotation="90" wrapText="1"/>
    </xf>
    <xf numFmtId="0" fontId="6" fillId="0" borderId="31" xfId="2" applyFill="1" applyBorder="1" applyAlignment="1">
      <alignment horizontal="center" vertical="center" wrapText="1"/>
    </xf>
    <xf numFmtId="0" fontId="6" fillId="0" borderId="32" xfId="2" applyFill="1" applyBorder="1" applyAlignment="1">
      <alignment vertical="center" wrapText="1"/>
    </xf>
    <xf numFmtId="0" fontId="2" fillId="7" borderId="31" xfId="0" applyFont="1" applyFill="1" applyBorder="1"/>
    <xf numFmtId="0" fontId="2" fillId="0" borderId="31" xfId="0" applyFont="1" applyFill="1" applyBorder="1" applyAlignment="1">
      <alignment horizontal="center" vertical="center"/>
    </xf>
    <xf numFmtId="0" fontId="2" fillId="7" borderId="34" xfId="0" applyFont="1" applyFill="1" applyBorder="1"/>
    <xf numFmtId="0" fontId="2" fillId="0" borderId="34" xfId="0" applyFont="1" applyFill="1" applyBorder="1"/>
    <xf numFmtId="0" fontId="0" fillId="0" borderId="34" xfId="0" applyFill="1" applyBorder="1" applyAlignment="1">
      <alignment horizontal="center"/>
    </xf>
    <xf numFmtId="0" fontId="2" fillId="0" borderId="26" xfId="0" applyFont="1" applyFill="1" applyBorder="1"/>
    <xf numFmtId="0" fontId="0" fillId="9" borderId="31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2" fillId="0" borderId="24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left" vertical="center"/>
    </xf>
    <xf numFmtId="0" fontId="2" fillId="8" borderId="25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2" fillId="8" borderId="0" xfId="0" applyFont="1" applyFill="1" applyBorder="1"/>
    <xf numFmtId="0" fontId="2" fillId="8" borderId="27" xfId="0" applyFont="1" applyFill="1" applyBorder="1"/>
    <xf numFmtId="0" fontId="2" fillId="0" borderId="3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left" vertical="center"/>
    </xf>
    <xf numFmtId="0" fontId="2" fillId="8" borderId="27" xfId="0" applyFont="1" applyFill="1" applyBorder="1" applyAlignment="1">
      <alignment horizontal="left" vertical="center"/>
    </xf>
    <xf numFmtId="0" fontId="6" fillId="0" borderId="31" xfId="2" applyFill="1" applyBorder="1">
      <alignment vertical="center" wrapText="1"/>
    </xf>
    <xf numFmtId="0" fontId="2" fillId="11" borderId="34" xfId="0" applyFont="1" applyFill="1" applyBorder="1" applyAlignment="1" applyProtection="1">
      <alignment horizontal="left" vertical="center"/>
      <protection locked="0"/>
    </xf>
    <xf numFmtId="0" fontId="2" fillId="0" borderId="34" xfId="0" applyFont="1" applyFill="1" applyBorder="1" applyAlignment="1" applyProtection="1">
      <alignment horizontal="left" vertical="center"/>
      <protection locked="0"/>
    </xf>
    <xf numFmtId="0" fontId="0" fillId="0" borderId="34" xfId="0" applyFill="1" applyBorder="1" applyAlignment="1" applyProtection="1">
      <alignment horizontal="center" vertical="center"/>
    </xf>
    <xf numFmtId="0" fontId="2" fillId="0" borderId="24" xfId="0" applyFont="1" applyFill="1" applyBorder="1" applyAlignment="1">
      <alignment horizontal="center"/>
    </xf>
    <xf numFmtId="0" fontId="2" fillId="8" borderId="24" xfId="0" applyFont="1" applyFill="1" applyBorder="1"/>
    <xf numFmtId="0" fontId="2" fillId="8" borderId="25" xfId="0" applyFont="1" applyFill="1" applyBorder="1"/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27" xfId="0" applyFont="1" applyFill="1" applyBorder="1" applyAlignment="1" applyProtection="1">
      <alignment horizontal="left" vertical="center"/>
      <protection locked="0"/>
    </xf>
    <xf numFmtId="0" fontId="2" fillId="8" borderId="0" xfId="0" applyFont="1" applyFill="1" applyBorder="1" applyAlignment="1" applyProtection="1">
      <alignment horizontal="left" vertical="center"/>
      <protection locked="0"/>
    </xf>
    <xf numFmtId="0" fontId="2" fillId="8" borderId="27" xfId="0" applyFont="1" applyFill="1" applyBorder="1" applyAlignment="1" applyProtection="1">
      <alignment horizontal="left" vertical="center"/>
      <protection locked="0"/>
    </xf>
    <xf numFmtId="0" fontId="8" fillId="0" borderId="35" xfId="1" applyFont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vertical="center"/>
    </xf>
    <xf numFmtId="0" fontId="8" fillId="0" borderId="36" xfId="1" applyFont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4" fillId="0" borderId="0" xfId="0" applyFont="1"/>
    <xf numFmtId="0" fontId="2" fillId="0" borderId="32" xfId="0" applyFont="1" applyFill="1" applyBorder="1" applyAlignment="1">
      <alignment horizontal="left" vertical="center"/>
    </xf>
    <xf numFmtId="0" fontId="2" fillId="0" borderId="32" xfId="0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left" vertical="center"/>
    </xf>
    <xf numFmtId="0" fontId="0" fillId="9" borderId="32" xfId="0" applyFill="1" applyBorder="1" applyAlignment="1">
      <alignment horizontal="center"/>
    </xf>
    <xf numFmtId="0" fontId="0" fillId="12" borderId="32" xfId="0" applyNumberFormat="1" applyFill="1" applyBorder="1" applyAlignment="1">
      <alignment horizontal="left" vertical="center"/>
    </xf>
    <xf numFmtId="0" fontId="0" fillId="9" borderId="37" xfId="0" applyFill="1" applyBorder="1" applyAlignment="1">
      <alignment horizontal="center"/>
    </xf>
    <xf numFmtId="0" fontId="0" fillId="0" borderId="32" xfId="0" applyBorder="1"/>
    <xf numFmtId="0" fontId="2" fillId="12" borderId="32" xfId="0" applyFont="1" applyFill="1" applyBorder="1" applyAlignment="1">
      <alignment horizontal="left" vertical="center"/>
    </xf>
    <xf numFmtId="0" fontId="2" fillId="0" borderId="0" xfId="0" applyFont="1" applyFill="1" applyBorder="1"/>
    <xf numFmtId="0" fontId="0" fillId="0" borderId="34" xfId="0" applyFill="1" applyBorder="1"/>
    <xf numFmtId="0" fontId="0" fillId="11" borderId="34" xfId="0" applyFill="1" applyBorder="1" applyAlignment="1">
      <alignment horizontal="left"/>
    </xf>
    <xf numFmtId="0" fontId="0" fillId="0" borderId="34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2" fillId="0" borderId="31" xfId="0" applyFont="1" applyFill="1" applyBorder="1"/>
    <xf numFmtId="0" fontId="0" fillId="0" borderId="32" xfId="0" applyFill="1" applyBorder="1" applyAlignment="1">
      <alignment horizontal="center"/>
    </xf>
    <xf numFmtId="0" fontId="2" fillId="13" borderId="31" xfId="0" applyFont="1" applyFill="1" applyBorder="1" applyAlignment="1">
      <alignment horizontal="left"/>
    </xf>
    <xf numFmtId="0" fontId="2" fillId="13" borderId="34" xfId="0" applyFont="1" applyFill="1" applyBorder="1" applyAlignment="1">
      <alignment horizontal="left" vertical="center"/>
    </xf>
    <xf numFmtId="0" fontId="2" fillId="13" borderId="34" xfId="0" applyFont="1" applyFill="1" applyBorder="1"/>
    <xf numFmtId="0" fontId="0" fillId="0" borderId="27" xfId="0" applyFill="1" applyBorder="1"/>
    <xf numFmtId="0" fontId="0" fillId="0" borderId="21" xfId="0" applyFill="1" applyBorder="1" applyAlignment="1">
      <alignment horizontal="center" vertical="center"/>
    </xf>
    <xf numFmtId="0" fontId="2" fillId="8" borderId="21" xfId="0" applyFont="1" applyFill="1" applyBorder="1" applyAlignment="1">
      <alignment horizontal="left" vertical="center"/>
    </xf>
    <xf numFmtId="0" fontId="2" fillId="8" borderId="22" xfId="0" applyFont="1" applyFill="1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0" fillId="8" borderId="24" xfId="0" applyFill="1" applyBorder="1"/>
    <xf numFmtId="0" fontId="0" fillId="8" borderId="25" xfId="0" applyFill="1" applyBorder="1"/>
    <xf numFmtId="0" fontId="0" fillId="0" borderId="0" xfId="0" applyFill="1" applyBorder="1" applyAlignment="1">
      <alignment horizontal="center" vertical="center"/>
    </xf>
    <xf numFmtId="0" fontId="2" fillId="14" borderId="24" xfId="0" applyFont="1" applyFill="1" applyBorder="1" applyAlignment="1">
      <alignment horizontal="left" vertical="center"/>
    </xf>
    <xf numFmtId="0" fontId="2" fillId="14" borderId="25" xfId="0" applyFont="1" applyFill="1" applyBorder="1" applyAlignment="1">
      <alignment horizontal="left" vertical="center"/>
    </xf>
    <xf numFmtId="0" fontId="2" fillId="11" borderId="23" xfId="0" applyFont="1" applyFill="1" applyBorder="1"/>
    <xf numFmtId="0" fontId="2" fillId="11" borderId="26" xfId="0" applyFont="1" applyFill="1" applyBorder="1"/>
    <xf numFmtId="0" fontId="0" fillId="4" borderId="24" xfId="0" applyFill="1" applyBorder="1"/>
    <xf numFmtId="0" fontId="0" fillId="4" borderId="24" xfId="0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0" fillId="8" borderId="27" xfId="0" applyFill="1" applyBorder="1"/>
    <xf numFmtId="0" fontId="2" fillId="0" borderId="27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vertical="center"/>
    </xf>
    <xf numFmtId="0" fontId="14" fillId="0" borderId="29" xfId="0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left"/>
    </xf>
    <xf numFmtId="0" fontId="2" fillId="9" borderId="26" xfId="0" applyFont="1" applyFill="1" applyBorder="1" applyAlignment="1">
      <alignment horizontal="left"/>
    </xf>
    <xf numFmtId="0" fontId="2" fillId="0" borderId="24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left" vertical="center"/>
    </xf>
    <xf numFmtId="0" fontId="14" fillId="0" borderId="27" xfId="0" applyFont="1" applyFill="1" applyBorder="1" applyAlignment="1">
      <alignment vertical="center"/>
    </xf>
    <xf numFmtId="0" fontId="14" fillId="0" borderId="30" xfId="0" applyFont="1" applyFill="1" applyBorder="1" applyAlignment="1">
      <alignment vertical="center"/>
    </xf>
    <xf numFmtId="0" fontId="2" fillId="12" borderId="20" xfId="0" applyFont="1" applyFill="1" applyBorder="1" applyAlignment="1">
      <alignment horizontal="left" vertical="center"/>
    </xf>
    <xf numFmtId="0" fontId="2" fillId="7" borderId="26" xfId="0" applyFont="1" applyFill="1" applyBorder="1"/>
    <xf numFmtId="0" fontId="2" fillId="7" borderId="23" xfId="0" applyFont="1" applyFill="1" applyBorder="1"/>
    <xf numFmtId="0" fontId="0" fillId="0" borderId="24" xfId="0" applyFill="1" applyBorder="1" applyAlignment="1">
      <alignment horizontal="center"/>
    </xf>
    <xf numFmtId="0" fontId="6" fillId="0" borderId="32" xfId="2" applyFill="1" applyBorder="1">
      <alignment vertical="center" wrapText="1"/>
    </xf>
    <xf numFmtId="14" fontId="14" fillId="0" borderId="22" xfId="0" applyNumberFormat="1" applyFont="1" applyBorder="1" applyAlignment="1">
      <alignment vertical="center"/>
    </xf>
    <xf numFmtId="0" fontId="6" fillId="0" borderId="34" xfId="2" applyFill="1" applyBorder="1" applyAlignment="1">
      <alignment horizontal="center" vertical="center" wrapText="1"/>
    </xf>
    <xf numFmtId="0" fontId="0" fillId="0" borderId="0" xfId="0" applyBorder="1" applyProtection="1">
      <protection locked="0"/>
    </xf>
    <xf numFmtId="0" fontId="32" fillId="0" borderId="0" xfId="0" applyFont="1" applyBorder="1" applyProtection="1">
      <protection locked="0"/>
    </xf>
    <xf numFmtId="0" fontId="33" fillId="0" borderId="0" xfId="0" applyFont="1" applyBorder="1" applyProtection="1">
      <protection locked="0"/>
    </xf>
    <xf numFmtId="0" fontId="34" fillId="0" borderId="26" xfId="0" applyFont="1" applyFill="1" applyBorder="1"/>
    <xf numFmtId="0" fontId="34" fillId="0" borderId="23" xfId="0" applyFont="1" applyFill="1" applyBorder="1"/>
    <xf numFmtId="0" fontId="0" fillId="0" borderId="26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0" fontId="34" fillId="0" borderId="26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vertical="center"/>
    </xf>
    <xf numFmtId="0" fontId="34" fillId="0" borderId="20" xfId="0" applyFont="1" applyFill="1" applyBorder="1" applyAlignment="1">
      <alignment horizontal="left" vertical="center"/>
    </xf>
    <xf numFmtId="0" fontId="0" fillId="0" borderId="21" xfId="0" applyFont="1" applyBorder="1" applyAlignment="1">
      <alignment vertical="center"/>
    </xf>
    <xf numFmtId="0" fontId="0" fillId="0" borderId="0" xfId="0" applyFont="1" applyBorder="1"/>
    <xf numFmtId="0" fontId="0" fillId="4" borderId="21" xfId="0" applyFont="1" applyFill="1" applyBorder="1"/>
    <xf numFmtId="0" fontId="0" fillId="0" borderId="23" xfId="0" applyFont="1" applyBorder="1" applyAlignment="1">
      <alignment horizontal="left"/>
    </xf>
    <xf numFmtId="0" fontId="34" fillId="0" borderId="26" xfId="0" applyFont="1" applyFill="1" applyBorder="1" applyAlignment="1">
      <alignment horizontal="left" vertical="center"/>
    </xf>
    <xf numFmtId="0" fontId="34" fillId="0" borderId="23" xfId="0" applyFont="1" applyFill="1" applyBorder="1" applyAlignment="1">
      <alignment horizontal="left" vertical="center"/>
    </xf>
    <xf numFmtId="0" fontId="0" fillId="4" borderId="24" xfId="0" applyFont="1" applyFill="1" applyBorder="1"/>
    <xf numFmtId="0" fontId="0" fillId="0" borderId="26" xfId="0" applyFont="1" applyFill="1" applyBorder="1"/>
    <xf numFmtId="0" fontId="0" fillId="0" borderId="28" xfId="0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0" fontId="0" fillId="0" borderId="26" xfId="0" applyFont="1" applyFill="1" applyBorder="1" applyAlignment="1">
      <alignment vertical="center"/>
    </xf>
    <xf numFmtId="0" fontId="0" fillId="0" borderId="28" xfId="0" applyFont="1" applyFill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34" fillId="0" borderId="32" xfId="0" applyFont="1" applyFill="1" applyBorder="1" applyAlignment="1">
      <alignment horizontal="left" vertical="center"/>
    </xf>
    <xf numFmtId="0" fontId="0" fillId="4" borderId="32" xfId="0" applyFill="1" applyBorder="1" applyAlignment="1">
      <alignment horizontal="center"/>
    </xf>
    <xf numFmtId="0" fontId="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23" xfId="0" applyFont="1" applyBorder="1" applyProtection="1">
      <protection locked="0"/>
    </xf>
    <xf numFmtId="0" fontId="0" fillId="0" borderId="25" xfId="0" applyBorder="1"/>
    <xf numFmtId="0" fontId="27" fillId="0" borderId="26" xfId="0" applyFont="1" applyBorder="1" applyProtection="1">
      <protection locked="0"/>
    </xf>
    <xf numFmtId="0" fontId="27" fillId="0" borderId="28" xfId="0" applyFont="1" applyBorder="1" applyProtection="1">
      <protection locked="0"/>
    </xf>
    <xf numFmtId="0" fontId="0" fillId="0" borderId="30" xfId="0" applyBorder="1"/>
    <xf numFmtId="0" fontId="28" fillId="0" borderId="23" xfId="0" applyFont="1" applyBorder="1" applyProtection="1">
      <protection locked="0"/>
    </xf>
    <xf numFmtId="0" fontId="28" fillId="0" borderId="26" xfId="0" applyFont="1" applyBorder="1" applyProtection="1">
      <protection locked="0"/>
    </xf>
    <xf numFmtId="0" fontId="28" fillId="0" borderId="28" xfId="0" applyFont="1" applyBorder="1" applyProtection="1">
      <protection locked="0"/>
    </xf>
    <xf numFmtId="0" fontId="29" fillId="0" borderId="23" xfId="0" applyFont="1" applyBorder="1" applyProtection="1">
      <protection locked="0"/>
    </xf>
    <xf numFmtId="0" fontId="29" fillId="0" borderId="26" xfId="0" applyFont="1" applyBorder="1" applyProtection="1">
      <protection locked="0"/>
    </xf>
    <xf numFmtId="0" fontId="29" fillId="0" borderId="26" xfId="0" applyFont="1" applyFill="1" applyBorder="1" applyAlignment="1">
      <alignment horizontal="left" vertical="center"/>
    </xf>
    <xf numFmtId="0" fontId="29" fillId="0" borderId="28" xfId="0" applyFont="1" applyBorder="1" applyProtection="1">
      <protection locked="0"/>
    </xf>
    <xf numFmtId="0" fontId="30" fillId="0" borderId="23" xfId="0" applyFont="1" applyBorder="1" applyProtection="1">
      <protection locked="0"/>
    </xf>
    <xf numFmtId="0" fontId="30" fillId="0" borderId="26" xfId="0" applyFont="1" applyBorder="1" applyProtection="1">
      <protection locked="0"/>
    </xf>
    <xf numFmtId="0" fontId="30" fillId="0" borderId="28" xfId="0" applyFont="1" applyBorder="1" applyProtection="1">
      <protection locked="0"/>
    </xf>
    <xf numFmtId="0" fontId="31" fillId="0" borderId="23" xfId="0" applyFont="1" applyBorder="1" applyProtection="1">
      <protection locked="0"/>
    </xf>
    <xf numFmtId="0" fontId="31" fillId="0" borderId="26" xfId="0" applyFont="1" applyBorder="1" applyProtection="1">
      <protection locked="0"/>
    </xf>
    <xf numFmtId="0" fontId="31" fillId="0" borderId="28" xfId="0" applyFont="1" applyBorder="1" applyProtection="1">
      <protection locked="0"/>
    </xf>
    <xf numFmtId="0" fontId="35" fillId="3" borderId="31" xfId="0" applyFont="1" applyFill="1" applyBorder="1" applyAlignment="1">
      <alignment horizontal="center" vertical="center"/>
    </xf>
    <xf numFmtId="0" fontId="35" fillId="3" borderId="34" xfId="0" applyFont="1" applyFill="1" applyBorder="1" applyAlignment="1">
      <alignment horizontal="center" vertical="center"/>
    </xf>
    <xf numFmtId="0" fontId="35" fillId="3" borderId="33" xfId="0" applyFont="1" applyFill="1" applyBorder="1" applyAlignment="1">
      <alignment horizontal="center" vertical="center"/>
    </xf>
    <xf numFmtId="0" fontId="35" fillId="15" borderId="31" xfId="0" applyFont="1" applyFill="1" applyBorder="1" applyAlignment="1">
      <alignment horizontal="center" vertical="center"/>
    </xf>
    <xf numFmtId="0" fontId="35" fillId="15" borderId="34" xfId="0" applyFont="1" applyFill="1" applyBorder="1" applyAlignment="1">
      <alignment horizontal="center" vertical="center"/>
    </xf>
    <xf numFmtId="0" fontId="35" fillId="15" borderId="33" xfId="0" applyFont="1" applyFill="1" applyBorder="1" applyAlignment="1">
      <alignment horizontal="center" vertical="center"/>
    </xf>
    <xf numFmtId="0" fontId="35" fillId="16" borderId="31" xfId="0" applyFont="1" applyFill="1" applyBorder="1" applyAlignment="1">
      <alignment horizontal="center" vertical="center"/>
    </xf>
    <xf numFmtId="0" fontId="35" fillId="16" borderId="34" xfId="0" applyFont="1" applyFill="1" applyBorder="1" applyAlignment="1">
      <alignment horizontal="center" vertical="center"/>
    </xf>
    <xf numFmtId="0" fontId="35" fillId="16" borderId="33" xfId="0" applyFont="1" applyFill="1" applyBorder="1" applyAlignment="1">
      <alignment horizontal="center" vertical="center"/>
    </xf>
    <xf numFmtId="0" fontId="35" fillId="17" borderId="31" xfId="0" applyFont="1" applyFill="1" applyBorder="1" applyAlignment="1">
      <alignment horizontal="center" vertical="center"/>
    </xf>
    <xf numFmtId="0" fontId="35" fillId="17" borderId="34" xfId="0" applyFont="1" applyFill="1" applyBorder="1" applyAlignment="1">
      <alignment horizontal="center" vertical="center"/>
    </xf>
    <xf numFmtId="0" fontId="35" fillId="17" borderId="33" xfId="0" applyFont="1" applyFill="1" applyBorder="1" applyAlignment="1">
      <alignment horizontal="center" vertical="center"/>
    </xf>
    <xf numFmtId="0" fontId="35" fillId="18" borderId="31" xfId="0" applyFont="1" applyFill="1" applyBorder="1" applyAlignment="1">
      <alignment horizontal="center" vertical="center"/>
    </xf>
    <xf numFmtId="0" fontId="35" fillId="18" borderId="34" xfId="0" applyFont="1" applyFill="1" applyBorder="1" applyAlignment="1">
      <alignment horizontal="center" vertical="center"/>
    </xf>
    <xf numFmtId="0" fontId="35" fillId="18" borderId="33" xfId="0" applyFont="1" applyFill="1" applyBorder="1" applyAlignment="1">
      <alignment horizontal="center" vertical="center"/>
    </xf>
    <xf numFmtId="0" fontId="0" fillId="0" borderId="26" xfId="0" applyBorder="1" applyProtection="1">
      <protection locked="0"/>
    </xf>
    <xf numFmtId="0" fontId="0" fillId="19" borderId="31" xfId="0" applyFill="1" applyBorder="1" applyAlignment="1">
      <alignment horizontal="center"/>
    </xf>
    <xf numFmtId="0" fontId="0" fillId="19" borderId="33" xfId="0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4" borderId="31" xfId="0" applyFill="1" applyBorder="1" applyAlignment="1">
      <alignment horizontal="center"/>
    </xf>
    <xf numFmtId="0" fontId="0" fillId="8" borderId="32" xfId="0" applyFill="1" applyBorder="1" applyAlignment="1">
      <alignment horizontal="left"/>
    </xf>
    <xf numFmtId="0" fontId="0" fillId="8" borderId="20" xfId="0" applyFill="1" applyBorder="1"/>
    <xf numFmtId="0" fontId="6" fillId="8" borderId="21" xfId="0" applyFont="1" applyFill="1" applyBorder="1" applyAlignment="1">
      <alignment horizontal="center"/>
    </xf>
    <xf numFmtId="0" fontId="0" fillId="8" borderId="21" xfId="0" applyFill="1" applyBorder="1"/>
    <xf numFmtId="0" fontId="0" fillId="8" borderId="22" xfId="0" applyFill="1" applyBorder="1"/>
    <xf numFmtId="0" fontId="0" fillId="13" borderId="32" xfId="0" applyFill="1" applyBorder="1" applyAlignment="1">
      <alignment horizontal="left"/>
    </xf>
    <xf numFmtId="0" fontId="2" fillId="13" borderId="20" xfId="0" applyFont="1" applyFill="1" applyBorder="1"/>
    <xf numFmtId="0" fontId="6" fillId="13" borderId="21" xfId="0" applyFont="1" applyFill="1" applyBorder="1" applyAlignment="1">
      <alignment horizontal="center"/>
    </xf>
    <xf numFmtId="0" fontId="0" fillId="13" borderId="21" xfId="0" applyFill="1" applyBorder="1"/>
    <xf numFmtId="0" fontId="0" fillId="13" borderId="22" xfId="0" applyFill="1" applyBorder="1"/>
    <xf numFmtId="0" fontId="0" fillId="9" borderId="32" xfId="0" applyFill="1" applyBorder="1" applyAlignment="1">
      <alignment horizontal="left"/>
    </xf>
    <xf numFmtId="0" fontId="0" fillId="9" borderId="20" xfId="0" applyFill="1" applyBorder="1"/>
    <xf numFmtId="0" fontId="6" fillId="9" borderId="21" xfId="0" applyFont="1" applyFill="1" applyBorder="1" applyAlignment="1">
      <alignment horizontal="center"/>
    </xf>
    <xf numFmtId="0" fontId="0" fillId="9" borderId="21" xfId="0" applyFill="1" applyBorder="1"/>
    <xf numFmtId="0" fontId="0" fillId="9" borderId="22" xfId="0" applyFill="1" applyBorder="1"/>
    <xf numFmtId="0" fontId="0" fillId="9" borderId="37" xfId="0" applyFill="1" applyBorder="1" applyAlignment="1">
      <alignment horizontal="left"/>
    </xf>
    <xf numFmtId="0" fontId="2" fillId="9" borderId="20" xfId="0" applyFont="1" applyFill="1" applyBorder="1"/>
    <xf numFmtId="0" fontId="0" fillId="0" borderId="0" xfId="0" applyAlignment="1">
      <alignment horizontal="left"/>
    </xf>
    <xf numFmtId="0" fontId="36" fillId="0" borderId="0" xfId="0" applyFont="1"/>
    <xf numFmtId="0" fontId="31" fillId="0" borderId="0" xfId="0" applyFont="1"/>
    <xf numFmtId="0" fontId="2" fillId="0" borderId="0" xfId="0" applyFont="1"/>
    <xf numFmtId="0" fontId="2" fillId="11" borderId="0" xfId="0" applyFont="1" applyFill="1" applyAlignment="1">
      <alignment horizontal="left"/>
    </xf>
    <xf numFmtId="0" fontId="2" fillId="7" borderId="0" xfId="0" applyFont="1" applyFill="1"/>
    <xf numFmtId="0" fontId="2" fillId="9" borderId="0" xfId="0" applyFont="1" applyFill="1" applyAlignment="1">
      <alignment horizontal="left"/>
    </xf>
    <xf numFmtId="0" fontId="2" fillId="13" borderId="0" xfId="0" applyFont="1" applyFill="1"/>
    <xf numFmtId="0" fontId="2" fillId="20" borderId="0" xfId="0" applyFont="1" applyFill="1"/>
    <xf numFmtId="0" fontId="34" fillId="0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left" vertical="center"/>
    </xf>
    <xf numFmtId="0" fontId="0" fillId="0" borderId="22" xfId="0" applyFill="1" applyBorder="1" applyAlignment="1">
      <alignment horizontal="center"/>
    </xf>
    <xf numFmtId="0" fontId="14" fillId="0" borderId="3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vertical="center"/>
    </xf>
    <xf numFmtId="0" fontId="14" fillId="0" borderId="24" xfId="0" applyFont="1" applyFill="1" applyBorder="1" applyAlignment="1">
      <alignment vertical="center"/>
    </xf>
    <xf numFmtId="14" fontId="14" fillId="0" borderId="24" xfId="0" applyNumberFormat="1" applyFont="1" applyFill="1" applyBorder="1" applyAlignment="1">
      <alignment vertical="center"/>
    </xf>
    <xf numFmtId="0" fontId="14" fillId="0" borderId="25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27" fillId="0" borderId="26" xfId="0" applyFont="1" applyFill="1" applyBorder="1" applyProtection="1">
      <protection locked="0"/>
    </xf>
    <xf numFmtId="0" fontId="35" fillId="0" borderId="34" xfId="0" applyFont="1" applyFill="1" applyBorder="1" applyAlignment="1">
      <alignment horizontal="center" vertical="center"/>
    </xf>
    <xf numFmtId="0" fontId="0" fillId="0" borderId="32" xfId="0" applyNumberFormat="1" applyFill="1" applyBorder="1" applyAlignment="1">
      <alignment horizontal="left" vertical="center"/>
    </xf>
    <xf numFmtId="0" fontId="34" fillId="0" borderId="29" xfId="0" applyFont="1" applyFill="1" applyBorder="1" applyAlignment="1">
      <alignment horizontal="left" vertical="center"/>
    </xf>
    <xf numFmtId="0" fontId="0" fillId="0" borderId="29" xfId="0" applyFill="1" applyBorder="1" applyAlignment="1">
      <alignment horizontal="center" vertical="center"/>
    </xf>
    <xf numFmtId="0" fontId="2" fillId="0" borderId="29" xfId="0" applyFont="1" applyFill="1" applyBorder="1" applyAlignment="1">
      <alignment horizontal="left" vertical="center"/>
    </xf>
    <xf numFmtId="0" fontId="2" fillId="0" borderId="30" xfId="0" applyFont="1" applyFill="1" applyBorder="1" applyAlignment="1">
      <alignment horizontal="left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vertical="center"/>
    </xf>
    <xf numFmtId="0" fontId="14" fillId="0" borderId="21" xfId="0" applyFont="1" applyFill="1" applyBorder="1" applyAlignment="1">
      <alignment vertical="center"/>
    </xf>
    <xf numFmtId="14" fontId="14" fillId="0" borderId="21" xfId="0" applyNumberFormat="1" applyFont="1" applyFill="1" applyBorder="1" applyAlignment="1">
      <alignment vertical="center"/>
    </xf>
    <xf numFmtId="0" fontId="14" fillId="0" borderId="22" xfId="0" applyFont="1" applyFill="1" applyBorder="1" applyAlignment="1">
      <alignment vertical="center"/>
    </xf>
    <xf numFmtId="0" fontId="28" fillId="0" borderId="26" xfId="0" applyFont="1" applyFill="1" applyBorder="1" applyProtection="1">
      <protection locked="0"/>
    </xf>
    <xf numFmtId="0" fontId="2" fillId="0" borderId="21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14" fontId="14" fillId="0" borderId="22" xfId="0" applyNumberFormat="1" applyFont="1" applyFill="1" applyBorder="1" applyAlignment="1">
      <alignment vertical="center"/>
    </xf>
    <xf numFmtId="14" fontId="14" fillId="0" borderId="32" xfId="0" applyNumberFormat="1" applyFont="1" applyFill="1" applyBorder="1" applyAlignment="1">
      <alignment vertical="center"/>
    </xf>
    <xf numFmtId="0" fontId="31" fillId="0" borderId="26" xfId="0" applyFont="1" applyFill="1" applyBorder="1" applyProtection="1">
      <protection locked="0"/>
    </xf>
    <xf numFmtId="0" fontId="0" fillId="4" borderId="30" xfId="0" applyFill="1" applyBorder="1" applyAlignment="1">
      <alignment horizontal="center"/>
    </xf>
    <xf numFmtId="0" fontId="37" fillId="0" borderId="32" xfId="0" applyFont="1" applyBorder="1" applyAlignment="1">
      <alignment horizontal="left"/>
    </xf>
    <xf numFmtId="0" fontId="36" fillId="0" borderId="32" xfId="0" applyFont="1" applyBorder="1" applyAlignment="1">
      <alignment horizontal="center" vertical="center"/>
    </xf>
    <xf numFmtId="0" fontId="2" fillId="0" borderId="32" xfId="0" applyFont="1" applyBorder="1" applyAlignment="1">
      <alignment horizontal="left"/>
    </xf>
    <xf numFmtId="0" fontId="38" fillId="0" borderId="32" xfId="0" applyFont="1" applyBorder="1" applyAlignment="1">
      <alignment horizontal="center"/>
    </xf>
    <xf numFmtId="0" fontId="2" fillId="0" borderId="32" xfId="0" applyFont="1" applyBorder="1"/>
    <xf numFmtId="0" fontId="0" fillId="9" borderId="31" xfId="0" applyFont="1" applyFill="1" applyBorder="1" applyAlignment="1">
      <alignment horizontal="center"/>
    </xf>
    <xf numFmtId="0" fontId="0" fillId="9" borderId="34" xfId="0" applyFont="1" applyFill="1" applyBorder="1" applyAlignment="1">
      <alignment horizontal="center"/>
    </xf>
    <xf numFmtId="0" fontId="0" fillId="0" borderId="34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Font="1" applyFill="1" applyBorder="1" applyAlignment="1">
      <alignment horizontal="center"/>
    </xf>
    <xf numFmtId="0" fontId="0" fillId="0" borderId="32" xfId="0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/>
    </xf>
    <xf numFmtId="0" fontId="0" fillId="4" borderId="28" xfId="0" applyFont="1" applyFill="1" applyBorder="1" applyAlignment="1">
      <alignment horizontal="center"/>
    </xf>
    <xf numFmtId="0" fontId="0" fillId="9" borderId="38" xfId="0" applyFont="1" applyFill="1" applyBorder="1" applyAlignment="1">
      <alignment horizontal="center"/>
    </xf>
    <xf numFmtId="0" fontId="0" fillId="9" borderId="39" xfId="0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 vertical="center"/>
    </xf>
    <xf numFmtId="0" fontId="0" fillId="9" borderId="34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9" borderId="25" xfId="0" applyFont="1" applyFill="1" applyBorder="1" applyAlignment="1">
      <alignment horizontal="center"/>
    </xf>
    <xf numFmtId="0" fontId="0" fillId="9" borderId="27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27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0" fillId="0" borderId="32" xfId="0" applyFont="1" applyBorder="1" applyAlignment="1">
      <alignment horizontal="center" vertical="center"/>
    </xf>
    <xf numFmtId="0" fontId="0" fillId="4" borderId="20" xfId="0" applyFont="1" applyFill="1" applyBorder="1" applyAlignment="1">
      <alignment horizontal="center"/>
    </xf>
    <xf numFmtId="0" fontId="0" fillId="9" borderId="40" xfId="0" applyFont="1" applyFill="1" applyBorder="1" applyAlignment="1">
      <alignment horizontal="center"/>
    </xf>
    <xf numFmtId="0" fontId="0" fillId="9" borderId="41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/>
    </xf>
    <xf numFmtId="0" fontId="0" fillId="0" borderId="34" xfId="0" applyFont="1" applyFill="1" applyBorder="1" applyAlignment="1">
      <alignment horizontal="center" vertical="center"/>
    </xf>
    <xf numFmtId="0" fontId="0" fillId="9" borderId="37" xfId="0" applyFont="1" applyFill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right"/>
    </xf>
    <xf numFmtId="0" fontId="1" fillId="4" borderId="22" xfId="0" applyFont="1" applyFill="1" applyBorder="1" applyAlignment="1">
      <alignment horizontal="right"/>
    </xf>
    <xf numFmtId="0" fontId="8" fillId="0" borderId="42" xfId="1" applyFont="1" applyBorder="1" applyAlignment="1">
      <alignment horizontal="center" vertical="center" wrapText="1"/>
    </xf>
    <xf numFmtId="0" fontId="25" fillId="0" borderId="32" xfId="1" applyFont="1" applyBorder="1" applyAlignment="1">
      <alignment horizontal="center" vertical="center"/>
    </xf>
    <xf numFmtId="0" fontId="25" fillId="0" borderId="22" xfId="1" applyFont="1" applyBorder="1" applyAlignment="1">
      <alignment horizontal="center" vertical="center"/>
    </xf>
    <xf numFmtId="0" fontId="2" fillId="0" borderId="0" xfId="1" applyFill="1" applyBorder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  <xf numFmtId="0" fontId="39" fillId="0" borderId="0" xfId="0" applyFont="1" applyFill="1" applyBorder="1"/>
    <xf numFmtId="0" fontId="40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left" vertical="center"/>
    </xf>
    <xf numFmtId="0" fontId="41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right"/>
    </xf>
    <xf numFmtId="0" fontId="7" fillId="3" borderId="32" xfId="2" applyFont="1" applyBorder="1" applyAlignment="1">
      <alignment horizontal="center" vertical="center" wrapText="1"/>
    </xf>
    <xf numFmtId="0" fontId="34" fillId="0" borderId="34" xfId="2" applyFont="1" applyFill="1" applyBorder="1" applyAlignment="1">
      <alignment horizontal="center" vertical="center" wrapText="1"/>
    </xf>
    <xf numFmtId="0" fontId="6" fillId="0" borderId="0" xfId="2" applyNumberFormat="1" applyFont="1" applyFill="1" applyBorder="1" applyAlignment="1">
      <alignment horizontal="left" vertical="center" wrapText="1"/>
    </xf>
    <xf numFmtId="0" fontId="44" fillId="4" borderId="21" xfId="0" applyFont="1" applyFill="1" applyBorder="1" applyAlignment="1">
      <alignment horizontal="left"/>
    </xf>
    <xf numFmtId="0" fontId="2" fillId="10" borderId="23" xfId="0" applyFont="1" applyFill="1" applyBorder="1" applyAlignment="1" applyProtection="1">
      <alignment horizontal="left"/>
      <protection locked="0"/>
    </xf>
    <xf numFmtId="0" fontId="2" fillId="0" borderId="26" xfId="0" applyFont="1" applyFill="1" applyBorder="1" applyAlignment="1">
      <alignment horizontal="left"/>
    </xf>
    <xf numFmtId="0" fontId="44" fillId="0" borderId="0" xfId="0" applyFont="1" applyBorder="1" applyAlignment="1">
      <alignment horizontal="left" vertical="center"/>
    </xf>
    <xf numFmtId="0" fontId="2" fillId="10" borderId="26" xfId="0" applyFont="1" applyFill="1" applyBorder="1" applyAlignment="1" applyProtection="1">
      <alignment horizontal="left"/>
      <protection locked="0"/>
    </xf>
    <xf numFmtId="0" fontId="44" fillId="0" borderId="29" xfId="0" applyFont="1" applyBorder="1" applyAlignment="1">
      <alignment horizontal="left" vertical="center"/>
    </xf>
    <xf numFmtId="0" fontId="2" fillId="0" borderId="31" xfId="0" applyFont="1" applyFill="1" applyBorder="1" applyAlignment="1" applyProtection="1">
      <alignment horizontal="left"/>
      <protection locked="0"/>
    </xf>
    <xf numFmtId="0" fontId="2" fillId="0" borderId="34" xfId="0" applyFont="1" applyFill="1" applyBorder="1" applyAlignment="1">
      <alignment horizontal="left"/>
    </xf>
    <xf numFmtId="0" fontId="2" fillId="0" borderId="34" xfId="0" applyFont="1" applyFill="1" applyBorder="1" applyAlignment="1" applyProtection="1">
      <alignment horizontal="left"/>
      <protection locked="0"/>
    </xf>
    <xf numFmtId="0" fontId="2" fillId="10" borderId="34" xfId="0" applyFont="1" applyFill="1" applyBorder="1" applyAlignment="1" applyProtection="1">
      <alignment horizontal="left"/>
      <protection locked="0"/>
    </xf>
    <xf numFmtId="0" fontId="44" fillId="0" borderId="27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/>
    </xf>
    <xf numFmtId="0" fontId="44" fillId="0" borderId="32" xfId="0" applyFont="1" applyFill="1" applyBorder="1" applyAlignment="1">
      <alignment horizontal="left"/>
    </xf>
    <xf numFmtId="0" fontId="44" fillId="0" borderId="22" xfId="0" applyFont="1" applyFill="1" applyBorder="1" applyAlignment="1">
      <alignment horizontal="left"/>
    </xf>
    <xf numFmtId="0" fontId="44" fillId="0" borderId="22" xfId="0" applyFont="1" applyBorder="1" applyAlignment="1">
      <alignment horizontal="left" vertical="center"/>
    </xf>
    <xf numFmtId="0" fontId="44" fillId="0" borderId="0" xfId="0" applyFont="1" applyBorder="1" applyAlignment="1">
      <alignment horizontal="left"/>
    </xf>
    <xf numFmtId="0" fontId="44" fillId="0" borderId="31" xfId="0" applyFont="1" applyBorder="1" applyAlignment="1">
      <alignment horizontal="left"/>
    </xf>
    <xf numFmtId="0" fontId="2" fillId="0" borderId="31" xfId="0" applyFont="1" applyFill="1" applyBorder="1" applyAlignment="1">
      <alignment horizontal="left"/>
    </xf>
    <xf numFmtId="0" fontId="2" fillId="10" borderId="34" xfId="0" applyFont="1" applyFill="1" applyBorder="1" applyAlignment="1">
      <alignment horizontal="left"/>
    </xf>
    <xf numFmtId="0" fontId="2" fillId="0" borderId="32" xfId="0" applyFont="1" applyFill="1" applyBorder="1" applyAlignment="1">
      <alignment horizontal="left"/>
    </xf>
    <xf numFmtId="0" fontId="2" fillId="0" borderId="21" xfId="0" applyFont="1" applyFill="1" applyBorder="1" applyAlignment="1">
      <alignment horizontal="left"/>
    </xf>
    <xf numFmtId="0" fontId="44" fillId="0" borderId="21" xfId="0" applyFont="1" applyBorder="1" applyAlignment="1">
      <alignment horizontal="left" vertical="center"/>
    </xf>
    <xf numFmtId="0" fontId="2" fillId="10" borderId="31" xfId="0" applyFont="1" applyFill="1" applyBorder="1" applyAlignment="1">
      <alignment horizontal="left"/>
    </xf>
    <xf numFmtId="0" fontId="44" fillId="0" borderId="0" xfId="0" applyFont="1" applyAlignment="1">
      <alignment horizontal="left" vertical="center"/>
    </xf>
    <xf numFmtId="0" fontId="44" fillId="0" borderId="25" xfId="0" applyFont="1" applyBorder="1" applyAlignment="1">
      <alignment horizontal="left" vertical="center"/>
    </xf>
    <xf numFmtId="0" fontId="2" fillId="10" borderId="25" xfId="0" applyFont="1" applyFill="1" applyBorder="1" applyAlignment="1">
      <alignment horizontal="left"/>
    </xf>
    <xf numFmtId="0" fontId="2" fillId="0" borderId="27" xfId="0" applyFont="1" applyFill="1" applyBorder="1" applyAlignment="1">
      <alignment horizontal="left"/>
    </xf>
    <xf numFmtId="0" fontId="44" fillId="0" borderId="32" xfId="0" applyFont="1" applyBorder="1" applyAlignment="1">
      <alignment horizontal="left" vertical="center"/>
    </xf>
    <xf numFmtId="0" fontId="23" fillId="0" borderId="0" xfId="1" applyFont="1" applyBorder="1" applyAlignment="1">
      <alignment horizontal="left" vertical="center"/>
    </xf>
    <xf numFmtId="0" fontId="45" fillId="0" borderId="0" xfId="3" applyFont="1" applyAlignment="1" applyProtection="1"/>
    <xf numFmtId="0" fontId="47" fillId="0" borderId="0" xfId="0" applyFont="1" applyFill="1" applyBorder="1" applyAlignment="1">
      <alignment horizontal="center"/>
    </xf>
    <xf numFmtId="0" fontId="49" fillId="0" borderId="0" xfId="0" applyFont="1" applyFill="1" applyBorder="1" applyAlignment="1">
      <alignment horizontal="center" vertical="center"/>
    </xf>
    <xf numFmtId="0" fontId="47" fillId="0" borderId="0" xfId="0" applyFont="1" applyFill="1" applyBorder="1" applyAlignment="1" applyProtection="1">
      <alignment horizontal="center" vertical="center"/>
      <protection locked="0"/>
    </xf>
    <xf numFmtId="0" fontId="49" fillId="0" borderId="0" xfId="0" applyFont="1" applyFill="1" applyBorder="1" applyAlignment="1" applyProtection="1">
      <alignment horizontal="left" vertical="center"/>
      <protection locked="0"/>
    </xf>
    <xf numFmtId="0" fontId="47" fillId="0" borderId="0" xfId="0" applyFont="1" applyFill="1" applyBorder="1" applyAlignment="1">
      <alignment horizontal="center" vertical="center"/>
    </xf>
    <xf numFmtId="0" fontId="49" fillId="0" borderId="0" xfId="0" applyFont="1" applyFill="1" applyBorder="1"/>
    <xf numFmtId="0" fontId="47" fillId="0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horizontal="left" vertical="center"/>
    </xf>
    <xf numFmtId="0" fontId="47" fillId="0" borderId="0" xfId="0" applyFont="1" applyFill="1" applyBorder="1"/>
    <xf numFmtId="0" fontId="50" fillId="0" borderId="0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 textRotation="90" wrapText="1"/>
    </xf>
    <xf numFmtId="0" fontId="9" fillId="0" borderId="0" xfId="2" applyFont="1" applyFill="1" applyBorder="1" applyAlignment="1">
      <alignment horizontal="center" vertical="center" wrapText="1"/>
    </xf>
    <xf numFmtId="0" fontId="47" fillId="0" borderId="0" xfId="0" applyFont="1" applyFill="1" applyBorder="1" applyAlignment="1" applyProtection="1">
      <alignment horizontal="center" vertical="center"/>
    </xf>
    <xf numFmtId="0" fontId="47" fillId="0" borderId="0" xfId="0" applyFont="1" applyFill="1" applyBorder="1" applyAlignment="1">
      <alignment horizontal="left"/>
    </xf>
    <xf numFmtId="0" fontId="49" fillId="0" borderId="0" xfId="0" applyFont="1" applyFill="1" applyBorder="1" applyAlignment="1">
      <alignment horizontal="left"/>
    </xf>
    <xf numFmtId="0" fontId="9" fillId="0" borderId="0" xfId="2" applyFont="1" applyFill="1" applyBorder="1">
      <alignment vertical="center" wrapText="1"/>
    </xf>
    <xf numFmtId="0" fontId="9" fillId="0" borderId="0" xfId="2" applyFont="1" applyFill="1" applyBorder="1" applyAlignment="1">
      <alignment vertical="center" wrapText="1"/>
    </xf>
    <xf numFmtId="14" fontId="46" fillId="0" borderId="0" xfId="0" applyNumberFormat="1" applyFont="1" applyFill="1" applyBorder="1" applyAlignment="1">
      <alignment horizontal="left"/>
    </xf>
    <xf numFmtId="164" fontId="46" fillId="0" borderId="0" xfId="0" applyNumberFormat="1" applyFont="1" applyFill="1" applyBorder="1"/>
    <xf numFmtId="0" fontId="48" fillId="0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horizontal="center"/>
    </xf>
    <xf numFmtId="0" fontId="51" fillId="0" borderId="0" xfId="0" applyFont="1" applyFill="1" applyBorder="1" applyAlignment="1">
      <alignment vertical="center"/>
    </xf>
    <xf numFmtId="0" fontId="47" fillId="0" borderId="0" xfId="0" applyNumberFormat="1" applyFont="1" applyFill="1" applyBorder="1" applyAlignment="1">
      <alignment horizontal="left" vertical="center"/>
    </xf>
    <xf numFmtId="0" fontId="46" fillId="0" borderId="0" xfId="0" applyFont="1" applyFill="1" applyBorder="1" applyAlignment="1">
      <alignment horizontal="center"/>
    </xf>
    <xf numFmtId="0" fontId="46" fillId="0" borderId="0" xfId="0" applyFont="1" applyFill="1" applyBorder="1" applyAlignment="1">
      <alignment horizontal="right"/>
    </xf>
    <xf numFmtId="0" fontId="52" fillId="0" borderId="0" xfId="0" applyFont="1" applyAlignment="1">
      <alignment horizontal="center"/>
    </xf>
    <xf numFmtId="0" fontId="35" fillId="0" borderId="0" xfId="0" applyFont="1"/>
    <xf numFmtId="0" fontId="14" fillId="0" borderId="33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33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44" fillId="0" borderId="30" xfId="0" applyFont="1" applyFill="1" applyBorder="1" applyAlignment="1">
      <alignment horizontal="left" vertical="center"/>
    </xf>
    <xf numFmtId="0" fontId="2" fillId="0" borderId="23" xfId="0" applyFont="1" applyFill="1" applyBorder="1"/>
    <xf numFmtId="0" fontId="2" fillId="0" borderId="24" xfId="0" applyFont="1" applyFill="1" applyBorder="1"/>
    <xf numFmtId="0" fontId="2" fillId="0" borderId="25" xfId="0" applyFont="1" applyFill="1" applyBorder="1"/>
    <xf numFmtId="0" fontId="0" fillId="0" borderId="31" xfId="0" applyFill="1" applyBorder="1" applyAlignment="1">
      <alignment horizontal="center"/>
    </xf>
    <xf numFmtId="0" fontId="2" fillId="0" borderId="25" xfId="0" applyFont="1" applyFill="1" applyBorder="1" applyAlignment="1">
      <alignment horizontal="left"/>
    </xf>
    <xf numFmtId="0" fontId="0" fillId="0" borderId="34" xfId="0" applyFont="1" applyFill="1" applyBorder="1" applyAlignment="1">
      <alignment vertical="center"/>
    </xf>
    <xf numFmtId="0" fontId="14" fillId="0" borderId="34" xfId="0" applyFont="1" applyFill="1" applyBorder="1" applyAlignment="1">
      <alignment vertical="center"/>
    </xf>
    <xf numFmtId="0" fontId="44" fillId="0" borderId="0" xfId="0" applyFont="1" applyFill="1" applyAlignment="1">
      <alignment horizontal="left" vertical="center"/>
    </xf>
    <xf numFmtId="0" fontId="14" fillId="0" borderId="28" xfId="0" applyFont="1" applyFill="1" applyBorder="1" applyAlignment="1">
      <alignment vertical="center"/>
    </xf>
    <xf numFmtId="0" fontId="14" fillId="0" borderId="33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vertical="center"/>
    </xf>
    <xf numFmtId="0" fontId="0" fillId="0" borderId="27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44" fillId="0" borderId="27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/>
    </xf>
    <xf numFmtId="0" fontId="0" fillId="0" borderId="25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left"/>
    </xf>
    <xf numFmtId="0" fontId="0" fillId="0" borderId="24" xfId="0" applyFill="1" applyBorder="1"/>
    <xf numFmtId="0" fontId="0" fillId="0" borderId="25" xfId="0" applyFill="1" applyBorder="1"/>
    <xf numFmtId="0" fontId="44" fillId="0" borderId="31" xfId="0" applyFont="1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29" xfId="0" applyFont="1" applyFill="1" applyBorder="1" applyAlignment="1">
      <alignment vertical="center"/>
    </xf>
    <xf numFmtId="0" fontId="2" fillId="0" borderId="34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left" vertical="center"/>
    </xf>
    <xf numFmtId="0" fontId="2" fillId="0" borderId="23" xfId="0" applyFont="1" applyFill="1" applyBorder="1" applyAlignment="1" applyProtection="1">
      <alignment horizontal="left"/>
      <protection locked="0"/>
    </xf>
    <xf numFmtId="0" fontId="44" fillId="0" borderId="0" xfId="0" applyFont="1" applyFill="1" applyBorder="1" applyAlignment="1">
      <alignment horizontal="left" vertical="center"/>
    </xf>
    <xf numFmtId="0" fontId="2" fillId="0" borderId="26" xfId="0" applyFont="1" applyFill="1" applyBorder="1" applyAlignment="1" applyProtection="1">
      <alignment horizontal="left"/>
      <protection locked="0"/>
    </xf>
    <xf numFmtId="0" fontId="44" fillId="0" borderId="29" xfId="0" applyFont="1" applyFill="1" applyBorder="1" applyAlignment="1">
      <alignment horizontal="left" vertical="center"/>
    </xf>
    <xf numFmtId="0" fontId="53" fillId="0" borderId="0" xfId="1" applyFont="1"/>
    <xf numFmtId="0" fontId="2" fillId="0" borderId="28" xfId="1" applyFill="1" applyBorder="1" applyAlignment="1"/>
    <xf numFmtId="0" fontId="2" fillId="0" borderId="29" xfId="1" applyFill="1" applyBorder="1" applyAlignment="1"/>
    <xf numFmtId="0" fontId="23" fillId="0" borderId="31" xfId="1" applyFont="1" applyBorder="1" applyAlignment="1">
      <alignment horizontal="left" vertical="center"/>
    </xf>
    <xf numFmtId="0" fontId="23" fillId="0" borderId="34" xfId="1" applyFont="1" applyBorder="1" applyAlignment="1">
      <alignment horizontal="left" vertical="center"/>
    </xf>
    <xf numFmtId="0" fontId="23" fillId="0" borderId="33" xfId="1" applyFont="1" applyBorder="1" applyAlignment="1">
      <alignment horizontal="left" vertical="center"/>
    </xf>
    <xf numFmtId="0" fontId="6" fillId="0" borderId="23" xfId="2" applyFill="1" applyBorder="1" applyAlignment="1">
      <alignment horizontal="center" vertical="center" wrapText="1"/>
    </xf>
    <xf numFmtId="0" fontId="6" fillId="0" borderId="25" xfId="2" applyFill="1" applyBorder="1" applyAlignment="1">
      <alignment horizontal="center" vertical="center" wrapText="1"/>
    </xf>
    <xf numFmtId="0" fontId="12" fillId="0" borderId="20" xfId="1" applyFont="1" applyBorder="1" applyAlignment="1">
      <alignment horizontal="center"/>
    </xf>
    <xf numFmtId="0" fontId="12" fillId="0" borderId="21" xfId="1" applyFont="1" applyBorder="1" applyAlignment="1">
      <alignment horizontal="center"/>
    </xf>
    <xf numFmtId="0" fontId="12" fillId="0" borderId="22" xfId="1" applyFont="1" applyBorder="1" applyAlignment="1">
      <alignment horizontal="center"/>
    </xf>
    <xf numFmtId="0" fontId="12" fillId="0" borderId="23" xfId="1" applyFont="1" applyBorder="1" applyAlignment="1">
      <alignment horizontal="center"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0" borderId="26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28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center"/>
    </xf>
    <xf numFmtId="0" fontId="12" fillId="0" borderId="24" xfId="1" applyFont="1" applyBorder="1" applyAlignment="1">
      <alignment horizontal="center"/>
    </xf>
    <xf numFmtId="0" fontId="12" fillId="0" borderId="25" xfId="1" applyFont="1" applyBorder="1" applyAlignment="1">
      <alignment horizontal="center"/>
    </xf>
    <xf numFmtId="0" fontId="6" fillId="0" borderId="0" xfId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2" fillId="0" borderId="4" xfId="1" applyBorder="1" applyAlignment="1">
      <alignment horizontal="center"/>
    </xf>
    <xf numFmtId="0" fontId="2" fillId="0" borderId="5" xfId="1" applyBorder="1" applyAlignment="1">
      <alignment horizontal="center"/>
    </xf>
    <xf numFmtId="0" fontId="2" fillId="0" borderId="6" xfId="1" applyBorder="1" applyAlignment="1">
      <alignment horizontal="center"/>
    </xf>
    <xf numFmtId="0" fontId="2" fillId="0" borderId="17" xfId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18" xfId="1" applyBorder="1" applyAlignment="1">
      <alignment horizontal="center"/>
    </xf>
    <xf numFmtId="0" fontId="2" fillId="0" borderId="9" xfId="1" applyBorder="1" applyAlignment="1">
      <alignment horizontal="center"/>
    </xf>
    <xf numFmtId="0" fontId="2" fillId="0" borderId="10" xfId="1" applyBorder="1" applyAlignment="1">
      <alignment horizontal="center"/>
    </xf>
    <xf numFmtId="0" fontId="2" fillId="0" borderId="11" xfId="1" applyBorder="1" applyAlignment="1">
      <alignment horizontal="center"/>
    </xf>
    <xf numFmtId="0" fontId="2" fillId="0" borderId="0" xfId="1" applyFill="1" applyBorder="1" applyAlignment="1">
      <alignment horizontal="center"/>
    </xf>
    <xf numFmtId="0" fontId="9" fillId="0" borderId="16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2" fillId="0" borderId="16" xfId="1" applyBorder="1" applyAlignment="1">
      <alignment horizontal="center"/>
    </xf>
    <xf numFmtId="0" fontId="2" fillId="0" borderId="19" xfId="1" applyBorder="1" applyAlignment="1">
      <alignment horizontal="center"/>
    </xf>
    <xf numFmtId="0" fontId="2" fillId="0" borderId="15" xfId="1" applyBorder="1" applyAlignment="1">
      <alignment horizontal="center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7" fillId="0" borderId="0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5" xfId="1" applyFont="1" applyBorder="1" applyAlignment="1">
      <alignment horizontal="center"/>
    </xf>
    <xf numFmtId="0" fontId="2" fillId="0" borderId="19" xfId="1" applyBorder="1" applyAlignment="1">
      <alignment horizontal="center" vertical="center" wrapText="1"/>
    </xf>
    <xf numFmtId="0" fontId="2" fillId="0" borderId="1" xfId="1" applyBorder="1" applyAlignment="1">
      <alignment horizontal="center"/>
    </xf>
    <xf numFmtId="0" fontId="2" fillId="0" borderId="3" xfId="1" applyBorder="1" applyAlignment="1">
      <alignment horizontal="center"/>
    </xf>
    <xf numFmtId="0" fontId="2" fillId="0" borderId="2" xfId="1" applyBorder="1" applyAlignment="1">
      <alignment horizontal="center"/>
    </xf>
    <xf numFmtId="0" fontId="2" fillId="0" borderId="15" xfId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23" fillId="0" borderId="28" xfId="1" applyFont="1" applyBorder="1"/>
    <xf numFmtId="0" fontId="2" fillId="0" borderId="29" xfId="1" applyBorder="1" applyAlignment="1"/>
    <xf numFmtId="0" fontId="6" fillId="0" borderId="0" xfId="1" applyFont="1" applyBorder="1"/>
    <xf numFmtId="0" fontId="2" fillId="0" borderId="23" xfId="1" applyBorder="1" applyAlignment="1">
      <alignment horizontal="center" vertical="center" wrapText="1"/>
    </xf>
    <xf numFmtId="0" fontId="2" fillId="0" borderId="24" xfId="1" applyBorder="1" applyAlignment="1">
      <alignment horizontal="center" vertical="center" wrapText="1"/>
    </xf>
    <xf numFmtId="0" fontId="2" fillId="0" borderId="25" xfId="1" applyBorder="1" applyAlignment="1">
      <alignment horizontal="center" vertical="center" wrapText="1"/>
    </xf>
    <xf numFmtId="0" fontId="2" fillId="0" borderId="26" xfId="1" applyBorder="1" applyAlignment="1">
      <alignment horizontal="center" vertical="center" wrapText="1"/>
    </xf>
    <xf numFmtId="0" fontId="2" fillId="0" borderId="0" xfId="1" applyBorder="1" applyAlignment="1">
      <alignment horizontal="center" vertical="center" wrapText="1"/>
    </xf>
    <xf numFmtId="0" fontId="2" fillId="0" borderId="27" xfId="1" applyBorder="1" applyAlignment="1">
      <alignment horizontal="center" vertical="center" wrapText="1"/>
    </xf>
    <xf numFmtId="0" fontId="2" fillId="0" borderId="28" xfId="1" applyBorder="1" applyAlignment="1">
      <alignment horizontal="center" vertical="center" wrapText="1"/>
    </xf>
    <xf numFmtId="0" fontId="2" fillId="0" borderId="29" xfId="1" applyBorder="1" applyAlignment="1">
      <alignment horizontal="center" vertical="center" wrapText="1"/>
    </xf>
    <xf numFmtId="0" fontId="2" fillId="0" borderId="30" xfId="1" applyBorder="1" applyAlignment="1">
      <alignment horizontal="center" vertical="center" wrapText="1"/>
    </xf>
    <xf numFmtId="0" fontId="6" fillId="0" borderId="26" xfId="1" applyFont="1" applyBorder="1" applyAlignment="1">
      <alignment horizontal="center"/>
    </xf>
    <xf numFmtId="164" fontId="0" fillId="0" borderId="31" xfId="0" applyNumberFormat="1" applyFill="1" applyBorder="1" applyAlignment="1">
      <alignment horizontal="center"/>
    </xf>
    <xf numFmtId="14" fontId="6" fillId="0" borderId="34" xfId="2" applyNumberFormat="1" applyFill="1" applyBorder="1">
      <alignment vertical="center" wrapText="1"/>
    </xf>
    <xf numFmtId="14" fontId="0" fillId="4" borderId="32" xfId="0" applyNumberFormat="1" applyFill="1" applyBorder="1"/>
    <xf numFmtId="14" fontId="14" fillId="0" borderId="34" xfId="0" applyNumberFormat="1" applyFont="1" applyBorder="1" applyAlignment="1">
      <alignment vertical="center"/>
    </xf>
    <xf numFmtId="14" fontId="14" fillId="0" borderId="33" xfId="0" applyNumberFormat="1" applyFont="1" applyBorder="1" applyAlignment="1">
      <alignment vertical="center"/>
    </xf>
    <xf numFmtId="14" fontId="14" fillId="0" borderId="31" xfId="0" applyNumberFormat="1" applyFont="1" applyBorder="1" applyAlignment="1">
      <alignment vertical="center"/>
    </xf>
    <xf numFmtId="14" fontId="14" fillId="0" borderId="31" xfId="0" applyNumberFormat="1" applyFont="1" applyFill="1" applyBorder="1" applyAlignment="1">
      <alignment vertical="center"/>
    </xf>
    <xf numFmtId="14" fontId="0" fillId="0" borderId="34" xfId="0" applyNumberFormat="1" applyBorder="1"/>
    <xf numFmtId="164" fontId="0" fillId="0" borderId="34" xfId="0" applyNumberFormat="1" applyFont="1" applyBorder="1" applyAlignment="1">
      <alignment horizontal="center" vertical="center"/>
    </xf>
    <xf numFmtId="164" fontId="0" fillId="0" borderId="33" xfId="0" applyNumberFormat="1" applyFont="1" applyBorder="1" applyAlignment="1">
      <alignment horizontal="center" vertical="center"/>
    </xf>
    <xf numFmtId="164" fontId="0" fillId="0" borderId="31" xfId="0" applyNumberFormat="1" applyFont="1" applyBorder="1" applyAlignment="1">
      <alignment horizontal="center" vertical="center"/>
    </xf>
    <xf numFmtId="164" fontId="0" fillId="0" borderId="32" xfId="0" applyNumberFormat="1" applyFont="1" applyBorder="1" applyAlignment="1">
      <alignment horizontal="center" vertical="center"/>
    </xf>
    <xf numFmtId="164" fontId="0" fillId="0" borderId="34" xfId="0" applyNumberFormat="1" applyFont="1" applyBorder="1" applyAlignment="1">
      <alignment horizontal="center"/>
    </xf>
    <xf numFmtId="164" fontId="0" fillId="4" borderId="32" xfId="0" applyNumberFormat="1" applyFont="1" applyFill="1" applyBorder="1" applyAlignment="1">
      <alignment horizontal="center"/>
    </xf>
    <xf numFmtId="14" fontId="6" fillId="3" borderId="32" xfId="2" applyNumberFormat="1" applyBorder="1" applyAlignment="1">
      <alignment horizontal="center" vertical="center" wrapText="1"/>
    </xf>
    <xf numFmtId="0" fontId="54" fillId="0" borderId="31" xfId="0" applyFont="1" applyBorder="1" applyAlignment="1">
      <alignment horizontal="center" vertical="center"/>
    </xf>
    <xf numFmtId="0" fontId="54" fillId="0" borderId="34" xfId="0" applyFont="1" applyBorder="1" applyAlignment="1">
      <alignment horizontal="center" vertical="center"/>
    </xf>
    <xf numFmtId="0" fontId="54" fillId="0" borderId="33" xfId="0" applyFont="1" applyBorder="1" applyAlignment="1">
      <alignment horizontal="center" vertical="center"/>
    </xf>
    <xf numFmtId="0" fontId="54" fillId="0" borderId="32" xfId="0" applyFont="1" applyBorder="1" applyAlignment="1">
      <alignment horizontal="center" vertical="center"/>
    </xf>
    <xf numFmtId="14" fontId="14" fillId="0" borderId="23" xfId="0" applyNumberFormat="1" applyFont="1" applyBorder="1" applyAlignment="1">
      <alignment vertical="center"/>
    </xf>
    <xf numFmtId="14" fontId="14" fillId="0" borderId="26" xfId="0" applyNumberFormat="1" applyFont="1" applyBorder="1" applyAlignment="1">
      <alignment vertical="center"/>
    </xf>
    <xf numFmtId="14" fontId="14" fillId="0" borderId="28" xfId="0" applyNumberFormat="1" applyFont="1" applyBorder="1" applyAlignment="1">
      <alignment vertical="center"/>
    </xf>
    <xf numFmtId="14" fontId="14" fillId="0" borderId="20" xfId="0" applyNumberFormat="1" applyFont="1" applyBorder="1" applyAlignment="1">
      <alignment vertical="center"/>
    </xf>
    <xf numFmtId="164" fontId="0" fillId="4" borderId="31" xfId="0" applyNumberFormat="1" applyFont="1" applyFill="1" applyBorder="1" applyAlignment="1">
      <alignment horizontal="center"/>
    </xf>
    <xf numFmtId="164" fontId="0" fillId="0" borderId="23" xfId="0" applyNumberFormat="1" applyFont="1" applyBorder="1" applyAlignment="1">
      <alignment horizontal="center" vertical="center"/>
    </xf>
    <xf numFmtId="164" fontId="0" fillId="0" borderId="26" xfId="0" applyNumberFormat="1" applyFont="1" applyBorder="1" applyAlignment="1">
      <alignment horizontal="center" vertical="center"/>
    </xf>
    <xf numFmtId="164" fontId="0" fillId="0" borderId="28" xfId="0" applyNumberFormat="1" applyFont="1" applyBorder="1" applyAlignment="1">
      <alignment horizontal="center" vertical="center"/>
    </xf>
    <xf numFmtId="164" fontId="0" fillId="0" borderId="20" xfId="0" applyNumberFormat="1" applyFont="1" applyBorder="1" applyAlignment="1">
      <alignment horizontal="center" vertical="center"/>
    </xf>
    <xf numFmtId="0" fontId="54" fillId="0" borderId="25" xfId="0" applyFont="1" applyBorder="1" applyAlignment="1">
      <alignment horizontal="center" vertical="center"/>
    </xf>
    <xf numFmtId="0" fontId="54" fillId="0" borderId="27" xfId="0" applyFont="1" applyBorder="1" applyAlignment="1">
      <alignment horizontal="center" vertical="center"/>
    </xf>
    <xf numFmtId="0" fontId="54" fillId="0" borderId="30" xfId="0" applyFont="1" applyBorder="1" applyAlignment="1">
      <alignment horizontal="center" vertical="center"/>
    </xf>
    <xf numFmtId="0" fontId="54" fillId="0" borderId="22" xfId="0" applyFont="1" applyBorder="1" applyAlignment="1">
      <alignment horizontal="center" vertical="center"/>
    </xf>
    <xf numFmtId="0" fontId="0" fillId="4" borderId="31" xfId="0" applyFill="1" applyBorder="1"/>
    <xf numFmtId="14" fontId="14" fillId="0" borderId="20" xfId="0" applyNumberFormat="1" applyFont="1" applyFill="1" applyBorder="1" applyAlignment="1">
      <alignment vertical="center"/>
    </xf>
  </cellXfs>
  <cellStyles count="4">
    <cellStyle name="Entête" xfId="2"/>
    <cellStyle name="Lien hypertexte" xfId="3" builtinId="8"/>
    <cellStyle name="Normal" xfId="0" builtinId="0"/>
    <cellStyle name="Normal 2" xfId="1"/>
  </cellStyles>
  <dxfs count="156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339933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339933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339933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339933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CCCCFF"/>
      <color rgb="FFFF0066"/>
      <color rgb="FFFF3399"/>
      <color rgb="FFFF99CC"/>
      <color rgb="FFFF00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428626</xdr:colOff>
      <xdr:row>36</xdr:row>
      <xdr:rowOff>47626</xdr:rowOff>
    </xdr:from>
    <xdr:ext cx="7820024" cy="1685924"/>
    <xdr:sp macro="" textlink="">
      <xdr:nvSpPr>
        <xdr:cNvPr id="2" name="ZoneTexte 1"/>
        <xdr:cNvSpPr txBox="1"/>
      </xdr:nvSpPr>
      <xdr:spPr>
        <a:xfrm>
          <a:off x="428626" y="6477001"/>
          <a:ext cx="7820024" cy="16859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-Je</a:t>
          </a:r>
          <a:r>
            <a:rPr lang="fr-FR" sz="1100" baseline="0"/>
            <a:t> dois sortir la feuille de tournée des chauffeurs la veille des tournées, donc la date de demain s'affiche automatiquement.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Serais t'il</a:t>
          </a:r>
          <a:r>
            <a:rPr lang="fr-FR" sz="1100" baseline="0"/>
            <a:t> possible que les cases I15 à I30 se remplissent automatiquement  en allant chercher les données dans les feuilles "SemX"  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(les feuilles s'appeleront Sem1, Sem2 etc ..., mais ici je travaille avec "Original"), </a:t>
          </a:r>
          <a:r>
            <a:rPr lang="fr-FR" sz="1100" baseline="0"/>
            <a:t>quand on rentre le nom du chauffeur et le numero de Tour (listes deroulante de choix) -j'ai essayé avec RECHERCHEV, mais je n'arrive pas a prendre en comptes les critéres (plage) 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"Semaine" </a:t>
          </a:r>
          <a:r>
            <a:rPr lang="fr-FR" sz="1100" baseline="0"/>
            <a:t>"chauffeur", "date"  ou "jour"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Plus tard je recopierais et adapterais la formule pour remplir la "feuille Chargement" (si j'y arrive !)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 Que dois je rajouter a la macro pour que le bouton " Retour" nous ramène a la page de la semaine en cours ? ???</a:t>
          </a:r>
          <a:endParaRPr lang="fr-FR" sz="1100"/>
        </a:p>
      </xdr:txBody>
    </xdr:sp>
    <xdr:clientData/>
  </xdr:oneCellAnchor>
  <xdr:twoCellAnchor editAs="oneCell">
    <xdr:from>
      <xdr:col>11</xdr:col>
      <xdr:colOff>295275</xdr:colOff>
      <xdr:row>19</xdr:row>
      <xdr:rowOff>9525</xdr:rowOff>
    </xdr:from>
    <xdr:to>
      <xdr:col>21</xdr:col>
      <xdr:colOff>352425</xdr:colOff>
      <xdr:row>47</xdr:row>
      <xdr:rowOff>104775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77275" y="3457575"/>
          <a:ext cx="7677150" cy="4857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9</xdr:col>
      <xdr:colOff>19050</xdr:colOff>
      <xdr:row>13</xdr:row>
      <xdr:rowOff>104776</xdr:rowOff>
    </xdr:from>
    <xdr:to>
      <xdr:col>16</xdr:col>
      <xdr:colOff>581025</xdr:colOff>
      <xdr:row>25</xdr:row>
      <xdr:rowOff>95250</xdr:rowOff>
    </xdr:to>
    <xdr:cxnSp macro="">
      <xdr:nvCxnSpPr>
        <xdr:cNvPr id="5" name="Connecteur droit avec flèche 4"/>
        <xdr:cNvCxnSpPr/>
      </xdr:nvCxnSpPr>
      <xdr:spPr>
        <a:xfrm flipH="1" flipV="1">
          <a:off x="6877050" y="2409826"/>
          <a:ext cx="5895975" cy="22764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14</xdr:row>
      <xdr:rowOff>114301</xdr:rowOff>
    </xdr:from>
    <xdr:to>
      <xdr:col>17</xdr:col>
      <xdr:colOff>476250</xdr:colOff>
      <xdr:row>25</xdr:row>
      <xdr:rowOff>57150</xdr:rowOff>
    </xdr:to>
    <xdr:cxnSp macro="">
      <xdr:nvCxnSpPr>
        <xdr:cNvPr id="7" name="Connecteur droit avec flèche 6"/>
        <xdr:cNvCxnSpPr/>
      </xdr:nvCxnSpPr>
      <xdr:spPr>
        <a:xfrm flipH="1" flipV="1">
          <a:off x="6867525" y="2609851"/>
          <a:ext cx="6562725" cy="20383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15</xdr:row>
      <xdr:rowOff>85726</xdr:rowOff>
    </xdr:from>
    <xdr:to>
      <xdr:col>14</xdr:col>
      <xdr:colOff>85725</xdr:colOff>
      <xdr:row>25</xdr:row>
      <xdr:rowOff>95250</xdr:rowOff>
    </xdr:to>
    <xdr:cxnSp macro="">
      <xdr:nvCxnSpPr>
        <xdr:cNvPr id="9" name="Connecteur droit avec flèche 8"/>
        <xdr:cNvCxnSpPr/>
      </xdr:nvCxnSpPr>
      <xdr:spPr>
        <a:xfrm flipH="1" flipV="1">
          <a:off x="6858001" y="2771776"/>
          <a:ext cx="3895724" cy="191452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jacxl.free.fr/cours_xl/cours_xl_jac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tomshardware.fr/forum/id-1348006/tutoriel-excel-macro-vba-trucs-astuces.html" TargetMode="External"/><Relationship Id="rId1" Type="http://schemas.openxmlformats.org/officeDocument/2006/relationships/hyperlink" Target="http://www.tomshardware.fr/forum/id-1347473/macro-excel-creer-macro-inserer-feuilles.html" TargetMode="External"/><Relationship Id="rId6" Type="http://schemas.openxmlformats.org/officeDocument/2006/relationships/hyperlink" Target="http://www.commentcamarche.net/forum/affich-3632370-comment-remplir-automatiquement-un-tableau" TargetMode="External"/><Relationship Id="rId5" Type="http://schemas.openxmlformats.org/officeDocument/2006/relationships/hyperlink" Target="http://www.belot.info/wa_files/Excel2007-Macro-Commandes.pdf" TargetMode="External"/><Relationship Id="rId10" Type="http://schemas.openxmlformats.org/officeDocument/2006/relationships/control" Target="../activeX/activeX2.xml"/><Relationship Id="rId4" Type="http://schemas.openxmlformats.org/officeDocument/2006/relationships/hyperlink" Target="http://forum.excel-pratique.com/excel/recherchev-conditions-t53852.html" TargetMode="External"/><Relationship Id="rId9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3.vml"/><Relationship Id="rId3" Type="http://schemas.openxmlformats.org/officeDocument/2006/relationships/hyperlink" Target="http://jacxl.free.fr/cours_xl/cours_xl_jac.html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://www.tomshardware.fr/forum/id-1348006/tutoriel-excel-macro-vba-trucs-astuces.html" TargetMode="External"/><Relationship Id="rId1" Type="http://schemas.openxmlformats.org/officeDocument/2006/relationships/hyperlink" Target="http://www.tomshardware.fr/forum/id-1347473/macro-excel-creer-macro-inserer-feuilles.html" TargetMode="External"/><Relationship Id="rId6" Type="http://schemas.openxmlformats.org/officeDocument/2006/relationships/hyperlink" Target="http://www.commentcamarche.net/forum/affich-3632370-comment-remplir-automatiquement-un-tableau" TargetMode="External"/><Relationship Id="rId5" Type="http://schemas.openxmlformats.org/officeDocument/2006/relationships/hyperlink" Target="http://www.belot.info/wa_files/Excel2007-Macro-Commandes.pdf" TargetMode="External"/><Relationship Id="rId10" Type="http://schemas.openxmlformats.org/officeDocument/2006/relationships/control" Target="../activeX/activeX6.xml"/><Relationship Id="rId4" Type="http://schemas.openxmlformats.org/officeDocument/2006/relationships/hyperlink" Target="http://forum.excel-pratique.com/excel/recherchev-conditions-t53852.html" TargetMode="External"/><Relationship Id="rId9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http://jacxl.free.fr/cours_xl/cours_xl_jac.html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http://www.tomshardware.fr/forum/id-1348006/tutoriel-excel-macro-vba-trucs-astuces.html" TargetMode="External"/><Relationship Id="rId1" Type="http://schemas.openxmlformats.org/officeDocument/2006/relationships/hyperlink" Target="http://www.tomshardware.fr/forum/id-1347473/macro-excel-creer-macro-inserer-feuilles.html" TargetMode="External"/><Relationship Id="rId6" Type="http://schemas.openxmlformats.org/officeDocument/2006/relationships/hyperlink" Target="http://www.commentcamarche.net/forum/affich-3632370-comment-remplir-automatiquement-un-tableau" TargetMode="External"/><Relationship Id="rId5" Type="http://schemas.openxmlformats.org/officeDocument/2006/relationships/hyperlink" Target="http://www.belot.info/wa_files/Excel2007-Macro-Commandes.pdf" TargetMode="External"/><Relationship Id="rId10" Type="http://schemas.openxmlformats.org/officeDocument/2006/relationships/control" Target="../activeX/activeX8.xml"/><Relationship Id="rId4" Type="http://schemas.openxmlformats.org/officeDocument/2006/relationships/hyperlink" Target="http://forum.excel-pratique.com/excel/recherchev-conditions-t53852.html" TargetMode="External"/><Relationship Id="rId9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E257"/>
  <sheetViews>
    <sheetView showGridLines="0" zoomScale="70" zoomScaleNormal="70" workbookViewId="0">
      <pane ySplit="1" topLeftCell="A41" activePane="bottomLeft" state="frozen"/>
      <selection pane="bottomLeft" activeCell="J104" sqref="J104"/>
    </sheetView>
  </sheetViews>
  <sheetFormatPr baseColWidth="10" defaultRowHeight="15"/>
  <cols>
    <col min="1" max="1" width="24.85546875" customWidth="1"/>
    <col min="2" max="2" width="8.7109375" style="85" customWidth="1"/>
    <col min="3" max="3" width="19.5703125" customWidth="1"/>
    <col min="4" max="4" width="17.42578125" customWidth="1"/>
    <col min="5" max="5" width="11.42578125" style="78"/>
    <col min="7" max="7" width="12.85546875" customWidth="1"/>
    <col min="10" max="10" width="29.5703125" customWidth="1"/>
    <col min="11" max="12" width="20.85546875" style="78" customWidth="1"/>
    <col min="13" max="13" width="11.42578125" style="301"/>
    <col min="17" max="17" width="7.7109375" customWidth="1"/>
    <col min="18" max="18" width="8" style="78" customWidth="1"/>
    <col min="19" max="19" width="11.140625" customWidth="1"/>
    <col min="20" max="20" width="61.28515625" customWidth="1"/>
    <col min="21" max="21" width="24.85546875" style="84" customWidth="1"/>
    <col min="22" max="22" width="25.85546875" style="84" customWidth="1"/>
    <col min="23" max="23" width="25.7109375" style="84" customWidth="1"/>
    <col min="24" max="24" width="18.42578125" customWidth="1"/>
    <col min="25" max="25" width="35" customWidth="1"/>
  </cols>
  <sheetData>
    <row r="1" spans="1:135" s="80" customFormat="1" ht="33" customHeight="1">
      <c r="A1" s="96" t="s">
        <v>76</v>
      </c>
      <c r="B1" s="130" t="s">
        <v>64</v>
      </c>
      <c r="C1" s="151" t="s">
        <v>65</v>
      </c>
      <c r="D1" s="81" t="s">
        <v>2</v>
      </c>
      <c r="E1" s="81" t="s">
        <v>66</v>
      </c>
      <c r="F1" s="79" t="s">
        <v>5</v>
      </c>
      <c r="G1" s="81" t="s">
        <v>7</v>
      </c>
      <c r="H1" s="81" t="s">
        <v>89</v>
      </c>
      <c r="I1" s="81" t="s">
        <v>14</v>
      </c>
      <c r="J1" s="81" t="s">
        <v>68</v>
      </c>
      <c r="K1" s="81" t="s">
        <v>80</v>
      </c>
      <c r="L1" s="171" t="s">
        <v>69</v>
      </c>
      <c r="M1" s="445" t="s">
        <v>77</v>
      </c>
      <c r="N1" s="81" t="s">
        <v>85</v>
      </c>
      <c r="O1" s="81" t="s">
        <v>86</v>
      </c>
      <c r="P1" s="81" t="s">
        <v>88</v>
      </c>
      <c r="Q1" s="81" t="s">
        <v>87</v>
      </c>
      <c r="R1" s="81" t="s">
        <v>60</v>
      </c>
      <c r="S1" s="81" t="s">
        <v>79</v>
      </c>
      <c r="T1" s="81" t="s">
        <v>70</v>
      </c>
      <c r="U1" s="658" t="s">
        <v>71</v>
      </c>
      <c r="V1" s="658" t="s">
        <v>72</v>
      </c>
      <c r="W1" s="658" t="s">
        <v>73</v>
      </c>
      <c r="X1" s="81" t="s">
        <v>74</v>
      </c>
      <c r="Y1" s="81" t="s">
        <v>75</v>
      </c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</row>
    <row r="2" spans="1:135" s="80" customFormat="1" ht="28.5" customHeight="1">
      <c r="A2" s="145" t="str">
        <f>"Sem"&amp;WEEKNUM(A3,1)</f>
        <v>Sem31</v>
      </c>
      <c r="B2" s="182" t="s">
        <v>99</v>
      </c>
      <c r="C2" s="272"/>
      <c r="D2" s="183"/>
      <c r="E2" s="545"/>
      <c r="F2" s="546"/>
      <c r="G2" s="184"/>
      <c r="H2" s="170"/>
      <c r="I2" s="272"/>
      <c r="J2" s="447"/>
      <c r="K2" s="183"/>
      <c r="L2" s="94"/>
      <c r="M2" s="446"/>
      <c r="N2" s="274"/>
      <c r="O2" s="274"/>
      <c r="P2" s="274"/>
      <c r="Q2" s="274"/>
      <c r="R2" s="274"/>
      <c r="S2" s="183"/>
      <c r="T2" s="274"/>
      <c r="U2" s="645"/>
      <c r="V2" s="645"/>
      <c r="W2" s="645"/>
      <c r="X2" s="97"/>
      <c r="Y2" s="97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</row>
    <row r="3" spans="1:135" ht="15.95" customHeight="1">
      <c r="A3" s="129">
        <v>41848</v>
      </c>
      <c r="B3" s="152" t="str">
        <f>TEXT(($A$3),"jjjj")</f>
        <v>lundi</v>
      </c>
      <c r="C3" s="121"/>
      <c r="D3" s="121"/>
      <c r="E3" s="122"/>
      <c r="F3" s="121"/>
      <c r="G3" s="121"/>
      <c r="H3" s="121"/>
      <c r="I3" s="121"/>
      <c r="J3" s="448"/>
      <c r="K3" s="339"/>
      <c r="L3" s="121"/>
      <c r="M3" s="299"/>
      <c r="N3" s="299"/>
      <c r="O3" s="299"/>
      <c r="P3" s="299"/>
      <c r="Q3" s="299"/>
      <c r="R3" s="299"/>
      <c r="S3" s="299"/>
      <c r="T3" s="125"/>
      <c r="U3" s="646"/>
      <c r="V3" s="646"/>
      <c r="W3" s="646"/>
      <c r="X3" s="125"/>
      <c r="Y3" s="125"/>
    </row>
    <row r="4" spans="1:135" s="104" customFormat="1" ht="15.95" customHeight="1">
      <c r="A4" s="146" t="s">
        <v>81</v>
      </c>
      <c r="B4" s="128">
        <v>1</v>
      </c>
      <c r="C4" s="185" t="s">
        <v>102</v>
      </c>
      <c r="D4" s="279" t="s">
        <v>103</v>
      </c>
      <c r="E4" s="193" t="s">
        <v>104</v>
      </c>
      <c r="F4" s="194" t="s">
        <v>105</v>
      </c>
      <c r="G4" s="195" t="s">
        <v>105</v>
      </c>
      <c r="H4" s="400">
        <v>154</v>
      </c>
      <c r="I4" s="186"/>
      <c r="J4" s="449" t="s">
        <v>282</v>
      </c>
      <c r="K4" s="167" t="s">
        <v>274</v>
      </c>
      <c r="L4" s="99"/>
      <c r="M4" s="167">
        <f t="shared" ref="M4:M16" si="0">IF(ISTEXT($D4),VLOOKUP($D4,Agences,3,FALSE),"")</f>
        <v>48</v>
      </c>
      <c r="N4" s="167">
        <v>2</v>
      </c>
      <c r="O4" s="167">
        <v>1</v>
      </c>
      <c r="P4" s="167">
        <v>0</v>
      </c>
      <c r="Q4" s="167">
        <v>2</v>
      </c>
      <c r="R4" s="167" t="s">
        <v>275</v>
      </c>
      <c r="S4" s="167" t="s">
        <v>307</v>
      </c>
      <c r="T4" s="102" t="s">
        <v>309</v>
      </c>
      <c r="U4" s="644">
        <v>41810</v>
      </c>
      <c r="V4" s="644">
        <v>41841</v>
      </c>
      <c r="W4" s="654">
        <f>IF(ISBLANK($D4),IF(ISTEXT($D4),"",""),$A$3-7)</f>
        <v>41841</v>
      </c>
      <c r="X4" s="167">
        <f>IF(ISBLANK(V4),IF(ISTEXT(V4),"0",""),V4-$A$3)</f>
        <v>-7</v>
      </c>
      <c r="Y4" s="659" t="str">
        <f>IF(V4=0,"",IF((IF(X4&gt;-7,D4,""))=0,"",IF(X4&gt;-7,D4,"")))</f>
        <v/>
      </c>
      <c r="AQ4" s="302" t="s">
        <v>215</v>
      </c>
      <c r="AR4" s="303"/>
      <c r="AS4" s="320">
        <v>132</v>
      </c>
    </row>
    <row r="5" spans="1:135" s="104" customFormat="1" ht="15.95" customHeight="1">
      <c r="A5" s="147"/>
      <c r="B5" s="153"/>
      <c r="C5" s="187" t="s">
        <v>106</v>
      </c>
      <c r="D5" s="278" t="s">
        <v>107</v>
      </c>
      <c r="E5" s="196">
        <v>22484</v>
      </c>
      <c r="F5" s="197" t="s">
        <v>108</v>
      </c>
      <c r="G5" s="198" t="s">
        <v>109</v>
      </c>
      <c r="H5" s="401">
        <v>207</v>
      </c>
      <c r="I5" s="189"/>
      <c r="J5" s="450" t="s">
        <v>281</v>
      </c>
      <c r="K5" s="168" t="s">
        <v>277</v>
      </c>
      <c r="L5" s="105"/>
      <c r="M5" s="168">
        <f t="shared" si="0"/>
        <v>121</v>
      </c>
      <c r="N5" s="168"/>
      <c r="O5" s="168"/>
      <c r="P5" s="168"/>
      <c r="Q5" s="168"/>
      <c r="R5" s="168" t="s">
        <v>275</v>
      </c>
      <c r="S5" s="168" t="s">
        <v>308</v>
      </c>
      <c r="T5" s="108"/>
      <c r="U5" s="647"/>
      <c r="V5" s="647"/>
      <c r="W5" s="652">
        <f t="shared" ref="W5:W18" si="1">IF(ISBLANK($D5),IF(ISTEXT($D5),"",""),$A$3-7)</f>
        <v>41841</v>
      </c>
      <c r="X5" s="168" t="str">
        <f t="shared" ref="X5:X15" si="2">IF(ISBLANK(V5),IF(ISTEXT(V5),"0",""),V5-$A$3)</f>
        <v/>
      </c>
      <c r="Y5" s="660" t="str">
        <f t="shared" ref="Y5:Y15" si="3">IF(V5=0,"",IF((IF(X5&gt;-7,D5,""))=0,"",IF(X5&gt;-7,D5,"")))</f>
        <v/>
      </c>
      <c r="AQ5" s="304" t="s">
        <v>216</v>
      </c>
      <c r="AR5" s="91"/>
      <c r="AS5" s="321">
        <v>132</v>
      </c>
    </row>
    <row r="6" spans="1:135" s="104" customFormat="1" ht="15.95" customHeight="1">
      <c r="A6" s="147"/>
      <c r="B6" s="153"/>
      <c r="C6" s="108"/>
      <c r="D6" s="280"/>
      <c r="E6" s="106"/>
      <c r="F6" s="105"/>
      <c r="G6" s="107"/>
      <c r="H6" s="402"/>
      <c r="I6" s="118"/>
      <c r="J6" s="451"/>
      <c r="K6" s="168"/>
      <c r="L6" s="105"/>
      <c r="M6" s="168" t="str">
        <f t="shared" si="0"/>
        <v/>
      </c>
      <c r="N6" s="168"/>
      <c r="O6" s="168"/>
      <c r="P6" s="168"/>
      <c r="Q6" s="168"/>
      <c r="R6" s="168"/>
      <c r="S6" s="168"/>
      <c r="T6" s="108"/>
      <c r="U6" s="647"/>
      <c r="V6" s="647"/>
      <c r="W6" s="652" t="str">
        <f t="shared" si="1"/>
        <v/>
      </c>
      <c r="X6" s="168" t="str">
        <f t="shared" si="2"/>
        <v/>
      </c>
      <c r="Y6" s="660" t="str">
        <f t="shared" si="3"/>
        <v/>
      </c>
      <c r="AQ6" s="304" t="s">
        <v>196</v>
      </c>
      <c r="AR6" s="91"/>
      <c r="AS6" s="321">
        <v>132</v>
      </c>
    </row>
    <row r="7" spans="1:135" s="104" customFormat="1" ht="15.95" customHeight="1">
      <c r="A7" s="147"/>
      <c r="B7" s="153">
        <v>2</v>
      </c>
      <c r="C7" s="187" t="s">
        <v>110</v>
      </c>
      <c r="D7" s="278" t="s">
        <v>111</v>
      </c>
      <c r="E7" s="200">
        <v>21422</v>
      </c>
      <c r="F7" s="201" t="s">
        <v>112</v>
      </c>
      <c r="G7" s="202" t="s">
        <v>113</v>
      </c>
      <c r="H7" s="401">
        <v>56</v>
      </c>
      <c r="I7" s="199"/>
      <c r="J7" s="452" t="s">
        <v>114</v>
      </c>
      <c r="K7" s="168" t="s">
        <v>283</v>
      </c>
      <c r="L7" s="105"/>
      <c r="M7" s="168">
        <f t="shared" si="0"/>
        <v>121</v>
      </c>
      <c r="N7" s="168"/>
      <c r="O7" s="168"/>
      <c r="P7" s="168"/>
      <c r="Q7" s="168"/>
      <c r="R7" s="168"/>
      <c r="S7" s="168"/>
      <c r="T7" s="108"/>
      <c r="U7" s="647"/>
      <c r="V7" s="647"/>
      <c r="W7" s="652">
        <f t="shared" si="1"/>
        <v>41841</v>
      </c>
      <c r="X7" s="168" t="str">
        <f t="shared" si="2"/>
        <v/>
      </c>
      <c r="Y7" s="660" t="str">
        <f t="shared" si="3"/>
        <v/>
      </c>
      <c r="AQ7" s="304" t="s">
        <v>217</v>
      </c>
      <c r="AR7" s="91"/>
      <c r="AS7" s="321">
        <v>132</v>
      </c>
    </row>
    <row r="8" spans="1:135" s="104" customFormat="1" ht="15.95" customHeight="1">
      <c r="A8" s="147"/>
      <c r="B8" s="108"/>
      <c r="C8" s="108"/>
      <c r="D8" s="280"/>
      <c r="E8" s="106"/>
      <c r="F8" s="105"/>
      <c r="G8" s="107"/>
      <c r="H8" s="402"/>
      <c r="I8" s="118"/>
      <c r="J8" s="451"/>
      <c r="K8" s="168"/>
      <c r="L8" s="105"/>
      <c r="M8" s="168" t="str">
        <f t="shared" si="0"/>
        <v/>
      </c>
      <c r="N8" s="168"/>
      <c r="O8" s="168"/>
      <c r="P8" s="168"/>
      <c r="Q8" s="168"/>
      <c r="R8" s="168"/>
      <c r="S8" s="168"/>
      <c r="T8" s="108"/>
      <c r="U8" s="647"/>
      <c r="V8" s="647"/>
      <c r="W8" s="652" t="str">
        <f t="shared" si="1"/>
        <v/>
      </c>
      <c r="X8" s="168" t="str">
        <f t="shared" si="2"/>
        <v/>
      </c>
      <c r="Y8" s="660" t="str">
        <f t="shared" si="3"/>
        <v/>
      </c>
      <c r="AQ8" s="304" t="s">
        <v>218</v>
      </c>
      <c r="AR8" s="91"/>
      <c r="AS8" s="321">
        <v>132</v>
      </c>
    </row>
    <row r="9" spans="1:135" s="104" customFormat="1" ht="15.95" customHeight="1">
      <c r="A9" s="148"/>
      <c r="B9" s="136">
        <v>3</v>
      </c>
      <c r="C9" s="114"/>
      <c r="D9" s="281"/>
      <c r="E9" s="112"/>
      <c r="F9" s="111"/>
      <c r="G9" s="111"/>
      <c r="H9" s="403"/>
      <c r="I9" s="119"/>
      <c r="J9" s="453"/>
      <c r="K9" s="169"/>
      <c r="L9" s="111"/>
      <c r="M9" s="169" t="str">
        <f t="shared" si="0"/>
        <v/>
      </c>
      <c r="N9" s="169"/>
      <c r="O9" s="169"/>
      <c r="P9" s="169"/>
      <c r="Q9" s="169"/>
      <c r="R9" s="169"/>
      <c r="S9" s="169"/>
      <c r="T9" s="114"/>
      <c r="U9" s="648"/>
      <c r="V9" s="648"/>
      <c r="W9" s="652" t="str">
        <f t="shared" si="1"/>
        <v/>
      </c>
      <c r="X9" s="168" t="str">
        <f t="shared" si="2"/>
        <v/>
      </c>
      <c r="Y9" s="660" t="str">
        <f t="shared" si="3"/>
        <v/>
      </c>
      <c r="AQ9" s="304" t="s">
        <v>219</v>
      </c>
      <c r="AR9" s="91"/>
      <c r="AS9" s="321">
        <v>132</v>
      </c>
    </row>
    <row r="10" spans="1:135" s="104" customFormat="1" ht="15.95" customHeight="1">
      <c r="A10" s="146" t="s">
        <v>83</v>
      </c>
      <c r="B10" s="128">
        <v>1</v>
      </c>
      <c r="C10" s="185" t="s">
        <v>115</v>
      </c>
      <c r="D10" s="279" t="s">
        <v>116</v>
      </c>
      <c r="E10" s="207" t="s">
        <v>117</v>
      </c>
      <c r="F10" s="208" t="s">
        <v>118</v>
      </c>
      <c r="G10" s="209" t="s">
        <v>119</v>
      </c>
      <c r="H10" s="400">
        <v>602</v>
      </c>
      <c r="I10" s="191">
        <v>3</v>
      </c>
      <c r="J10" s="454" t="s">
        <v>280</v>
      </c>
      <c r="K10" s="167"/>
      <c r="L10" s="99"/>
      <c r="M10" s="167">
        <f t="shared" si="0"/>
        <v>121</v>
      </c>
      <c r="N10" s="167"/>
      <c r="O10" s="167"/>
      <c r="P10" s="167"/>
      <c r="Q10" s="167"/>
      <c r="R10" s="167" t="s">
        <v>279</v>
      </c>
      <c r="S10" s="167"/>
      <c r="T10" s="102"/>
      <c r="U10" s="649"/>
      <c r="V10" s="649"/>
      <c r="W10" s="654">
        <f t="shared" si="1"/>
        <v>41841</v>
      </c>
      <c r="X10" s="167" t="str">
        <f t="shared" si="2"/>
        <v/>
      </c>
      <c r="Y10" s="659" t="str">
        <f t="shared" si="3"/>
        <v/>
      </c>
      <c r="AQ10" s="304" t="s">
        <v>220</v>
      </c>
      <c r="AR10" s="91"/>
      <c r="AS10" s="321">
        <v>132</v>
      </c>
    </row>
    <row r="11" spans="1:135" s="104" customFormat="1" ht="15.95" customHeight="1">
      <c r="A11" s="147"/>
      <c r="B11" s="153"/>
      <c r="C11" s="187" t="s">
        <v>120</v>
      </c>
      <c r="D11" s="278" t="s">
        <v>116</v>
      </c>
      <c r="E11" s="196">
        <v>21378</v>
      </c>
      <c r="F11" s="197" t="s">
        <v>121</v>
      </c>
      <c r="G11" s="198" t="s">
        <v>122</v>
      </c>
      <c r="H11" s="401">
        <v>234</v>
      </c>
      <c r="I11" s="189"/>
      <c r="J11" s="455" t="s">
        <v>123</v>
      </c>
      <c r="K11" s="168"/>
      <c r="L11" s="105"/>
      <c r="M11" s="168">
        <f t="shared" si="0"/>
        <v>121</v>
      </c>
      <c r="N11" s="168"/>
      <c r="O11" s="168"/>
      <c r="P11" s="168"/>
      <c r="Q11" s="168"/>
      <c r="R11" s="168"/>
      <c r="S11" s="168"/>
      <c r="T11" s="108"/>
      <c r="U11" s="647"/>
      <c r="V11" s="647"/>
      <c r="W11" s="652">
        <f t="shared" si="1"/>
        <v>41841</v>
      </c>
      <c r="X11" s="168" t="str">
        <f t="shared" si="2"/>
        <v/>
      </c>
      <c r="Y11" s="660" t="str">
        <f t="shared" si="3"/>
        <v/>
      </c>
      <c r="AQ11" s="304" t="s">
        <v>221</v>
      </c>
      <c r="AR11" s="91"/>
      <c r="AS11" s="321">
        <v>132</v>
      </c>
    </row>
    <row r="12" spans="1:135" s="104" customFormat="1" ht="15.95" customHeight="1">
      <c r="A12" s="147"/>
      <c r="B12" s="153"/>
      <c r="C12" s="205"/>
      <c r="D12" s="282"/>
      <c r="E12" s="210"/>
      <c r="F12" s="211"/>
      <c r="G12" s="212"/>
      <c r="H12" s="404"/>
      <c r="I12" s="206"/>
      <c r="J12" s="456"/>
      <c r="K12" s="168"/>
      <c r="L12" s="105"/>
      <c r="M12" s="168" t="str">
        <f t="shared" si="0"/>
        <v/>
      </c>
      <c r="N12" s="168"/>
      <c r="O12" s="168"/>
      <c r="P12" s="168"/>
      <c r="Q12" s="168"/>
      <c r="R12" s="168"/>
      <c r="S12" s="168"/>
      <c r="T12" s="108"/>
      <c r="U12" s="647"/>
      <c r="V12" s="647"/>
      <c r="W12" s="652" t="str">
        <f t="shared" si="1"/>
        <v/>
      </c>
      <c r="X12" s="168" t="str">
        <f t="shared" si="2"/>
        <v/>
      </c>
      <c r="Y12" s="660" t="str">
        <f t="shared" si="3"/>
        <v/>
      </c>
      <c r="AQ12" s="304" t="s">
        <v>222</v>
      </c>
      <c r="AR12" s="91"/>
      <c r="AS12" s="321">
        <v>132</v>
      </c>
    </row>
    <row r="13" spans="1:135" s="104" customFormat="1" ht="15.95" customHeight="1">
      <c r="A13" s="147"/>
      <c r="B13" s="153">
        <v>2</v>
      </c>
      <c r="C13" s="204" t="s">
        <v>124</v>
      </c>
      <c r="D13" s="282" t="s">
        <v>125</v>
      </c>
      <c r="E13" s="210">
        <v>23342</v>
      </c>
      <c r="F13" s="213" t="s">
        <v>126</v>
      </c>
      <c r="G13" s="214" t="s">
        <v>127</v>
      </c>
      <c r="H13" s="401">
        <v>118</v>
      </c>
      <c r="I13" s="206"/>
      <c r="J13" s="457" t="s">
        <v>128</v>
      </c>
      <c r="K13" s="168"/>
      <c r="L13" s="105"/>
      <c r="M13" s="168">
        <f t="shared" si="0"/>
        <v>102</v>
      </c>
      <c r="N13" s="168"/>
      <c r="O13" s="168"/>
      <c r="P13" s="168"/>
      <c r="Q13" s="168"/>
      <c r="R13" s="168"/>
      <c r="S13" s="168"/>
      <c r="T13" s="108"/>
      <c r="U13" s="647"/>
      <c r="V13" s="647"/>
      <c r="W13" s="652">
        <f t="shared" si="1"/>
        <v>41841</v>
      </c>
      <c r="X13" s="168" t="str">
        <f t="shared" si="2"/>
        <v/>
      </c>
      <c r="Y13" s="660" t="str">
        <f t="shared" si="3"/>
        <v/>
      </c>
      <c r="AQ13" s="304" t="s">
        <v>223</v>
      </c>
      <c r="AR13" s="91"/>
      <c r="AS13" s="321">
        <v>132</v>
      </c>
    </row>
    <row r="14" spans="1:135" s="104" customFormat="1" ht="15.95" customHeight="1">
      <c r="A14" s="147"/>
      <c r="B14" s="108"/>
      <c r="C14" s="108"/>
      <c r="D14" s="283"/>
      <c r="E14" s="106"/>
      <c r="F14" s="105"/>
      <c r="G14" s="105"/>
      <c r="H14" s="404"/>
      <c r="I14" s="118"/>
      <c r="J14" s="458"/>
      <c r="K14" s="168"/>
      <c r="L14" s="105"/>
      <c r="M14" s="168" t="str">
        <f t="shared" si="0"/>
        <v/>
      </c>
      <c r="N14" s="168"/>
      <c r="O14" s="168"/>
      <c r="P14" s="168"/>
      <c r="Q14" s="168"/>
      <c r="R14" s="168"/>
      <c r="S14" s="168"/>
      <c r="T14" s="108"/>
      <c r="U14" s="647"/>
      <c r="V14" s="647"/>
      <c r="W14" s="652" t="str">
        <f t="shared" si="1"/>
        <v/>
      </c>
      <c r="X14" s="168" t="str">
        <f t="shared" si="2"/>
        <v/>
      </c>
      <c r="Y14" s="660" t="str">
        <f t="shared" si="3"/>
        <v/>
      </c>
      <c r="AQ14" s="304" t="s">
        <v>165</v>
      </c>
      <c r="AR14" s="91"/>
      <c r="AS14" s="321">
        <v>132</v>
      </c>
    </row>
    <row r="15" spans="1:135" s="104" customFormat="1" ht="15.95" customHeight="1">
      <c r="A15" s="148"/>
      <c r="B15" s="136">
        <v>3</v>
      </c>
      <c r="C15" s="114"/>
      <c r="D15" s="281"/>
      <c r="E15" s="112"/>
      <c r="F15" s="111"/>
      <c r="G15" s="113"/>
      <c r="H15" s="404"/>
      <c r="I15" s="119"/>
      <c r="J15" s="459"/>
      <c r="K15" s="169"/>
      <c r="L15" s="111"/>
      <c r="M15" s="169" t="str">
        <f t="shared" si="0"/>
        <v/>
      </c>
      <c r="N15" s="169"/>
      <c r="O15" s="169"/>
      <c r="P15" s="169"/>
      <c r="Q15" s="169"/>
      <c r="R15" s="169"/>
      <c r="S15" s="169"/>
      <c r="T15" s="114"/>
      <c r="U15" s="648"/>
      <c r="V15" s="648"/>
      <c r="W15" s="653" t="str">
        <f t="shared" si="1"/>
        <v/>
      </c>
      <c r="X15" s="169" t="str">
        <f t="shared" si="2"/>
        <v/>
      </c>
      <c r="Y15" s="661" t="str">
        <f t="shared" si="3"/>
        <v/>
      </c>
      <c r="AQ15" s="304" t="s">
        <v>224</v>
      </c>
      <c r="AR15" s="91"/>
      <c r="AS15" s="321">
        <v>132</v>
      </c>
    </row>
    <row r="16" spans="1:135" s="104" customFormat="1" ht="15.95" customHeight="1">
      <c r="A16" s="149" t="s">
        <v>90</v>
      </c>
      <c r="B16" s="131"/>
      <c r="C16" s="225" t="s">
        <v>131</v>
      </c>
      <c r="D16" s="284" t="s">
        <v>132</v>
      </c>
      <c r="E16" s="240"/>
      <c r="F16" s="241" t="s">
        <v>133</v>
      </c>
      <c r="G16" s="242" t="s">
        <v>134</v>
      </c>
      <c r="H16" s="405"/>
      <c r="I16" s="226">
        <v>10</v>
      </c>
      <c r="J16" s="460"/>
      <c r="K16" s="167"/>
      <c r="L16" s="99"/>
      <c r="M16" s="167">
        <f t="shared" si="0"/>
        <v>48</v>
      </c>
      <c r="N16" s="167"/>
      <c r="O16" s="167"/>
      <c r="P16" s="167"/>
      <c r="Q16" s="167"/>
      <c r="R16" s="167"/>
      <c r="S16" s="167"/>
      <c r="T16" s="102"/>
      <c r="U16" s="649"/>
      <c r="V16" s="649"/>
      <c r="W16" s="653">
        <f t="shared" si="1"/>
        <v>41841</v>
      </c>
      <c r="X16" s="169" t="str">
        <f t="shared" ref="X16:X18" si="4">IF(ISBLANK(V16),IF(ISTEXT(V16),"0",""),V16-$A$3)</f>
        <v/>
      </c>
      <c r="Y16" s="661" t="str">
        <f t="shared" ref="Y16:Y18" si="5">IF(V16=0,"",IF((IF(X16&gt;-7,D16,""))=0,"",IF(X16&gt;-7,D16,"")))</f>
        <v/>
      </c>
      <c r="AQ16" s="304" t="s">
        <v>225</v>
      </c>
      <c r="AR16" s="91"/>
      <c r="AS16" s="321">
        <v>132</v>
      </c>
    </row>
    <row r="17" spans="1:45" s="375" customFormat="1" ht="15.95" customHeight="1">
      <c r="A17" s="149" t="s">
        <v>90</v>
      </c>
      <c r="B17" s="216"/>
      <c r="C17" s="378"/>
      <c r="D17" s="366"/>
      <c r="E17" s="240"/>
      <c r="F17" s="367"/>
      <c r="G17" s="368"/>
      <c r="H17" s="405"/>
      <c r="I17" s="369"/>
      <c r="J17" s="461"/>
      <c r="K17" s="370"/>
      <c r="L17" s="372"/>
      <c r="M17" s="370"/>
      <c r="N17" s="370"/>
      <c r="O17" s="370"/>
      <c r="P17" s="370"/>
      <c r="Q17" s="370"/>
      <c r="R17" s="370"/>
      <c r="S17" s="370"/>
      <c r="T17" s="371"/>
      <c r="U17" s="650"/>
      <c r="V17" s="650"/>
      <c r="W17" s="653" t="str">
        <f t="shared" si="1"/>
        <v/>
      </c>
      <c r="X17" s="169" t="str">
        <f t="shared" si="4"/>
        <v/>
      </c>
      <c r="Y17" s="661" t="str">
        <f t="shared" si="5"/>
        <v/>
      </c>
      <c r="AQ17" s="376"/>
      <c r="AR17" s="239"/>
      <c r="AS17" s="377"/>
    </row>
    <row r="18" spans="1:45" s="104" customFormat="1" ht="15.95" customHeight="1">
      <c r="A18" s="150" t="s">
        <v>90</v>
      </c>
      <c r="B18" s="131"/>
      <c r="C18" s="132"/>
      <c r="D18" s="285"/>
      <c r="E18" s="172"/>
      <c r="F18" s="138"/>
      <c r="G18" s="140"/>
      <c r="H18" s="406"/>
      <c r="I18" s="117"/>
      <c r="J18" s="462"/>
      <c r="K18" s="133"/>
      <c r="L18" s="138"/>
      <c r="M18" s="133" t="str">
        <f t="shared" ref="M18:M33" si="6">IF(ISTEXT($D18),VLOOKUP($D18,Agences,3,FALSE),"")</f>
        <v/>
      </c>
      <c r="N18" s="133"/>
      <c r="O18" s="133"/>
      <c r="P18" s="133"/>
      <c r="Q18" s="133"/>
      <c r="R18" s="133"/>
      <c r="S18" s="133"/>
      <c r="T18" s="132"/>
      <c r="U18" s="134"/>
      <c r="V18" s="134"/>
      <c r="W18" s="653" t="str">
        <f t="shared" si="1"/>
        <v/>
      </c>
      <c r="X18" s="169" t="str">
        <f t="shared" si="4"/>
        <v/>
      </c>
      <c r="Y18" s="661" t="str">
        <f t="shared" si="5"/>
        <v/>
      </c>
      <c r="AQ18" s="304" t="s">
        <v>226</v>
      </c>
      <c r="AR18" s="91"/>
      <c r="AS18" s="321">
        <v>132</v>
      </c>
    </row>
    <row r="19" spans="1:45" ht="15.95" customHeight="1">
      <c r="A19" s="143"/>
      <c r="B19" s="154"/>
      <c r="C19" s="89"/>
      <c r="D19" s="286"/>
      <c r="E19" s="92"/>
      <c r="F19" s="89"/>
      <c r="G19" s="429" t="s">
        <v>300</v>
      </c>
      <c r="H19" s="407">
        <f>SUM(H4:H18)</f>
        <v>1371</v>
      </c>
      <c r="I19" s="120">
        <f>SUM(I4:I18)</f>
        <v>13</v>
      </c>
      <c r="J19" s="463"/>
      <c r="K19" s="135"/>
      <c r="L19" s="89"/>
      <c r="M19" s="135" t="str">
        <f t="shared" si="6"/>
        <v/>
      </c>
      <c r="N19" s="135"/>
      <c r="O19" s="135"/>
      <c r="P19" s="135"/>
      <c r="Q19" s="135"/>
      <c r="R19" s="135"/>
      <c r="S19" s="135"/>
      <c r="T19" s="98"/>
      <c r="U19" s="651"/>
      <c r="V19" s="651"/>
      <c r="W19" s="656"/>
      <c r="X19" s="98"/>
      <c r="Y19" s="98"/>
      <c r="AQ19" s="304" t="s">
        <v>227</v>
      </c>
      <c r="AR19" s="91"/>
      <c r="AS19" s="321">
        <v>132</v>
      </c>
    </row>
    <row r="20" spans="1:45" ht="15.95" customHeight="1">
      <c r="A20" s="129">
        <f>A3+1</f>
        <v>41849</v>
      </c>
      <c r="B20" s="152" t="str">
        <f>TEXT(($A$20),"jjjj")</f>
        <v>mardi</v>
      </c>
      <c r="C20" s="121"/>
      <c r="D20" s="287"/>
      <c r="E20" s="122"/>
      <c r="F20" s="121"/>
      <c r="G20" s="124"/>
      <c r="H20" s="408"/>
      <c r="I20" s="394"/>
      <c r="J20" s="448"/>
      <c r="K20" s="299"/>
      <c r="L20" s="121"/>
      <c r="M20" s="299" t="str">
        <f t="shared" si="6"/>
        <v/>
      </c>
      <c r="N20" s="299"/>
      <c r="O20" s="299"/>
      <c r="P20" s="299"/>
      <c r="Q20" s="299"/>
      <c r="R20" s="299"/>
      <c r="S20" s="299"/>
      <c r="T20" s="125"/>
      <c r="U20" s="646"/>
      <c r="V20" s="646"/>
      <c r="W20" s="657"/>
      <c r="X20" s="676"/>
      <c r="Y20" s="125"/>
      <c r="AQ20" s="304" t="s">
        <v>135</v>
      </c>
      <c r="AR20" s="91"/>
      <c r="AS20" s="321">
        <v>132</v>
      </c>
    </row>
    <row r="21" spans="1:45" s="104" customFormat="1" ht="15.95" customHeight="1">
      <c r="A21" s="146" t="s">
        <v>81</v>
      </c>
      <c r="B21" s="128">
        <v>1</v>
      </c>
      <c r="C21" s="185" t="s">
        <v>139</v>
      </c>
      <c r="D21" s="288" t="s">
        <v>139</v>
      </c>
      <c r="E21" s="243">
        <v>16213</v>
      </c>
      <c r="F21" s="244" t="s">
        <v>140</v>
      </c>
      <c r="G21" s="245" t="s">
        <v>140</v>
      </c>
      <c r="H21" s="409">
        <v>118</v>
      </c>
      <c r="I21" s="192">
        <v>1</v>
      </c>
      <c r="J21" s="464" t="s">
        <v>141</v>
      </c>
      <c r="K21" s="167"/>
      <c r="L21" s="99"/>
      <c r="M21" s="167">
        <f t="shared" si="6"/>
        <v>48</v>
      </c>
      <c r="N21" s="167"/>
      <c r="O21" s="167"/>
      <c r="P21" s="167"/>
      <c r="Q21" s="167"/>
      <c r="R21" s="167"/>
      <c r="S21" s="167"/>
      <c r="T21" s="102"/>
      <c r="U21" s="649"/>
      <c r="V21" s="649"/>
      <c r="W21" s="668">
        <f>IF(ISBLANK($D21),IF(ISTEXT($D21),"",""),$A$20-7)</f>
        <v>41842</v>
      </c>
      <c r="X21" s="167" t="str">
        <f>IF(ISBLANK(V21),IF(ISTEXT(V21),"0",""),V21-$A$20)</f>
        <v/>
      </c>
      <c r="Y21" s="672" t="str">
        <f>IF(V21=0,"",IF((IF(X21&gt;-7,D21,""))=0,"",IF(X21&gt;-7,D21,"")))</f>
        <v/>
      </c>
      <c r="AQ21" s="305" t="s">
        <v>176</v>
      </c>
      <c r="AR21" s="306"/>
      <c r="AS21" s="322">
        <v>132</v>
      </c>
    </row>
    <row r="22" spans="1:45" s="104" customFormat="1" ht="15.95" customHeight="1">
      <c r="A22" s="147"/>
      <c r="B22" s="153"/>
      <c r="C22" s="231" t="s">
        <v>142</v>
      </c>
      <c r="D22" s="289" t="s">
        <v>142</v>
      </c>
      <c r="E22" s="246">
        <v>27562</v>
      </c>
      <c r="F22" s="201" t="s">
        <v>143</v>
      </c>
      <c r="G22" s="202" t="s">
        <v>143</v>
      </c>
      <c r="H22" s="410">
        <v>118</v>
      </c>
      <c r="I22" s="199"/>
      <c r="J22" s="455" t="s">
        <v>144</v>
      </c>
      <c r="K22" s="168"/>
      <c r="L22" s="105"/>
      <c r="M22" s="168">
        <f t="shared" si="6"/>
        <v>131</v>
      </c>
      <c r="N22" s="168"/>
      <c r="O22" s="168"/>
      <c r="P22" s="168"/>
      <c r="Q22" s="168"/>
      <c r="R22" s="168"/>
      <c r="S22" s="168"/>
      <c r="T22" s="108"/>
      <c r="U22" s="647"/>
      <c r="V22" s="647"/>
      <c r="W22" s="669">
        <f t="shared" ref="W22:W35" si="7">IF(ISBLANK($D22),IF(ISTEXT($D22),"",""),$A$20-7)</f>
        <v>41842</v>
      </c>
      <c r="X22" s="168" t="str">
        <f t="shared" ref="X22:X35" si="8">IF(ISBLANK(V22),IF(ISTEXT(V22),"0",""),V22-$A$20)</f>
        <v/>
      </c>
      <c r="Y22" s="673" t="str">
        <f t="shared" ref="Y22:Y35" si="9">IF(V22=0,"",IF((IF(X22&gt;-7,D22,""))=0,"",IF(X22&gt;-7,D22,"")))</f>
        <v/>
      </c>
      <c r="AQ22" s="304"/>
      <c r="AR22" s="89"/>
      <c r="AS22" s="91"/>
    </row>
    <row r="23" spans="1:45" s="104" customFormat="1" ht="15.95" customHeight="1">
      <c r="A23" s="147"/>
      <c r="B23" s="153"/>
      <c r="C23" s="108"/>
      <c r="D23" s="283"/>
      <c r="E23" s="106"/>
      <c r="F23" s="105"/>
      <c r="G23" s="107"/>
      <c r="H23" s="402"/>
      <c r="I23" s="118"/>
      <c r="J23" s="458"/>
      <c r="K23" s="168"/>
      <c r="L23" s="105"/>
      <c r="M23" s="168" t="str">
        <f t="shared" si="6"/>
        <v/>
      </c>
      <c r="N23" s="168"/>
      <c r="O23" s="168"/>
      <c r="P23" s="168"/>
      <c r="Q23" s="168"/>
      <c r="R23" s="168"/>
      <c r="S23" s="168"/>
      <c r="T23" s="108"/>
      <c r="U23" s="647"/>
      <c r="V23" s="647"/>
      <c r="W23" s="669" t="str">
        <f t="shared" si="7"/>
        <v/>
      </c>
      <c r="X23" s="168" t="str">
        <f t="shared" si="8"/>
        <v/>
      </c>
      <c r="Y23" s="673" t="str">
        <f t="shared" si="9"/>
        <v/>
      </c>
      <c r="AQ23" s="304"/>
      <c r="AR23" s="89"/>
      <c r="AS23" s="91"/>
    </row>
    <row r="24" spans="1:45" s="104" customFormat="1" ht="15.95" customHeight="1">
      <c r="A24" s="147"/>
      <c r="B24" s="153">
        <v>2</v>
      </c>
      <c r="C24" s="108"/>
      <c r="D24" s="283"/>
      <c r="E24" s="106"/>
      <c r="F24" s="105"/>
      <c r="G24" s="107"/>
      <c r="H24" s="402"/>
      <c r="I24" s="118"/>
      <c r="J24" s="458"/>
      <c r="K24" s="168"/>
      <c r="L24" s="105"/>
      <c r="M24" s="168" t="str">
        <f t="shared" si="6"/>
        <v/>
      </c>
      <c r="N24" s="168"/>
      <c r="O24" s="168"/>
      <c r="P24" s="168"/>
      <c r="Q24" s="168"/>
      <c r="R24" s="168"/>
      <c r="S24" s="168"/>
      <c r="T24" s="108"/>
      <c r="U24" s="647"/>
      <c r="V24" s="647"/>
      <c r="W24" s="669" t="str">
        <f t="shared" si="7"/>
        <v/>
      </c>
      <c r="X24" s="168" t="str">
        <f t="shared" si="8"/>
        <v/>
      </c>
      <c r="Y24" s="673" t="str">
        <f t="shared" si="9"/>
        <v/>
      </c>
      <c r="AQ24" s="335"/>
      <c r="AR24" s="89"/>
      <c r="AS24" s="91"/>
    </row>
    <row r="25" spans="1:45" s="104" customFormat="1" ht="15.95" customHeight="1">
      <c r="A25" s="147"/>
      <c r="B25" s="108"/>
      <c r="C25" s="108"/>
      <c r="D25" s="283"/>
      <c r="E25" s="106"/>
      <c r="F25" s="105"/>
      <c r="G25" s="107"/>
      <c r="H25" s="402"/>
      <c r="I25" s="118"/>
      <c r="J25" s="458"/>
      <c r="K25" s="168"/>
      <c r="L25" s="105"/>
      <c r="M25" s="168" t="str">
        <f t="shared" si="6"/>
        <v/>
      </c>
      <c r="N25" s="168"/>
      <c r="O25" s="168"/>
      <c r="P25" s="168"/>
      <c r="Q25" s="168"/>
      <c r="R25" s="168"/>
      <c r="S25" s="168"/>
      <c r="T25" s="108"/>
      <c r="U25" s="647"/>
      <c r="V25" s="647"/>
      <c r="W25" s="669" t="str">
        <f t="shared" si="7"/>
        <v/>
      </c>
      <c r="X25" s="168" t="str">
        <f t="shared" si="8"/>
        <v/>
      </c>
      <c r="Y25" s="673" t="str">
        <f t="shared" si="9"/>
        <v/>
      </c>
      <c r="AQ25" s="307" t="s">
        <v>228</v>
      </c>
      <c r="AR25" s="303"/>
      <c r="AS25" s="323">
        <v>102</v>
      </c>
    </row>
    <row r="26" spans="1:45" s="104" customFormat="1" ht="15.95" customHeight="1">
      <c r="A26" s="148"/>
      <c r="B26" s="136">
        <v>3</v>
      </c>
      <c r="C26" s="114"/>
      <c r="D26" s="281"/>
      <c r="E26" s="112"/>
      <c r="F26" s="111"/>
      <c r="G26" s="113"/>
      <c r="H26" s="403"/>
      <c r="I26" s="119"/>
      <c r="J26" s="459"/>
      <c r="K26" s="169"/>
      <c r="L26" s="111"/>
      <c r="M26" s="169" t="str">
        <f t="shared" si="6"/>
        <v/>
      </c>
      <c r="N26" s="169"/>
      <c r="O26" s="169"/>
      <c r="P26" s="169"/>
      <c r="Q26" s="169"/>
      <c r="R26" s="169"/>
      <c r="S26" s="169"/>
      <c r="T26" s="114"/>
      <c r="U26" s="648"/>
      <c r="V26" s="648"/>
      <c r="W26" s="670" t="str">
        <f t="shared" si="7"/>
        <v/>
      </c>
      <c r="X26" s="169" t="str">
        <f t="shared" si="8"/>
        <v/>
      </c>
      <c r="Y26" s="674" t="str">
        <f t="shared" si="9"/>
        <v/>
      </c>
      <c r="AQ26" s="308" t="s">
        <v>229</v>
      </c>
      <c r="AR26" s="91"/>
      <c r="AS26" s="324">
        <v>102</v>
      </c>
    </row>
    <row r="27" spans="1:45" s="104" customFormat="1" ht="15.95" customHeight="1">
      <c r="A27" s="146" t="s">
        <v>83</v>
      </c>
      <c r="B27" s="128">
        <v>1</v>
      </c>
      <c r="C27" s="236" t="s">
        <v>159</v>
      </c>
      <c r="D27" s="290" t="s">
        <v>159</v>
      </c>
      <c r="E27" s="193" t="s">
        <v>160</v>
      </c>
      <c r="F27" s="247" t="s">
        <v>161</v>
      </c>
      <c r="G27" s="248" t="s">
        <v>162</v>
      </c>
      <c r="H27" s="411"/>
      <c r="I27" s="233">
        <v>6</v>
      </c>
      <c r="J27" s="465" t="s">
        <v>163</v>
      </c>
      <c r="K27" s="167"/>
      <c r="L27" s="99"/>
      <c r="M27" s="167">
        <f t="shared" si="6"/>
        <v>102</v>
      </c>
      <c r="N27" s="167"/>
      <c r="O27" s="167"/>
      <c r="P27" s="167"/>
      <c r="Q27" s="167"/>
      <c r="R27" s="167"/>
      <c r="S27" s="167"/>
      <c r="T27" s="102"/>
      <c r="U27" s="649"/>
      <c r="V27" s="649"/>
      <c r="W27" s="668">
        <f t="shared" si="7"/>
        <v>41842</v>
      </c>
      <c r="X27" s="167" t="str">
        <f t="shared" si="8"/>
        <v/>
      </c>
      <c r="Y27" s="672" t="str">
        <f t="shared" si="9"/>
        <v/>
      </c>
      <c r="AQ27" s="308" t="s">
        <v>230</v>
      </c>
      <c r="AR27" s="91"/>
      <c r="AS27" s="324">
        <v>102</v>
      </c>
    </row>
    <row r="28" spans="1:45" s="104" customFormat="1" ht="15.95" customHeight="1">
      <c r="A28" s="147"/>
      <c r="B28" s="153"/>
      <c r="C28" s="237" t="s">
        <v>164</v>
      </c>
      <c r="D28" s="289" t="s">
        <v>165</v>
      </c>
      <c r="E28" s="200">
        <v>11261</v>
      </c>
      <c r="F28" s="201" t="s">
        <v>166</v>
      </c>
      <c r="G28" s="202" t="s">
        <v>166</v>
      </c>
      <c r="H28" s="412">
        <v>240</v>
      </c>
      <c r="I28" s="232"/>
      <c r="J28" s="466" t="s">
        <v>167</v>
      </c>
      <c r="K28" s="168"/>
      <c r="L28" s="105"/>
      <c r="M28" s="168">
        <f t="shared" si="6"/>
        <v>132</v>
      </c>
      <c r="N28" s="168"/>
      <c r="O28" s="168"/>
      <c r="P28" s="168"/>
      <c r="Q28" s="168"/>
      <c r="R28" s="168"/>
      <c r="S28" s="168"/>
      <c r="T28" s="108"/>
      <c r="U28" s="647"/>
      <c r="V28" s="647"/>
      <c r="W28" s="669">
        <f t="shared" si="7"/>
        <v>41842</v>
      </c>
      <c r="X28" s="168" t="str">
        <f t="shared" si="8"/>
        <v/>
      </c>
      <c r="Y28" s="673" t="str">
        <f t="shared" si="9"/>
        <v/>
      </c>
      <c r="AQ28" s="308" t="s">
        <v>231</v>
      </c>
      <c r="AR28" s="91"/>
      <c r="AS28" s="324">
        <v>102</v>
      </c>
    </row>
    <row r="29" spans="1:45" s="104" customFormat="1" ht="15.95" customHeight="1">
      <c r="A29" s="147"/>
      <c r="B29" s="153"/>
      <c r="C29" s="238" t="s">
        <v>168</v>
      </c>
      <c r="D29" s="289" t="s">
        <v>169</v>
      </c>
      <c r="E29" s="246">
        <v>16739</v>
      </c>
      <c r="F29" s="201" t="s">
        <v>170</v>
      </c>
      <c r="G29" s="202" t="s">
        <v>171</v>
      </c>
      <c r="H29" s="412">
        <v>147</v>
      </c>
      <c r="I29" s="199" t="s">
        <v>84</v>
      </c>
      <c r="J29" s="466" t="s">
        <v>172</v>
      </c>
      <c r="K29" s="168"/>
      <c r="L29" s="105"/>
      <c r="M29" s="168">
        <f t="shared" si="6"/>
        <v>48</v>
      </c>
      <c r="N29" s="168"/>
      <c r="O29" s="168"/>
      <c r="P29" s="168"/>
      <c r="Q29" s="168"/>
      <c r="R29" s="168"/>
      <c r="S29" s="168"/>
      <c r="T29" s="108"/>
      <c r="U29" s="647"/>
      <c r="V29" s="647"/>
      <c r="W29" s="669">
        <f t="shared" si="7"/>
        <v>41842</v>
      </c>
      <c r="X29" s="168" t="str">
        <f t="shared" si="8"/>
        <v/>
      </c>
      <c r="Y29" s="673" t="str">
        <f t="shared" si="9"/>
        <v/>
      </c>
      <c r="AQ29" s="308" t="s">
        <v>232</v>
      </c>
      <c r="AR29" s="91"/>
      <c r="AS29" s="324">
        <v>102</v>
      </c>
    </row>
    <row r="30" spans="1:45" s="104" customFormat="1" ht="15.95" customHeight="1">
      <c r="A30" s="147"/>
      <c r="B30" s="153">
        <v>2</v>
      </c>
      <c r="C30" s="108"/>
      <c r="D30" s="283"/>
      <c r="E30" s="106"/>
      <c r="F30" s="105"/>
      <c r="G30" s="107"/>
      <c r="H30" s="402"/>
      <c r="I30" s="118"/>
      <c r="J30" s="458"/>
      <c r="K30" s="168"/>
      <c r="L30" s="105"/>
      <c r="M30" s="168" t="str">
        <f t="shared" si="6"/>
        <v/>
      </c>
      <c r="N30" s="168"/>
      <c r="O30" s="168"/>
      <c r="P30" s="168"/>
      <c r="Q30" s="168"/>
      <c r="R30" s="168"/>
      <c r="S30" s="168"/>
      <c r="T30" s="108"/>
      <c r="U30" s="647"/>
      <c r="V30" s="647"/>
      <c r="W30" s="669" t="str">
        <f t="shared" si="7"/>
        <v/>
      </c>
      <c r="X30" s="168" t="str">
        <f t="shared" si="8"/>
        <v/>
      </c>
      <c r="Y30" s="673" t="str">
        <f t="shared" si="9"/>
        <v/>
      </c>
      <c r="AQ30" s="308" t="s">
        <v>159</v>
      </c>
      <c r="AR30" s="91"/>
      <c r="AS30" s="324">
        <v>102</v>
      </c>
    </row>
    <row r="31" spans="1:45" s="104" customFormat="1" ht="15.95" customHeight="1">
      <c r="A31" s="147"/>
      <c r="B31" s="108"/>
      <c r="C31" s="108"/>
      <c r="D31" s="283"/>
      <c r="E31" s="106"/>
      <c r="F31" s="105"/>
      <c r="G31" s="107"/>
      <c r="H31" s="402"/>
      <c r="I31" s="118"/>
      <c r="J31" s="458"/>
      <c r="K31" s="168"/>
      <c r="L31" s="105"/>
      <c r="M31" s="168" t="str">
        <f t="shared" si="6"/>
        <v/>
      </c>
      <c r="N31" s="168"/>
      <c r="O31" s="168"/>
      <c r="P31" s="168"/>
      <c r="Q31" s="168"/>
      <c r="R31" s="168"/>
      <c r="S31" s="168"/>
      <c r="T31" s="108"/>
      <c r="U31" s="647"/>
      <c r="V31" s="647"/>
      <c r="W31" s="669" t="str">
        <f t="shared" si="7"/>
        <v/>
      </c>
      <c r="X31" s="168" t="str">
        <f t="shared" si="8"/>
        <v/>
      </c>
      <c r="Y31" s="673" t="str">
        <f t="shared" si="9"/>
        <v/>
      </c>
      <c r="AQ31" s="308" t="s">
        <v>233</v>
      </c>
      <c r="AR31" s="91"/>
      <c r="AS31" s="324">
        <v>102</v>
      </c>
    </row>
    <row r="32" spans="1:45" s="104" customFormat="1" ht="15.95" customHeight="1">
      <c r="A32" s="148"/>
      <c r="B32" s="136">
        <v>3</v>
      </c>
      <c r="C32" s="114"/>
      <c r="D32" s="283"/>
      <c r="E32" s="106"/>
      <c r="F32" s="105"/>
      <c r="G32" s="107"/>
      <c r="H32" s="403"/>
      <c r="I32" s="119"/>
      <c r="J32" s="459"/>
      <c r="K32" s="169"/>
      <c r="L32" s="111"/>
      <c r="M32" s="169" t="str">
        <f t="shared" si="6"/>
        <v/>
      </c>
      <c r="N32" s="169"/>
      <c r="O32" s="169"/>
      <c r="P32" s="169"/>
      <c r="Q32" s="169"/>
      <c r="R32" s="169"/>
      <c r="S32" s="169"/>
      <c r="T32" s="114"/>
      <c r="U32" s="648"/>
      <c r="V32" s="648"/>
      <c r="W32" s="670" t="str">
        <f t="shared" si="7"/>
        <v/>
      </c>
      <c r="X32" s="169" t="str">
        <f t="shared" si="8"/>
        <v/>
      </c>
      <c r="Y32" s="674" t="str">
        <f t="shared" si="9"/>
        <v/>
      </c>
      <c r="AQ32" s="308" t="s">
        <v>234</v>
      </c>
      <c r="AR32" s="91"/>
      <c r="AS32" s="324">
        <v>102</v>
      </c>
    </row>
    <row r="33" spans="1:45" s="104" customFormat="1" ht="15.95" customHeight="1">
      <c r="A33" s="217" t="s">
        <v>90</v>
      </c>
      <c r="B33" s="216"/>
      <c r="C33" s="268" t="s">
        <v>131</v>
      </c>
      <c r="D33" s="284" t="s">
        <v>156</v>
      </c>
      <c r="E33" s="240">
        <v>27704</v>
      </c>
      <c r="F33" s="241" t="s">
        <v>157</v>
      </c>
      <c r="G33" s="242" t="s">
        <v>157</v>
      </c>
      <c r="H33" s="413"/>
      <c r="I33" s="224">
        <v>9</v>
      </c>
      <c r="J33" s="467" t="s">
        <v>158</v>
      </c>
      <c r="K33" s="133"/>
      <c r="L33" s="138"/>
      <c r="M33" s="133">
        <f t="shared" si="6"/>
        <v>131</v>
      </c>
      <c r="N33" s="133"/>
      <c r="O33" s="133"/>
      <c r="P33" s="133"/>
      <c r="Q33" s="133"/>
      <c r="R33" s="133"/>
      <c r="S33" s="133"/>
      <c r="T33" s="132"/>
      <c r="U33" s="134"/>
      <c r="V33" s="134"/>
      <c r="W33" s="668">
        <f t="shared" si="7"/>
        <v>41842</v>
      </c>
      <c r="X33" s="133" t="str">
        <f t="shared" si="8"/>
        <v/>
      </c>
      <c r="Y33" s="672" t="str">
        <f t="shared" si="9"/>
        <v/>
      </c>
      <c r="AQ33" s="308" t="s">
        <v>235</v>
      </c>
      <c r="AR33" s="91"/>
      <c r="AS33" s="324">
        <v>102</v>
      </c>
    </row>
    <row r="34" spans="1:45" s="375" customFormat="1" ht="15.95" customHeight="1">
      <c r="A34" s="150" t="s">
        <v>90</v>
      </c>
      <c r="B34" s="216"/>
      <c r="C34" s="368"/>
      <c r="D34" s="379"/>
      <c r="E34" s="380"/>
      <c r="F34" s="381"/>
      <c r="G34" s="382"/>
      <c r="H34" s="413"/>
      <c r="I34" s="369"/>
      <c r="J34" s="468"/>
      <c r="K34" s="383"/>
      <c r="L34" s="385"/>
      <c r="M34" s="383"/>
      <c r="N34" s="383"/>
      <c r="O34" s="383"/>
      <c r="P34" s="383"/>
      <c r="Q34" s="383"/>
      <c r="R34" s="383"/>
      <c r="S34" s="383"/>
      <c r="T34" s="384"/>
      <c r="U34" s="392"/>
      <c r="V34" s="392"/>
      <c r="W34" s="668" t="str">
        <f t="shared" si="7"/>
        <v/>
      </c>
      <c r="X34" s="133" t="str">
        <f t="shared" si="8"/>
        <v/>
      </c>
      <c r="Y34" s="672" t="str">
        <f t="shared" si="9"/>
        <v/>
      </c>
      <c r="AQ34" s="388"/>
      <c r="AR34" s="239"/>
      <c r="AS34" s="377"/>
    </row>
    <row r="35" spans="1:45" s="104" customFormat="1" ht="15.95" customHeight="1">
      <c r="A35" s="150" t="s">
        <v>90</v>
      </c>
      <c r="B35" s="131"/>
      <c r="C35" s="140"/>
      <c r="D35" s="281"/>
      <c r="E35" s="112"/>
      <c r="F35" s="111"/>
      <c r="G35" s="113"/>
      <c r="H35" s="406"/>
      <c r="I35" s="117"/>
      <c r="J35" s="469"/>
      <c r="K35" s="133"/>
      <c r="L35" s="138"/>
      <c r="M35" s="133" t="str">
        <f t="shared" ref="M35:M50" si="10">IF(ISTEXT($D35),VLOOKUP($D35,Agences,3,FALSE),"")</f>
        <v/>
      </c>
      <c r="N35" s="133"/>
      <c r="O35" s="133"/>
      <c r="P35" s="133"/>
      <c r="Q35" s="133"/>
      <c r="R35" s="133"/>
      <c r="S35" s="133"/>
      <c r="T35" s="132"/>
      <c r="U35" s="134"/>
      <c r="V35" s="134"/>
      <c r="W35" s="671" t="str">
        <f t="shared" si="7"/>
        <v/>
      </c>
      <c r="X35" s="133" t="str">
        <f t="shared" si="8"/>
        <v/>
      </c>
      <c r="Y35" s="675" t="str">
        <f t="shared" si="9"/>
        <v/>
      </c>
      <c r="AQ35" s="308" t="s">
        <v>236</v>
      </c>
      <c r="AR35" s="91"/>
      <c r="AS35" s="324">
        <v>102</v>
      </c>
    </row>
    <row r="36" spans="1:45" ht="15.95" customHeight="1">
      <c r="A36" s="143"/>
      <c r="B36" s="154"/>
      <c r="C36" s="143"/>
      <c r="D36" s="286"/>
      <c r="E36" s="92"/>
      <c r="F36" s="89"/>
      <c r="G36" s="429" t="s">
        <v>300</v>
      </c>
      <c r="H36" s="407">
        <f>SUM(H21:H35)</f>
        <v>623</v>
      </c>
      <c r="I36" s="120">
        <f>SUM(I21:I35)</f>
        <v>16</v>
      </c>
      <c r="J36" s="463"/>
      <c r="K36" s="135"/>
      <c r="L36" s="89"/>
      <c r="M36" s="135" t="str">
        <f t="shared" si="10"/>
        <v/>
      </c>
      <c r="N36" s="135"/>
      <c r="O36" s="135"/>
      <c r="P36" s="135"/>
      <c r="Q36" s="135"/>
      <c r="R36" s="135"/>
      <c r="S36" s="135"/>
      <c r="T36" s="98"/>
      <c r="U36" s="651"/>
      <c r="V36" s="651"/>
      <c r="W36" s="656"/>
      <c r="X36" s="98"/>
      <c r="Y36" s="98"/>
      <c r="AQ36" s="308" t="s">
        <v>237</v>
      </c>
      <c r="AR36" s="91"/>
      <c r="AS36" s="324">
        <v>102</v>
      </c>
    </row>
    <row r="37" spans="1:45" ht="15.75" customHeight="1">
      <c r="A37" s="129">
        <f>A20+1</f>
        <v>41850</v>
      </c>
      <c r="B37" s="152" t="str">
        <f>TEXT(($A$37),"jjjj")</f>
        <v>mercredi</v>
      </c>
      <c r="C37" s="121"/>
      <c r="D37" s="291"/>
      <c r="E37" s="252"/>
      <c r="F37" s="251"/>
      <c r="G37" s="251"/>
      <c r="H37" s="408"/>
      <c r="I37" s="394"/>
      <c r="J37" s="448"/>
      <c r="K37" s="299"/>
      <c r="L37" s="121"/>
      <c r="M37" s="299" t="str">
        <f t="shared" si="10"/>
        <v/>
      </c>
      <c r="N37" s="299"/>
      <c r="O37" s="299"/>
      <c r="P37" s="299"/>
      <c r="Q37" s="299"/>
      <c r="R37" s="299"/>
      <c r="S37" s="299"/>
      <c r="T37" s="125"/>
      <c r="U37" s="646"/>
      <c r="V37" s="646"/>
      <c r="W37" s="667"/>
      <c r="X37" s="676"/>
      <c r="Y37" s="125"/>
      <c r="AQ37" s="308" t="s">
        <v>150</v>
      </c>
      <c r="AR37" s="91"/>
      <c r="AS37" s="324">
        <v>102</v>
      </c>
    </row>
    <row r="38" spans="1:45" s="104" customFormat="1" ht="15.95" customHeight="1">
      <c r="A38" s="146" t="s">
        <v>81</v>
      </c>
      <c r="B38" s="128">
        <v>1</v>
      </c>
      <c r="C38" s="249" t="s">
        <v>184</v>
      </c>
      <c r="D38" s="290" t="s">
        <v>174</v>
      </c>
      <c r="E38" s="254">
        <v>16609</v>
      </c>
      <c r="F38" s="194" t="s">
        <v>185</v>
      </c>
      <c r="G38" s="195" t="s">
        <v>186</v>
      </c>
      <c r="H38" s="414">
        <v>200</v>
      </c>
      <c r="I38" s="233"/>
      <c r="J38" s="470" t="s">
        <v>187</v>
      </c>
      <c r="K38" s="167"/>
      <c r="L38" s="99"/>
      <c r="M38" s="167">
        <f t="shared" si="10"/>
        <v>48</v>
      </c>
      <c r="N38" s="167"/>
      <c r="O38" s="167"/>
      <c r="P38" s="167"/>
      <c r="Q38" s="167"/>
      <c r="R38" s="167"/>
      <c r="S38" s="167"/>
      <c r="T38" s="102"/>
      <c r="U38" s="649"/>
      <c r="V38" s="663"/>
      <c r="W38" s="668">
        <f>IF(ISBLANK($D38),IF(ISTEXT($D38),"",""),$A$37-7)</f>
        <v>41843</v>
      </c>
      <c r="X38" s="167" t="str">
        <f>IF(ISBLANK(V38),IF(ISTEXT(V38),"0",""),V38-$A$37)</f>
        <v/>
      </c>
      <c r="Y38" s="672" t="str">
        <f>IF(V38=0,"",IF((IF(X38&gt;-7,D38,""))=0,"",IF(X38&gt;-7,D38,"")))</f>
        <v/>
      </c>
      <c r="AQ38" s="308" t="s">
        <v>238</v>
      </c>
      <c r="AR38" s="91"/>
      <c r="AS38" s="324">
        <v>102</v>
      </c>
    </row>
    <row r="39" spans="1:45" s="104" customFormat="1" ht="15.95" customHeight="1">
      <c r="A39" s="147"/>
      <c r="B39" s="153"/>
      <c r="C39" s="250" t="s">
        <v>188</v>
      </c>
      <c r="D39" s="292" t="s">
        <v>174</v>
      </c>
      <c r="E39" s="196">
        <v>16683</v>
      </c>
      <c r="F39" s="197" t="s">
        <v>189</v>
      </c>
      <c r="G39" s="255" t="s">
        <v>190</v>
      </c>
      <c r="H39" s="415">
        <v>115</v>
      </c>
      <c r="I39" s="189"/>
      <c r="J39" s="466" t="s">
        <v>191</v>
      </c>
      <c r="K39" s="168"/>
      <c r="L39" s="105"/>
      <c r="M39" s="168">
        <f t="shared" si="10"/>
        <v>48</v>
      </c>
      <c r="N39" s="168"/>
      <c r="O39" s="168"/>
      <c r="P39" s="168"/>
      <c r="Q39" s="168"/>
      <c r="R39" s="168"/>
      <c r="S39" s="168"/>
      <c r="T39" s="108"/>
      <c r="U39" s="647"/>
      <c r="V39" s="664"/>
      <c r="W39" s="669">
        <f t="shared" ref="W39:W52" si="11">IF(ISBLANK($D39),IF(ISTEXT($D39),"",""),$A$37-7)</f>
        <v>41843</v>
      </c>
      <c r="X39" s="168" t="str">
        <f t="shared" ref="X39:X52" si="12">IF(ISBLANK(V39),IF(ISTEXT(V39),"0",""),V39-$A$37)</f>
        <v/>
      </c>
      <c r="Y39" s="673" t="str">
        <f t="shared" ref="Y39:Y52" si="13">IF(V39=0,"",IF((IF(X39&gt;-7,D39,""))=0,"",IF(X39&gt;-7,D39,"")))</f>
        <v/>
      </c>
      <c r="AQ39" s="308" t="s">
        <v>125</v>
      </c>
      <c r="AR39" s="91"/>
      <c r="AS39" s="324">
        <v>102</v>
      </c>
    </row>
    <row r="40" spans="1:45" s="104" customFormat="1" ht="15.95" customHeight="1">
      <c r="A40" s="147"/>
      <c r="B40" s="153"/>
      <c r="C40" s="190"/>
      <c r="D40" s="278"/>
      <c r="E40" s="196"/>
      <c r="F40" s="229"/>
      <c r="G40" s="256"/>
      <c r="H40" s="416"/>
      <c r="I40" s="230"/>
      <c r="J40" s="455"/>
      <c r="K40" s="168"/>
      <c r="L40" s="105"/>
      <c r="M40" s="168" t="str">
        <f t="shared" si="10"/>
        <v/>
      </c>
      <c r="N40" s="168"/>
      <c r="O40" s="168"/>
      <c r="P40" s="168"/>
      <c r="Q40" s="168"/>
      <c r="R40" s="168"/>
      <c r="S40" s="168"/>
      <c r="T40" s="108"/>
      <c r="U40" s="647"/>
      <c r="V40" s="664"/>
      <c r="W40" s="669" t="str">
        <f t="shared" si="11"/>
        <v/>
      </c>
      <c r="X40" s="168" t="str">
        <f t="shared" si="12"/>
        <v/>
      </c>
      <c r="Y40" s="673" t="str">
        <f t="shared" si="13"/>
        <v/>
      </c>
      <c r="AQ40" s="309" t="s">
        <v>239</v>
      </c>
      <c r="AR40" s="306"/>
      <c r="AS40" s="325">
        <v>102</v>
      </c>
    </row>
    <row r="41" spans="1:45" s="104" customFormat="1" ht="15.95" customHeight="1">
      <c r="A41" s="147"/>
      <c r="B41" s="153">
        <v>2</v>
      </c>
      <c r="C41" s="250" t="s">
        <v>192</v>
      </c>
      <c r="D41" s="278" t="s">
        <v>174</v>
      </c>
      <c r="E41" s="196">
        <v>16594</v>
      </c>
      <c r="F41" s="197" t="s">
        <v>193</v>
      </c>
      <c r="G41" s="198" t="s">
        <v>194</v>
      </c>
      <c r="H41" s="416">
        <v>839</v>
      </c>
      <c r="I41" s="230"/>
      <c r="J41" s="455" t="s">
        <v>195</v>
      </c>
      <c r="K41" s="168"/>
      <c r="L41" s="105"/>
      <c r="M41" s="168">
        <f t="shared" si="10"/>
        <v>48</v>
      </c>
      <c r="N41" s="168"/>
      <c r="O41" s="168"/>
      <c r="P41" s="168"/>
      <c r="Q41" s="168"/>
      <c r="R41" s="168"/>
      <c r="S41" s="168"/>
      <c r="T41" s="108"/>
      <c r="U41" s="647"/>
      <c r="V41" s="664"/>
      <c r="W41" s="669">
        <f t="shared" si="11"/>
        <v>41843</v>
      </c>
      <c r="X41" s="168" t="str">
        <f t="shared" si="12"/>
        <v/>
      </c>
      <c r="Y41" s="673" t="str">
        <f t="shared" si="13"/>
        <v/>
      </c>
      <c r="AQ41" s="308"/>
      <c r="AR41" s="89"/>
      <c r="AS41" s="91"/>
    </row>
    <row r="42" spans="1:45" s="104" customFormat="1" ht="15.95" customHeight="1">
      <c r="A42" s="147"/>
      <c r="B42" s="108"/>
      <c r="C42" s="109"/>
      <c r="D42" s="280"/>
      <c r="E42" s="106"/>
      <c r="F42" s="105"/>
      <c r="G42" s="107"/>
      <c r="H42" s="417"/>
      <c r="I42" s="118"/>
      <c r="J42" s="458"/>
      <c r="K42" s="168"/>
      <c r="L42" s="105"/>
      <c r="M42" s="168" t="str">
        <f t="shared" si="10"/>
        <v/>
      </c>
      <c r="N42" s="168"/>
      <c r="O42" s="168"/>
      <c r="P42" s="168"/>
      <c r="Q42" s="168"/>
      <c r="R42" s="168"/>
      <c r="S42" s="168"/>
      <c r="T42" s="108"/>
      <c r="U42" s="647"/>
      <c r="V42" s="664"/>
      <c r="W42" s="669" t="str">
        <f t="shared" si="11"/>
        <v/>
      </c>
      <c r="X42" s="168" t="str">
        <f t="shared" si="12"/>
        <v/>
      </c>
      <c r="Y42" s="673" t="str">
        <f t="shared" si="13"/>
        <v/>
      </c>
      <c r="AQ42" s="308"/>
      <c r="AR42" s="89"/>
      <c r="AS42" s="91"/>
    </row>
    <row r="43" spans="1:45" s="104" customFormat="1" ht="15.95" customHeight="1">
      <c r="A43" s="148"/>
      <c r="B43" s="136">
        <v>3</v>
      </c>
      <c r="C43" s="115"/>
      <c r="D43" s="293"/>
      <c r="E43" s="112"/>
      <c r="F43" s="111"/>
      <c r="G43" s="113"/>
      <c r="H43" s="418"/>
      <c r="I43" s="119"/>
      <c r="J43" s="459"/>
      <c r="K43" s="169"/>
      <c r="L43" s="111"/>
      <c r="M43" s="169" t="str">
        <f t="shared" si="10"/>
        <v/>
      </c>
      <c r="N43" s="169"/>
      <c r="O43" s="169"/>
      <c r="P43" s="169"/>
      <c r="Q43" s="169"/>
      <c r="R43" s="169"/>
      <c r="S43" s="169"/>
      <c r="T43" s="114"/>
      <c r="U43" s="648"/>
      <c r="V43" s="665"/>
      <c r="W43" s="670" t="str">
        <f t="shared" si="11"/>
        <v/>
      </c>
      <c r="X43" s="169" t="str">
        <f t="shared" si="12"/>
        <v/>
      </c>
      <c r="Y43" s="674" t="str">
        <f t="shared" si="13"/>
        <v/>
      </c>
      <c r="AQ43" s="335"/>
      <c r="AR43" s="89"/>
      <c r="AS43" s="91"/>
    </row>
    <row r="44" spans="1:45" s="104" customFormat="1" ht="15.95" customHeight="1">
      <c r="A44" s="146" t="s">
        <v>276</v>
      </c>
      <c r="B44" s="128">
        <v>1</v>
      </c>
      <c r="D44" s="294"/>
      <c r="E44" s="99"/>
      <c r="F44" s="99"/>
      <c r="G44" s="101"/>
      <c r="H44" s="419"/>
      <c r="I44" s="102"/>
      <c r="J44" s="471"/>
      <c r="K44" s="167"/>
      <c r="L44" s="99"/>
      <c r="M44" s="167" t="str">
        <f t="shared" si="10"/>
        <v/>
      </c>
      <c r="N44" s="167"/>
      <c r="O44" s="167"/>
      <c r="P44" s="167"/>
      <c r="Q44" s="167"/>
      <c r="R44" s="167"/>
      <c r="S44" s="167"/>
      <c r="T44" s="102"/>
      <c r="U44" s="649"/>
      <c r="V44" s="663"/>
      <c r="W44" s="668" t="str">
        <f t="shared" si="11"/>
        <v/>
      </c>
      <c r="X44" s="167" t="str">
        <f t="shared" si="12"/>
        <v/>
      </c>
      <c r="Y44" s="672" t="str">
        <f t="shared" si="13"/>
        <v/>
      </c>
      <c r="AQ44" s="310" t="s">
        <v>240</v>
      </c>
      <c r="AR44" s="303"/>
      <c r="AS44" s="326">
        <v>121</v>
      </c>
    </row>
    <row r="45" spans="1:45" s="104" customFormat="1" ht="15.95" customHeight="1">
      <c r="A45" s="147"/>
      <c r="B45" s="153"/>
      <c r="D45" s="280"/>
      <c r="E45" s="105"/>
      <c r="F45" s="105"/>
      <c r="G45" s="107"/>
      <c r="H45" s="420"/>
      <c r="I45" s="108"/>
      <c r="J45" s="471"/>
      <c r="K45" s="168"/>
      <c r="L45" s="105"/>
      <c r="M45" s="168" t="str">
        <f t="shared" si="10"/>
        <v/>
      </c>
      <c r="N45" s="168"/>
      <c r="O45" s="168"/>
      <c r="P45" s="168"/>
      <c r="Q45" s="168"/>
      <c r="R45" s="168"/>
      <c r="S45" s="168"/>
      <c r="T45" s="108"/>
      <c r="U45" s="647"/>
      <c r="V45" s="664"/>
      <c r="W45" s="669" t="str">
        <f t="shared" si="11"/>
        <v/>
      </c>
      <c r="X45" s="168" t="str">
        <f t="shared" si="12"/>
        <v/>
      </c>
      <c r="Y45" s="673" t="str">
        <f t="shared" si="13"/>
        <v/>
      </c>
      <c r="AQ45" s="311" t="s">
        <v>241</v>
      </c>
      <c r="AR45" s="91"/>
      <c r="AS45" s="327">
        <v>121</v>
      </c>
    </row>
    <row r="46" spans="1:45" s="104" customFormat="1" ht="15.95" customHeight="1">
      <c r="A46" s="147"/>
      <c r="B46" s="153"/>
      <c r="C46" s="109"/>
      <c r="D46" s="295"/>
      <c r="E46" s="258"/>
      <c r="F46" s="257"/>
      <c r="G46" s="266"/>
      <c r="H46" s="402"/>
      <c r="I46" s="168"/>
      <c r="J46" s="458"/>
      <c r="K46" s="168"/>
      <c r="L46" s="105"/>
      <c r="M46" s="168" t="str">
        <f t="shared" si="10"/>
        <v/>
      </c>
      <c r="N46" s="168"/>
      <c r="O46" s="168"/>
      <c r="P46" s="168"/>
      <c r="Q46" s="168"/>
      <c r="R46" s="168"/>
      <c r="S46" s="168"/>
      <c r="T46" s="108"/>
      <c r="U46" s="647"/>
      <c r="V46" s="664"/>
      <c r="W46" s="669" t="str">
        <f t="shared" si="11"/>
        <v/>
      </c>
      <c r="X46" s="168" t="str">
        <f t="shared" si="12"/>
        <v/>
      </c>
      <c r="Y46" s="673" t="str">
        <f t="shared" si="13"/>
        <v/>
      </c>
      <c r="AQ46" s="311" t="s">
        <v>242</v>
      </c>
      <c r="AR46" s="91"/>
      <c r="AS46" s="327">
        <v>121</v>
      </c>
    </row>
    <row r="47" spans="1:45" s="104" customFormat="1" ht="15.95" customHeight="1">
      <c r="A47" s="147"/>
      <c r="B47" s="153">
        <v>2</v>
      </c>
      <c r="C47" s="109"/>
      <c r="D47" s="295"/>
      <c r="E47" s="258"/>
      <c r="F47" s="257"/>
      <c r="G47" s="266"/>
      <c r="H47" s="402"/>
      <c r="I47" s="168"/>
      <c r="J47" s="458"/>
      <c r="K47" s="168"/>
      <c r="L47" s="105"/>
      <c r="M47" s="168" t="str">
        <f t="shared" si="10"/>
        <v/>
      </c>
      <c r="N47" s="168"/>
      <c r="O47" s="168"/>
      <c r="P47" s="168"/>
      <c r="Q47" s="168"/>
      <c r="R47" s="168"/>
      <c r="S47" s="168"/>
      <c r="T47" s="108"/>
      <c r="U47" s="647"/>
      <c r="V47" s="664"/>
      <c r="W47" s="669" t="str">
        <f t="shared" si="11"/>
        <v/>
      </c>
      <c r="X47" s="168" t="str">
        <f t="shared" si="12"/>
        <v/>
      </c>
      <c r="Y47" s="673" t="str">
        <f t="shared" si="13"/>
        <v/>
      </c>
      <c r="AQ47" s="312" t="s">
        <v>243</v>
      </c>
      <c r="AR47" s="91"/>
      <c r="AS47" s="327">
        <v>121</v>
      </c>
    </row>
    <row r="48" spans="1:45" s="104" customFormat="1" ht="15.95" customHeight="1">
      <c r="A48" s="147"/>
      <c r="B48" s="108"/>
      <c r="C48" s="109"/>
      <c r="D48" s="295"/>
      <c r="E48" s="258"/>
      <c r="F48" s="257"/>
      <c r="G48" s="266"/>
      <c r="H48" s="402"/>
      <c r="I48" s="168"/>
      <c r="J48" s="458"/>
      <c r="K48" s="168"/>
      <c r="L48" s="105"/>
      <c r="M48" s="168" t="str">
        <f t="shared" si="10"/>
        <v/>
      </c>
      <c r="N48" s="168"/>
      <c r="O48" s="168"/>
      <c r="P48" s="168"/>
      <c r="Q48" s="168"/>
      <c r="R48" s="168"/>
      <c r="S48" s="168"/>
      <c r="T48" s="108"/>
      <c r="U48" s="647"/>
      <c r="V48" s="664"/>
      <c r="W48" s="669" t="str">
        <f t="shared" si="11"/>
        <v/>
      </c>
      <c r="X48" s="168" t="str">
        <f t="shared" si="12"/>
        <v/>
      </c>
      <c r="Y48" s="673" t="str">
        <f t="shared" si="13"/>
        <v/>
      </c>
      <c r="AQ48" s="311" t="s">
        <v>244</v>
      </c>
      <c r="AR48" s="91"/>
      <c r="AS48" s="327">
        <v>121</v>
      </c>
    </row>
    <row r="49" spans="1:45" s="104" customFormat="1" ht="15.95" customHeight="1">
      <c r="A49" s="148"/>
      <c r="B49" s="136">
        <v>3</v>
      </c>
      <c r="C49" s="115"/>
      <c r="D49" s="296"/>
      <c r="E49" s="260"/>
      <c r="F49" s="259"/>
      <c r="G49" s="267"/>
      <c r="H49" s="403"/>
      <c r="I49" s="169"/>
      <c r="J49" s="459"/>
      <c r="K49" s="169"/>
      <c r="L49" s="111"/>
      <c r="M49" s="169" t="str">
        <f t="shared" si="10"/>
        <v/>
      </c>
      <c r="N49" s="169"/>
      <c r="O49" s="169"/>
      <c r="P49" s="169"/>
      <c r="Q49" s="169"/>
      <c r="R49" s="169"/>
      <c r="S49" s="169"/>
      <c r="T49" s="114"/>
      <c r="U49" s="648"/>
      <c r="V49" s="665"/>
      <c r="W49" s="670" t="str">
        <f t="shared" si="11"/>
        <v/>
      </c>
      <c r="X49" s="169" t="str">
        <f t="shared" si="12"/>
        <v/>
      </c>
      <c r="Y49" s="674" t="str">
        <f t="shared" si="13"/>
        <v/>
      </c>
      <c r="AQ49" s="311" t="s">
        <v>107</v>
      </c>
      <c r="AR49" s="91"/>
      <c r="AS49" s="327">
        <v>121</v>
      </c>
    </row>
    <row r="50" spans="1:45" s="104" customFormat="1" ht="15.95" customHeight="1">
      <c r="A50" s="150" t="s">
        <v>90</v>
      </c>
      <c r="B50" s="131"/>
      <c r="C50" s="132"/>
      <c r="D50" s="281"/>
      <c r="E50" s="112"/>
      <c r="F50" s="111"/>
      <c r="G50" s="111"/>
      <c r="H50" s="421"/>
      <c r="I50" s="139"/>
      <c r="J50" s="462"/>
      <c r="K50" s="167"/>
      <c r="L50" s="99"/>
      <c r="M50" s="167" t="str">
        <f t="shared" si="10"/>
        <v/>
      </c>
      <c r="N50" s="167"/>
      <c r="O50" s="167"/>
      <c r="P50" s="167"/>
      <c r="Q50" s="167"/>
      <c r="R50" s="167"/>
      <c r="S50" s="167"/>
      <c r="T50" s="102"/>
      <c r="U50" s="649"/>
      <c r="V50" s="663"/>
      <c r="W50" s="671" t="str">
        <f t="shared" si="11"/>
        <v/>
      </c>
      <c r="X50" s="133" t="str">
        <f t="shared" si="12"/>
        <v/>
      </c>
      <c r="Y50" s="672" t="str">
        <f t="shared" si="13"/>
        <v/>
      </c>
      <c r="AQ50" s="312" t="s">
        <v>245</v>
      </c>
      <c r="AR50" s="91"/>
      <c r="AS50" s="327">
        <v>121</v>
      </c>
    </row>
    <row r="51" spans="1:45" s="104" customFormat="1" ht="15.95" customHeight="1">
      <c r="A51" s="150" t="s">
        <v>90</v>
      </c>
      <c r="B51" s="131"/>
      <c r="C51" s="132"/>
      <c r="D51" s="281"/>
      <c r="E51" s="112"/>
      <c r="F51" s="111"/>
      <c r="G51" s="111"/>
      <c r="H51" s="421"/>
      <c r="I51" s="139"/>
      <c r="J51" s="462"/>
      <c r="K51" s="167"/>
      <c r="L51" s="99"/>
      <c r="M51" s="167"/>
      <c r="N51" s="167"/>
      <c r="O51" s="167"/>
      <c r="P51" s="167"/>
      <c r="Q51" s="167"/>
      <c r="R51" s="167"/>
      <c r="S51" s="167"/>
      <c r="T51" s="102"/>
      <c r="U51" s="649"/>
      <c r="V51" s="663"/>
      <c r="W51" s="671" t="str">
        <f t="shared" si="11"/>
        <v/>
      </c>
      <c r="X51" s="133" t="str">
        <f t="shared" si="12"/>
        <v/>
      </c>
      <c r="Y51" s="672" t="str">
        <f t="shared" si="13"/>
        <v/>
      </c>
      <c r="AQ51" s="312"/>
      <c r="AR51" s="91"/>
      <c r="AS51" s="327"/>
    </row>
    <row r="52" spans="1:45" s="104" customFormat="1" ht="15.95" customHeight="1">
      <c r="A52" s="150" t="s">
        <v>90</v>
      </c>
      <c r="B52" s="131"/>
      <c r="C52" s="132"/>
      <c r="D52" s="285"/>
      <c r="E52" s="172"/>
      <c r="F52" s="138"/>
      <c r="G52" s="138"/>
      <c r="H52" s="421"/>
      <c r="I52" s="139"/>
      <c r="J52" s="462"/>
      <c r="K52" s="133"/>
      <c r="L52" s="138"/>
      <c r="M52" s="133" t="str">
        <f t="shared" ref="M52:M67" si="14">IF(ISTEXT($D52),VLOOKUP($D52,Agences,3,FALSE),"")</f>
        <v/>
      </c>
      <c r="N52" s="133"/>
      <c r="O52" s="133"/>
      <c r="P52" s="133"/>
      <c r="Q52" s="133"/>
      <c r="R52" s="133"/>
      <c r="S52" s="133"/>
      <c r="T52" s="132"/>
      <c r="U52" s="134"/>
      <c r="V52" s="666"/>
      <c r="W52" s="671" t="str">
        <f t="shared" si="11"/>
        <v/>
      </c>
      <c r="X52" s="133" t="str">
        <f t="shared" si="12"/>
        <v/>
      </c>
      <c r="Y52" s="675" t="str">
        <f t="shared" si="13"/>
        <v/>
      </c>
      <c r="AQ52" s="311" t="s">
        <v>246</v>
      </c>
      <c r="AR52" s="91"/>
      <c r="AS52" s="327">
        <v>121</v>
      </c>
    </row>
    <row r="53" spans="1:45" ht="15.95" customHeight="1">
      <c r="A53" s="88"/>
      <c r="B53" s="154"/>
      <c r="C53" s="89"/>
      <c r="D53" s="286"/>
      <c r="E53" s="92"/>
      <c r="F53" s="89"/>
      <c r="G53" s="429" t="s">
        <v>300</v>
      </c>
      <c r="H53" s="407">
        <f>SUM(H38:H52)</f>
        <v>1154</v>
      </c>
      <c r="I53" s="120">
        <f>SUM(I38:I52)</f>
        <v>0</v>
      </c>
      <c r="J53" s="463"/>
      <c r="K53" s="135"/>
      <c r="L53" s="89"/>
      <c r="M53" s="135" t="str">
        <f t="shared" si="14"/>
        <v/>
      </c>
      <c r="N53" s="135"/>
      <c r="O53" s="135"/>
      <c r="P53" s="135"/>
      <c r="Q53" s="135"/>
      <c r="R53" s="135"/>
      <c r="S53" s="135"/>
      <c r="T53" s="98"/>
      <c r="U53" s="651"/>
      <c r="V53" s="651"/>
      <c r="W53" s="656"/>
      <c r="X53" s="98"/>
      <c r="Y53" s="98"/>
      <c r="AQ53" s="311" t="s">
        <v>247</v>
      </c>
      <c r="AR53" s="91"/>
      <c r="AS53" s="327">
        <v>121</v>
      </c>
    </row>
    <row r="54" spans="1:45" ht="15.95" customHeight="1">
      <c r="A54" s="129">
        <f>A37+1</f>
        <v>41851</v>
      </c>
      <c r="B54" s="152" t="str">
        <f>TEXT(($A$54),"jjjj")</f>
        <v>jeudi</v>
      </c>
      <c r="C54" s="121"/>
      <c r="D54" s="291"/>
      <c r="E54" s="252"/>
      <c r="F54" s="251"/>
      <c r="G54" s="251"/>
      <c r="H54" s="422"/>
      <c r="I54" s="123"/>
      <c r="J54" s="448"/>
      <c r="K54" s="299"/>
      <c r="L54" s="121"/>
      <c r="M54" s="299" t="str">
        <f t="shared" si="14"/>
        <v/>
      </c>
      <c r="N54" s="299"/>
      <c r="O54" s="299"/>
      <c r="P54" s="299"/>
      <c r="Q54" s="299"/>
      <c r="R54" s="299"/>
      <c r="S54" s="299"/>
      <c r="T54" s="125"/>
      <c r="U54" s="646"/>
      <c r="V54" s="646"/>
      <c r="W54" s="667"/>
      <c r="X54" s="676"/>
      <c r="Y54" s="676"/>
      <c r="AQ54" s="311" t="s">
        <v>248</v>
      </c>
      <c r="AR54" s="91"/>
      <c r="AS54" s="327">
        <v>121</v>
      </c>
    </row>
    <row r="55" spans="1:45" s="104" customFormat="1" ht="15.95" customHeight="1">
      <c r="A55" s="146" t="s">
        <v>81</v>
      </c>
      <c r="B55" s="128">
        <v>1</v>
      </c>
      <c r="C55" s="269" t="s">
        <v>175</v>
      </c>
      <c r="D55" s="290" t="s">
        <v>176</v>
      </c>
      <c r="E55" s="193">
        <v>29000</v>
      </c>
      <c r="F55" s="194" t="s">
        <v>177</v>
      </c>
      <c r="G55" s="195" t="s">
        <v>177</v>
      </c>
      <c r="H55" s="415">
        <v>260</v>
      </c>
      <c r="I55" s="192" t="s">
        <v>84</v>
      </c>
      <c r="J55" s="455" t="s">
        <v>178</v>
      </c>
      <c r="K55" s="167"/>
      <c r="L55" s="99"/>
      <c r="M55" s="167">
        <f t="shared" si="14"/>
        <v>132</v>
      </c>
      <c r="N55" s="167"/>
      <c r="O55" s="167"/>
      <c r="P55" s="167"/>
      <c r="Q55" s="167"/>
      <c r="R55" s="167"/>
      <c r="S55" s="167"/>
      <c r="T55" s="102"/>
      <c r="U55" s="649"/>
      <c r="V55" s="663"/>
      <c r="W55" s="654">
        <f>IF(ISBLANK($D55),IF(ISTEXT($D55),"",""),$A$54-7)</f>
        <v>41844</v>
      </c>
      <c r="X55" s="167" t="str">
        <f>IF(ISBLANK(V55),IF(ISTEXT(V55),"0",""),V55-$A$54)</f>
        <v/>
      </c>
      <c r="Y55" s="659" t="str">
        <f>IF(V55=0,"",IF((IF(X55&gt;-7,D55,""))=0,"",IF(X55&gt;-7,D55,"")))</f>
        <v/>
      </c>
      <c r="AQ55" s="311" t="s">
        <v>116</v>
      </c>
      <c r="AR55" s="91"/>
      <c r="AS55" s="327">
        <v>121</v>
      </c>
    </row>
    <row r="56" spans="1:45" s="104" customFormat="1" ht="15.95" customHeight="1">
      <c r="A56" s="147"/>
      <c r="B56" s="153"/>
      <c r="C56" s="269" t="s">
        <v>179</v>
      </c>
      <c r="D56" s="278" t="s">
        <v>180</v>
      </c>
      <c r="E56" s="196">
        <v>11353</v>
      </c>
      <c r="F56" s="197" t="s">
        <v>181</v>
      </c>
      <c r="G56" s="198" t="s">
        <v>182</v>
      </c>
      <c r="H56" s="415">
        <v>168</v>
      </c>
      <c r="I56" s="189"/>
      <c r="J56" s="466" t="s">
        <v>183</v>
      </c>
      <c r="K56" s="168"/>
      <c r="L56" s="105"/>
      <c r="M56" s="168">
        <f t="shared" si="14"/>
        <v>132</v>
      </c>
      <c r="N56" s="168"/>
      <c r="O56" s="168"/>
      <c r="P56" s="168"/>
      <c r="Q56" s="168"/>
      <c r="R56" s="168"/>
      <c r="S56" s="168"/>
      <c r="T56" s="108"/>
      <c r="U56" s="647"/>
      <c r="V56" s="664"/>
      <c r="W56" s="652">
        <f t="shared" ref="W56:W69" si="15">IF(ISBLANK($D56),IF(ISTEXT($D56),"",""),$A$54-7)</f>
        <v>41844</v>
      </c>
      <c r="X56" s="168" t="str">
        <f t="shared" ref="X56:X69" si="16">IF(ISBLANK(V56),IF(ISTEXT(V56),"0",""),V56-$A$54)</f>
        <v/>
      </c>
      <c r="Y56" s="660" t="str">
        <f t="shared" ref="Y56:Y69" si="17">IF(V56=0,"",IF((IF(X56&gt;-7,D56,""))=0,"",IF(X56&gt;-7,D56,"")))</f>
        <v/>
      </c>
      <c r="AQ56" s="311" t="s">
        <v>111</v>
      </c>
      <c r="AR56" s="91"/>
      <c r="AS56" s="327">
        <v>121</v>
      </c>
    </row>
    <row r="57" spans="1:45" s="104" customFormat="1" ht="15.95" customHeight="1">
      <c r="A57" s="147"/>
      <c r="B57" s="153"/>
      <c r="C57" s="109"/>
      <c r="D57" s="280"/>
      <c r="E57" s="106"/>
      <c r="F57" s="105"/>
      <c r="G57" s="107"/>
      <c r="H57" s="417"/>
      <c r="I57" s="118"/>
      <c r="J57" s="458"/>
      <c r="K57" s="168"/>
      <c r="L57" s="105"/>
      <c r="M57" s="168" t="str">
        <f t="shared" si="14"/>
        <v/>
      </c>
      <c r="N57" s="168"/>
      <c r="O57" s="168"/>
      <c r="P57" s="168"/>
      <c r="Q57" s="168"/>
      <c r="R57" s="168"/>
      <c r="S57" s="168"/>
      <c r="T57" s="108"/>
      <c r="U57" s="647"/>
      <c r="V57" s="664"/>
      <c r="W57" s="652" t="str">
        <f t="shared" si="15"/>
        <v/>
      </c>
      <c r="X57" s="168" t="str">
        <f t="shared" si="16"/>
        <v/>
      </c>
      <c r="Y57" s="660" t="str">
        <f t="shared" si="17"/>
        <v/>
      </c>
      <c r="AQ57" s="311" t="s">
        <v>249</v>
      </c>
      <c r="AR57" s="91"/>
      <c r="AS57" s="327">
        <v>121</v>
      </c>
    </row>
    <row r="58" spans="1:45" s="104" customFormat="1" ht="15.95" customHeight="1">
      <c r="A58" s="147"/>
      <c r="B58" s="153">
        <v>2</v>
      </c>
      <c r="C58" s="109"/>
      <c r="D58" s="280"/>
      <c r="E58" s="106"/>
      <c r="F58" s="105"/>
      <c r="G58" s="107"/>
      <c r="H58" s="417"/>
      <c r="I58" s="118"/>
      <c r="J58" s="458"/>
      <c r="K58" s="168"/>
      <c r="L58" s="105"/>
      <c r="M58" s="168" t="str">
        <f t="shared" si="14"/>
        <v/>
      </c>
      <c r="N58" s="168"/>
      <c r="O58" s="168"/>
      <c r="P58" s="168"/>
      <c r="Q58" s="168"/>
      <c r="R58" s="168"/>
      <c r="S58" s="168"/>
      <c r="T58" s="108"/>
      <c r="U58" s="647"/>
      <c r="V58" s="664"/>
      <c r="W58" s="652" t="str">
        <f t="shared" si="15"/>
        <v/>
      </c>
      <c r="X58" s="168" t="str">
        <f t="shared" si="16"/>
        <v/>
      </c>
      <c r="Y58" s="660" t="str">
        <f t="shared" si="17"/>
        <v/>
      </c>
      <c r="AQ58" s="313" t="s">
        <v>250</v>
      </c>
      <c r="AR58" s="306"/>
      <c r="AS58" s="328">
        <v>121</v>
      </c>
    </row>
    <row r="59" spans="1:45" s="104" customFormat="1" ht="15.95" customHeight="1">
      <c r="A59" s="147"/>
      <c r="B59" s="108"/>
      <c r="C59" s="109"/>
      <c r="D59" s="280"/>
      <c r="E59" s="106"/>
      <c r="F59" s="105"/>
      <c r="G59" s="107"/>
      <c r="H59" s="417"/>
      <c r="I59" s="118"/>
      <c r="J59" s="458"/>
      <c r="K59" s="168"/>
      <c r="L59" s="105"/>
      <c r="M59" s="168" t="str">
        <f t="shared" si="14"/>
        <v/>
      </c>
      <c r="N59" s="168"/>
      <c r="O59" s="168"/>
      <c r="P59" s="168"/>
      <c r="Q59" s="168"/>
      <c r="R59" s="168"/>
      <c r="S59" s="168"/>
      <c r="T59" s="108"/>
      <c r="U59" s="647"/>
      <c r="V59" s="664"/>
      <c r="W59" s="652" t="str">
        <f t="shared" si="15"/>
        <v/>
      </c>
      <c r="X59" s="168" t="str">
        <f t="shared" si="16"/>
        <v/>
      </c>
      <c r="Y59" s="660" t="str">
        <f t="shared" si="17"/>
        <v/>
      </c>
      <c r="AQ59" s="311"/>
      <c r="AR59" s="89"/>
      <c r="AS59" s="91"/>
    </row>
    <row r="60" spans="1:45" s="104" customFormat="1" ht="15.95" customHeight="1">
      <c r="A60" s="148"/>
      <c r="B60" s="136">
        <v>3</v>
      </c>
      <c r="C60" s="115"/>
      <c r="D60" s="293"/>
      <c r="E60" s="112"/>
      <c r="F60" s="111"/>
      <c r="G60" s="113"/>
      <c r="H60" s="418"/>
      <c r="I60" s="119"/>
      <c r="J60" s="459"/>
      <c r="K60" s="169"/>
      <c r="L60" s="111"/>
      <c r="M60" s="169" t="str">
        <f t="shared" si="14"/>
        <v/>
      </c>
      <c r="N60" s="169"/>
      <c r="O60" s="169"/>
      <c r="P60" s="169"/>
      <c r="Q60" s="169"/>
      <c r="R60" s="169"/>
      <c r="S60" s="169"/>
      <c r="T60" s="114"/>
      <c r="U60" s="648"/>
      <c r="V60" s="665"/>
      <c r="W60" s="653" t="str">
        <f t="shared" si="15"/>
        <v/>
      </c>
      <c r="X60" s="169" t="str">
        <f t="shared" si="16"/>
        <v/>
      </c>
      <c r="Y60" s="661" t="str">
        <f t="shared" si="17"/>
        <v/>
      </c>
      <c r="AQ60" s="311"/>
      <c r="AR60" s="89"/>
      <c r="AS60" s="91"/>
    </row>
    <row r="61" spans="1:45" s="104" customFormat="1" ht="15.95" customHeight="1">
      <c r="A61" s="146" t="s">
        <v>83</v>
      </c>
      <c r="B61" s="128">
        <v>1</v>
      </c>
      <c r="C61" s="261" t="s">
        <v>145</v>
      </c>
      <c r="D61" s="290" t="s">
        <v>146</v>
      </c>
      <c r="E61" s="254">
        <v>24376</v>
      </c>
      <c r="F61" s="263" t="s">
        <v>147</v>
      </c>
      <c r="G61" s="264" t="s">
        <v>147</v>
      </c>
      <c r="H61" s="423">
        <v>348</v>
      </c>
      <c r="I61" s="233"/>
      <c r="J61" s="465" t="s">
        <v>148</v>
      </c>
      <c r="K61" s="167"/>
      <c r="L61" s="99"/>
      <c r="M61" s="167">
        <f t="shared" si="14"/>
        <v>102</v>
      </c>
      <c r="N61" s="167"/>
      <c r="O61" s="167"/>
      <c r="P61" s="167"/>
      <c r="Q61" s="167"/>
      <c r="R61" s="167"/>
      <c r="S61" s="167"/>
      <c r="T61" s="102"/>
      <c r="U61" s="649"/>
      <c r="V61" s="663"/>
      <c r="W61" s="654">
        <f t="shared" si="15"/>
        <v>41844</v>
      </c>
      <c r="X61" s="167" t="str">
        <f>IF(ISBLANK(V61),IF(ISTEXT(V61),"0",""),V61-$A$54)</f>
        <v/>
      </c>
      <c r="Y61" s="659" t="str">
        <f t="shared" si="17"/>
        <v/>
      </c>
      <c r="AQ61" s="311"/>
      <c r="AR61" s="89"/>
      <c r="AS61" s="91"/>
    </row>
    <row r="62" spans="1:45" s="104" customFormat="1" ht="15.95" customHeight="1">
      <c r="A62" s="147"/>
      <c r="B62" s="153"/>
      <c r="C62" s="262" t="s">
        <v>149</v>
      </c>
      <c r="D62" s="289" t="s">
        <v>150</v>
      </c>
      <c r="E62" s="200" t="s">
        <v>151</v>
      </c>
      <c r="F62" s="253" t="s">
        <v>152</v>
      </c>
      <c r="G62" s="265" t="s">
        <v>153</v>
      </c>
      <c r="H62" s="424">
        <v>172</v>
      </c>
      <c r="I62" s="232"/>
      <c r="J62" s="455" t="s">
        <v>154</v>
      </c>
      <c r="K62" s="168"/>
      <c r="L62" s="105"/>
      <c r="M62" s="168">
        <f t="shared" si="14"/>
        <v>102</v>
      </c>
      <c r="N62" s="168"/>
      <c r="O62" s="168"/>
      <c r="P62" s="168"/>
      <c r="Q62" s="168"/>
      <c r="R62" s="168"/>
      <c r="S62" s="168"/>
      <c r="T62" s="108"/>
      <c r="U62" s="647"/>
      <c r="V62" s="664"/>
      <c r="W62" s="652">
        <f t="shared" si="15"/>
        <v>41844</v>
      </c>
      <c r="X62" s="168" t="str">
        <f t="shared" si="16"/>
        <v/>
      </c>
      <c r="Y62" s="660" t="str">
        <f t="shared" si="17"/>
        <v/>
      </c>
      <c r="AQ62" s="335"/>
      <c r="AR62" s="89"/>
      <c r="AS62" s="91"/>
    </row>
    <row r="63" spans="1:45" s="104" customFormat="1" ht="15.95" customHeight="1">
      <c r="A63" s="147"/>
      <c r="B63" s="153"/>
      <c r="C63" s="108"/>
      <c r="D63" s="283"/>
      <c r="E63" s="106"/>
      <c r="F63" s="105"/>
      <c r="G63" s="105"/>
      <c r="H63" s="402"/>
      <c r="I63" s="118"/>
      <c r="J63" s="458"/>
      <c r="K63" s="168"/>
      <c r="L63" s="105"/>
      <c r="M63" s="168" t="str">
        <f t="shared" si="14"/>
        <v/>
      </c>
      <c r="N63" s="168"/>
      <c r="O63" s="168"/>
      <c r="P63" s="168"/>
      <c r="Q63" s="168"/>
      <c r="R63" s="168"/>
      <c r="S63" s="168"/>
      <c r="T63" s="108"/>
      <c r="U63" s="647"/>
      <c r="V63" s="664"/>
      <c r="W63" s="652" t="str">
        <f t="shared" si="15"/>
        <v/>
      </c>
      <c r="X63" s="168" t="str">
        <f t="shared" si="16"/>
        <v/>
      </c>
      <c r="Y63" s="660" t="str">
        <f t="shared" si="17"/>
        <v/>
      </c>
      <c r="AQ63" s="314" t="s">
        <v>251</v>
      </c>
      <c r="AR63" s="303"/>
      <c r="AS63" s="329">
        <v>131</v>
      </c>
    </row>
    <row r="64" spans="1:45" s="104" customFormat="1" ht="15.95" customHeight="1">
      <c r="A64" s="147"/>
      <c r="B64" s="153">
        <v>2</v>
      </c>
      <c r="C64" s="108"/>
      <c r="D64" s="283"/>
      <c r="E64" s="106"/>
      <c r="F64" s="105"/>
      <c r="G64" s="105"/>
      <c r="H64" s="402"/>
      <c r="I64" s="118"/>
      <c r="J64" s="458"/>
      <c r="K64" s="168"/>
      <c r="L64" s="105"/>
      <c r="M64" s="168" t="str">
        <f t="shared" si="14"/>
        <v/>
      </c>
      <c r="N64" s="168"/>
      <c r="O64" s="168"/>
      <c r="P64" s="168"/>
      <c r="Q64" s="168"/>
      <c r="R64" s="168"/>
      <c r="S64" s="168"/>
      <c r="T64" s="108"/>
      <c r="U64" s="647"/>
      <c r="V64" s="664"/>
      <c r="W64" s="652" t="str">
        <f t="shared" si="15"/>
        <v/>
      </c>
      <c r="X64" s="168" t="str">
        <f t="shared" si="16"/>
        <v/>
      </c>
      <c r="Y64" s="660" t="str">
        <f t="shared" si="17"/>
        <v/>
      </c>
      <c r="AQ64" s="315" t="s">
        <v>252</v>
      </c>
      <c r="AR64" s="91"/>
      <c r="AS64" s="330">
        <v>131</v>
      </c>
    </row>
    <row r="65" spans="1:45" s="104" customFormat="1" ht="15.95" customHeight="1">
      <c r="A65" s="147"/>
      <c r="B65" s="108"/>
      <c r="C65" s="108"/>
      <c r="D65" s="338"/>
      <c r="E65" s="106"/>
      <c r="F65" s="105"/>
      <c r="G65" s="105"/>
      <c r="H65" s="402"/>
      <c r="I65" s="118"/>
      <c r="J65" s="458"/>
      <c r="K65" s="168"/>
      <c r="L65" s="105"/>
      <c r="M65" s="168" t="str">
        <f t="shared" si="14"/>
        <v/>
      </c>
      <c r="N65" s="168"/>
      <c r="O65" s="168"/>
      <c r="P65" s="168"/>
      <c r="Q65" s="168"/>
      <c r="R65" s="168"/>
      <c r="S65" s="168"/>
      <c r="T65" s="108"/>
      <c r="U65" s="647"/>
      <c r="V65" s="664"/>
      <c r="W65" s="652" t="str">
        <f t="shared" si="15"/>
        <v/>
      </c>
      <c r="X65" s="168" t="str">
        <f t="shared" si="16"/>
        <v/>
      </c>
      <c r="Y65" s="660" t="str">
        <f t="shared" si="17"/>
        <v/>
      </c>
      <c r="AQ65" s="315" t="s">
        <v>253</v>
      </c>
      <c r="AR65" s="91"/>
      <c r="AS65" s="330">
        <v>131</v>
      </c>
    </row>
    <row r="66" spans="1:45" s="104" customFormat="1" ht="15.95" customHeight="1">
      <c r="A66" s="148"/>
      <c r="B66" s="136">
        <v>3</v>
      </c>
      <c r="C66" s="114"/>
      <c r="D66" s="281"/>
      <c r="E66" s="112"/>
      <c r="F66" s="111"/>
      <c r="G66" s="111"/>
      <c r="H66" s="403"/>
      <c r="I66" s="119"/>
      <c r="J66" s="459"/>
      <c r="K66" s="169"/>
      <c r="L66" s="111"/>
      <c r="M66" s="169" t="str">
        <f t="shared" si="14"/>
        <v/>
      </c>
      <c r="N66" s="169"/>
      <c r="O66" s="169"/>
      <c r="P66" s="169"/>
      <c r="Q66" s="169"/>
      <c r="R66" s="169"/>
      <c r="S66" s="169"/>
      <c r="T66" s="114"/>
      <c r="U66" s="648"/>
      <c r="V66" s="665"/>
      <c r="W66" s="653" t="str">
        <f t="shared" si="15"/>
        <v/>
      </c>
      <c r="X66" s="169" t="str">
        <f t="shared" si="16"/>
        <v/>
      </c>
      <c r="Y66" s="661" t="str">
        <f t="shared" si="17"/>
        <v/>
      </c>
      <c r="AQ66" s="315" t="s">
        <v>206</v>
      </c>
      <c r="AR66" s="91"/>
      <c r="AS66" s="330">
        <v>131</v>
      </c>
    </row>
    <row r="67" spans="1:45" s="104" customFormat="1" ht="15.95" customHeight="1">
      <c r="A67" s="150" t="s">
        <v>90</v>
      </c>
      <c r="B67" s="131"/>
      <c r="C67" s="132"/>
      <c r="D67" s="285"/>
      <c r="E67" s="172"/>
      <c r="F67" s="138"/>
      <c r="G67" s="138"/>
      <c r="H67" s="421"/>
      <c r="I67" s="139"/>
      <c r="J67" s="462"/>
      <c r="K67" s="167"/>
      <c r="L67" s="99"/>
      <c r="M67" s="167" t="str">
        <f t="shared" si="14"/>
        <v/>
      </c>
      <c r="N67" s="167"/>
      <c r="O67" s="167"/>
      <c r="P67" s="167"/>
      <c r="Q67" s="167"/>
      <c r="R67" s="167"/>
      <c r="S67" s="167"/>
      <c r="T67" s="102"/>
      <c r="U67" s="649"/>
      <c r="V67" s="663"/>
      <c r="W67" s="655" t="str">
        <f t="shared" si="15"/>
        <v/>
      </c>
      <c r="X67" s="133" t="str">
        <f t="shared" si="16"/>
        <v/>
      </c>
      <c r="Y67" s="662" t="str">
        <f t="shared" si="17"/>
        <v/>
      </c>
      <c r="AQ67" s="315" t="s">
        <v>254</v>
      </c>
      <c r="AR67" s="91"/>
      <c r="AS67" s="330">
        <v>131</v>
      </c>
    </row>
    <row r="68" spans="1:45" s="104" customFormat="1" ht="15.95" customHeight="1">
      <c r="A68" s="150" t="s">
        <v>90</v>
      </c>
      <c r="B68" s="131"/>
      <c r="C68" s="132"/>
      <c r="D68" s="285"/>
      <c r="E68" s="172"/>
      <c r="F68" s="138"/>
      <c r="G68" s="138"/>
      <c r="H68" s="421"/>
      <c r="I68" s="139"/>
      <c r="J68" s="462"/>
      <c r="K68" s="167"/>
      <c r="L68" s="99"/>
      <c r="M68" s="167"/>
      <c r="N68" s="167"/>
      <c r="O68" s="167"/>
      <c r="P68" s="167"/>
      <c r="Q68" s="167"/>
      <c r="R68" s="167"/>
      <c r="S68" s="167"/>
      <c r="T68" s="102"/>
      <c r="U68" s="649"/>
      <c r="V68" s="663"/>
      <c r="W68" s="655" t="str">
        <f t="shared" si="15"/>
        <v/>
      </c>
      <c r="X68" s="133" t="str">
        <f t="shared" si="16"/>
        <v/>
      </c>
      <c r="Y68" s="662" t="str">
        <f t="shared" si="17"/>
        <v/>
      </c>
      <c r="AQ68" s="315"/>
      <c r="AR68" s="91"/>
      <c r="AS68" s="330"/>
    </row>
    <row r="69" spans="1:45" s="104" customFormat="1" ht="15.95" customHeight="1">
      <c r="A69" s="150" t="s">
        <v>90</v>
      </c>
      <c r="B69" s="131"/>
      <c r="C69" s="132"/>
      <c r="D69" s="285"/>
      <c r="E69" s="172"/>
      <c r="F69" s="138"/>
      <c r="G69" s="138"/>
      <c r="H69" s="406"/>
      <c r="I69" s="117"/>
      <c r="J69" s="462"/>
      <c r="K69" s="133"/>
      <c r="L69" s="138"/>
      <c r="M69" s="133" t="str">
        <f t="shared" ref="M69:M84" si="18">IF(ISTEXT($D69),VLOOKUP($D69,Agences,3,FALSE),"")</f>
        <v/>
      </c>
      <c r="N69" s="133"/>
      <c r="O69" s="133"/>
      <c r="P69" s="133"/>
      <c r="Q69" s="133"/>
      <c r="R69" s="133"/>
      <c r="S69" s="133"/>
      <c r="T69" s="132"/>
      <c r="U69" s="134"/>
      <c r="V69" s="666"/>
      <c r="W69" s="655" t="str">
        <f t="shared" si="15"/>
        <v/>
      </c>
      <c r="X69" s="133" t="str">
        <f t="shared" si="16"/>
        <v/>
      </c>
      <c r="Y69" s="662" t="str">
        <f t="shared" si="17"/>
        <v/>
      </c>
      <c r="AQ69" s="315" t="s">
        <v>255</v>
      </c>
      <c r="AR69" s="91"/>
      <c r="AS69" s="330">
        <v>131</v>
      </c>
    </row>
    <row r="70" spans="1:45" ht="15.95" customHeight="1">
      <c r="A70" s="88"/>
      <c r="B70" s="154"/>
      <c r="C70" s="89"/>
      <c r="D70" s="286"/>
      <c r="E70" s="92"/>
      <c r="F70" s="89"/>
      <c r="G70" s="429" t="s">
        <v>300</v>
      </c>
      <c r="H70" s="407">
        <f>SUM(H55:H69)</f>
        <v>948</v>
      </c>
      <c r="I70" s="120">
        <f>SUM(I55:I69)</f>
        <v>0</v>
      </c>
      <c r="J70" s="463"/>
      <c r="K70" s="135"/>
      <c r="L70" s="89"/>
      <c r="M70" s="135" t="str">
        <f t="shared" si="18"/>
        <v/>
      </c>
      <c r="N70" s="135"/>
      <c r="O70" s="135"/>
      <c r="P70" s="135"/>
      <c r="Q70" s="135"/>
      <c r="R70" s="135"/>
      <c r="S70" s="135"/>
      <c r="T70" s="98"/>
      <c r="U70" s="651"/>
      <c r="V70" s="651"/>
      <c r="W70" s="656"/>
      <c r="X70" s="98"/>
      <c r="Y70" s="98"/>
      <c r="AQ70" s="315" t="s">
        <v>130</v>
      </c>
      <c r="AR70" s="91"/>
      <c r="AS70" s="330">
        <v>131</v>
      </c>
    </row>
    <row r="71" spans="1:45" ht="15.95" customHeight="1">
      <c r="A71" s="129">
        <f>A54+1</f>
        <v>41852</v>
      </c>
      <c r="B71" s="152" t="str">
        <f>TEXT(($A$71),"jjjj")</f>
        <v>vendredi</v>
      </c>
      <c r="C71" s="121"/>
      <c r="D71" s="287"/>
      <c r="E71" s="122"/>
      <c r="F71" s="121"/>
      <c r="G71" s="121"/>
      <c r="H71" s="408"/>
      <c r="I71" s="394"/>
      <c r="J71" s="448"/>
      <c r="K71" s="299"/>
      <c r="L71" s="121"/>
      <c r="M71" s="299" t="str">
        <f t="shared" si="18"/>
        <v/>
      </c>
      <c r="N71" s="299"/>
      <c r="O71" s="299"/>
      <c r="P71" s="299"/>
      <c r="Q71" s="299"/>
      <c r="R71" s="299"/>
      <c r="S71" s="299"/>
      <c r="T71" s="125"/>
      <c r="U71" s="646"/>
      <c r="V71" s="646"/>
      <c r="W71" s="667"/>
      <c r="X71" s="676"/>
      <c r="Y71" s="676"/>
      <c r="AQ71" s="315" t="s">
        <v>256</v>
      </c>
      <c r="AR71" s="91"/>
      <c r="AS71" s="330">
        <v>131</v>
      </c>
    </row>
    <row r="72" spans="1:45" s="104" customFormat="1" ht="15.95" customHeight="1">
      <c r="A72" s="146" t="s">
        <v>276</v>
      </c>
      <c r="B72" s="128">
        <v>1</v>
      </c>
      <c r="C72" s="102"/>
      <c r="D72" s="297"/>
      <c r="E72" s="100"/>
      <c r="F72" s="99"/>
      <c r="G72" s="99"/>
      <c r="H72" s="406"/>
      <c r="I72" s="117"/>
      <c r="J72" s="472"/>
      <c r="K72" s="167"/>
      <c r="L72" s="99"/>
      <c r="M72" s="167" t="str">
        <f t="shared" si="18"/>
        <v/>
      </c>
      <c r="N72" s="167"/>
      <c r="O72" s="167"/>
      <c r="P72" s="167"/>
      <c r="Q72" s="167"/>
      <c r="R72" s="167"/>
      <c r="S72" s="167"/>
      <c r="T72" s="102"/>
      <c r="U72" s="649"/>
      <c r="V72" s="663"/>
      <c r="W72" s="654" t="str">
        <f>IF(ISBLANK($D72),IF(ISTEXT($D72),"",""),$A$71-7)</f>
        <v/>
      </c>
      <c r="X72" s="167" t="str">
        <f>IF(ISBLANK(V72),IF(ISTEXT(V72),"0",""),V72-$A$71)</f>
        <v/>
      </c>
      <c r="Y72" s="659" t="str">
        <f>IF(V72=0,"",IF((IF(X72&gt;-7,D72,""))=0,"",IF(X72&gt;-7,D72,"")))</f>
        <v/>
      </c>
      <c r="AQ72" s="315" t="s">
        <v>257</v>
      </c>
      <c r="AR72" s="91"/>
      <c r="AS72" s="330">
        <v>131</v>
      </c>
    </row>
    <row r="73" spans="1:45" s="104" customFormat="1" ht="15.95" customHeight="1">
      <c r="A73" s="147"/>
      <c r="B73" s="153"/>
      <c r="C73" s="108"/>
      <c r="D73" s="283"/>
      <c r="E73" s="106"/>
      <c r="F73" s="105"/>
      <c r="G73" s="105"/>
      <c r="H73" s="402"/>
      <c r="I73" s="118"/>
      <c r="J73" s="458"/>
      <c r="K73" s="168"/>
      <c r="L73" s="105"/>
      <c r="M73" s="168" t="str">
        <f t="shared" si="18"/>
        <v/>
      </c>
      <c r="N73" s="168"/>
      <c r="O73" s="168"/>
      <c r="P73" s="168"/>
      <c r="Q73" s="168"/>
      <c r="R73" s="168"/>
      <c r="S73" s="168"/>
      <c r="T73" s="108"/>
      <c r="U73" s="647"/>
      <c r="V73" s="664"/>
      <c r="W73" s="652" t="str">
        <f t="shared" ref="W73:W86" si="19">IF(ISBLANK($D73),IF(ISTEXT($D73),"",""),$A$71-7)</f>
        <v/>
      </c>
      <c r="X73" s="168" t="str">
        <f t="shared" ref="X73:X86" si="20">IF(ISBLANK(V73),IF(ISTEXT(V73),"0",""),V73-$A$71)</f>
        <v/>
      </c>
      <c r="Y73" s="660" t="str">
        <f t="shared" ref="Y73:Y86" si="21">IF(V73=0,"",IF((IF(X73&gt;-7,D73,""))=0,"",IF(X73&gt;-7,D73,"")))</f>
        <v/>
      </c>
      <c r="AQ73" s="315" t="s">
        <v>258</v>
      </c>
      <c r="AR73" s="91"/>
      <c r="AS73" s="330">
        <v>131</v>
      </c>
    </row>
    <row r="74" spans="1:45" s="104" customFormat="1" ht="15.95" customHeight="1">
      <c r="A74" s="147"/>
      <c r="B74" s="153"/>
      <c r="C74" s="108"/>
      <c r="D74" s="283"/>
      <c r="E74" s="106"/>
      <c r="F74" s="105"/>
      <c r="G74" s="105"/>
      <c r="H74" s="402"/>
      <c r="I74" s="118"/>
      <c r="J74" s="458"/>
      <c r="K74" s="168"/>
      <c r="L74" s="105"/>
      <c r="M74" s="168" t="str">
        <f t="shared" si="18"/>
        <v/>
      </c>
      <c r="N74" s="168"/>
      <c r="O74" s="168"/>
      <c r="P74" s="168"/>
      <c r="Q74" s="168"/>
      <c r="R74" s="168"/>
      <c r="S74" s="168"/>
      <c r="T74" s="108"/>
      <c r="U74" s="647"/>
      <c r="V74" s="664"/>
      <c r="W74" s="652" t="str">
        <f t="shared" si="19"/>
        <v/>
      </c>
      <c r="X74" s="168" t="str">
        <f t="shared" si="20"/>
        <v/>
      </c>
      <c r="Y74" s="660" t="str">
        <f t="shared" si="21"/>
        <v/>
      </c>
      <c r="AQ74" s="315" t="s">
        <v>156</v>
      </c>
      <c r="AR74" s="91"/>
      <c r="AS74" s="330">
        <v>131</v>
      </c>
    </row>
    <row r="75" spans="1:45" s="104" customFormat="1" ht="15.95" customHeight="1">
      <c r="A75" s="147"/>
      <c r="B75" s="153">
        <v>2</v>
      </c>
      <c r="C75" s="108"/>
      <c r="D75" s="283"/>
      <c r="E75" s="106"/>
      <c r="F75" s="105"/>
      <c r="G75" s="105"/>
      <c r="H75" s="402"/>
      <c r="I75" s="118"/>
      <c r="J75" s="458"/>
      <c r="K75" s="168"/>
      <c r="L75" s="105"/>
      <c r="M75" s="168" t="str">
        <f t="shared" si="18"/>
        <v/>
      </c>
      <c r="N75" s="168"/>
      <c r="O75" s="168"/>
      <c r="P75" s="168"/>
      <c r="Q75" s="168"/>
      <c r="R75" s="168"/>
      <c r="S75" s="168"/>
      <c r="T75" s="108"/>
      <c r="U75" s="647"/>
      <c r="V75" s="664"/>
      <c r="W75" s="652" t="str">
        <f t="shared" si="19"/>
        <v/>
      </c>
      <c r="X75" s="168" t="str">
        <f t="shared" si="20"/>
        <v/>
      </c>
      <c r="Y75" s="660" t="str">
        <f t="shared" si="21"/>
        <v/>
      </c>
      <c r="AQ75" s="315" t="s">
        <v>259</v>
      </c>
      <c r="AR75" s="91"/>
      <c r="AS75" s="330">
        <v>131</v>
      </c>
    </row>
    <row r="76" spans="1:45" s="104" customFormat="1" ht="15.95" customHeight="1">
      <c r="A76" s="147"/>
      <c r="B76" s="108"/>
      <c r="C76" s="108"/>
      <c r="D76" s="283"/>
      <c r="E76" s="106"/>
      <c r="F76" s="105"/>
      <c r="G76" s="105"/>
      <c r="H76" s="402"/>
      <c r="I76" s="118"/>
      <c r="J76" s="458"/>
      <c r="K76" s="168"/>
      <c r="L76" s="105"/>
      <c r="M76" s="168" t="str">
        <f t="shared" si="18"/>
        <v/>
      </c>
      <c r="N76" s="168"/>
      <c r="O76" s="168"/>
      <c r="P76" s="168"/>
      <c r="Q76" s="168"/>
      <c r="R76" s="168"/>
      <c r="S76" s="168"/>
      <c r="T76" s="108"/>
      <c r="U76" s="647"/>
      <c r="V76" s="664"/>
      <c r="W76" s="652" t="str">
        <f t="shared" si="19"/>
        <v/>
      </c>
      <c r="X76" s="168" t="str">
        <f t="shared" si="20"/>
        <v/>
      </c>
      <c r="Y76" s="660" t="str">
        <f t="shared" si="21"/>
        <v/>
      </c>
      <c r="AQ76" s="315" t="s">
        <v>198</v>
      </c>
      <c r="AR76" s="91"/>
      <c r="AS76" s="330">
        <v>131</v>
      </c>
    </row>
    <row r="77" spans="1:45" s="104" customFormat="1" ht="15.95" customHeight="1">
      <c r="A77" s="148"/>
      <c r="B77" s="136">
        <v>3</v>
      </c>
      <c r="C77" s="114"/>
      <c r="D77" s="283"/>
      <c r="E77" s="106"/>
      <c r="F77" s="105"/>
      <c r="G77" s="105"/>
      <c r="H77" s="403"/>
      <c r="I77" s="119"/>
      <c r="J77" s="459"/>
      <c r="K77" s="169"/>
      <c r="L77" s="111"/>
      <c r="M77" s="169" t="str">
        <f t="shared" si="18"/>
        <v/>
      </c>
      <c r="N77" s="169"/>
      <c r="O77" s="169"/>
      <c r="P77" s="169"/>
      <c r="Q77" s="169"/>
      <c r="R77" s="169"/>
      <c r="S77" s="169"/>
      <c r="T77" s="114"/>
      <c r="U77" s="648"/>
      <c r="V77" s="665"/>
      <c r="W77" s="653" t="str">
        <f t="shared" si="19"/>
        <v/>
      </c>
      <c r="X77" s="169" t="str">
        <f t="shared" si="20"/>
        <v/>
      </c>
      <c r="Y77" s="661" t="str">
        <f t="shared" si="21"/>
        <v/>
      </c>
      <c r="AQ77" s="315" t="s">
        <v>260</v>
      </c>
      <c r="AR77" s="91"/>
      <c r="AS77" s="330">
        <v>131</v>
      </c>
    </row>
    <row r="78" spans="1:45" s="104" customFormat="1" ht="15.95" customHeight="1">
      <c r="A78" s="146" t="s">
        <v>83</v>
      </c>
      <c r="B78" s="128">
        <v>1</v>
      </c>
      <c r="C78" s="270" t="s">
        <v>197</v>
      </c>
      <c r="D78" s="279" t="s">
        <v>198</v>
      </c>
      <c r="E78" s="271">
        <v>25779</v>
      </c>
      <c r="F78" s="208" t="s">
        <v>199</v>
      </c>
      <c r="G78" s="209" t="s">
        <v>200</v>
      </c>
      <c r="H78" s="425">
        <v>357</v>
      </c>
      <c r="I78" s="191">
        <v>1</v>
      </c>
      <c r="J78" s="473" t="s">
        <v>201</v>
      </c>
      <c r="K78" s="167"/>
      <c r="L78" s="99"/>
      <c r="M78" s="167">
        <f t="shared" si="18"/>
        <v>131</v>
      </c>
      <c r="N78" s="167"/>
      <c r="O78" s="167"/>
      <c r="P78" s="167"/>
      <c r="Q78" s="167"/>
      <c r="R78" s="167"/>
      <c r="S78" s="167"/>
      <c r="T78" s="102"/>
      <c r="U78" s="649"/>
      <c r="V78" s="663"/>
      <c r="W78" s="654">
        <f t="shared" si="19"/>
        <v>41845</v>
      </c>
      <c r="X78" s="167" t="str">
        <f t="shared" si="20"/>
        <v/>
      </c>
      <c r="Y78" s="659" t="str">
        <f t="shared" si="21"/>
        <v/>
      </c>
      <c r="AQ78" s="315" t="s">
        <v>142</v>
      </c>
      <c r="AR78" s="91"/>
      <c r="AS78" s="330">
        <v>131</v>
      </c>
    </row>
    <row r="79" spans="1:45" s="104" customFormat="1" ht="15.95" customHeight="1">
      <c r="A79" s="147"/>
      <c r="B79" s="153"/>
      <c r="C79" s="269" t="s">
        <v>197</v>
      </c>
      <c r="D79" s="278" t="s">
        <v>202</v>
      </c>
      <c r="E79" s="196">
        <v>25781</v>
      </c>
      <c r="F79" s="197" t="s">
        <v>199</v>
      </c>
      <c r="G79" s="198" t="s">
        <v>203</v>
      </c>
      <c r="H79" s="426"/>
      <c r="I79" s="192">
        <v>8</v>
      </c>
      <c r="J79" s="474" t="s">
        <v>204</v>
      </c>
      <c r="K79" s="168"/>
      <c r="L79" s="105"/>
      <c r="M79" s="168">
        <f t="shared" si="18"/>
        <v>131</v>
      </c>
      <c r="N79" s="168"/>
      <c r="O79" s="168"/>
      <c r="P79" s="168"/>
      <c r="Q79" s="168"/>
      <c r="R79" s="168"/>
      <c r="S79" s="168"/>
      <c r="T79" s="108"/>
      <c r="U79" s="647"/>
      <c r="V79" s="664"/>
      <c r="W79" s="652">
        <f t="shared" si="19"/>
        <v>41845</v>
      </c>
      <c r="X79" s="168" t="str">
        <f t="shared" si="20"/>
        <v/>
      </c>
      <c r="Y79" s="660" t="str">
        <f t="shared" si="21"/>
        <v/>
      </c>
      <c r="AQ79" s="316" t="s">
        <v>261</v>
      </c>
      <c r="AR79" s="306"/>
      <c r="AS79" s="331">
        <v>131</v>
      </c>
    </row>
    <row r="80" spans="1:45" s="104" customFormat="1" ht="15.95" customHeight="1">
      <c r="A80" s="147"/>
      <c r="B80" s="153"/>
      <c r="D80" s="280"/>
      <c r="E80" s="105"/>
      <c r="F80" s="105"/>
      <c r="G80" s="107"/>
      <c r="H80" s="420"/>
      <c r="I80" s="108"/>
      <c r="J80" s="471"/>
      <c r="K80" s="168"/>
      <c r="L80" s="105"/>
      <c r="M80" s="168" t="str">
        <f t="shared" si="18"/>
        <v/>
      </c>
      <c r="N80" s="168"/>
      <c r="O80" s="168"/>
      <c r="P80" s="168"/>
      <c r="Q80" s="168"/>
      <c r="R80" s="168"/>
      <c r="S80" s="168"/>
      <c r="T80" s="108"/>
      <c r="U80" s="647"/>
      <c r="V80" s="664"/>
      <c r="W80" s="652" t="str">
        <f t="shared" si="19"/>
        <v/>
      </c>
      <c r="X80" s="168" t="str">
        <f t="shared" si="20"/>
        <v/>
      </c>
      <c r="Y80" s="660" t="str">
        <f t="shared" si="21"/>
        <v/>
      </c>
      <c r="AQ80" s="315"/>
      <c r="AR80" s="89"/>
      <c r="AS80" s="91"/>
    </row>
    <row r="81" spans="1:45" s="104" customFormat="1" ht="15.95" customHeight="1">
      <c r="A81" s="147"/>
      <c r="B81" s="153">
        <v>2</v>
      </c>
      <c r="C81" s="269" t="s">
        <v>205</v>
      </c>
      <c r="D81" s="278" t="s">
        <v>206</v>
      </c>
      <c r="E81" s="196">
        <v>27627</v>
      </c>
      <c r="F81" s="197" t="s">
        <v>207</v>
      </c>
      <c r="G81" s="198" t="s">
        <v>208</v>
      </c>
      <c r="H81" s="404">
        <v>520</v>
      </c>
      <c r="I81" s="230"/>
      <c r="J81" s="474" t="s">
        <v>209</v>
      </c>
      <c r="K81" s="168"/>
      <c r="L81" s="105"/>
      <c r="M81" s="168">
        <f t="shared" si="18"/>
        <v>131</v>
      </c>
      <c r="N81" s="168"/>
      <c r="O81" s="168"/>
      <c r="P81" s="168"/>
      <c r="Q81" s="168"/>
      <c r="R81" s="168"/>
      <c r="S81" s="168"/>
      <c r="T81" s="108"/>
      <c r="U81" s="647"/>
      <c r="V81" s="664"/>
      <c r="W81" s="652">
        <f t="shared" si="19"/>
        <v>41845</v>
      </c>
      <c r="X81" s="168" t="str">
        <f t="shared" si="20"/>
        <v/>
      </c>
      <c r="Y81" s="660" t="str">
        <f t="shared" si="21"/>
        <v/>
      </c>
      <c r="AQ81" s="315"/>
      <c r="AR81" s="89"/>
      <c r="AS81" s="91"/>
    </row>
    <row r="82" spans="1:45" s="104" customFormat="1" ht="15.95" customHeight="1">
      <c r="A82" s="147"/>
      <c r="B82" s="108"/>
      <c r="C82" s="269" t="s">
        <v>210</v>
      </c>
      <c r="D82" s="289" t="s">
        <v>116</v>
      </c>
      <c r="E82" s="246">
        <v>21037</v>
      </c>
      <c r="F82" s="201" t="s">
        <v>211</v>
      </c>
      <c r="G82" s="202" t="s">
        <v>212</v>
      </c>
      <c r="H82" s="426">
        <v>407</v>
      </c>
      <c r="I82" s="232"/>
      <c r="J82" s="474" t="s">
        <v>213</v>
      </c>
      <c r="K82" s="168"/>
      <c r="L82" s="105"/>
      <c r="M82" s="168">
        <f t="shared" si="18"/>
        <v>121</v>
      </c>
      <c r="N82" s="168"/>
      <c r="O82" s="168"/>
      <c r="P82" s="168"/>
      <c r="Q82" s="168"/>
      <c r="R82" s="168"/>
      <c r="S82" s="168"/>
      <c r="T82" s="108"/>
      <c r="U82" s="647"/>
      <c r="V82" s="664"/>
      <c r="W82" s="652">
        <f t="shared" si="19"/>
        <v>41845</v>
      </c>
      <c r="X82" s="168" t="str">
        <f t="shared" si="20"/>
        <v/>
      </c>
      <c r="Y82" s="660" t="str">
        <f t="shared" si="21"/>
        <v/>
      </c>
      <c r="AQ82" s="335"/>
      <c r="AR82" s="89"/>
      <c r="AS82" s="91"/>
    </row>
    <row r="83" spans="1:45" s="104" customFormat="1" ht="15.95" customHeight="1">
      <c r="A83" s="148"/>
      <c r="B83" s="136">
        <v>3</v>
      </c>
      <c r="C83" s="115"/>
      <c r="D83" s="293"/>
      <c r="E83" s="112"/>
      <c r="F83" s="111"/>
      <c r="G83" s="113"/>
      <c r="H83" s="403"/>
      <c r="I83" s="169"/>
      <c r="J83" s="459"/>
      <c r="K83" s="169"/>
      <c r="L83" s="111"/>
      <c r="M83" s="169" t="str">
        <f t="shared" si="18"/>
        <v/>
      </c>
      <c r="N83" s="169"/>
      <c r="O83" s="169"/>
      <c r="P83" s="169"/>
      <c r="Q83" s="169"/>
      <c r="R83" s="169"/>
      <c r="S83" s="169"/>
      <c r="T83" s="114"/>
      <c r="U83" s="648"/>
      <c r="V83" s="665"/>
      <c r="W83" s="653" t="str">
        <f t="shared" si="19"/>
        <v/>
      </c>
      <c r="X83" s="169" t="str">
        <f t="shared" si="20"/>
        <v/>
      </c>
      <c r="Y83" s="661" t="str">
        <f t="shared" si="21"/>
        <v/>
      </c>
      <c r="AQ83" s="317" t="s">
        <v>132</v>
      </c>
      <c r="AR83" s="303"/>
      <c r="AS83" s="332">
        <v>48</v>
      </c>
    </row>
    <row r="84" spans="1:45" s="104" customFormat="1" ht="15.95" customHeight="1">
      <c r="A84" s="137" t="s">
        <v>90</v>
      </c>
      <c r="B84" s="144"/>
      <c r="C84" s="228" t="s">
        <v>131</v>
      </c>
      <c r="D84" s="298" t="s">
        <v>135</v>
      </c>
      <c r="E84" s="222">
        <v>11361</v>
      </c>
      <c r="F84" s="223" t="s">
        <v>136</v>
      </c>
      <c r="G84" s="223" t="s">
        <v>137</v>
      </c>
      <c r="H84" s="427">
        <v>114</v>
      </c>
      <c r="I84" s="224">
        <v>3</v>
      </c>
      <c r="J84" s="467" t="s">
        <v>138</v>
      </c>
      <c r="K84" s="133"/>
      <c r="L84" s="138"/>
      <c r="M84" s="133">
        <f t="shared" si="18"/>
        <v>132</v>
      </c>
      <c r="N84" s="133"/>
      <c r="O84" s="133"/>
      <c r="P84" s="133"/>
      <c r="Q84" s="133"/>
      <c r="R84" s="133"/>
      <c r="S84" s="133"/>
      <c r="T84" s="132"/>
      <c r="U84" s="134"/>
      <c r="V84" s="666"/>
      <c r="W84" s="655">
        <f t="shared" si="19"/>
        <v>41845</v>
      </c>
      <c r="X84" s="133" t="str">
        <f t="shared" si="20"/>
        <v/>
      </c>
      <c r="Y84" s="662" t="str">
        <f t="shared" si="21"/>
        <v/>
      </c>
      <c r="AQ84" s="318" t="s">
        <v>262</v>
      </c>
      <c r="AR84" s="91"/>
      <c r="AS84" s="333">
        <v>48</v>
      </c>
    </row>
    <row r="85" spans="1:45" s="375" customFormat="1" ht="15.95" customHeight="1">
      <c r="A85" s="137" t="s">
        <v>90</v>
      </c>
      <c r="B85" s="390"/>
      <c r="C85" s="221"/>
      <c r="D85" s="284"/>
      <c r="E85" s="389"/>
      <c r="F85" s="367"/>
      <c r="G85" s="368"/>
      <c r="H85" s="428"/>
      <c r="I85" s="235"/>
      <c r="J85" s="467"/>
      <c r="K85" s="383"/>
      <c r="L85" s="385"/>
      <c r="M85" s="383"/>
      <c r="N85" s="383"/>
      <c r="O85" s="383"/>
      <c r="P85" s="383"/>
      <c r="Q85" s="383"/>
      <c r="R85" s="383"/>
      <c r="S85" s="383"/>
      <c r="T85" s="384"/>
      <c r="U85" s="392"/>
      <c r="V85" s="677"/>
      <c r="W85" s="655" t="str">
        <f t="shared" si="19"/>
        <v/>
      </c>
      <c r="X85" s="133" t="str">
        <f t="shared" si="20"/>
        <v/>
      </c>
      <c r="Y85" s="662" t="str">
        <f t="shared" si="21"/>
        <v/>
      </c>
      <c r="AQ85" s="393"/>
      <c r="AR85" s="239"/>
      <c r="AS85" s="377"/>
    </row>
    <row r="86" spans="1:45" s="104" customFormat="1" ht="15.95" customHeight="1">
      <c r="A86" s="137" t="s">
        <v>90</v>
      </c>
      <c r="B86" s="144"/>
      <c r="C86" s="132"/>
      <c r="D86" s="141"/>
      <c r="E86" s="172"/>
      <c r="F86" s="138"/>
      <c r="G86" s="140"/>
      <c r="H86" s="406"/>
      <c r="I86" s="167"/>
      <c r="J86" s="475"/>
      <c r="K86" s="133"/>
      <c r="L86" s="138"/>
      <c r="M86" s="133" t="str">
        <f>IF(ISTEXT($D86),VLOOKUP($D86,Agences,3,FALSE),"")</f>
        <v/>
      </c>
      <c r="N86" s="133"/>
      <c r="O86" s="133"/>
      <c r="P86" s="133"/>
      <c r="Q86" s="133"/>
      <c r="R86" s="133"/>
      <c r="S86" s="133"/>
      <c r="T86" s="132"/>
      <c r="U86" s="134"/>
      <c r="V86" s="666"/>
      <c r="W86" s="655" t="str">
        <f t="shared" si="19"/>
        <v/>
      </c>
      <c r="X86" s="133" t="str">
        <f t="shared" si="20"/>
        <v/>
      </c>
      <c r="Y86" s="662" t="str">
        <f t="shared" si="21"/>
        <v/>
      </c>
      <c r="AQ86" s="318" t="s">
        <v>263</v>
      </c>
      <c r="AR86" s="91"/>
      <c r="AS86" s="333">
        <v>48</v>
      </c>
    </row>
    <row r="87" spans="1:45" ht="15.95" customHeight="1">
      <c r="G87" s="429" t="s">
        <v>300</v>
      </c>
      <c r="H87" s="407">
        <f>SUM(H72:H86)</f>
        <v>1398</v>
      </c>
      <c r="I87" s="120">
        <f>SUM(I72:I86)</f>
        <v>12</v>
      </c>
      <c r="AQ87" s="318" t="s">
        <v>169</v>
      </c>
      <c r="AR87" s="91"/>
      <c r="AS87" s="333">
        <v>48</v>
      </c>
    </row>
    <row r="88" spans="1:45" ht="15.95" customHeight="1">
      <c r="H88" s="300"/>
      <c r="I88" s="78"/>
      <c r="AQ88" s="318" t="s">
        <v>264</v>
      </c>
      <c r="AR88" s="91"/>
      <c r="AS88" s="333">
        <v>48</v>
      </c>
    </row>
    <row r="89" spans="1:45" ht="15.95" customHeight="1">
      <c r="F89" s="126"/>
      <c r="G89" s="430" t="s">
        <v>301</v>
      </c>
      <c r="H89" s="407">
        <f>H87+H70+H53+H36+H19</f>
        <v>5494</v>
      </c>
      <c r="I89" s="120">
        <f>I87+I70+I53+I36+I19</f>
        <v>41</v>
      </c>
      <c r="AQ89" s="318" t="s">
        <v>155</v>
      </c>
      <c r="AR89" s="91"/>
      <c r="AS89" s="333">
        <v>48</v>
      </c>
    </row>
    <row r="90" spans="1:45" ht="21">
      <c r="AQ90" s="318" t="s">
        <v>174</v>
      </c>
      <c r="AR90" s="91"/>
      <c r="AS90" s="333">
        <v>48</v>
      </c>
    </row>
    <row r="91" spans="1:45" ht="21">
      <c r="AQ91" s="318" t="s">
        <v>265</v>
      </c>
      <c r="AR91" s="91"/>
      <c r="AS91" s="333">
        <v>48</v>
      </c>
    </row>
    <row r="92" spans="1:45" ht="21">
      <c r="AQ92" s="318" t="s">
        <v>266</v>
      </c>
      <c r="AR92" s="91"/>
      <c r="AS92" s="333">
        <v>48</v>
      </c>
    </row>
    <row r="93" spans="1:45" ht="21">
      <c r="AQ93" s="318" t="s">
        <v>214</v>
      </c>
      <c r="AR93" s="91"/>
      <c r="AS93" s="333">
        <v>48</v>
      </c>
    </row>
    <row r="94" spans="1:45" ht="21">
      <c r="AQ94" s="318" t="s">
        <v>267</v>
      </c>
      <c r="AR94" s="91"/>
      <c r="AS94" s="333">
        <v>48</v>
      </c>
    </row>
    <row r="95" spans="1:45" ht="21">
      <c r="N95" s="174"/>
      <c r="O95" s="176" t="s">
        <v>92</v>
      </c>
      <c r="AQ95" s="318" t="s">
        <v>103</v>
      </c>
      <c r="AR95" s="91"/>
      <c r="AS95" s="333">
        <v>48</v>
      </c>
    </row>
    <row r="96" spans="1:45" ht="21">
      <c r="B96"/>
      <c r="C96" s="340" t="s">
        <v>284</v>
      </c>
      <c r="D96" s="341" t="s">
        <v>285</v>
      </c>
      <c r="E96" s="342"/>
      <c r="F96" s="343"/>
      <c r="G96" s="344"/>
      <c r="N96" s="174"/>
      <c r="O96" s="176" t="s">
        <v>93</v>
      </c>
      <c r="AQ96" s="318" t="s">
        <v>268</v>
      </c>
      <c r="AR96" s="91"/>
      <c r="AS96" s="333">
        <v>48</v>
      </c>
    </row>
    <row r="97" spans="1:45" ht="21">
      <c r="B97"/>
      <c r="C97" s="345" t="s">
        <v>284</v>
      </c>
      <c r="D97" s="346" t="s">
        <v>286</v>
      </c>
      <c r="E97" s="347"/>
      <c r="F97" s="348"/>
      <c r="G97" s="349"/>
      <c r="N97" s="174"/>
      <c r="O97" s="175"/>
      <c r="AQ97" s="318" t="s">
        <v>269</v>
      </c>
      <c r="AR97" s="91"/>
      <c r="AS97" s="333">
        <v>48</v>
      </c>
    </row>
    <row r="98" spans="1:45" ht="21">
      <c r="B98"/>
      <c r="C98" s="350" t="s">
        <v>89</v>
      </c>
      <c r="D98" s="351" t="s">
        <v>287</v>
      </c>
      <c r="E98" s="352"/>
      <c r="F98" s="353"/>
      <c r="G98" s="354"/>
      <c r="N98" s="174"/>
      <c r="O98" s="176" t="s">
        <v>98</v>
      </c>
      <c r="AQ98" s="318" t="s">
        <v>270</v>
      </c>
      <c r="AR98" s="91"/>
      <c r="AS98" s="333">
        <v>48</v>
      </c>
    </row>
    <row r="99" spans="1:45" ht="21">
      <c r="B99"/>
      <c r="C99" s="355" t="s">
        <v>89</v>
      </c>
      <c r="D99" s="356" t="s">
        <v>288</v>
      </c>
      <c r="E99" s="352"/>
      <c r="F99" s="353"/>
      <c r="G99" s="354"/>
      <c r="N99" s="85"/>
      <c r="AQ99" s="318" t="s">
        <v>139</v>
      </c>
      <c r="AR99" s="91"/>
      <c r="AS99" s="333">
        <v>48</v>
      </c>
    </row>
    <row r="100" spans="1:45" ht="21">
      <c r="B100"/>
      <c r="C100" s="357"/>
      <c r="D100" s="358" t="s">
        <v>289</v>
      </c>
      <c r="N100" s="504"/>
      <c r="O100" s="477" t="s">
        <v>304</v>
      </c>
      <c r="AQ100" s="319" t="s">
        <v>173</v>
      </c>
      <c r="AR100" s="306"/>
      <c r="AS100" s="334">
        <v>48</v>
      </c>
    </row>
    <row r="101" spans="1:45" ht="21">
      <c r="B101"/>
      <c r="C101" s="357"/>
      <c r="D101" s="359" t="s">
        <v>290</v>
      </c>
      <c r="N101" s="85"/>
      <c r="O101" s="477" t="s">
        <v>278</v>
      </c>
      <c r="AQ101" s="275"/>
    </row>
    <row r="102" spans="1:45">
      <c r="A102" s="360" t="s">
        <v>291</v>
      </c>
      <c r="B102"/>
      <c r="C102" s="361" t="s">
        <v>292</v>
      </c>
      <c r="D102" s="362" t="s">
        <v>293</v>
      </c>
      <c r="E102" s="363" t="s">
        <v>294</v>
      </c>
      <c r="F102" s="364" t="s">
        <v>295</v>
      </c>
      <c r="G102" s="365" t="s">
        <v>296</v>
      </c>
      <c r="AQ102" s="275"/>
    </row>
    <row r="103" spans="1:45" ht="21">
      <c r="B103" s="174"/>
      <c r="C103" s="175"/>
      <c r="N103" s="505"/>
      <c r="O103" s="505"/>
      <c r="AQ103" s="275"/>
    </row>
    <row r="104" spans="1:45" ht="19.5" customHeight="1">
      <c r="N104" s="505"/>
      <c r="O104" s="477" t="s">
        <v>305</v>
      </c>
      <c r="AQ104" s="276" t="s">
        <v>271</v>
      </c>
      <c r="AS104" s="320">
        <v>132</v>
      </c>
    </row>
    <row r="105" spans="1:45" ht="19.5" customHeight="1">
      <c r="C105" s="395" t="s">
        <v>297</v>
      </c>
      <c r="D105" s="396">
        <v>8</v>
      </c>
      <c r="N105" s="505"/>
      <c r="O105" s="505"/>
      <c r="AQ105" s="276" t="s">
        <v>180</v>
      </c>
      <c r="AS105" s="322">
        <v>132</v>
      </c>
    </row>
    <row r="106" spans="1:45">
      <c r="C106" s="397" t="s">
        <v>298</v>
      </c>
      <c r="D106" s="398">
        <f>180*D105</f>
        <v>1440</v>
      </c>
      <c r="AQ106" s="275"/>
    </row>
    <row r="107" spans="1:45">
      <c r="C107" s="399" t="s">
        <v>299</v>
      </c>
      <c r="D107" s="398">
        <f>5*D106</f>
        <v>7200</v>
      </c>
      <c r="AQ107" s="275"/>
    </row>
    <row r="108" spans="1:45">
      <c r="C108" s="227" t="s">
        <v>302</v>
      </c>
      <c r="D108" s="398">
        <v>12</v>
      </c>
      <c r="AQ108" s="277" t="s">
        <v>272</v>
      </c>
      <c r="AS108" s="336">
        <v>362</v>
      </c>
    </row>
    <row r="109" spans="1:45">
      <c r="C109" s="227" t="s">
        <v>303</v>
      </c>
      <c r="D109" s="398">
        <f>D108*5</f>
        <v>60</v>
      </c>
      <c r="AQ109" s="277" t="s">
        <v>273</v>
      </c>
      <c r="AS109" s="337">
        <v>128</v>
      </c>
    </row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</sheetData>
  <mergeCells count="1">
    <mergeCell ref="E2:F2"/>
  </mergeCells>
  <conditionalFormatting sqref="L1:L2 D11:D13">
    <cfRule type="containsText" dxfId="25" priority="81" stopIfTrue="1" operator="containsText" text="O">
      <formula>NOT(ISERROR(SEARCH("O",D1)))</formula>
    </cfRule>
    <cfRule type="containsText" dxfId="24" priority="82" stopIfTrue="1" operator="containsText" text="X">
      <formula>NOT(ISERROR(SEARCH("X",D1)))</formula>
    </cfRule>
  </conditionalFormatting>
  <conditionalFormatting sqref="X1:X2">
    <cfRule type="cellIs" dxfId="23" priority="79" stopIfTrue="1" operator="lessThan">
      <formula>-7</formula>
    </cfRule>
    <cfRule type="cellIs" dxfId="22" priority="80" stopIfTrue="1" operator="greaterThan">
      <formula>-7</formula>
    </cfRule>
  </conditionalFormatting>
  <conditionalFormatting sqref="J84:J85 N1:R2 J16:J17">
    <cfRule type="containsText" dxfId="21" priority="69" stopIfTrue="1" operator="containsText" text="WN">
      <formula>NOT(ISERROR(SEARCH("WN",J1)))</formula>
    </cfRule>
    <cfRule type="containsText" dxfId="20" priority="70" stopIfTrue="1" operator="containsText" text="121">
      <formula>NOT(ISERROR(SEARCH("121",J1)))</formula>
    </cfRule>
    <cfRule type="containsText" dxfId="19" priority="71" stopIfTrue="1" operator="containsText" text="132">
      <formula>NOT(ISERROR(SEARCH("132",J1)))</formula>
    </cfRule>
    <cfRule type="containsText" dxfId="18" priority="72" stopIfTrue="1" operator="containsText" text="TD">
      <formula>NOT(ISERROR(SEARCH("TD",J1)))</formula>
    </cfRule>
    <cfRule type="containsText" dxfId="17" priority="73" stopIfTrue="1" operator="containsText" text="JR">
      <formula>NOT(ISERROR(SEARCH("JR",J1)))</formula>
    </cfRule>
    <cfRule type="containsText" dxfId="16" priority="74" stopIfTrue="1" operator="containsText" text="102">
      <formula>NOT(ISERROR(SEARCH("102",J1)))</formula>
    </cfRule>
    <cfRule type="containsText" dxfId="15" priority="75" stopIfTrue="1" operator="containsText" text="DP">
      <formula>NOT(ISERROR(SEARCH("DP",J1)))</formula>
    </cfRule>
    <cfRule type="containsText" dxfId="14" priority="76" stopIfTrue="1" operator="containsText" text="48">
      <formula>NOT(ISERROR(SEARCH("48",J1)))</formula>
    </cfRule>
    <cfRule type="containsText" dxfId="13" priority="77" stopIfTrue="1" operator="containsText" text="SZ">
      <formula>NOT(ISERROR(SEARCH("SZ",J1)))</formula>
    </cfRule>
    <cfRule type="containsText" dxfId="12" priority="78" operator="containsText" text="131">
      <formula>NOT(ISERROR(SEARCH("131",J1)))</formula>
    </cfRule>
  </conditionalFormatting>
  <conditionalFormatting sqref="M1:M1048576">
    <cfRule type="containsText" dxfId="11" priority="14" operator="containsText" text="362">
      <formula>NOT(ISERROR(SEARCH("362",M1)))</formula>
    </cfRule>
    <cfRule type="containsText" dxfId="10" priority="15" operator="containsText" text="128">
      <formula>NOT(ISERROR(SEARCH("128",M1)))</formula>
    </cfRule>
    <cfRule type="containsText" dxfId="9" priority="16" operator="containsText" text="132">
      <formula>NOT(ISERROR(SEARCH("132",M1)))</formula>
    </cfRule>
    <cfRule type="containsText" dxfId="8" priority="17" operator="containsText" text="102">
      <formula>NOT(ISERROR(SEARCH("102",M1)))</formula>
    </cfRule>
    <cfRule type="containsText" dxfId="7" priority="18" operator="containsText" text="131">
      <formula>NOT(ISERROR(SEARCH("131",M1)))</formula>
    </cfRule>
    <cfRule type="containsText" dxfId="6" priority="19" operator="containsText" text="48">
      <formula>NOT(ISERROR(SEARCH("48",M1)))</formula>
    </cfRule>
    <cfRule type="containsText" dxfId="5" priority="20" operator="containsText" text="121">
      <formula>NOT(ISERROR(SEARCH("121",M1)))</formula>
    </cfRule>
  </conditionalFormatting>
  <conditionalFormatting sqref="H19 H36 H53 H70 H87">
    <cfRule type="cellIs" dxfId="4" priority="13" operator="greaterThan">
      <formula>$D$106</formula>
    </cfRule>
  </conditionalFormatting>
  <conditionalFormatting sqref="I19 I36 I53 I70 I87">
    <cfRule type="cellIs" dxfId="3" priority="12" operator="greaterThan">
      <formula>10</formula>
    </cfRule>
  </conditionalFormatting>
  <conditionalFormatting sqref="H89">
    <cfRule type="cellIs" dxfId="2" priority="3" operator="greaterThan">
      <formula>$D$107</formula>
    </cfRule>
  </conditionalFormatting>
  <conditionalFormatting sqref="I89">
    <cfRule type="cellIs" dxfId="1" priority="2" operator="greaterThan">
      <formula>$D$109</formula>
    </cfRule>
  </conditionalFormatting>
  <conditionalFormatting sqref="X1:X86">
    <cfRule type="cellIs" dxfId="0" priority="1" operator="greaterThanOrEqual">
      <formula>-7</formula>
    </cfRule>
  </conditionalFormatting>
  <dataValidations count="1">
    <dataValidation type="list" allowBlank="1" showInputMessage="1" showErrorMessage="1" sqref="D4:D86">
      <formula1>$AQ$4:$AQ109</formula1>
    </dataValidation>
  </dataValidations>
  <hyperlinks>
    <hyperlink ref="O95" r:id="rId1"/>
    <hyperlink ref="O96" r:id="rId2"/>
    <hyperlink ref="O98" r:id="rId3" location="references"/>
    <hyperlink ref="O101" r:id="rId4"/>
    <hyperlink ref="O100" r:id="rId5"/>
    <hyperlink ref="O104" r:id="rId6"/>
  </hyperlinks>
  <pageMargins left="0.7" right="0.7" top="0.75" bottom="0.75" header="0.3" footer="0.3"/>
  <pageSetup paperSize="9" orientation="portrait" r:id="rId7"/>
  <legacyDrawing r:id="rId8"/>
  <controls>
    <control shapeId="1049" r:id="rId9" name="CommandButton2"/>
    <control shapeId="1048" r:id="rId10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E1:R35"/>
  <sheetViews>
    <sheetView tabSelected="1" workbookViewId="0">
      <selection activeCell="J48" sqref="J48"/>
    </sheetView>
  </sheetViews>
  <sheetFormatPr baseColWidth="10" defaultRowHeight="12.75"/>
  <cols>
    <col min="1" max="16384" width="11.42578125" style="4"/>
  </cols>
  <sheetData>
    <row r="1" spans="5:18" ht="20.25">
      <c r="G1" s="547" t="s">
        <v>91</v>
      </c>
      <c r="H1" s="548"/>
      <c r="I1" s="548"/>
      <c r="J1" s="548"/>
      <c r="K1" s="549"/>
      <c r="Q1" s="4" t="s">
        <v>100</v>
      </c>
      <c r="R1" s="4" t="s">
        <v>101</v>
      </c>
    </row>
    <row r="2" spans="5:18">
      <c r="G2" s="155"/>
      <c r="H2" s="156"/>
      <c r="I2" s="156"/>
      <c r="J2" s="156"/>
      <c r="K2" s="157"/>
    </row>
    <row r="3" spans="5:18" ht="15" customHeight="1">
      <c r="G3" s="173"/>
      <c r="H3" s="559" t="s">
        <v>81</v>
      </c>
      <c r="I3" s="434" t="str">
        <f ca="1">TEXT(($I$4),"jjjj")</f>
        <v>jeudi</v>
      </c>
      <c r="J3" s="49"/>
      <c r="K3" s="159"/>
      <c r="Q3" s="178" t="s">
        <v>81</v>
      </c>
      <c r="R3" s="4" t="s">
        <v>95</v>
      </c>
    </row>
    <row r="4" spans="5:18">
      <c r="G4" s="173"/>
      <c r="H4" s="559"/>
      <c r="I4" s="177">
        <f ca="1">IF(Q9="vendredi",Q10+3,Q10+1)</f>
        <v>41851</v>
      </c>
      <c r="J4" s="32"/>
      <c r="K4" s="159"/>
      <c r="Q4" s="4" t="s">
        <v>83</v>
      </c>
      <c r="R4" s="4" t="s">
        <v>96</v>
      </c>
    </row>
    <row r="5" spans="5:18" ht="12.75" customHeight="1">
      <c r="G5" s="540"/>
      <c r="H5" s="541"/>
      <c r="I5" s="541"/>
      <c r="J5" s="541"/>
      <c r="K5" s="160"/>
      <c r="Q5" s="4" t="s">
        <v>94</v>
      </c>
      <c r="R5" s="4" t="s">
        <v>97</v>
      </c>
    </row>
    <row r="7" spans="5:18" ht="12.75" customHeight="1">
      <c r="G7" s="550" t="s">
        <v>62</v>
      </c>
      <c r="H7" s="551"/>
      <c r="I7" s="551" t="s">
        <v>95</v>
      </c>
      <c r="J7" s="161"/>
      <c r="K7" s="162"/>
    </row>
    <row r="8" spans="5:18" ht="12.75" customHeight="1">
      <c r="G8" s="552"/>
      <c r="H8" s="553"/>
      <c r="I8" s="553"/>
      <c r="J8" s="163"/>
      <c r="K8" s="164"/>
      <c r="Q8" s="179" t="str">
        <f ca="1">"Sem"&amp;WEEKNUM(I4,1)</f>
        <v>Sem31</v>
      </c>
    </row>
    <row r="9" spans="5:18" ht="12.75" customHeight="1">
      <c r="G9" s="554"/>
      <c r="H9" s="555"/>
      <c r="I9" s="555"/>
      <c r="J9" s="165"/>
      <c r="K9" s="166"/>
      <c r="Q9" s="180" t="str">
        <f ca="1">TEXT(($Q$10),"jjjj")</f>
        <v>mercredi</v>
      </c>
    </row>
    <row r="10" spans="5:18">
      <c r="Q10" s="181">
        <f ca="1">TODAY()</f>
        <v>41850</v>
      </c>
    </row>
    <row r="11" spans="5:18" ht="18.75" customHeight="1">
      <c r="G11" s="556" t="s">
        <v>63</v>
      </c>
      <c r="H11" s="557"/>
      <c r="I11" s="557"/>
      <c r="J11" s="557"/>
      <c r="K11" s="558"/>
    </row>
    <row r="12" spans="5:18">
      <c r="G12" s="155"/>
      <c r="H12" s="156"/>
      <c r="I12" s="156"/>
      <c r="J12" s="156"/>
      <c r="K12" s="157"/>
    </row>
    <row r="13" spans="5:18">
      <c r="E13" s="539"/>
      <c r="F13" s="539"/>
      <c r="G13" s="158"/>
      <c r="H13" s="37"/>
      <c r="I13" s="37"/>
      <c r="J13" s="37"/>
      <c r="K13" s="159"/>
    </row>
    <row r="14" spans="5:18" ht="15">
      <c r="F14" s="539"/>
      <c r="G14" s="643" t="str">
        <f>IF(ISBLANK(I14),"","1")</f>
        <v>1</v>
      </c>
      <c r="H14" s="633" t="str">
        <f>IF(ISBLANK(I14),"","Client")</f>
        <v>Client</v>
      </c>
      <c r="I14" s="542" t="s">
        <v>306</v>
      </c>
      <c r="J14" s="37"/>
      <c r="K14" s="159"/>
    </row>
    <row r="15" spans="5:18" ht="15">
      <c r="F15" s="539"/>
      <c r="G15" s="643"/>
      <c r="H15" s="633" t="str">
        <f>IF(ISBLANK(I15),"","Chantier")</f>
        <v>Chantier</v>
      </c>
      <c r="I15" s="543" t="s">
        <v>306</v>
      </c>
      <c r="J15" s="37"/>
      <c r="K15" s="159"/>
    </row>
    <row r="16" spans="5:18" ht="15">
      <c r="F16" s="539"/>
      <c r="G16" s="643"/>
      <c r="H16" s="633" t="str">
        <f>IF(ISBLANK(I16),"","Lieu")</f>
        <v>Lieu</v>
      </c>
      <c r="I16" s="544" t="s">
        <v>306</v>
      </c>
      <c r="J16" s="37"/>
      <c r="K16" s="159"/>
    </row>
    <row r="17" spans="6:11" ht="15">
      <c r="F17" s="539"/>
      <c r="G17" s="643"/>
      <c r="H17" s="633"/>
      <c r="I17" s="476"/>
      <c r="J17" s="37"/>
      <c r="K17" s="159"/>
    </row>
    <row r="18" spans="6:11" ht="15">
      <c r="G18" s="643"/>
      <c r="H18" s="633"/>
      <c r="I18" s="476"/>
      <c r="J18" s="37"/>
      <c r="K18" s="159"/>
    </row>
    <row r="19" spans="6:11" ht="15">
      <c r="G19" s="643" t="str">
        <f>IF(ISBLANK(I19),"","2")</f>
        <v>2</v>
      </c>
      <c r="H19" s="633" t="str">
        <f>IF(ISBLANK(I19),"","Client")</f>
        <v>Client</v>
      </c>
      <c r="I19" s="542" t="s">
        <v>306</v>
      </c>
      <c r="J19" s="37"/>
      <c r="K19" s="159"/>
    </row>
    <row r="20" spans="6:11" ht="15">
      <c r="G20" s="643"/>
      <c r="H20" s="633" t="str">
        <f>IF(ISBLANK(I20),"","Chantier")</f>
        <v>Chantier</v>
      </c>
      <c r="I20" s="543" t="s">
        <v>306</v>
      </c>
      <c r="J20" s="37"/>
      <c r="K20" s="159"/>
    </row>
    <row r="21" spans="6:11" ht="15">
      <c r="G21" s="643"/>
      <c r="H21" s="633" t="str">
        <f>IF(ISBLANK(I21),"","Lieu")</f>
        <v>Lieu</v>
      </c>
      <c r="I21" s="544" t="s">
        <v>306</v>
      </c>
      <c r="J21" s="37"/>
      <c r="K21" s="159"/>
    </row>
    <row r="22" spans="6:11" ht="15">
      <c r="G22" s="643"/>
      <c r="H22" s="633"/>
      <c r="I22" s="476"/>
      <c r="J22" s="37"/>
      <c r="K22" s="159"/>
    </row>
    <row r="23" spans="6:11" ht="15">
      <c r="G23" s="643"/>
      <c r="H23" s="633"/>
      <c r="I23" s="476"/>
      <c r="J23" s="37"/>
      <c r="K23" s="159"/>
    </row>
    <row r="24" spans="6:11" ht="15">
      <c r="G24" s="643" t="str">
        <f>IF(ISBLANK(I24),"","3")</f>
        <v>3</v>
      </c>
      <c r="H24" s="633" t="str">
        <f>IF(ISBLANK(I24),"","Client")</f>
        <v>Client</v>
      </c>
      <c r="I24" s="542" t="s">
        <v>306</v>
      </c>
      <c r="J24" s="37"/>
      <c r="K24" s="159"/>
    </row>
    <row r="25" spans="6:11" ht="15">
      <c r="G25" s="643"/>
      <c r="H25" s="633" t="str">
        <f>IF(ISBLANK(I25),"","Chantier")</f>
        <v>Chantier</v>
      </c>
      <c r="I25" s="543" t="s">
        <v>306</v>
      </c>
      <c r="J25" s="37"/>
      <c r="K25" s="159"/>
    </row>
    <row r="26" spans="6:11" ht="15">
      <c r="G26" s="643"/>
      <c r="H26" s="633" t="str">
        <f>IF(ISBLANK(I26),"","Lieu")</f>
        <v>Lieu</v>
      </c>
      <c r="I26" s="544" t="s">
        <v>306</v>
      </c>
      <c r="J26" s="37"/>
      <c r="K26" s="159"/>
    </row>
    <row r="27" spans="6:11">
      <c r="G27" s="158"/>
      <c r="H27" s="37"/>
      <c r="I27" s="37"/>
      <c r="J27" s="37"/>
      <c r="K27" s="159"/>
    </row>
    <row r="28" spans="6:11">
      <c r="G28" s="158"/>
      <c r="H28" s="37"/>
      <c r="I28" s="37"/>
      <c r="J28" s="37"/>
      <c r="K28" s="159"/>
    </row>
    <row r="29" spans="6:11" ht="15">
      <c r="G29" s="631" t="str">
        <f>IF(ISBLANK(G30),"","commentaires")</f>
        <v/>
      </c>
      <c r="H29" s="632"/>
      <c r="I29" s="632"/>
      <c r="J29" s="632"/>
      <c r="K29" s="160"/>
    </row>
    <row r="30" spans="6:11">
      <c r="G30" s="634"/>
      <c r="H30" s="635"/>
      <c r="I30" s="635"/>
      <c r="J30" s="635"/>
      <c r="K30" s="636"/>
    </row>
    <row r="31" spans="6:11">
      <c r="G31" s="637"/>
      <c r="H31" s="638"/>
      <c r="I31" s="638"/>
      <c r="J31" s="638"/>
      <c r="K31" s="639"/>
    </row>
    <row r="32" spans="6:11">
      <c r="G32" s="637"/>
      <c r="H32" s="638"/>
      <c r="I32" s="638"/>
      <c r="J32" s="638"/>
      <c r="K32" s="639"/>
    </row>
    <row r="33" spans="7:11">
      <c r="G33" s="637"/>
      <c r="H33" s="638"/>
      <c r="I33" s="638"/>
      <c r="J33" s="638"/>
      <c r="K33" s="639"/>
    </row>
    <row r="34" spans="7:11">
      <c r="G34" s="637"/>
      <c r="H34" s="638"/>
      <c r="I34" s="638"/>
      <c r="J34" s="638"/>
      <c r="K34" s="639"/>
    </row>
    <row r="35" spans="7:11">
      <c r="G35" s="640"/>
      <c r="H35" s="641"/>
      <c r="I35" s="641"/>
      <c r="J35" s="641"/>
      <c r="K35" s="642"/>
    </row>
  </sheetData>
  <mergeCells count="6">
    <mergeCell ref="G30:K35"/>
    <mergeCell ref="G1:K1"/>
    <mergeCell ref="G7:H9"/>
    <mergeCell ref="I7:I9"/>
    <mergeCell ref="G11:K11"/>
    <mergeCell ref="H3:H4"/>
  </mergeCells>
  <dataValidations count="2">
    <dataValidation type="list" allowBlank="1" showInputMessage="1" showErrorMessage="1" sqref="I7:I9">
      <formula1>$R$3:$R$5</formula1>
    </dataValidation>
    <dataValidation type="list" allowBlank="1" showInputMessage="1" showErrorMessage="1" sqref="H3:H4">
      <formula1>$Q$3:$Q$5</formula1>
    </dataValidation>
  </dataValidations>
  <printOptions horizontalCentered="1" verticalCentered="1"/>
  <pageMargins left="0" right="0" top="0.68" bottom="0.48" header="0.51181102362204722" footer="0.51181102362204722"/>
  <pageSetup paperSize="9" orientation="landscape" r:id="rId1"/>
  <headerFooter alignWithMargins="0"/>
  <drawing r:id="rId2"/>
  <legacyDrawing r:id="rId3"/>
  <controls>
    <control shapeId="2050" r:id="rId4" name="CommandButton2"/>
    <control shapeId="2049" r:id="rId5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EF257"/>
  <sheetViews>
    <sheetView showGridLines="0" zoomScale="70" zoomScaleNormal="70" workbookViewId="0">
      <pane ySplit="1" topLeftCell="A2" activePane="bottomLeft" state="frozen"/>
      <selection pane="bottomLeft" activeCell="B3" sqref="B3"/>
    </sheetView>
  </sheetViews>
  <sheetFormatPr baseColWidth="10" defaultRowHeight="15"/>
  <cols>
    <col min="1" max="1" width="24.85546875" customWidth="1"/>
    <col min="2" max="2" width="8.7109375" style="85" customWidth="1"/>
    <col min="3" max="3" width="19.5703125" customWidth="1"/>
    <col min="4" max="4" width="17.42578125" customWidth="1"/>
    <col min="5" max="5" width="11.42578125" style="78"/>
    <col min="7" max="7" width="12.85546875" customWidth="1"/>
    <col min="10" max="10" width="29.5703125" customWidth="1"/>
    <col min="11" max="12" width="20.85546875" style="78" customWidth="1"/>
    <col min="13" max="13" width="11.42578125" style="301"/>
    <col min="17" max="17" width="7.7109375" customWidth="1"/>
    <col min="18" max="18" width="8" style="78" customWidth="1"/>
    <col min="19" max="19" width="8.42578125" customWidth="1"/>
    <col min="20" max="20" width="11.140625" customWidth="1"/>
    <col min="21" max="21" width="51.28515625" customWidth="1"/>
    <col min="22" max="22" width="18.28515625" style="84" customWidth="1"/>
    <col min="23" max="23" width="18.5703125" style="84" customWidth="1"/>
    <col min="24" max="24" width="19.140625" style="84" customWidth="1"/>
    <col min="26" max="26" width="24.85546875" customWidth="1"/>
  </cols>
  <sheetData>
    <row r="1" spans="1:136" s="80" customFormat="1" ht="33" customHeight="1">
      <c r="A1" s="96" t="s">
        <v>76</v>
      </c>
      <c r="B1" s="130" t="s">
        <v>64</v>
      </c>
      <c r="C1" s="151" t="s">
        <v>65</v>
      </c>
      <c r="D1" s="81" t="s">
        <v>2</v>
      </c>
      <c r="E1" s="81" t="s">
        <v>66</v>
      </c>
      <c r="F1" s="79" t="s">
        <v>5</v>
      </c>
      <c r="G1" s="81" t="s">
        <v>7</v>
      </c>
      <c r="H1" s="81" t="s">
        <v>89</v>
      </c>
      <c r="I1" s="81" t="s">
        <v>14</v>
      </c>
      <c r="J1" s="81" t="s">
        <v>68</v>
      </c>
      <c r="K1" s="81" t="s">
        <v>80</v>
      </c>
      <c r="L1" s="171" t="s">
        <v>69</v>
      </c>
      <c r="M1" s="445" t="s">
        <v>77</v>
      </c>
      <c r="N1" s="81" t="s">
        <v>85</v>
      </c>
      <c r="O1" s="81" t="s">
        <v>86</v>
      </c>
      <c r="P1" s="81" t="s">
        <v>88</v>
      </c>
      <c r="Q1" s="81" t="s">
        <v>87</v>
      </c>
      <c r="R1" s="81" t="s">
        <v>60</v>
      </c>
      <c r="S1" s="151" t="s">
        <v>78</v>
      </c>
      <c r="T1" s="81" t="s">
        <v>79</v>
      </c>
      <c r="U1" s="81" t="s">
        <v>70</v>
      </c>
      <c r="V1" s="82" t="s">
        <v>71</v>
      </c>
      <c r="W1" s="83" t="s">
        <v>72</v>
      </c>
      <c r="X1" s="82" t="s">
        <v>73</v>
      </c>
      <c r="Y1" s="79" t="s">
        <v>74</v>
      </c>
      <c r="Z1" s="79" t="s">
        <v>75</v>
      </c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</row>
    <row r="2" spans="1:136" s="80" customFormat="1" ht="28.5" customHeight="1">
      <c r="A2" s="145" t="str">
        <f>"Sem"&amp;WEEKNUM(A3,1)</f>
        <v>Sem2</v>
      </c>
      <c r="B2" s="182" t="s">
        <v>99</v>
      </c>
      <c r="C2" s="272"/>
      <c r="D2" s="183"/>
      <c r="E2" s="545"/>
      <c r="F2" s="546"/>
      <c r="G2" s="184"/>
      <c r="H2" s="170"/>
      <c r="I2" s="272"/>
      <c r="J2" s="447"/>
      <c r="K2" s="183"/>
      <c r="L2" s="94"/>
      <c r="M2" s="446"/>
      <c r="N2" s="97"/>
      <c r="O2" s="97"/>
      <c r="P2" s="97"/>
      <c r="Q2" s="97"/>
      <c r="R2" s="274"/>
      <c r="S2" s="203"/>
      <c r="T2" s="203"/>
      <c r="U2" s="274"/>
      <c r="V2" s="95"/>
      <c r="W2" s="95"/>
      <c r="X2" s="95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</row>
    <row r="3" spans="1:136" ht="15.95" customHeight="1">
      <c r="A3" s="129">
        <v>42009</v>
      </c>
      <c r="B3" s="152" t="str">
        <f>TEXT(($A$3),"jjjj")</f>
        <v>lundi</v>
      </c>
      <c r="C3" s="121"/>
      <c r="D3" s="121"/>
      <c r="E3" s="122"/>
      <c r="F3" s="121"/>
      <c r="G3" s="121"/>
      <c r="H3" s="121"/>
      <c r="I3" s="121"/>
      <c r="J3" s="448"/>
      <c r="K3" s="339"/>
      <c r="L3" s="121"/>
      <c r="M3" s="299"/>
      <c r="N3" s="125"/>
      <c r="O3" s="125"/>
      <c r="P3" s="125"/>
      <c r="Q3" s="125"/>
      <c r="R3" s="299"/>
      <c r="S3" s="125"/>
      <c r="T3" s="125"/>
      <c r="U3" s="125"/>
      <c r="V3" s="127"/>
      <c r="W3" s="127"/>
      <c r="X3" s="127"/>
      <c r="Y3" s="121"/>
      <c r="Z3" s="124"/>
    </row>
    <row r="4" spans="1:136" s="104" customFormat="1" ht="15.95" customHeight="1">
      <c r="A4" s="146" t="s">
        <v>81</v>
      </c>
      <c r="B4" s="128">
        <v>1</v>
      </c>
      <c r="C4" s="234"/>
      <c r="D4" s="279"/>
      <c r="E4" s="193"/>
      <c r="F4" s="263"/>
      <c r="G4" s="264"/>
      <c r="H4" s="425"/>
      <c r="I4" s="186"/>
      <c r="J4" s="535"/>
      <c r="K4" s="167"/>
      <c r="L4" s="99"/>
      <c r="M4" s="167"/>
      <c r="N4" s="102"/>
      <c r="O4" s="102"/>
      <c r="P4" s="102"/>
      <c r="Q4" s="102"/>
      <c r="R4" s="167"/>
      <c r="S4" s="102"/>
      <c r="T4" s="102"/>
      <c r="U4" s="102"/>
      <c r="V4" s="103"/>
      <c r="W4" s="103"/>
      <c r="X4" s="103"/>
      <c r="Y4" s="99"/>
      <c r="Z4" s="101"/>
      <c r="AR4" s="302" t="s">
        <v>215</v>
      </c>
      <c r="AS4" s="303"/>
      <c r="AT4" s="320">
        <v>132</v>
      </c>
    </row>
    <row r="5" spans="1:136" s="104" customFormat="1" ht="15.95" customHeight="1">
      <c r="A5" s="147"/>
      <c r="B5" s="153"/>
      <c r="C5" s="188"/>
      <c r="D5" s="278"/>
      <c r="E5" s="196"/>
      <c r="F5" s="229"/>
      <c r="G5" s="256"/>
      <c r="H5" s="404"/>
      <c r="I5" s="189"/>
      <c r="J5" s="450"/>
      <c r="K5" s="168"/>
      <c r="L5" s="105"/>
      <c r="M5" s="168"/>
      <c r="N5" s="108"/>
      <c r="O5" s="108"/>
      <c r="P5" s="108"/>
      <c r="Q5" s="108"/>
      <c r="R5" s="168"/>
      <c r="S5" s="108"/>
      <c r="T5" s="108"/>
      <c r="U5" s="108"/>
      <c r="V5" s="110"/>
      <c r="W5" s="110"/>
      <c r="X5" s="110"/>
      <c r="Y5" s="105"/>
      <c r="Z5" s="107"/>
      <c r="AR5" s="304" t="s">
        <v>216</v>
      </c>
      <c r="AS5" s="91"/>
      <c r="AT5" s="321">
        <v>132</v>
      </c>
    </row>
    <row r="6" spans="1:136" s="104" customFormat="1" ht="15.95" customHeight="1">
      <c r="A6" s="147"/>
      <c r="B6" s="153"/>
      <c r="C6" s="517"/>
      <c r="D6" s="295"/>
      <c r="E6" s="258"/>
      <c r="F6" s="257"/>
      <c r="G6" s="266"/>
      <c r="H6" s="426"/>
      <c r="I6" s="523"/>
      <c r="J6" s="536"/>
      <c r="K6" s="168"/>
      <c r="L6" s="105"/>
      <c r="M6" s="168"/>
      <c r="N6" s="108"/>
      <c r="O6" s="108"/>
      <c r="P6" s="108"/>
      <c r="Q6" s="108"/>
      <c r="R6" s="168"/>
      <c r="S6" s="108"/>
      <c r="T6" s="108"/>
      <c r="U6" s="108"/>
      <c r="V6" s="110"/>
      <c r="W6" s="110"/>
      <c r="X6" s="110"/>
      <c r="Y6" s="105"/>
      <c r="Z6" s="107"/>
      <c r="AR6" s="304" t="s">
        <v>196</v>
      </c>
      <c r="AS6" s="91"/>
      <c r="AT6" s="321">
        <v>132</v>
      </c>
    </row>
    <row r="7" spans="1:136" s="104" customFormat="1" ht="15.95" customHeight="1">
      <c r="A7" s="147"/>
      <c r="B7" s="153">
        <v>2</v>
      </c>
      <c r="C7" s="188"/>
      <c r="D7" s="278"/>
      <c r="E7" s="200"/>
      <c r="F7" s="253"/>
      <c r="G7" s="265"/>
      <c r="H7" s="404"/>
      <c r="I7" s="199"/>
      <c r="J7" s="537"/>
      <c r="K7" s="168"/>
      <c r="L7" s="105"/>
      <c r="M7" s="168"/>
      <c r="N7" s="108"/>
      <c r="O7" s="108"/>
      <c r="P7" s="108"/>
      <c r="Q7" s="108"/>
      <c r="R7" s="168"/>
      <c r="S7" s="108"/>
      <c r="T7" s="108"/>
      <c r="U7" s="108"/>
      <c r="V7" s="110"/>
      <c r="W7" s="110"/>
      <c r="X7" s="110"/>
      <c r="Y7" s="105"/>
      <c r="Z7" s="107"/>
      <c r="AR7" s="304" t="s">
        <v>217</v>
      </c>
      <c r="AS7" s="91"/>
      <c r="AT7" s="321">
        <v>132</v>
      </c>
    </row>
    <row r="8" spans="1:136" s="104" customFormat="1" ht="15.95" customHeight="1">
      <c r="A8" s="147"/>
      <c r="B8" s="108"/>
      <c r="C8" s="517"/>
      <c r="D8" s="295"/>
      <c r="E8" s="258"/>
      <c r="F8" s="257"/>
      <c r="G8" s="266"/>
      <c r="H8" s="426"/>
      <c r="I8" s="523"/>
      <c r="J8" s="536"/>
      <c r="K8" s="168"/>
      <c r="L8" s="105"/>
      <c r="M8" s="168"/>
      <c r="N8" s="108"/>
      <c r="O8" s="108"/>
      <c r="P8" s="108"/>
      <c r="Q8" s="108"/>
      <c r="R8" s="168"/>
      <c r="S8" s="108"/>
      <c r="T8" s="108"/>
      <c r="U8" s="108"/>
      <c r="V8" s="110"/>
      <c r="W8" s="110"/>
      <c r="X8" s="110"/>
      <c r="Y8" s="105"/>
      <c r="Z8" s="107"/>
      <c r="AR8" s="304" t="s">
        <v>218</v>
      </c>
      <c r="AS8" s="91"/>
      <c r="AT8" s="321">
        <v>132</v>
      </c>
    </row>
    <row r="9" spans="1:136" s="104" customFormat="1" ht="15.95" customHeight="1">
      <c r="A9" s="148"/>
      <c r="B9" s="136">
        <v>3</v>
      </c>
      <c r="C9" s="506"/>
      <c r="D9" s="532"/>
      <c r="E9" s="260"/>
      <c r="F9" s="259"/>
      <c r="G9" s="259"/>
      <c r="H9" s="508"/>
      <c r="I9" s="509"/>
      <c r="J9" s="538"/>
      <c r="K9" s="169"/>
      <c r="L9" s="111"/>
      <c r="M9" s="169"/>
      <c r="N9" s="114"/>
      <c r="O9" s="114"/>
      <c r="P9" s="114"/>
      <c r="Q9" s="114"/>
      <c r="R9" s="169"/>
      <c r="S9" s="114"/>
      <c r="T9" s="114"/>
      <c r="U9" s="114"/>
      <c r="V9" s="116"/>
      <c r="W9" s="116"/>
      <c r="X9" s="116"/>
      <c r="Y9" s="111"/>
      <c r="Z9" s="113"/>
      <c r="AR9" s="304" t="s">
        <v>219</v>
      </c>
      <c r="AS9" s="91"/>
      <c r="AT9" s="321">
        <v>132</v>
      </c>
    </row>
    <row r="10" spans="1:136" s="104" customFormat="1" ht="15.95" customHeight="1">
      <c r="A10" s="146" t="s">
        <v>83</v>
      </c>
      <c r="B10" s="128">
        <v>1</v>
      </c>
      <c r="C10" s="234"/>
      <c r="D10" s="279"/>
      <c r="E10" s="207"/>
      <c r="F10" s="512"/>
      <c r="G10" s="513"/>
      <c r="H10" s="425"/>
      <c r="I10" s="514"/>
      <c r="J10" s="454"/>
      <c r="K10" s="167"/>
      <c r="L10" s="99"/>
      <c r="M10" s="167"/>
      <c r="N10" s="102"/>
      <c r="O10" s="102"/>
      <c r="P10" s="102"/>
      <c r="Q10" s="102"/>
      <c r="R10" s="167"/>
      <c r="S10" s="102"/>
      <c r="T10" s="102"/>
      <c r="U10" s="102"/>
      <c r="V10" s="103"/>
      <c r="W10" s="103"/>
      <c r="X10" s="103"/>
      <c r="Y10" s="99"/>
      <c r="Z10" s="101"/>
      <c r="AR10" s="304" t="s">
        <v>220</v>
      </c>
      <c r="AS10" s="91"/>
      <c r="AT10" s="321">
        <v>132</v>
      </c>
    </row>
    <row r="11" spans="1:136" s="104" customFormat="1" ht="15.95" customHeight="1">
      <c r="A11" s="147"/>
      <c r="B11" s="153"/>
      <c r="C11" s="188"/>
      <c r="D11" s="278"/>
      <c r="E11" s="196"/>
      <c r="F11" s="229"/>
      <c r="G11" s="256"/>
      <c r="H11" s="404"/>
      <c r="I11" s="189"/>
      <c r="J11" s="455"/>
      <c r="K11" s="168"/>
      <c r="L11" s="105"/>
      <c r="M11" s="168"/>
      <c r="N11" s="108"/>
      <c r="O11" s="108"/>
      <c r="P11" s="108"/>
      <c r="Q11" s="108"/>
      <c r="R11" s="168"/>
      <c r="S11" s="108"/>
      <c r="T11" s="108"/>
      <c r="U11" s="108"/>
      <c r="V11" s="110"/>
      <c r="W11" s="110"/>
      <c r="X11" s="110"/>
      <c r="Y11" s="105"/>
      <c r="Z11" s="107"/>
      <c r="AR11" s="304" t="s">
        <v>221</v>
      </c>
      <c r="AS11" s="91"/>
      <c r="AT11" s="321">
        <v>132</v>
      </c>
    </row>
    <row r="12" spans="1:136" s="104" customFormat="1" ht="15.95" customHeight="1">
      <c r="A12" s="147"/>
      <c r="B12" s="153"/>
      <c r="C12" s="205"/>
      <c r="D12" s="282"/>
      <c r="E12" s="210"/>
      <c r="F12" s="211"/>
      <c r="G12" s="212"/>
      <c r="H12" s="404"/>
      <c r="I12" s="206"/>
      <c r="J12" s="456"/>
      <c r="K12" s="168"/>
      <c r="L12" s="105"/>
      <c r="M12" s="168" t="str">
        <f t="shared" ref="M12:M16" si="0">IF(ISTEXT($D12),VLOOKUP($D12,Agences,3,FALSE),"")</f>
        <v/>
      </c>
      <c r="N12" s="108"/>
      <c r="O12" s="108"/>
      <c r="P12" s="108"/>
      <c r="Q12" s="108"/>
      <c r="R12" s="168"/>
      <c r="S12" s="108"/>
      <c r="T12" s="108"/>
      <c r="U12" s="108"/>
      <c r="V12" s="110"/>
      <c r="W12" s="110"/>
      <c r="X12" s="110"/>
      <c r="Y12" s="105"/>
      <c r="Z12" s="107"/>
      <c r="AR12" s="304" t="s">
        <v>222</v>
      </c>
      <c r="AS12" s="91"/>
      <c r="AT12" s="321">
        <v>132</v>
      </c>
    </row>
    <row r="13" spans="1:136" s="104" customFormat="1" ht="15.95" customHeight="1">
      <c r="A13" s="147"/>
      <c r="B13" s="153">
        <v>2</v>
      </c>
      <c r="C13" s="205"/>
      <c r="D13" s="282"/>
      <c r="E13" s="210"/>
      <c r="F13" s="211"/>
      <c r="G13" s="212"/>
      <c r="H13" s="404"/>
      <c r="I13" s="206"/>
      <c r="J13" s="456"/>
      <c r="K13" s="168"/>
      <c r="L13" s="105"/>
      <c r="M13" s="168" t="str">
        <f t="shared" si="0"/>
        <v/>
      </c>
      <c r="N13" s="108"/>
      <c r="O13" s="108"/>
      <c r="P13" s="108"/>
      <c r="Q13" s="108"/>
      <c r="R13" s="168"/>
      <c r="S13" s="108"/>
      <c r="T13" s="108"/>
      <c r="U13" s="108"/>
      <c r="V13" s="110"/>
      <c r="W13" s="110"/>
      <c r="X13" s="110"/>
      <c r="Y13" s="105"/>
      <c r="Z13" s="107"/>
      <c r="AR13" s="304" t="s">
        <v>223</v>
      </c>
      <c r="AS13" s="91"/>
      <c r="AT13" s="321">
        <v>132</v>
      </c>
    </row>
    <row r="14" spans="1:136" s="104" customFormat="1" ht="15.95" customHeight="1">
      <c r="A14" s="147"/>
      <c r="B14" s="108"/>
      <c r="C14" s="517"/>
      <c r="D14" s="507"/>
      <c r="E14" s="258"/>
      <c r="F14" s="257"/>
      <c r="G14" s="257"/>
      <c r="H14" s="404"/>
      <c r="I14" s="523"/>
      <c r="J14" s="524"/>
      <c r="K14" s="168"/>
      <c r="L14" s="105"/>
      <c r="M14" s="168" t="str">
        <f t="shared" si="0"/>
        <v/>
      </c>
      <c r="N14" s="108"/>
      <c r="O14" s="108"/>
      <c r="P14" s="108"/>
      <c r="Q14" s="108"/>
      <c r="R14" s="168"/>
      <c r="S14" s="108"/>
      <c r="T14" s="108"/>
      <c r="U14" s="108"/>
      <c r="V14" s="110"/>
      <c r="W14" s="110"/>
      <c r="X14" s="110"/>
      <c r="Y14" s="105"/>
      <c r="Z14" s="107"/>
      <c r="AR14" s="304" t="s">
        <v>165</v>
      </c>
      <c r="AS14" s="91"/>
      <c r="AT14" s="321">
        <v>132</v>
      </c>
    </row>
    <row r="15" spans="1:136" s="104" customFormat="1" ht="15.95" customHeight="1">
      <c r="A15" s="148"/>
      <c r="B15" s="136">
        <v>3</v>
      </c>
      <c r="C15" s="506"/>
      <c r="D15" s="532"/>
      <c r="E15" s="260"/>
      <c r="F15" s="259"/>
      <c r="G15" s="267"/>
      <c r="H15" s="404"/>
      <c r="I15" s="509"/>
      <c r="J15" s="510"/>
      <c r="K15" s="169"/>
      <c r="L15" s="111"/>
      <c r="M15" s="169" t="str">
        <f t="shared" si="0"/>
        <v/>
      </c>
      <c r="N15" s="114"/>
      <c r="O15" s="114"/>
      <c r="P15" s="114"/>
      <c r="Q15" s="114"/>
      <c r="R15" s="169"/>
      <c r="S15" s="114"/>
      <c r="T15" s="114"/>
      <c r="U15" s="114"/>
      <c r="V15" s="116"/>
      <c r="W15" s="116"/>
      <c r="X15" s="116"/>
      <c r="Y15" s="111"/>
      <c r="Z15" s="113"/>
      <c r="AR15" s="304" t="s">
        <v>224</v>
      </c>
      <c r="AS15" s="91"/>
      <c r="AT15" s="321">
        <v>132</v>
      </c>
    </row>
    <row r="16" spans="1:136" s="104" customFormat="1" ht="15.95" customHeight="1">
      <c r="A16" s="149" t="s">
        <v>90</v>
      </c>
      <c r="B16" s="131"/>
      <c r="C16" s="378"/>
      <c r="D16" s="284"/>
      <c r="E16" s="240"/>
      <c r="F16" s="367"/>
      <c r="G16" s="368"/>
      <c r="H16" s="405"/>
      <c r="I16" s="235"/>
      <c r="J16" s="460"/>
      <c r="K16" s="167"/>
      <c r="L16" s="99"/>
      <c r="M16" s="167" t="str">
        <f t="shared" si="0"/>
        <v/>
      </c>
      <c r="N16" s="102"/>
      <c r="O16" s="102"/>
      <c r="P16" s="102"/>
      <c r="Q16" s="102"/>
      <c r="R16" s="167"/>
      <c r="S16" s="102"/>
      <c r="T16" s="102"/>
      <c r="U16" s="102"/>
      <c r="V16" s="103"/>
      <c r="W16" s="103"/>
      <c r="X16" s="103"/>
      <c r="Y16" s="99"/>
      <c r="Z16" s="101"/>
      <c r="AR16" s="304" t="s">
        <v>225</v>
      </c>
      <c r="AS16" s="91"/>
      <c r="AT16" s="321">
        <v>132</v>
      </c>
    </row>
    <row r="17" spans="1:46" s="375" customFormat="1" ht="15.95" customHeight="1">
      <c r="A17" s="149" t="s">
        <v>90</v>
      </c>
      <c r="B17" s="216"/>
      <c r="C17" s="378"/>
      <c r="D17" s="366"/>
      <c r="E17" s="240"/>
      <c r="F17" s="367"/>
      <c r="G17" s="368"/>
      <c r="H17" s="405"/>
      <c r="I17" s="369"/>
      <c r="J17" s="461"/>
      <c r="K17" s="370"/>
      <c r="L17" s="372"/>
      <c r="M17" s="370"/>
      <c r="N17" s="371"/>
      <c r="O17" s="371"/>
      <c r="P17" s="371"/>
      <c r="Q17" s="371"/>
      <c r="R17" s="370"/>
      <c r="S17" s="371"/>
      <c r="T17" s="371"/>
      <c r="U17" s="371"/>
      <c r="V17" s="373"/>
      <c r="W17" s="373"/>
      <c r="X17" s="373"/>
      <c r="Y17" s="372"/>
      <c r="Z17" s="374"/>
      <c r="AR17" s="376"/>
      <c r="AS17" s="239"/>
      <c r="AT17" s="377"/>
    </row>
    <row r="18" spans="1:46" s="104" customFormat="1" ht="15.95" customHeight="1">
      <c r="A18" s="150" t="s">
        <v>90</v>
      </c>
      <c r="B18" s="131"/>
      <c r="C18" s="132"/>
      <c r="D18" s="285"/>
      <c r="E18" s="172"/>
      <c r="F18" s="138"/>
      <c r="G18" s="140"/>
      <c r="H18" s="406"/>
      <c r="I18" s="117"/>
      <c r="J18" s="462"/>
      <c r="K18" s="133"/>
      <c r="L18" s="138"/>
      <c r="M18" s="133" t="str">
        <f t="shared" ref="M18:M33" si="1">IF(ISTEXT($D18),VLOOKUP($D18,Agences,3,FALSE),"")</f>
        <v/>
      </c>
      <c r="N18" s="132"/>
      <c r="O18" s="132"/>
      <c r="P18" s="132"/>
      <c r="Q18" s="132"/>
      <c r="R18" s="133"/>
      <c r="S18" s="132"/>
      <c r="T18" s="132"/>
      <c r="U18" s="132"/>
      <c r="V18" s="142"/>
      <c r="W18" s="142"/>
      <c r="X18" s="142"/>
      <c r="Y18" s="138"/>
      <c r="Z18" s="140"/>
      <c r="AR18" s="304" t="s">
        <v>226</v>
      </c>
      <c r="AS18" s="91"/>
      <c r="AT18" s="321">
        <v>132</v>
      </c>
    </row>
    <row r="19" spans="1:46" ht="15.95" customHeight="1">
      <c r="A19" s="143"/>
      <c r="B19" s="154"/>
      <c r="C19" s="89"/>
      <c r="D19" s="286"/>
      <c r="E19" s="92"/>
      <c r="F19" s="89"/>
      <c r="G19" s="429"/>
      <c r="H19" s="407"/>
      <c r="I19" s="120"/>
      <c r="J19" s="463"/>
      <c r="K19" s="135"/>
      <c r="L19" s="89"/>
      <c r="M19" s="135" t="str">
        <f t="shared" si="1"/>
        <v/>
      </c>
      <c r="N19" s="98"/>
      <c r="O19" s="98"/>
      <c r="P19" s="98"/>
      <c r="Q19" s="98"/>
      <c r="R19" s="135"/>
      <c r="S19" s="98"/>
      <c r="T19" s="98"/>
      <c r="U19" s="98"/>
      <c r="V19" s="90"/>
      <c r="W19" s="90"/>
      <c r="X19" s="90"/>
      <c r="Y19" s="89"/>
      <c r="Z19" s="89"/>
      <c r="AR19" s="304" t="s">
        <v>227</v>
      </c>
      <c r="AS19" s="91"/>
      <c r="AT19" s="321">
        <v>132</v>
      </c>
    </row>
    <row r="20" spans="1:46" ht="15.95" customHeight="1">
      <c r="A20" s="129">
        <f>A3+1</f>
        <v>42010</v>
      </c>
      <c r="B20" s="152" t="str">
        <f>TEXT(($A$20),"jjjj")</f>
        <v>mardi</v>
      </c>
      <c r="C20" s="121"/>
      <c r="D20" s="287"/>
      <c r="E20" s="122"/>
      <c r="F20" s="121"/>
      <c r="G20" s="124"/>
      <c r="H20" s="408"/>
      <c r="I20" s="394"/>
      <c r="J20" s="448"/>
      <c r="K20" s="299"/>
      <c r="L20" s="121"/>
      <c r="M20" s="299" t="str">
        <f t="shared" si="1"/>
        <v/>
      </c>
      <c r="N20" s="125"/>
      <c r="O20" s="125"/>
      <c r="P20" s="125"/>
      <c r="Q20" s="125"/>
      <c r="R20" s="299"/>
      <c r="S20" s="125"/>
      <c r="T20" s="125"/>
      <c r="U20" s="125"/>
      <c r="V20" s="127"/>
      <c r="W20" s="127"/>
      <c r="X20" s="127"/>
      <c r="Y20" s="121"/>
      <c r="Z20" s="124"/>
      <c r="AR20" s="304" t="s">
        <v>135</v>
      </c>
      <c r="AS20" s="91"/>
      <c r="AT20" s="321">
        <v>132</v>
      </c>
    </row>
    <row r="21" spans="1:46" s="104" customFormat="1" ht="15.95" customHeight="1">
      <c r="A21" s="146" t="s">
        <v>81</v>
      </c>
      <c r="B21" s="128">
        <v>1</v>
      </c>
      <c r="C21" s="234"/>
      <c r="D21" s="527"/>
      <c r="E21" s="271"/>
      <c r="F21" s="528"/>
      <c r="G21" s="529"/>
      <c r="H21" s="425"/>
      <c r="I21" s="189"/>
      <c r="J21" s="530"/>
      <c r="K21" s="167"/>
      <c r="L21" s="99"/>
      <c r="M21" s="167" t="str">
        <f t="shared" si="1"/>
        <v/>
      </c>
      <c r="N21" s="102"/>
      <c r="O21" s="102"/>
      <c r="P21" s="102"/>
      <c r="Q21" s="102"/>
      <c r="R21" s="167"/>
      <c r="S21" s="102"/>
      <c r="T21" s="102"/>
      <c r="U21" s="102"/>
      <c r="V21" s="103"/>
      <c r="W21" s="103"/>
      <c r="X21" s="103"/>
      <c r="Y21" s="99"/>
      <c r="Z21" s="101"/>
      <c r="AR21" s="305" t="s">
        <v>176</v>
      </c>
      <c r="AS21" s="306"/>
      <c r="AT21" s="322">
        <v>132</v>
      </c>
    </row>
    <row r="22" spans="1:46" s="104" customFormat="1" ht="15.95" customHeight="1">
      <c r="A22" s="147"/>
      <c r="B22" s="153"/>
      <c r="C22" s="531"/>
      <c r="D22" s="289"/>
      <c r="E22" s="246"/>
      <c r="F22" s="253"/>
      <c r="G22" s="265"/>
      <c r="H22" s="404"/>
      <c r="I22" s="199"/>
      <c r="J22" s="455"/>
      <c r="K22" s="168"/>
      <c r="L22" s="105"/>
      <c r="M22" s="168" t="str">
        <f t="shared" si="1"/>
        <v/>
      </c>
      <c r="N22" s="108"/>
      <c r="O22" s="108"/>
      <c r="P22" s="108"/>
      <c r="Q22" s="108"/>
      <c r="R22" s="168"/>
      <c r="S22" s="108"/>
      <c r="T22" s="108"/>
      <c r="U22" s="108"/>
      <c r="V22" s="110"/>
      <c r="W22" s="110"/>
      <c r="X22" s="110"/>
      <c r="Y22" s="105"/>
      <c r="Z22" s="107"/>
      <c r="AR22" s="304"/>
      <c r="AS22" s="89"/>
      <c r="AT22" s="91"/>
    </row>
    <row r="23" spans="1:46" s="104" customFormat="1" ht="15.95" customHeight="1">
      <c r="A23" s="147"/>
      <c r="B23" s="153"/>
      <c r="C23" s="517"/>
      <c r="D23" s="507"/>
      <c r="E23" s="258"/>
      <c r="F23" s="257"/>
      <c r="G23" s="266"/>
      <c r="H23" s="426"/>
      <c r="I23" s="523"/>
      <c r="J23" s="524"/>
      <c r="K23" s="168"/>
      <c r="L23" s="105"/>
      <c r="M23" s="168" t="str">
        <f t="shared" si="1"/>
        <v/>
      </c>
      <c r="N23" s="108"/>
      <c r="O23" s="108"/>
      <c r="P23" s="108"/>
      <c r="Q23" s="108"/>
      <c r="R23" s="168"/>
      <c r="S23" s="108"/>
      <c r="T23" s="108"/>
      <c r="U23" s="108"/>
      <c r="V23" s="110"/>
      <c r="W23" s="110"/>
      <c r="X23" s="110"/>
      <c r="Y23" s="105"/>
      <c r="Z23" s="107"/>
      <c r="AR23" s="304"/>
      <c r="AS23" s="89"/>
      <c r="AT23" s="91"/>
    </row>
    <row r="24" spans="1:46" s="104" customFormat="1" ht="15.95" customHeight="1">
      <c r="A24" s="147"/>
      <c r="B24" s="153">
        <v>2</v>
      </c>
      <c r="C24" s="517"/>
      <c r="D24" s="507"/>
      <c r="E24" s="258"/>
      <c r="F24" s="257"/>
      <c r="G24" s="266"/>
      <c r="H24" s="426"/>
      <c r="I24" s="523"/>
      <c r="J24" s="524"/>
      <c r="K24" s="168"/>
      <c r="L24" s="105"/>
      <c r="M24" s="168" t="str">
        <f t="shared" si="1"/>
        <v/>
      </c>
      <c r="N24" s="108"/>
      <c r="O24" s="108"/>
      <c r="P24" s="108"/>
      <c r="Q24" s="108"/>
      <c r="R24" s="168"/>
      <c r="S24" s="108"/>
      <c r="T24" s="108"/>
      <c r="U24" s="108"/>
      <c r="V24" s="110"/>
      <c r="W24" s="110"/>
      <c r="X24" s="110"/>
      <c r="Y24" s="105"/>
      <c r="Z24" s="107"/>
      <c r="AR24" s="335"/>
      <c r="AS24" s="89"/>
      <c r="AT24" s="91"/>
    </row>
    <row r="25" spans="1:46" s="104" customFormat="1" ht="15.95" customHeight="1">
      <c r="A25" s="147"/>
      <c r="B25" s="108"/>
      <c r="C25" s="517"/>
      <c r="D25" s="507"/>
      <c r="E25" s="258"/>
      <c r="F25" s="257"/>
      <c r="G25" s="266"/>
      <c r="H25" s="426"/>
      <c r="I25" s="523"/>
      <c r="J25" s="524"/>
      <c r="K25" s="168"/>
      <c r="L25" s="105"/>
      <c r="M25" s="168" t="str">
        <f t="shared" si="1"/>
        <v/>
      </c>
      <c r="N25" s="108"/>
      <c r="O25" s="108"/>
      <c r="P25" s="108"/>
      <c r="Q25" s="108"/>
      <c r="R25" s="168"/>
      <c r="S25" s="108"/>
      <c r="T25" s="108"/>
      <c r="U25" s="108"/>
      <c r="V25" s="110"/>
      <c r="W25" s="110"/>
      <c r="X25" s="110"/>
      <c r="Y25" s="105"/>
      <c r="Z25" s="107"/>
      <c r="AR25" s="307" t="s">
        <v>228</v>
      </c>
      <c r="AS25" s="303"/>
      <c r="AT25" s="323">
        <v>102</v>
      </c>
    </row>
    <row r="26" spans="1:46" s="104" customFormat="1" ht="15.95" customHeight="1">
      <c r="A26" s="148"/>
      <c r="B26" s="136">
        <v>3</v>
      </c>
      <c r="C26" s="506"/>
      <c r="D26" s="532"/>
      <c r="E26" s="260"/>
      <c r="F26" s="259"/>
      <c r="G26" s="267"/>
      <c r="H26" s="508"/>
      <c r="I26" s="509"/>
      <c r="J26" s="510"/>
      <c r="K26" s="169"/>
      <c r="L26" s="111"/>
      <c r="M26" s="169" t="str">
        <f t="shared" si="1"/>
        <v/>
      </c>
      <c r="N26" s="114"/>
      <c r="O26" s="114"/>
      <c r="P26" s="114"/>
      <c r="Q26" s="114"/>
      <c r="R26" s="169"/>
      <c r="S26" s="114"/>
      <c r="T26" s="114"/>
      <c r="U26" s="114"/>
      <c r="V26" s="116"/>
      <c r="W26" s="116"/>
      <c r="X26" s="116"/>
      <c r="Y26" s="111"/>
      <c r="Z26" s="113"/>
      <c r="AR26" s="308" t="s">
        <v>229</v>
      </c>
      <c r="AS26" s="91"/>
      <c r="AT26" s="324">
        <v>102</v>
      </c>
    </row>
    <row r="27" spans="1:46" s="104" customFormat="1" ht="15.95" customHeight="1">
      <c r="A27" s="146" t="s">
        <v>83</v>
      </c>
      <c r="B27" s="128">
        <v>1</v>
      </c>
      <c r="C27" s="465"/>
      <c r="D27" s="290"/>
      <c r="E27" s="193"/>
      <c r="F27" s="263"/>
      <c r="G27" s="264"/>
      <c r="H27" s="411"/>
      <c r="I27" s="233"/>
      <c r="J27" s="465"/>
      <c r="K27" s="167"/>
      <c r="L27" s="99"/>
      <c r="M27" s="167" t="str">
        <f t="shared" si="1"/>
        <v/>
      </c>
      <c r="N27" s="102"/>
      <c r="O27" s="102"/>
      <c r="P27" s="102"/>
      <c r="Q27" s="102"/>
      <c r="R27" s="167"/>
      <c r="S27" s="102"/>
      <c r="T27" s="102"/>
      <c r="U27" s="102"/>
      <c r="V27" s="103"/>
      <c r="W27" s="103"/>
      <c r="X27" s="103"/>
      <c r="Y27" s="99"/>
      <c r="Z27" s="101"/>
      <c r="AR27" s="308" t="s">
        <v>230</v>
      </c>
      <c r="AS27" s="91"/>
      <c r="AT27" s="324">
        <v>102</v>
      </c>
    </row>
    <row r="28" spans="1:46" s="104" customFormat="1" ht="15.95" customHeight="1">
      <c r="A28" s="147"/>
      <c r="B28" s="153"/>
      <c r="C28" s="533"/>
      <c r="D28" s="289"/>
      <c r="E28" s="200"/>
      <c r="F28" s="253"/>
      <c r="G28" s="265"/>
      <c r="H28" s="426"/>
      <c r="I28" s="232"/>
      <c r="J28" s="455"/>
      <c r="K28" s="168"/>
      <c r="L28" s="105"/>
      <c r="M28" s="168" t="str">
        <f t="shared" si="1"/>
        <v/>
      </c>
      <c r="N28" s="108"/>
      <c r="O28" s="108"/>
      <c r="P28" s="108"/>
      <c r="Q28" s="108"/>
      <c r="R28" s="168"/>
      <c r="S28" s="108"/>
      <c r="T28" s="108"/>
      <c r="U28" s="108"/>
      <c r="V28" s="110"/>
      <c r="W28" s="110"/>
      <c r="X28" s="110"/>
      <c r="Y28" s="105"/>
      <c r="Z28" s="107"/>
      <c r="AR28" s="308" t="s">
        <v>231</v>
      </c>
      <c r="AS28" s="91"/>
      <c r="AT28" s="324">
        <v>102</v>
      </c>
    </row>
    <row r="29" spans="1:46" s="104" customFormat="1" ht="15.95" customHeight="1">
      <c r="A29" s="147"/>
      <c r="B29" s="153"/>
      <c r="C29" s="188"/>
      <c r="D29" s="289"/>
      <c r="E29" s="246"/>
      <c r="F29" s="253"/>
      <c r="G29" s="265"/>
      <c r="H29" s="426"/>
      <c r="I29" s="199"/>
      <c r="J29" s="455"/>
      <c r="K29" s="168"/>
      <c r="L29" s="105"/>
      <c r="M29" s="168" t="str">
        <f t="shared" si="1"/>
        <v/>
      </c>
      <c r="N29" s="108"/>
      <c r="O29" s="108"/>
      <c r="P29" s="108"/>
      <c r="Q29" s="108"/>
      <c r="R29" s="168"/>
      <c r="S29" s="108"/>
      <c r="T29" s="108"/>
      <c r="U29" s="108"/>
      <c r="V29" s="110"/>
      <c r="W29" s="110"/>
      <c r="X29" s="110"/>
      <c r="Y29" s="105"/>
      <c r="Z29" s="107"/>
      <c r="AR29" s="308" t="s">
        <v>232</v>
      </c>
      <c r="AS29" s="91"/>
      <c r="AT29" s="324">
        <v>102</v>
      </c>
    </row>
    <row r="30" spans="1:46" s="104" customFormat="1" ht="15.95" customHeight="1">
      <c r="A30" s="147"/>
      <c r="B30" s="153">
        <v>2</v>
      </c>
      <c r="C30" s="517"/>
      <c r="D30" s="507"/>
      <c r="E30" s="258"/>
      <c r="F30" s="257"/>
      <c r="G30" s="266"/>
      <c r="H30" s="426"/>
      <c r="I30" s="523"/>
      <c r="J30" s="524"/>
      <c r="K30" s="168"/>
      <c r="L30" s="105"/>
      <c r="M30" s="168" t="str">
        <f t="shared" si="1"/>
        <v/>
      </c>
      <c r="N30" s="108"/>
      <c r="O30" s="108"/>
      <c r="P30" s="108"/>
      <c r="Q30" s="108"/>
      <c r="R30" s="168"/>
      <c r="S30" s="108"/>
      <c r="T30" s="108"/>
      <c r="U30" s="108"/>
      <c r="V30" s="110"/>
      <c r="W30" s="110"/>
      <c r="X30" s="110"/>
      <c r="Y30" s="105"/>
      <c r="Z30" s="107"/>
      <c r="AR30" s="308" t="s">
        <v>159</v>
      </c>
      <c r="AS30" s="91"/>
      <c r="AT30" s="324">
        <v>102</v>
      </c>
    </row>
    <row r="31" spans="1:46" s="104" customFormat="1" ht="15.95" customHeight="1">
      <c r="A31" s="147"/>
      <c r="B31" s="108"/>
      <c r="C31" s="517"/>
      <c r="D31" s="507"/>
      <c r="E31" s="258"/>
      <c r="F31" s="257"/>
      <c r="G31" s="266"/>
      <c r="H31" s="426"/>
      <c r="I31" s="523"/>
      <c r="J31" s="524"/>
      <c r="K31" s="168"/>
      <c r="L31" s="105"/>
      <c r="M31" s="168" t="str">
        <f t="shared" si="1"/>
        <v/>
      </c>
      <c r="N31" s="108"/>
      <c r="O31" s="108"/>
      <c r="P31" s="108"/>
      <c r="Q31" s="108"/>
      <c r="R31" s="168"/>
      <c r="S31" s="108"/>
      <c r="T31" s="108"/>
      <c r="U31" s="108"/>
      <c r="V31" s="110"/>
      <c r="W31" s="110"/>
      <c r="X31" s="110"/>
      <c r="Y31" s="105"/>
      <c r="Z31" s="107"/>
      <c r="AR31" s="308" t="s">
        <v>233</v>
      </c>
      <c r="AS31" s="91"/>
      <c r="AT31" s="324">
        <v>102</v>
      </c>
    </row>
    <row r="32" spans="1:46" s="104" customFormat="1" ht="15.95" customHeight="1">
      <c r="A32" s="148"/>
      <c r="B32" s="136">
        <v>3</v>
      </c>
      <c r="C32" s="506"/>
      <c r="D32" s="507"/>
      <c r="E32" s="258"/>
      <c r="F32" s="257"/>
      <c r="G32" s="266"/>
      <c r="H32" s="508"/>
      <c r="I32" s="509"/>
      <c r="J32" s="510"/>
      <c r="K32" s="169"/>
      <c r="L32" s="111"/>
      <c r="M32" s="169" t="str">
        <f t="shared" si="1"/>
        <v/>
      </c>
      <c r="N32" s="114"/>
      <c r="O32" s="114"/>
      <c r="P32" s="114"/>
      <c r="Q32" s="114"/>
      <c r="R32" s="169"/>
      <c r="S32" s="114"/>
      <c r="T32" s="114"/>
      <c r="U32" s="114"/>
      <c r="V32" s="116"/>
      <c r="W32" s="116"/>
      <c r="X32" s="116"/>
      <c r="Y32" s="111"/>
      <c r="Z32" s="113"/>
      <c r="AR32" s="308" t="s">
        <v>234</v>
      </c>
      <c r="AS32" s="91"/>
      <c r="AT32" s="324">
        <v>102</v>
      </c>
    </row>
    <row r="33" spans="1:46" s="104" customFormat="1" ht="15.95" customHeight="1">
      <c r="A33" s="217" t="s">
        <v>90</v>
      </c>
      <c r="B33" s="216"/>
      <c r="C33" s="534"/>
      <c r="D33" s="284"/>
      <c r="E33" s="240"/>
      <c r="F33" s="367"/>
      <c r="G33" s="368"/>
      <c r="H33" s="413"/>
      <c r="I33" s="235"/>
      <c r="J33" s="467"/>
      <c r="K33" s="133"/>
      <c r="L33" s="138"/>
      <c r="M33" s="133" t="str">
        <f t="shared" si="1"/>
        <v/>
      </c>
      <c r="N33" s="132"/>
      <c r="O33" s="132"/>
      <c r="P33" s="132"/>
      <c r="Q33" s="132"/>
      <c r="R33" s="133"/>
      <c r="S33" s="132"/>
      <c r="T33" s="132"/>
      <c r="U33" s="132"/>
      <c r="V33" s="142"/>
      <c r="W33" s="142"/>
      <c r="X33" s="142"/>
      <c r="Y33" s="138"/>
      <c r="Z33" s="140"/>
      <c r="AR33" s="308" t="s">
        <v>235</v>
      </c>
      <c r="AS33" s="91"/>
      <c r="AT33" s="324">
        <v>102</v>
      </c>
    </row>
    <row r="34" spans="1:46" s="375" customFormat="1" ht="15.95" customHeight="1">
      <c r="A34" s="150" t="s">
        <v>90</v>
      </c>
      <c r="B34" s="216"/>
      <c r="C34" s="368"/>
      <c r="D34" s="379"/>
      <c r="E34" s="380"/>
      <c r="F34" s="381"/>
      <c r="G34" s="382"/>
      <c r="H34" s="413"/>
      <c r="I34" s="369"/>
      <c r="J34" s="468"/>
      <c r="K34" s="383"/>
      <c r="L34" s="385"/>
      <c r="M34" s="383"/>
      <c r="N34" s="384"/>
      <c r="O34" s="384"/>
      <c r="P34" s="384"/>
      <c r="Q34" s="384"/>
      <c r="R34" s="383"/>
      <c r="S34" s="384"/>
      <c r="T34" s="384"/>
      <c r="U34" s="384"/>
      <c r="V34" s="386"/>
      <c r="W34" s="386"/>
      <c r="X34" s="386"/>
      <c r="Y34" s="385"/>
      <c r="Z34" s="387"/>
      <c r="AR34" s="388"/>
      <c r="AS34" s="239"/>
      <c r="AT34" s="377"/>
    </row>
    <row r="35" spans="1:46" s="104" customFormat="1" ht="15.95" customHeight="1">
      <c r="A35" s="150" t="s">
        <v>90</v>
      </c>
      <c r="B35" s="131"/>
      <c r="C35" s="140"/>
      <c r="D35" s="281"/>
      <c r="E35" s="112"/>
      <c r="F35" s="111"/>
      <c r="G35" s="113"/>
      <c r="H35" s="406"/>
      <c r="I35" s="117"/>
      <c r="J35" s="469"/>
      <c r="K35" s="133"/>
      <c r="L35" s="138"/>
      <c r="M35" s="133" t="str">
        <f t="shared" ref="M35:M50" si="2">IF(ISTEXT($D35),VLOOKUP($D35,Agences,3,FALSE),"")</f>
        <v/>
      </c>
      <c r="N35" s="132"/>
      <c r="O35" s="132"/>
      <c r="P35" s="132"/>
      <c r="Q35" s="132"/>
      <c r="R35" s="133"/>
      <c r="S35" s="132"/>
      <c r="T35" s="132"/>
      <c r="U35" s="132"/>
      <c r="V35" s="142"/>
      <c r="W35" s="142"/>
      <c r="X35" s="142"/>
      <c r="Y35" s="138"/>
      <c r="Z35" s="140"/>
      <c r="AR35" s="308" t="s">
        <v>236</v>
      </c>
      <c r="AS35" s="91"/>
      <c r="AT35" s="324">
        <v>102</v>
      </c>
    </row>
    <row r="36" spans="1:46" ht="15.95" customHeight="1">
      <c r="A36" s="143"/>
      <c r="B36" s="154"/>
      <c r="C36" s="143"/>
      <c r="D36" s="286"/>
      <c r="E36" s="92"/>
      <c r="F36" s="89"/>
      <c r="G36" s="429"/>
      <c r="H36" s="407"/>
      <c r="I36" s="120"/>
      <c r="J36" s="463"/>
      <c r="K36" s="135"/>
      <c r="L36" s="89"/>
      <c r="M36" s="135" t="str">
        <f t="shared" si="2"/>
        <v/>
      </c>
      <c r="N36" s="98"/>
      <c r="O36" s="98"/>
      <c r="P36" s="98"/>
      <c r="Q36" s="98"/>
      <c r="R36" s="135"/>
      <c r="S36" s="98"/>
      <c r="T36" s="98"/>
      <c r="U36" s="98"/>
      <c r="V36" s="90"/>
      <c r="W36" s="90"/>
      <c r="X36" s="90"/>
      <c r="Y36" s="89"/>
      <c r="Z36" s="89"/>
      <c r="AR36" s="308" t="s">
        <v>237</v>
      </c>
      <c r="AS36" s="91"/>
      <c r="AT36" s="324">
        <v>102</v>
      </c>
    </row>
    <row r="37" spans="1:46" ht="15.95" customHeight="1">
      <c r="A37" s="129">
        <f>A20+1</f>
        <v>42011</v>
      </c>
      <c r="B37" s="152" t="str">
        <f>TEXT(($A$37),"jjjj")</f>
        <v>mercredi</v>
      </c>
      <c r="C37" s="121"/>
      <c r="D37" s="291"/>
      <c r="E37" s="252"/>
      <c r="F37" s="251"/>
      <c r="G37" s="251"/>
      <c r="H37" s="408"/>
      <c r="I37" s="394"/>
      <c r="J37" s="448"/>
      <c r="K37" s="299"/>
      <c r="L37" s="121"/>
      <c r="M37" s="299" t="str">
        <f t="shared" si="2"/>
        <v/>
      </c>
      <c r="N37" s="125"/>
      <c r="O37" s="125"/>
      <c r="P37" s="125"/>
      <c r="Q37" s="125"/>
      <c r="R37" s="299"/>
      <c r="S37" s="125"/>
      <c r="T37" s="125"/>
      <c r="U37" s="125"/>
      <c r="V37" s="127"/>
      <c r="W37" s="127"/>
      <c r="X37" s="127"/>
      <c r="Y37" s="121"/>
      <c r="Z37" s="124"/>
      <c r="AR37" s="308" t="s">
        <v>150</v>
      </c>
      <c r="AS37" s="91"/>
      <c r="AT37" s="324">
        <v>102</v>
      </c>
    </row>
    <row r="38" spans="1:46" s="104" customFormat="1" ht="15.95" customHeight="1">
      <c r="A38" s="146" t="s">
        <v>81</v>
      </c>
      <c r="B38" s="128">
        <v>1</v>
      </c>
      <c r="C38" s="511"/>
      <c r="D38" s="290"/>
      <c r="E38" s="254"/>
      <c r="F38" s="263"/>
      <c r="G38" s="264"/>
      <c r="H38" s="526"/>
      <c r="I38" s="233"/>
      <c r="J38" s="465"/>
      <c r="K38" s="167"/>
      <c r="L38" s="99"/>
      <c r="M38" s="167" t="str">
        <f t="shared" si="2"/>
        <v/>
      </c>
      <c r="N38" s="102"/>
      <c r="O38" s="102"/>
      <c r="P38" s="102"/>
      <c r="Q38" s="102"/>
      <c r="R38" s="167"/>
      <c r="S38" s="102"/>
      <c r="T38" s="102"/>
      <c r="U38" s="102"/>
      <c r="V38" s="103"/>
      <c r="W38" s="103"/>
      <c r="X38" s="103"/>
      <c r="Y38" s="99"/>
      <c r="Z38" s="101"/>
      <c r="AR38" s="308" t="s">
        <v>238</v>
      </c>
      <c r="AS38" s="91"/>
      <c r="AT38" s="324">
        <v>102</v>
      </c>
    </row>
    <row r="39" spans="1:46" s="104" customFormat="1" ht="15.95" customHeight="1">
      <c r="A39" s="147"/>
      <c r="B39" s="153"/>
      <c r="C39" s="190"/>
      <c r="D39" s="292"/>
      <c r="E39" s="196"/>
      <c r="F39" s="229"/>
      <c r="G39" s="239"/>
      <c r="H39" s="416"/>
      <c r="I39" s="189"/>
      <c r="J39" s="455"/>
      <c r="K39" s="168"/>
      <c r="L39" s="105"/>
      <c r="M39" s="168" t="str">
        <f t="shared" si="2"/>
        <v/>
      </c>
      <c r="N39" s="108"/>
      <c r="O39" s="108"/>
      <c r="P39" s="108"/>
      <c r="Q39" s="108"/>
      <c r="R39" s="168"/>
      <c r="S39" s="108"/>
      <c r="T39" s="108"/>
      <c r="U39" s="108"/>
      <c r="V39" s="110"/>
      <c r="W39" s="110"/>
      <c r="X39" s="110"/>
      <c r="Y39" s="105"/>
      <c r="Z39" s="107"/>
      <c r="AR39" s="308" t="s">
        <v>125</v>
      </c>
      <c r="AS39" s="91"/>
      <c r="AT39" s="324">
        <v>102</v>
      </c>
    </row>
    <row r="40" spans="1:46" s="104" customFormat="1" ht="15.95" customHeight="1">
      <c r="A40" s="147"/>
      <c r="B40" s="153"/>
      <c r="C40" s="190"/>
      <c r="D40" s="278"/>
      <c r="E40" s="196"/>
      <c r="F40" s="229"/>
      <c r="G40" s="256"/>
      <c r="H40" s="416"/>
      <c r="I40" s="230"/>
      <c r="J40" s="455"/>
      <c r="K40" s="168"/>
      <c r="L40" s="105"/>
      <c r="M40" s="168" t="str">
        <f t="shared" si="2"/>
        <v/>
      </c>
      <c r="N40" s="108"/>
      <c r="O40" s="108"/>
      <c r="P40" s="108"/>
      <c r="Q40" s="108"/>
      <c r="R40" s="168"/>
      <c r="S40" s="108"/>
      <c r="T40" s="108"/>
      <c r="U40" s="108"/>
      <c r="V40" s="110"/>
      <c r="W40" s="110"/>
      <c r="X40" s="110"/>
      <c r="Y40" s="105"/>
      <c r="Z40" s="107"/>
      <c r="AR40" s="309" t="s">
        <v>239</v>
      </c>
      <c r="AS40" s="306"/>
      <c r="AT40" s="325">
        <v>102</v>
      </c>
    </row>
    <row r="41" spans="1:46" s="104" customFormat="1" ht="15.95" customHeight="1">
      <c r="A41" s="147"/>
      <c r="B41" s="153">
        <v>2</v>
      </c>
      <c r="C41" s="190"/>
      <c r="D41" s="278"/>
      <c r="E41" s="196"/>
      <c r="F41" s="229"/>
      <c r="G41" s="256"/>
      <c r="H41" s="416"/>
      <c r="I41" s="230"/>
      <c r="J41" s="455"/>
      <c r="K41" s="168"/>
      <c r="L41" s="105"/>
      <c r="M41" s="168" t="str">
        <f t="shared" si="2"/>
        <v/>
      </c>
      <c r="N41" s="108"/>
      <c r="O41" s="108"/>
      <c r="P41" s="108"/>
      <c r="Q41" s="108"/>
      <c r="R41" s="168"/>
      <c r="S41" s="108"/>
      <c r="T41" s="108"/>
      <c r="U41" s="108"/>
      <c r="V41" s="110"/>
      <c r="W41" s="110"/>
      <c r="X41" s="110"/>
      <c r="Y41" s="105"/>
      <c r="Z41" s="107"/>
      <c r="AR41" s="308"/>
      <c r="AS41" s="89"/>
      <c r="AT41" s="91"/>
    </row>
    <row r="42" spans="1:46" s="104" customFormat="1" ht="15.95" customHeight="1">
      <c r="A42" s="147"/>
      <c r="B42" s="108"/>
      <c r="C42" s="521"/>
      <c r="D42" s="295"/>
      <c r="E42" s="258"/>
      <c r="F42" s="257"/>
      <c r="G42" s="266"/>
      <c r="H42" s="522"/>
      <c r="I42" s="523"/>
      <c r="J42" s="524"/>
      <c r="K42" s="168"/>
      <c r="L42" s="105"/>
      <c r="M42" s="168" t="str">
        <f t="shared" si="2"/>
        <v/>
      </c>
      <c r="N42" s="108"/>
      <c r="O42" s="108"/>
      <c r="P42" s="108"/>
      <c r="Q42" s="108"/>
      <c r="R42" s="168"/>
      <c r="S42" s="108"/>
      <c r="T42" s="108"/>
      <c r="U42" s="108"/>
      <c r="V42" s="110"/>
      <c r="W42" s="110"/>
      <c r="X42" s="110"/>
      <c r="Y42" s="105"/>
      <c r="Z42" s="107"/>
      <c r="AR42" s="308"/>
      <c r="AS42" s="89"/>
      <c r="AT42" s="91"/>
    </row>
    <row r="43" spans="1:46" s="104" customFormat="1" ht="15.95" customHeight="1">
      <c r="A43" s="148"/>
      <c r="B43" s="136">
        <v>3</v>
      </c>
      <c r="C43" s="115"/>
      <c r="D43" s="293"/>
      <c r="E43" s="112"/>
      <c r="F43" s="111"/>
      <c r="G43" s="113"/>
      <c r="H43" s="418"/>
      <c r="I43" s="119"/>
      <c r="J43" s="459"/>
      <c r="K43" s="169"/>
      <c r="L43" s="111"/>
      <c r="M43" s="169" t="str">
        <f t="shared" si="2"/>
        <v/>
      </c>
      <c r="N43" s="114"/>
      <c r="O43" s="114"/>
      <c r="P43" s="114"/>
      <c r="Q43" s="114"/>
      <c r="R43" s="169"/>
      <c r="S43" s="114"/>
      <c r="T43" s="114"/>
      <c r="U43" s="114"/>
      <c r="V43" s="116"/>
      <c r="W43" s="116"/>
      <c r="X43" s="116"/>
      <c r="Y43" s="111"/>
      <c r="Z43" s="113"/>
      <c r="AR43" s="335"/>
      <c r="AS43" s="89"/>
      <c r="AT43" s="91"/>
    </row>
    <row r="44" spans="1:46" s="104" customFormat="1" ht="15.95" customHeight="1">
      <c r="A44" s="146" t="s">
        <v>276</v>
      </c>
      <c r="B44" s="128">
        <v>1</v>
      </c>
      <c r="D44" s="294"/>
      <c r="E44" s="99"/>
      <c r="F44" s="99"/>
      <c r="G44" s="101"/>
      <c r="H44" s="419"/>
      <c r="I44" s="102"/>
      <c r="J44" s="471"/>
      <c r="K44" s="167"/>
      <c r="L44" s="99"/>
      <c r="M44" s="167" t="str">
        <f t="shared" si="2"/>
        <v/>
      </c>
      <c r="N44" s="102"/>
      <c r="O44" s="102"/>
      <c r="P44" s="102"/>
      <c r="Q44" s="102"/>
      <c r="R44" s="167"/>
      <c r="S44" s="102"/>
      <c r="T44" s="102"/>
      <c r="U44" s="102"/>
      <c r="V44" s="103"/>
      <c r="W44" s="103"/>
      <c r="X44" s="103"/>
      <c r="Y44" s="99"/>
      <c r="Z44" s="101"/>
      <c r="AR44" s="310" t="s">
        <v>240</v>
      </c>
      <c r="AS44" s="303"/>
      <c r="AT44" s="326">
        <v>121</v>
      </c>
    </row>
    <row r="45" spans="1:46" s="104" customFormat="1" ht="15.95" customHeight="1">
      <c r="A45" s="147"/>
      <c r="B45" s="153"/>
      <c r="D45" s="280"/>
      <c r="E45" s="105"/>
      <c r="F45" s="105"/>
      <c r="G45" s="107"/>
      <c r="H45" s="420"/>
      <c r="I45" s="108"/>
      <c r="J45" s="471"/>
      <c r="K45" s="168"/>
      <c r="L45" s="105"/>
      <c r="M45" s="168" t="str">
        <f t="shared" si="2"/>
        <v/>
      </c>
      <c r="N45" s="108"/>
      <c r="O45" s="108"/>
      <c r="P45" s="108"/>
      <c r="Q45" s="108"/>
      <c r="R45" s="168"/>
      <c r="S45" s="108"/>
      <c r="T45" s="108"/>
      <c r="U45" s="108"/>
      <c r="V45" s="110"/>
      <c r="W45" s="110"/>
      <c r="X45" s="110"/>
      <c r="Y45" s="105"/>
      <c r="Z45" s="107"/>
      <c r="AR45" s="311" t="s">
        <v>241</v>
      </c>
      <c r="AS45" s="91"/>
      <c r="AT45" s="327">
        <v>121</v>
      </c>
    </row>
    <row r="46" spans="1:46" s="104" customFormat="1" ht="15.95" customHeight="1">
      <c r="A46" s="147"/>
      <c r="B46" s="153"/>
      <c r="C46" s="109"/>
      <c r="D46" s="295"/>
      <c r="E46" s="258"/>
      <c r="F46" s="257"/>
      <c r="G46" s="266"/>
      <c r="H46" s="402"/>
      <c r="I46" s="168"/>
      <c r="J46" s="458"/>
      <c r="K46" s="168"/>
      <c r="L46" s="105"/>
      <c r="M46" s="168" t="str">
        <f t="shared" si="2"/>
        <v/>
      </c>
      <c r="N46" s="108"/>
      <c r="O46" s="108"/>
      <c r="P46" s="108"/>
      <c r="Q46" s="108"/>
      <c r="R46" s="168"/>
      <c r="S46" s="108"/>
      <c r="T46" s="108"/>
      <c r="U46" s="108"/>
      <c r="V46" s="110"/>
      <c r="W46" s="110"/>
      <c r="X46" s="110"/>
      <c r="Y46" s="105"/>
      <c r="Z46" s="107"/>
      <c r="AR46" s="311" t="s">
        <v>242</v>
      </c>
      <c r="AS46" s="91"/>
      <c r="AT46" s="327">
        <v>121</v>
      </c>
    </row>
    <row r="47" spans="1:46" s="104" customFormat="1" ht="15.95" customHeight="1">
      <c r="A47" s="147"/>
      <c r="B47" s="153">
        <v>2</v>
      </c>
      <c r="C47" s="109"/>
      <c r="D47" s="295"/>
      <c r="E47" s="258"/>
      <c r="F47" s="257"/>
      <c r="G47" s="266"/>
      <c r="H47" s="402"/>
      <c r="I47" s="168"/>
      <c r="J47" s="458"/>
      <c r="K47" s="168"/>
      <c r="L47" s="105"/>
      <c r="M47" s="168" t="str">
        <f t="shared" si="2"/>
        <v/>
      </c>
      <c r="N47" s="108"/>
      <c r="O47" s="108"/>
      <c r="P47" s="108"/>
      <c r="Q47" s="108"/>
      <c r="R47" s="168"/>
      <c r="S47" s="108"/>
      <c r="T47" s="108"/>
      <c r="U47" s="108"/>
      <c r="V47" s="110"/>
      <c r="W47" s="110"/>
      <c r="X47" s="110"/>
      <c r="Y47" s="105"/>
      <c r="Z47" s="107"/>
      <c r="AR47" s="312" t="s">
        <v>243</v>
      </c>
      <c r="AS47" s="91"/>
      <c r="AT47" s="327">
        <v>121</v>
      </c>
    </row>
    <row r="48" spans="1:46" s="104" customFormat="1" ht="15.95" customHeight="1">
      <c r="A48" s="147"/>
      <c r="B48" s="108"/>
      <c r="C48" s="109"/>
      <c r="D48" s="295"/>
      <c r="E48" s="258"/>
      <c r="F48" s="257"/>
      <c r="G48" s="266"/>
      <c r="H48" s="402"/>
      <c r="I48" s="168"/>
      <c r="J48" s="458"/>
      <c r="K48" s="168"/>
      <c r="L48" s="105"/>
      <c r="M48" s="168" t="str">
        <f t="shared" si="2"/>
        <v/>
      </c>
      <c r="N48" s="108"/>
      <c r="O48" s="108"/>
      <c r="P48" s="108"/>
      <c r="Q48" s="108"/>
      <c r="R48" s="168"/>
      <c r="S48" s="108"/>
      <c r="T48" s="108"/>
      <c r="U48" s="108"/>
      <c r="V48" s="110"/>
      <c r="W48" s="110"/>
      <c r="X48" s="110"/>
      <c r="Y48" s="105"/>
      <c r="Z48" s="107"/>
      <c r="AR48" s="311" t="s">
        <v>244</v>
      </c>
      <c r="AS48" s="91"/>
      <c r="AT48" s="327">
        <v>121</v>
      </c>
    </row>
    <row r="49" spans="1:46" s="104" customFormat="1" ht="15.95" customHeight="1">
      <c r="A49" s="148"/>
      <c r="B49" s="136">
        <v>3</v>
      </c>
      <c r="C49" s="115"/>
      <c r="D49" s="296"/>
      <c r="E49" s="260"/>
      <c r="F49" s="259"/>
      <c r="G49" s="267"/>
      <c r="H49" s="403"/>
      <c r="I49" s="169"/>
      <c r="J49" s="459"/>
      <c r="K49" s="169"/>
      <c r="L49" s="111"/>
      <c r="M49" s="169" t="str">
        <f t="shared" si="2"/>
        <v/>
      </c>
      <c r="N49" s="114"/>
      <c r="O49" s="114"/>
      <c r="P49" s="114"/>
      <c r="Q49" s="114"/>
      <c r="R49" s="169"/>
      <c r="S49" s="114"/>
      <c r="T49" s="114"/>
      <c r="U49" s="114"/>
      <c r="V49" s="116"/>
      <c r="W49" s="116"/>
      <c r="X49" s="116"/>
      <c r="Y49" s="111"/>
      <c r="Z49" s="113"/>
      <c r="AR49" s="311" t="s">
        <v>107</v>
      </c>
      <c r="AS49" s="91"/>
      <c r="AT49" s="327">
        <v>121</v>
      </c>
    </row>
    <row r="50" spans="1:46" s="104" customFormat="1" ht="15.95" customHeight="1">
      <c r="A50" s="150" t="s">
        <v>90</v>
      </c>
      <c r="B50" s="131"/>
      <c r="C50" s="132"/>
      <c r="D50" s="281"/>
      <c r="E50" s="112"/>
      <c r="F50" s="111"/>
      <c r="G50" s="111"/>
      <c r="H50" s="421"/>
      <c r="I50" s="139"/>
      <c r="J50" s="462"/>
      <c r="K50" s="167"/>
      <c r="L50" s="99"/>
      <c r="M50" s="167" t="str">
        <f t="shared" si="2"/>
        <v/>
      </c>
      <c r="N50" s="102"/>
      <c r="O50" s="102"/>
      <c r="P50" s="102"/>
      <c r="Q50" s="102"/>
      <c r="R50" s="167"/>
      <c r="S50" s="102"/>
      <c r="T50" s="102"/>
      <c r="U50" s="102"/>
      <c r="V50" s="103"/>
      <c r="W50" s="103"/>
      <c r="X50" s="103"/>
      <c r="Y50" s="99"/>
      <c r="Z50" s="101"/>
      <c r="AR50" s="312" t="s">
        <v>245</v>
      </c>
      <c r="AS50" s="91"/>
      <c r="AT50" s="327">
        <v>121</v>
      </c>
    </row>
    <row r="51" spans="1:46" s="104" customFormat="1" ht="15.95" customHeight="1">
      <c r="A51" s="150" t="s">
        <v>90</v>
      </c>
      <c r="B51" s="131"/>
      <c r="C51" s="132"/>
      <c r="D51" s="281"/>
      <c r="E51" s="112"/>
      <c r="F51" s="111"/>
      <c r="G51" s="111"/>
      <c r="H51" s="421"/>
      <c r="I51" s="139"/>
      <c r="J51" s="462"/>
      <c r="K51" s="167"/>
      <c r="L51" s="99"/>
      <c r="M51" s="167"/>
      <c r="N51" s="102"/>
      <c r="O51" s="102"/>
      <c r="P51" s="102"/>
      <c r="Q51" s="102"/>
      <c r="R51" s="167"/>
      <c r="S51" s="102"/>
      <c r="T51" s="102"/>
      <c r="U51" s="102"/>
      <c r="V51" s="103"/>
      <c r="W51" s="103"/>
      <c r="X51" s="103"/>
      <c r="Y51" s="99"/>
      <c r="Z51" s="101"/>
      <c r="AR51" s="312"/>
      <c r="AS51" s="91"/>
      <c r="AT51" s="327"/>
    </row>
    <row r="52" spans="1:46" s="104" customFormat="1" ht="15.95" customHeight="1">
      <c r="A52" s="150" t="s">
        <v>90</v>
      </c>
      <c r="B52" s="131"/>
      <c r="C52" s="132"/>
      <c r="D52" s="285"/>
      <c r="E52" s="172"/>
      <c r="F52" s="138"/>
      <c r="G52" s="138"/>
      <c r="H52" s="421"/>
      <c r="I52" s="139"/>
      <c r="J52" s="462"/>
      <c r="K52" s="133"/>
      <c r="L52" s="138"/>
      <c r="M52" s="133" t="str">
        <f t="shared" ref="M52:M67" si="3">IF(ISTEXT($D52),VLOOKUP($D52,Agences,3,FALSE),"")</f>
        <v/>
      </c>
      <c r="N52" s="132"/>
      <c r="O52" s="132"/>
      <c r="P52" s="132"/>
      <c r="Q52" s="132"/>
      <c r="R52" s="133"/>
      <c r="S52" s="132"/>
      <c r="T52" s="132"/>
      <c r="U52" s="132"/>
      <c r="V52" s="142"/>
      <c r="W52" s="142"/>
      <c r="X52" s="142"/>
      <c r="Y52" s="138"/>
      <c r="Z52" s="140"/>
      <c r="AR52" s="311" t="s">
        <v>246</v>
      </c>
      <c r="AS52" s="91"/>
      <c r="AT52" s="327">
        <v>121</v>
      </c>
    </row>
    <row r="53" spans="1:46" ht="15.95" customHeight="1">
      <c r="A53" s="88"/>
      <c r="B53" s="154"/>
      <c r="C53" s="89"/>
      <c r="D53" s="286"/>
      <c r="E53" s="92"/>
      <c r="F53" s="89"/>
      <c r="G53" s="429"/>
      <c r="H53" s="407"/>
      <c r="I53" s="120"/>
      <c r="J53" s="463"/>
      <c r="K53" s="135"/>
      <c r="L53" s="89"/>
      <c r="M53" s="135" t="str">
        <f t="shared" si="3"/>
        <v/>
      </c>
      <c r="N53" s="98"/>
      <c r="O53" s="98"/>
      <c r="P53" s="98"/>
      <c r="Q53" s="98"/>
      <c r="R53" s="135"/>
      <c r="S53" s="98"/>
      <c r="T53" s="98"/>
      <c r="U53" s="98"/>
      <c r="V53" s="90"/>
      <c r="W53" s="90"/>
      <c r="X53" s="90"/>
      <c r="Y53" s="89"/>
      <c r="Z53" s="89"/>
      <c r="AR53" s="311" t="s">
        <v>247</v>
      </c>
      <c r="AS53" s="91"/>
      <c r="AT53" s="327">
        <v>121</v>
      </c>
    </row>
    <row r="54" spans="1:46" ht="15.95" customHeight="1">
      <c r="A54" s="129">
        <f>A37+1</f>
        <v>42012</v>
      </c>
      <c r="B54" s="152" t="str">
        <f>TEXT(($A$54),"jjjj")</f>
        <v>jeudi</v>
      </c>
      <c r="C54" s="121"/>
      <c r="D54" s="291"/>
      <c r="E54" s="252"/>
      <c r="F54" s="251"/>
      <c r="G54" s="251"/>
      <c r="H54" s="422"/>
      <c r="I54" s="123"/>
      <c r="J54" s="448"/>
      <c r="K54" s="299"/>
      <c r="L54" s="121"/>
      <c r="M54" s="299" t="str">
        <f t="shared" si="3"/>
        <v/>
      </c>
      <c r="N54" s="125"/>
      <c r="O54" s="125"/>
      <c r="P54" s="125"/>
      <c r="Q54" s="125"/>
      <c r="R54" s="299"/>
      <c r="S54" s="125"/>
      <c r="T54" s="125"/>
      <c r="U54" s="125"/>
      <c r="V54" s="127"/>
      <c r="W54" s="127"/>
      <c r="X54" s="127"/>
      <c r="Y54" s="121"/>
      <c r="Z54" s="124"/>
      <c r="AR54" s="311" t="s">
        <v>248</v>
      </c>
      <c r="AS54" s="91"/>
      <c r="AT54" s="327">
        <v>121</v>
      </c>
    </row>
    <row r="55" spans="1:46" s="104" customFormat="1" ht="15.95" customHeight="1">
      <c r="A55" s="146" t="s">
        <v>81</v>
      </c>
      <c r="B55" s="128">
        <v>1</v>
      </c>
      <c r="C55" s="190"/>
      <c r="D55" s="290"/>
      <c r="E55" s="193"/>
      <c r="F55" s="263"/>
      <c r="G55" s="264"/>
      <c r="H55" s="416"/>
      <c r="I55" s="189"/>
      <c r="J55" s="455"/>
      <c r="K55" s="167"/>
      <c r="L55" s="99"/>
      <c r="M55" s="167" t="str">
        <f t="shared" si="3"/>
        <v/>
      </c>
      <c r="N55" s="102"/>
      <c r="O55" s="102"/>
      <c r="P55" s="102"/>
      <c r="Q55" s="102"/>
      <c r="R55" s="167"/>
      <c r="S55" s="102"/>
      <c r="T55" s="102"/>
      <c r="U55" s="102"/>
      <c r="V55" s="103"/>
      <c r="W55" s="103"/>
      <c r="X55" s="103"/>
      <c r="Y55" s="99"/>
      <c r="Z55" s="101"/>
      <c r="AR55" s="311" t="s">
        <v>116</v>
      </c>
      <c r="AS55" s="91"/>
      <c r="AT55" s="327">
        <v>121</v>
      </c>
    </row>
    <row r="56" spans="1:46" s="104" customFormat="1" ht="15.95" customHeight="1">
      <c r="A56" s="147"/>
      <c r="B56" s="153"/>
      <c r="C56" s="190"/>
      <c r="D56" s="278"/>
      <c r="E56" s="196"/>
      <c r="F56" s="229"/>
      <c r="G56" s="256"/>
      <c r="H56" s="416"/>
      <c r="I56" s="189"/>
      <c r="J56" s="455"/>
      <c r="K56" s="168"/>
      <c r="L56" s="105"/>
      <c r="M56" s="168" t="str">
        <f t="shared" si="3"/>
        <v/>
      </c>
      <c r="N56" s="108"/>
      <c r="O56" s="108"/>
      <c r="P56" s="108"/>
      <c r="Q56" s="108"/>
      <c r="R56" s="168"/>
      <c r="S56" s="108"/>
      <c r="T56" s="108"/>
      <c r="U56" s="108"/>
      <c r="V56" s="110"/>
      <c r="W56" s="110"/>
      <c r="X56" s="110"/>
      <c r="Y56" s="105"/>
      <c r="Z56" s="107"/>
      <c r="AR56" s="311" t="s">
        <v>111</v>
      </c>
      <c r="AS56" s="91"/>
      <c r="AT56" s="327">
        <v>121</v>
      </c>
    </row>
    <row r="57" spans="1:46" s="104" customFormat="1" ht="15.95" customHeight="1">
      <c r="A57" s="147"/>
      <c r="B57" s="153"/>
      <c r="C57" s="521"/>
      <c r="D57" s="295"/>
      <c r="E57" s="258"/>
      <c r="F57" s="257"/>
      <c r="G57" s="266"/>
      <c r="H57" s="426"/>
      <c r="I57" s="523"/>
      <c r="J57" s="524"/>
      <c r="K57" s="168"/>
      <c r="L57" s="105"/>
      <c r="M57" s="168" t="str">
        <f t="shared" si="3"/>
        <v/>
      </c>
      <c r="N57" s="108"/>
      <c r="O57" s="108"/>
      <c r="P57" s="108"/>
      <c r="Q57" s="108"/>
      <c r="R57" s="168"/>
      <c r="S57" s="108"/>
      <c r="T57" s="108"/>
      <c r="U57" s="108"/>
      <c r="V57" s="110"/>
      <c r="W57" s="110"/>
      <c r="X57" s="110"/>
      <c r="Y57" s="105"/>
      <c r="Z57" s="107"/>
      <c r="AR57" s="311" t="s">
        <v>249</v>
      </c>
      <c r="AS57" s="91"/>
      <c r="AT57" s="327">
        <v>121</v>
      </c>
    </row>
    <row r="58" spans="1:46" s="104" customFormat="1" ht="15.95" customHeight="1">
      <c r="A58" s="147"/>
      <c r="B58" s="153">
        <v>2</v>
      </c>
      <c r="C58" s="521"/>
      <c r="D58" s="295"/>
      <c r="E58" s="258"/>
      <c r="F58" s="257"/>
      <c r="G58" s="266"/>
      <c r="H58" s="426"/>
      <c r="I58" s="523"/>
      <c r="J58" s="524"/>
      <c r="K58" s="168"/>
      <c r="L58" s="105"/>
      <c r="M58" s="168" t="str">
        <f t="shared" si="3"/>
        <v/>
      </c>
      <c r="N58" s="108"/>
      <c r="O58" s="108"/>
      <c r="P58" s="108"/>
      <c r="Q58" s="108"/>
      <c r="R58" s="168"/>
      <c r="S58" s="108"/>
      <c r="T58" s="108"/>
      <c r="U58" s="108"/>
      <c r="V58" s="110"/>
      <c r="W58" s="110"/>
      <c r="X58" s="110"/>
      <c r="Y58" s="105"/>
      <c r="Z58" s="107"/>
      <c r="AR58" s="313" t="s">
        <v>250</v>
      </c>
      <c r="AS58" s="306"/>
      <c r="AT58" s="328">
        <v>121</v>
      </c>
    </row>
    <row r="59" spans="1:46" s="104" customFormat="1" ht="15.95" customHeight="1">
      <c r="A59" s="147"/>
      <c r="B59" s="108"/>
      <c r="C59" s="521"/>
      <c r="D59" s="295"/>
      <c r="E59" s="258"/>
      <c r="F59" s="257"/>
      <c r="G59" s="266"/>
      <c r="H59" s="426"/>
      <c r="I59" s="523"/>
      <c r="J59" s="524"/>
      <c r="K59" s="168"/>
      <c r="L59" s="105"/>
      <c r="M59" s="168" t="str">
        <f t="shared" si="3"/>
        <v/>
      </c>
      <c r="N59" s="108"/>
      <c r="O59" s="108"/>
      <c r="P59" s="108"/>
      <c r="Q59" s="108"/>
      <c r="R59" s="168"/>
      <c r="S59" s="108"/>
      <c r="T59" s="108"/>
      <c r="U59" s="108"/>
      <c r="V59" s="110"/>
      <c r="W59" s="110"/>
      <c r="X59" s="110"/>
      <c r="Y59" s="105"/>
      <c r="Z59" s="107"/>
      <c r="AR59" s="311"/>
      <c r="AS59" s="89"/>
      <c r="AT59" s="91"/>
    </row>
    <row r="60" spans="1:46" s="104" customFormat="1" ht="15.95" customHeight="1">
      <c r="A60" s="148"/>
      <c r="B60" s="136">
        <v>3</v>
      </c>
      <c r="C60" s="519"/>
      <c r="D60" s="296"/>
      <c r="E60" s="260"/>
      <c r="F60" s="259"/>
      <c r="G60" s="267"/>
      <c r="H60" s="508"/>
      <c r="I60" s="509"/>
      <c r="J60" s="510"/>
      <c r="K60" s="169"/>
      <c r="L60" s="111"/>
      <c r="M60" s="169" t="str">
        <f t="shared" si="3"/>
        <v/>
      </c>
      <c r="N60" s="114"/>
      <c r="O60" s="114"/>
      <c r="P60" s="114"/>
      <c r="Q60" s="114"/>
      <c r="R60" s="169"/>
      <c r="S60" s="114"/>
      <c r="T60" s="114"/>
      <c r="U60" s="114"/>
      <c r="V60" s="116"/>
      <c r="W60" s="116"/>
      <c r="X60" s="116"/>
      <c r="Y60" s="111"/>
      <c r="Z60" s="113"/>
      <c r="AR60" s="311"/>
      <c r="AS60" s="89"/>
      <c r="AT60" s="91"/>
    </row>
    <row r="61" spans="1:46" s="104" customFormat="1" ht="15.95" customHeight="1">
      <c r="A61" s="146" t="s">
        <v>83</v>
      </c>
      <c r="B61" s="128">
        <v>1</v>
      </c>
      <c r="C61" s="525"/>
      <c r="D61" s="290"/>
      <c r="E61" s="254"/>
      <c r="F61" s="263"/>
      <c r="G61" s="264"/>
      <c r="H61" s="425"/>
      <c r="I61" s="233"/>
      <c r="J61" s="465"/>
      <c r="K61" s="167"/>
      <c r="L61" s="99"/>
      <c r="M61" s="167" t="str">
        <f t="shared" si="3"/>
        <v/>
      </c>
      <c r="N61" s="102"/>
      <c r="O61" s="102"/>
      <c r="P61" s="102"/>
      <c r="Q61" s="102"/>
      <c r="R61" s="167"/>
      <c r="S61" s="102"/>
      <c r="T61" s="102"/>
      <c r="U61" s="102"/>
      <c r="V61" s="103"/>
      <c r="W61" s="103"/>
      <c r="X61" s="103"/>
      <c r="Y61" s="99"/>
      <c r="Z61" s="101"/>
      <c r="AR61" s="311"/>
      <c r="AS61" s="89"/>
      <c r="AT61" s="91"/>
    </row>
    <row r="62" spans="1:46" s="104" customFormat="1" ht="15.95" customHeight="1">
      <c r="A62" s="147"/>
      <c r="B62" s="153"/>
      <c r="C62" s="450"/>
      <c r="D62" s="289"/>
      <c r="E62" s="200"/>
      <c r="F62" s="253"/>
      <c r="G62" s="265"/>
      <c r="H62" s="426"/>
      <c r="I62" s="232"/>
      <c r="J62" s="455"/>
      <c r="K62" s="168"/>
      <c r="L62" s="105"/>
      <c r="M62" s="168" t="str">
        <f t="shared" si="3"/>
        <v/>
      </c>
      <c r="N62" s="108"/>
      <c r="O62" s="108"/>
      <c r="P62" s="108"/>
      <c r="Q62" s="108"/>
      <c r="R62" s="168"/>
      <c r="S62" s="108"/>
      <c r="T62" s="108"/>
      <c r="U62" s="108"/>
      <c r="V62" s="110"/>
      <c r="W62" s="110"/>
      <c r="X62" s="110"/>
      <c r="Y62" s="105"/>
      <c r="Z62" s="107"/>
      <c r="AR62" s="335"/>
      <c r="AS62" s="89"/>
      <c r="AT62" s="91"/>
    </row>
    <row r="63" spans="1:46" s="104" customFormat="1" ht="15.95" customHeight="1">
      <c r="A63" s="147"/>
      <c r="B63" s="153"/>
      <c r="C63" s="517"/>
      <c r="D63" s="507"/>
      <c r="E63" s="258"/>
      <c r="F63" s="257"/>
      <c r="G63" s="257"/>
      <c r="H63" s="426"/>
      <c r="I63" s="523"/>
      <c r="J63" s="524"/>
      <c r="K63" s="168"/>
      <c r="L63" s="105"/>
      <c r="M63" s="168" t="str">
        <f t="shared" si="3"/>
        <v/>
      </c>
      <c r="N63" s="108"/>
      <c r="O63" s="108"/>
      <c r="P63" s="108"/>
      <c r="Q63" s="108"/>
      <c r="R63" s="168"/>
      <c r="S63" s="108"/>
      <c r="T63" s="108"/>
      <c r="U63" s="108"/>
      <c r="V63" s="110"/>
      <c r="W63" s="110"/>
      <c r="X63" s="110"/>
      <c r="Y63" s="105"/>
      <c r="Z63" s="107"/>
      <c r="AR63" s="314" t="s">
        <v>251</v>
      </c>
      <c r="AS63" s="303"/>
      <c r="AT63" s="329">
        <v>131</v>
      </c>
    </row>
    <row r="64" spans="1:46" s="104" customFormat="1" ht="15.95" customHeight="1">
      <c r="A64" s="147"/>
      <c r="B64" s="153">
        <v>2</v>
      </c>
      <c r="C64" s="517"/>
      <c r="D64" s="507"/>
      <c r="E64" s="258"/>
      <c r="F64" s="257"/>
      <c r="G64" s="257"/>
      <c r="H64" s="426"/>
      <c r="I64" s="523"/>
      <c r="J64" s="524"/>
      <c r="K64" s="168"/>
      <c r="L64" s="105"/>
      <c r="M64" s="168" t="str">
        <f t="shared" si="3"/>
        <v/>
      </c>
      <c r="N64" s="108"/>
      <c r="O64" s="108"/>
      <c r="P64" s="108"/>
      <c r="Q64" s="108"/>
      <c r="R64" s="168"/>
      <c r="S64" s="108"/>
      <c r="T64" s="108"/>
      <c r="U64" s="108"/>
      <c r="V64" s="110"/>
      <c r="W64" s="110"/>
      <c r="X64" s="110"/>
      <c r="Y64" s="105"/>
      <c r="Z64" s="107"/>
      <c r="AR64" s="315" t="s">
        <v>252</v>
      </c>
      <c r="AS64" s="91"/>
      <c r="AT64" s="330">
        <v>131</v>
      </c>
    </row>
    <row r="65" spans="1:46" s="104" customFormat="1" ht="15.95" customHeight="1">
      <c r="A65" s="147"/>
      <c r="B65" s="108"/>
      <c r="C65" s="108"/>
      <c r="D65" s="338"/>
      <c r="E65" s="106"/>
      <c r="F65" s="105"/>
      <c r="G65" s="105"/>
      <c r="H65" s="402"/>
      <c r="I65" s="118"/>
      <c r="J65" s="458"/>
      <c r="K65" s="168"/>
      <c r="L65" s="105"/>
      <c r="M65" s="168" t="str">
        <f t="shared" si="3"/>
        <v/>
      </c>
      <c r="N65" s="108"/>
      <c r="O65" s="108"/>
      <c r="P65" s="108"/>
      <c r="Q65" s="108"/>
      <c r="R65" s="168"/>
      <c r="S65" s="108"/>
      <c r="T65" s="108"/>
      <c r="U65" s="108"/>
      <c r="V65" s="110"/>
      <c r="W65" s="110"/>
      <c r="X65" s="110"/>
      <c r="Y65" s="105"/>
      <c r="Z65" s="107"/>
      <c r="AR65" s="315" t="s">
        <v>253</v>
      </c>
      <c r="AS65" s="91"/>
      <c r="AT65" s="330">
        <v>131</v>
      </c>
    </row>
    <row r="66" spans="1:46" s="104" customFormat="1" ht="15.95" customHeight="1">
      <c r="A66" s="148"/>
      <c r="B66" s="136">
        <v>3</v>
      </c>
      <c r="C66" s="114"/>
      <c r="D66" s="281"/>
      <c r="E66" s="112"/>
      <c r="F66" s="111"/>
      <c r="G66" s="111"/>
      <c r="H66" s="403"/>
      <c r="I66" s="119"/>
      <c r="J66" s="459"/>
      <c r="K66" s="169"/>
      <c r="L66" s="111"/>
      <c r="M66" s="169" t="str">
        <f t="shared" si="3"/>
        <v/>
      </c>
      <c r="N66" s="114"/>
      <c r="O66" s="114"/>
      <c r="P66" s="114"/>
      <c r="Q66" s="114"/>
      <c r="R66" s="169"/>
      <c r="S66" s="114"/>
      <c r="T66" s="114"/>
      <c r="U66" s="114"/>
      <c r="V66" s="116"/>
      <c r="W66" s="116"/>
      <c r="X66" s="116"/>
      <c r="Y66" s="111"/>
      <c r="Z66" s="113"/>
      <c r="AR66" s="315" t="s">
        <v>206</v>
      </c>
      <c r="AS66" s="91"/>
      <c r="AT66" s="330">
        <v>131</v>
      </c>
    </row>
    <row r="67" spans="1:46" s="104" customFormat="1" ht="15.95" customHeight="1">
      <c r="A67" s="150" t="s">
        <v>90</v>
      </c>
      <c r="B67" s="131"/>
      <c r="C67" s="132"/>
      <c r="D67" s="285"/>
      <c r="E67" s="172"/>
      <c r="F67" s="138"/>
      <c r="G67" s="138"/>
      <c r="H67" s="421"/>
      <c r="I67" s="139"/>
      <c r="J67" s="462"/>
      <c r="K67" s="167"/>
      <c r="L67" s="99"/>
      <c r="M67" s="167" t="str">
        <f t="shared" si="3"/>
        <v/>
      </c>
      <c r="N67" s="102"/>
      <c r="O67" s="102"/>
      <c r="P67" s="102"/>
      <c r="Q67" s="102"/>
      <c r="R67" s="167"/>
      <c r="S67" s="102"/>
      <c r="T67" s="102"/>
      <c r="U67" s="102"/>
      <c r="V67" s="103"/>
      <c r="W67" s="103"/>
      <c r="X67" s="103"/>
      <c r="Y67" s="99"/>
      <c r="Z67" s="101"/>
      <c r="AR67" s="315" t="s">
        <v>254</v>
      </c>
      <c r="AS67" s="91"/>
      <c r="AT67" s="330">
        <v>131</v>
      </c>
    </row>
    <row r="68" spans="1:46" s="104" customFormat="1" ht="15.95" customHeight="1">
      <c r="A68" s="150" t="s">
        <v>90</v>
      </c>
      <c r="B68" s="131"/>
      <c r="C68" s="132"/>
      <c r="D68" s="285"/>
      <c r="E68" s="172"/>
      <c r="F68" s="138"/>
      <c r="G68" s="138"/>
      <c r="H68" s="421"/>
      <c r="I68" s="139"/>
      <c r="J68" s="462"/>
      <c r="K68" s="167"/>
      <c r="L68" s="99"/>
      <c r="M68" s="167"/>
      <c r="N68" s="102"/>
      <c r="O68" s="102"/>
      <c r="P68" s="102"/>
      <c r="Q68" s="102"/>
      <c r="R68" s="167"/>
      <c r="S68" s="102"/>
      <c r="T68" s="102"/>
      <c r="U68" s="102"/>
      <c r="V68" s="103"/>
      <c r="W68" s="103"/>
      <c r="X68" s="103"/>
      <c r="Y68" s="99"/>
      <c r="Z68" s="101"/>
      <c r="AR68" s="315"/>
      <c r="AS68" s="91"/>
      <c r="AT68" s="330"/>
    </row>
    <row r="69" spans="1:46" s="104" customFormat="1" ht="15.95" customHeight="1">
      <c r="A69" s="150" t="s">
        <v>90</v>
      </c>
      <c r="B69" s="131"/>
      <c r="C69" s="132"/>
      <c r="D69" s="285"/>
      <c r="E69" s="172"/>
      <c r="F69" s="138"/>
      <c r="G69" s="138"/>
      <c r="H69" s="406"/>
      <c r="I69" s="117"/>
      <c r="J69" s="462"/>
      <c r="K69" s="133"/>
      <c r="L69" s="138"/>
      <c r="M69" s="133" t="str">
        <f t="shared" ref="M69:M84" si="4">IF(ISTEXT($D69),VLOOKUP($D69,Agences,3,FALSE),"")</f>
        <v/>
      </c>
      <c r="N69" s="132"/>
      <c r="O69" s="132"/>
      <c r="P69" s="132"/>
      <c r="Q69" s="132"/>
      <c r="R69" s="133"/>
      <c r="S69" s="132"/>
      <c r="T69" s="132"/>
      <c r="U69" s="132"/>
      <c r="V69" s="142"/>
      <c r="W69" s="142"/>
      <c r="X69" s="142"/>
      <c r="Y69" s="138"/>
      <c r="Z69" s="140"/>
      <c r="AR69" s="315" t="s">
        <v>255</v>
      </c>
      <c r="AS69" s="91"/>
      <c r="AT69" s="330">
        <v>131</v>
      </c>
    </row>
    <row r="70" spans="1:46" ht="15.95" customHeight="1">
      <c r="A70" s="88"/>
      <c r="B70" s="154"/>
      <c r="C70" s="89"/>
      <c r="D70" s="286"/>
      <c r="E70" s="92"/>
      <c r="F70" s="89"/>
      <c r="G70" s="429"/>
      <c r="H70" s="407"/>
      <c r="I70" s="120"/>
      <c r="J70" s="463"/>
      <c r="K70" s="135"/>
      <c r="L70" s="89"/>
      <c r="M70" s="135" t="str">
        <f t="shared" si="4"/>
        <v/>
      </c>
      <c r="N70" s="98"/>
      <c r="O70" s="98"/>
      <c r="P70" s="98"/>
      <c r="Q70" s="98"/>
      <c r="R70" s="135"/>
      <c r="S70" s="98"/>
      <c r="T70" s="98"/>
      <c r="U70" s="98"/>
      <c r="V70" s="90"/>
      <c r="W70" s="90"/>
      <c r="X70" s="90"/>
      <c r="Y70" s="89"/>
      <c r="Z70" s="89"/>
      <c r="AR70" s="315" t="s">
        <v>130</v>
      </c>
      <c r="AS70" s="91"/>
      <c r="AT70" s="330">
        <v>131</v>
      </c>
    </row>
    <row r="71" spans="1:46" ht="15.95" customHeight="1">
      <c r="A71" s="129">
        <f>A54+1</f>
        <v>42013</v>
      </c>
      <c r="B71" s="152" t="str">
        <f>TEXT(($A$71),"jjjj")</f>
        <v>vendredi</v>
      </c>
      <c r="C71" s="121"/>
      <c r="D71" s="287"/>
      <c r="E71" s="122"/>
      <c r="F71" s="121"/>
      <c r="G71" s="121"/>
      <c r="H71" s="408"/>
      <c r="I71" s="394"/>
      <c r="J71" s="448"/>
      <c r="K71" s="299"/>
      <c r="L71" s="121"/>
      <c r="M71" s="299" t="str">
        <f t="shared" si="4"/>
        <v/>
      </c>
      <c r="N71" s="125"/>
      <c r="O71" s="125"/>
      <c r="P71" s="125"/>
      <c r="Q71" s="125"/>
      <c r="R71" s="299"/>
      <c r="S71" s="125"/>
      <c r="T71" s="125"/>
      <c r="U71" s="125"/>
      <c r="V71" s="127"/>
      <c r="W71" s="127"/>
      <c r="X71" s="127"/>
      <c r="Y71" s="121"/>
      <c r="Z71" s="124"/>
      <c r="AR71" s="315" t="s">
        <v>256</v>
      </c>
      <c r="AS71" s="91"/>
      <c r="AT71" s="330">
        <v>131</v>
      </c>
    </row>
    <row r="72" spans="1:46" s="104" customFormat="1" ht="15.95" customHeight="1">
      <c r="A72" s="146" t="s">
        <v>276</v>
      </c>
      <c r="B72" s="128">
        <v>1</v>
      </c>
      <c r="C72" s="102"/>
      <c r="D72" s="297"/>
      <c r="E72" s="100"/>
      <c r="F72" s="99"/>
      <c r="G72" s="99"/>
      <c r="H72" s="406"/>
      <c r="I72" s="117"/>
      <c r="J72" s="472"/>
      <c r="K72" s="167"/>
      <c r="L72" s="99"/>
      <c r="M72" s="167" t="str">
        <f t="shared" si="4"/>
        <v/>
      </c>
      <c r="N72" s="102"/>
      <c r="O72" s="102"/>
      <c r="P72" s="102"/>
      <c r="Q72" s="102"/>
      <c r="R72" s="167"/>
      <c r="S72" s="102"/>
      <c r="T72" s="102"/>
      <c r="U72" s="102"/>
      <c r="V72" s="103"/>
      <c r="W72" s="103"/>
      <c r="X72" s="103"/>
      <c r="Y72" s="99"/>
      <c r="Z72" s="101"/>
      <c r="AR72" s="315" t="s">
        <v>257</v>
      </c>
      <c r="AS72" s="91"/>
      <c r="AT72" s="330">
        <v>131</v>
      </c>
    </row>
    <row r="73" spans="1:46" s="104" customFormat="1" ht="15.95" customHeight="1">
      <c r="A73" s="147"/>
      <c r="B73" s="153"/>
      <c r="C73" s="108"/>
      <c r="D73" s="283"/>
      <c r="E73" s="106"/>
      <c r="F73" s="105"/>
      <c r="G73" s="105"/>
      <c r="H73" s="402"/>
      <c r="I73" s="118"/>
      <c r="J73" s="458"/>
      <c r="K73" s="168"/>
      <c r="L73" s="105"/>
      <c r="M73" s="168" t="str">
        <f t="shared" si="4"/>
        <v/>
      </c>
      <c r="N73" s="108"/>
      <c r="O73" s="108"/>
      <c r="P73" s="108"/>
      <c r="Q73" s="108"/>
      <c r="R73" s="168"/>
      <c r="S73" s="108"/>
      <c r="T73" s="108"/>
      <c r="U73" s="108"/>
      <c r="V73" s="110"/>
      <c r="W73" s="110"/>
      <c r="X73" s="110"/>
      <c r="Y73" s="105"/>
      <c r="Z73" s="107"/>
      <c r="AR73" s="315" t="s">
        <v>258</v>
      </c>
      <c r="AS73" s="91"/>
      <c r="AT73" s="330">
        <v>131</v>
      </c>
    </row>
    <row r="74" spans="1:46" s="104" customFormat="1" ht="15.95" customHeight="1">
      <c r="A74" s="147"/>
      <c r="B74" s="153"/>
      <c r="C74" s="108"/>
      <c r="D74" s="283"/>
      <c r="E74" s="106"/>
      <c r="F74" s="105"/>
      <c r="G74" s="105"/>
      <c r="H74" s="402"/>
      <c r="I74" s="118"/>
      <c r="J74" s="458"/>
      <c r="K74" s="168"/>
      <c r="L74" s="105"/>
      <c r="M74" s="168" t="str">
        <f t="shared" si="4"/>
        <v/>
      </c>
      <c r="N74" s="108"/>
      <c r="O74" s="108"/>
      <c r="P74" s="108"/>
      <c r="Q74" s="108"/>
      <c r="R74" s="168"/>
      <c r="S74" s="108"/>
      <c r="T74" s="108"/>
      <c r="U74" s="108"/>
      <c r="V74" s="110"/>
      <c r="W74" s="110"/>
      <c r="X74" s="110"/>
      <c r="Y74" s="105"/>
      <c r="Z74" s="107"/>
      <c r="AR74" s="315" t="s">
        <v>156</v>
      </c>
      <c r="AS74" s="91"/>
      <c r="AT74" s="330">
        <v>131</v>
      </c>
    </row>
    <row r="75" spans="1:46" s="104" customFormat="1" ht="15.95" customHeight="1">
      <c r="A75" s="147"/>
      <c r="B75" s="153">
        <v>2</v>
      </c>
      <c r="C75" s="108"/>
      <c r="D75" s="283"/>
      <c r="E75" s="106"/>
      <c r="F75" s="105"/>
      <c r="G75" s="105"/>
      <c r="H75" s="402"/>
      <c r="I75" s="118"/>
      <c r="J75" s="458"/>
      <c r="K75" s="168"/>
      <c r="L75" s="105"/>
      <c r="M75" s="168" t="str">
        <f t="shared" si="4"/>
        <v/>
      </c>
      <c r="N75" s="108"/>
      <c r="O75" s="108"/>
      <c r="P75" s="108"/>
      <c r="Q75" s="108"/>
      <c r="R75" s="168"/>
      <c r="S75" s="108"/>
      <c r="T75" s="108"/>
      <c r="U75" s="108"/>
      <c r="V75" s="110"/>
      <c r="W75" s="110"/>
      <c r="X75" s="110"/>
      <c r="Y75" s="105"/>
      <c r="Z75" s="107"/>
      <c r="AR75" s="315" t="s">
        <v>259</v>
      </c>
      <c r="AS75" s="91"/>
      <c r="AT75" s="330">
        <v>131</v>
      </c>
    </row>
    <row r="76" spans="1:46" s="104" customFormat="1" ht="15.95" customHeight="1">
      <c r="A76" s="147"/>
      <c r="B76" s="108"/>
      <c r="C76" s="108"/>
      <c r="D76" s="283"/>
      <c r="E76" s="106"/>
      <c r="F76" s="105"/>
      <c r="G76" s="105"/>
      <c r="H76" s="402"/>
      <c r="I76" s="118"/>
      <c r="J76" s="458"/>
      <c r="K76" s="168"/>
      <c r="L76" s="105"/>
      <c r="M76" s="168" t="str">
        <f t="shared" si="4"/>
        <v/>
      </c>
      <c r="N76" s="108"/>
      <c r="O76" s="108"/>
      <c r="P76" s="108"/>
      <c r="Q76" s="108"/>
      <c r="R76" s="168"/>
      <c r="S76" s="108"/>
      <c r="T76" s="108"/>
      <c r="U76" s="108"/>
      <c r="V76" s="110"/>
      <c r="W76" s="110"/>
      <c r="X76" s="110"/>
      <c r="Y76" s="105"/>
      <c r="Z76" s="107"/>
      <c r="AR76" s="315" t="s">
        <v>198</v>
      </c>
      <c r="AS76" s="91"/>
      <c r="AT76" s="330">
        <v>131</v>
      </c>
    </row>
    <row r="77" spans="1:46" s="104" customFormat="1" ht="15.95" customHeight="1">
      <c r="A77" s="148"/>
      <c r="B77" s="136">
        <v>3</v>
      </c>
      <c r="C77" s="506"/>
      <c r="D77" s="507"/>
      <c r="E77" s="258"/>
      <c r="F77" s="257"/>
      <c r="G77" s="257"/>
      <c r="H77" s="508"/>
      <c r="I77" s="509"/>
      <c r="J77" s="510"/>
      <c r="K77" s="169"/>
      <c r="L77" s="111"/>
      <c r="M77" s="169" t="str">
        <f t="shared" si="4"/>
        <v/>
      </c>
      <c r="N77" s="114"/>
      <c r="O77" s="114"/>
      <c r="P77" s="114"/>
      <c r="Q77" s="114"/>
      <c r="R77" s="169"/>
      <c r="S77" s="114"/>
      <c r="T77" s="114"/>
      <c r="U77" s="114"/>
      <c r="V77" s="116"/>
      <c r="W77" s="116"/>
      <c r="X77" s="116"/>
      <c r="Y77" s="111"/>
      <c r="Z77" s="113"/>
      <c r="AR77" s="315" t="s">
        <v>260</v>
      </c>
      <c r="AS77" s="91"/>
      <c r="AT77" s="330">
        <v>131</v>
      </c>
    </row>
    <row r="78" spans="1:46" s="104" customFormat="1" ht="15.95" customHeight="1">
      <c r="A78" s="146" t="s">
        <v>83</v>
      </c>
      <c r="B78" s="128">
        <v>1</v>
      </c>
      <c r="C78" s="511"/>
      <c r="D78" s="279"/>
      <c r="E78" s="271"/>
      <c r="F78" s="512"/>
      <c r="G78" s="513"/>
      <c r="H78" s="425"/>
      <c r="I78" s="514"/>
      <c r="J78" s="515"/>
      <c r="K78" s="167"/>
      <c r="L78" s="99"/>
      <c r="M78" s="167" t="str">
        <f t="shared" si="4"/>
        <v/>
      </c>
      <c r="N78" s="102"/>
      <c r="O78" s="102"/>
      <c r="P78" s="102"/>
      <c r="Q78" s="102"/>
      <c r="R78" s="167"/>
      <c r="S78" s="102"/>
      <c r="T78" s="102"/>
      <c r="U78" s="102"/>
      <c r="V78" s="103"/>
      <c r="W78" s="103"/>
      <c r="X78" s="103"/>
      <c r="Y78" s="99"/>
      <c r="Z78" s="101"/>
      <c r="AR78" s="315" t="s">
        <v>142</v>
      </c>
      <c r="AS78" s="91"/>
      <c r="AT78" s="330">
        <v>131</v>
      </c>
    </row>
    <row r="79" spans="1:46" s="104" customFormat="1" ht="15.95" customHeight="1">
      <c r="A79" s="147"/>
      <c r="B79" s="153"/>
      <c r="C79" s="190"/>
      <c r="D79" s="278"/>
      <c r="E79" s="196"/>
      <c r="F79" s="229"/>
      <c r="G79" s="256"/>
      <c r="H79" s="426"/>
      <c r="I79" s="189"/>
      <c r="J79" s="474"/>
      <c r="K79" s="168"/>
      <c r="L79" s="105"/>
      <c r="M79" s="168" t="str">
        <f t="shared" si="4"/>
        <v/>
      </c>
      <c r="N79" s="108"/>
      <c r="O79" s="108"/>
      <c r="P79" s="108"/>
      <c r="Q79" s="108"/>
      <c r="R79" s="168"/>
      <c r="S79" s="108"/>
      <c r="T79" s="108"/>
      <c r="U79" s="108"/>
      <c r="V79" s="110"/>
      <c r="W79" s="110"/>
      <c r="X79" s="110"/>
      <c r="Y79" s="105"/>
      <c r="Z79" s="107"/>
      <c r="AR79" s="316" t="s">
        <v>261</v>
      </c>
      <c r="AS79" s="306"/>
      <c r="AT79" s="331">
        <v>131</v>
      </c>
    </row>
    <row r="80" spans="1:46" s="104" customFormat="1" ht="15.95" customHeight="1">
      <c r="A80" s="147"/>
      <c r="B80" s="153"/>
      <c r="C80" s="375"/>
      <c r="D80" s="295"/>
      <c r="E80" s="257"/>
      <c r="F80" s="257"/>
      <c r="G80" s="266"/>
      <c r="H80" s="516"/>
      <c r="I80" s="517"/>
      <c r="J80" s="518"/>
      <c r="K80" s="168"/>
      <c r="L80" s="105"/>
      <c r="M80" s="168" t="str">
        <f t="shared" si="4"/>
        <v/>
      </c>
      <c r="N80" s="108"/>
      <c r="O80" s="108"/>
      <c r="P80" s="108"/>
      <c r="Q80" s="108"/>
      <c r="R80" s="168"/>
      <c r="S80" s="108"/>
      <c r="T80" s="108"/>
      <c r="U80" s="108"/>
      <c r="V80" s="110"/>
      <c r="W80" s="110"/>
      <c r="X80" s="110"/>
      <c r="Y80" s="105"/>
      <c r="Z80" s="107"/>
      <c r="AR80" s="315"/>
      <c r="AS80" s="89"/>
      <c r="AT80" s="91"/>
    </row>
    <row r="81" spans="1:46" s="104" customFormat="1" ht="15.95" customHeight="1">
      <c r="A81" s="147"/>
      <c r="B81" s="153">
        <v>2</v>
      </c>
      <c r="C81" s="190"/>
      <c r="D81" s="278"/>
      <c r="E81" s="196"/>
      <c r="F81" s="229"/>
      <c r="G81" s="256"/>
      <c r="H81" s="404"/>
      <c r="I81" s="230"/>
      <c r="J81" s="474"/>
      <c r="K81" s="168"/>
      <c r="L81" s="105"/>
      <c r="M81" s="168" t="str">
        <f t="shared" si="4"/>
        <v/>
      </c>
      <c r="N81" s="108"/>
      <c r="O81" s="108"/>
      <c r="P81" s="108"/>
      <c r="Q81" s="108"/>
      <c r="R81" s="168"/>
      <c r="S81" s="108"/>
      <c r="T81" s="108"/>
      <c r="U81" s="108"/>
      <c r="V81" s="110"/>
      <c r="W81" s="110"/>
      <c r="X81" s="110"/>
      <c r="Y81" s="105"/>
      <c r="Z81" s="107"/>
      <c r="AR81" s="315"/>
      <c r="AS81" s="89"/>
      <c r="AT81" s="91"/>
    </row>
    <row r="82" spans="1:46" s="104" customFormat="1" ht="15.95" customHeight="1">
      <c r="A82" s="147"/>
      <c r="B82" s="108"/>
      <c r="C82" s="190"/>
      <c r="D82" s="289"/>
      <c r="E82" s="246"/>
      <c r="F82" s="253"/>
      <c r="G82" s="265"/>
      <c r="H82" s="426"/>
      <c r="I82" s="232"/>
      <c r="J82" s="474"/>
      <c r="K82" s="168"/>
      <c r="L82" s="105"/>
      <c r="M82" s="168" t="str">
        <f t="shared" si="4"/>
        <v/>
      </c>
      <c r="N82" s="108"/>
      <c r="O82" s="108"/>
      <c r="P82" s="108"/>
      <c r="Q82" s="108"/>
      <c r="R82" s="168"/>
      <c r="S82" s="108"/>
      <c r="T82" s="108"/>
      <c r="U82" s="108"/>
      <c r="V82" s="110"/>
      <c r="W82" s="110"/>
      <c r="X82" s="110"/>
      <c r="Y82" s="105"/>
      <c r="Z82" s="107"/>
      <c r="AR82" s="335"/>
      <c r="AS82" s="89"/>
      <c r="AT82" s="91"/>
    </row>
    <row r="83" spans="1:46" s="104" customFormat="1" ht="15.95" customHeight="1">
      <c r="A83" s="148"/>
      <c r="B83" s="136">
        <v>3</v>
      </c>
      <c r="C83" s="519"/>
      <c r="D83" s="296"/>
      <c r="E83" s="260"/>
      <c r="F83" s="259"/>
      <c r="G83" s="267"/>
      <c r="H83" s="508"/>
      <c r="I83" s="520"/>
      <c r="J83" s="510"/>
      <c r="K83" s="169"/>
      <c r="L83" s="111"/>
      <c r="M83" s="169" t="str">
        <f t="shared" si="4"/>
        <v/>
      </c>
      <c r="N83" s="114"/>
      <c r="O83" s="114"/>
      <c r="P83" s="114"/>
      <c r="Q83" s="114"/>
      <c r="R83" s="169"/>
      <c r="S83" s="114"/>
      <c r="T83" s="114"/>
      <c r="U83" s="114"/>
      <c r="V83" s="116"/>
      <c r="W83" s="116"/>
      <c r="X83" s="116"/>
      <c r="Y83" s="111"/>
      <c r="Z83" s="113"/>
      <c r="AR83" s="317" t="s">
        <v>132</v>
      </c>
      <c r="AS83" s="303"/>
      <c r="AT83" s="332">
        <v>48</v>
      </c>
    </row>
    <row r="84" spans="1:46" s="104" customFormat="1" ht="15.95" customHeight="1">
      <c r="A84" s="137" t="s">
        <v>90</v>
      </c>
      <c r="B84" s="144"/>
      <c r="C84" s="221"/>
      <c r="D84" s="298"/>
      <c r="E84" s="222"/>
      <c r="F84" s="221"/>
      <c r="G84" s="221"/>
      <c r="H84" s="428"/>
      <c r="I84" s="235"/>
      <c r="J84" s="467"/>
      <c r="K84" s="133"/>
      <c r="L84" s="138"/>
      <c r="M84" s="133" t="str">
        <f t="shared" si="4"/>
        <v/>
      </c>
      <c r="N84" s="132"/>
      <c r="O84" s="132"/>
      <c r="P84" s="132"/>
      <c r="Q84" s="132"/>
      <c r="R84" s="133"/>
      <c r="S84" s="140"/>
      <c r="T84" s="132"/>
      <c r="U84" s="132"/>
      <c r="V84" s="273"/>
      <c r="W84" s="134"/>
      <c r="X84" s="134"/>
      <c r="Y84" s="132"/>
      <c r="Z84" s="132"/>
      <c r="AR84" s="318" t="s">
        <v>262</v>
      </c>
      <c r="AS84" s="91"/>
      <c r="AT84" s="333">
        <v>48</v>
      </c>
    </row>
    <row r="85" spans="1:46" s="375" customFormat="1" ht="15.95" customHeight="1">
      <c r="A85" s="137" t="s">
        <v>90</v>
      </c>
      <c r="B85" s="390"/>
      <c r="C85" s="221"/>
      <c r="D85" s="284"/>
      <c r="E85" s="389"/>
      <c r="F85" s="367"/>
      <c r="G85" s="368"/>
      <c r="H85" s="428"/>
      <c r="I85" s="235"/>
      <c r="J85" s="467"/>
      <c r="K85" s="383"/>
      <c r="L85" s="385"/>
      <c r="M85" s="383"/>
      <c r="N85" s="384"/>
      <c r="O85" s="384"/>
      <c r="P85" s="384"/>
      <c r="Q85" s="384"/>
      <c r="R85" s="383"/>
      <c r="S85" s="387"/>
      <c r="T85" s="384"/>
      <c r="U85" s="384"/>
      <c r="V85" s="391"/>
      <c r="W85" s="392"/>
      <c r="X85" s="392"/>
      <c r="Y85" s="384"/>
      <c r="Z85" s="384"/>
      <c r="AR85" s="393"/>
      <c r="AS85" s="239"/>
      <c r="AT85" s="377"/>
    </row>
    <row r="86" spans="1:46" s="104" customFormat="1" ht="15.95" customHeight="1">
      <c r="A86" s="137" t="s">
        <v>90</v>
      </c>
      <c r="B86" s="144"/>
      <c r="C86" s="132"/>
      <c r="D86" s="141"/>
      <c r="E86" s="172"/>
      <c r="F86" s="138"/>
      <c r="G86" s="140"/>
      <c r="H86" s="406"/>
      <c r="I86" s="167"/>
      <c r="J86" s="475"/>
      <c r="K86" s="133"/>
      <c r="L86" s="138"/>
      <c r="M86" s="133" t="str">
        <f>IF(ISTEXT($D86),VLOOKUP($D86,Agences,3,FALSE),"")</f>
        <v/>
      </c>
      <c r="N86" s="132"/>
      <c r="O86" s="132"/>
      <c r="P86" s="132"/>
      <c r="Q86" s="132"/>
      <c r="R86" s="133"/>
      <c r="S86" s="140"/>
      <c r="T86" s="132"/>
      <c r="U86" s="132"/>
      <c r="V86" s="273"/>
      <c r="W86" s="134"/>
      <c r="X86" s="134"/>
      <c r="Y86" s="132"/>
      <c r="Z86" s="132"/>
      <c r="AR86" s="318" t="s">
        <v>263</v>
      </c>
      <c r="AS86" s="91"/>
      <c r="AT86" s="333">
        <v>48</v>
      </c>
    </row>
    <row r="87" spans="1:46" ht="15.95" customHeight="1">
      <c r="G87" s="429" t="s">
        <v>300</v>
      </c>
      <c r="H87" s="407">
        <f>SUM(H72:H86)</f>
        <v>0</v>
      </c>
      <c r="I87" s="120">
        <f>SUM(I72:I86)</f>
        <v>0</v>
      </c>
      <c r="AR87" s="318" t="s">
        <v>169</v>
      </c>
      <c r="AS87" s="91"/>
      <c r="AT87" s="333">
        <v>48</v>
      </c>
    </row>
    <row r="88" spans="1:46" ht="15.95" customHeight="1">
      <c r="H88" s="300"/>
      <c r="I88" s="78"/>
      <c r="AR88" s="318" t="s">
        <v>264</v>
      </c>
      <c r="AS88" s="91"/>
      <c r="AT88" s="333">
        <v>48</v>
      </c>
    </row>
    <row r="89" spans="1:46" ht="15.95" customHeight="1">
      <c r="F89" s="126"/>
      <c r="G89" s="430" t="s">
        <v>301</v>
      </c>
      <c r="H89" s="407">
        <f>H87+H70+H53+H36+H19</f>
        <v>0</v>
      </c>
      <c r="I89" s="120">
        <f>I87+I70+I53+I36+I19</f>
        <v>0</v>
      </c>
      <c r="AR89" s="318" t="s">
        <v>155</v>
      </c>
      <c r="AS89" s="91"/>
      <c r="AT89" s="333">
        <v>48</v>
      </c>
    </row>
    <row r="90" spans="1:46" ht="21">
      <c r="AR90" s="318" t="s">
        <v>174</v>
      </c>
      <c r="AS90" s="91"/>
      <c r="AT90" s="333">
        <v>48</v>
      </c>
    </row>
    <row r="91" spans="1:46" ht="21">
      <c r="AR91" s="318" t="s">
        <v>265</v>
      </c>
      <c r="AS91" s="91"/>
      <c r="AT91" s="333">
        <v>48</v>
      </c>
    </row>
    <row r="92" spans="1:46" ht="21">
      <c r="AR92" s="318" t="s">
        <v>266</v>
      </c>
      <c r="AS92" s="91"/>
      <c r="AT92" s="333">
        <v>48</v>
      </c>
    </row>
    <row r="93" spans="1:46" ht="21">
      <c r="AR93" s="318" t="s">
        <v>214</v>
      </c>
      <c r="AS93" s="91"/>
      <c r="AT93" s="333">
        <v>48</v>
      </c>
    </row>
    <row r="94" spans="1:46" ht="21">
      <c r="AR94" s="318" t="s">
        <v>267</v>
      </c>
      <c r="AS94" s="91"/>
      <c r="AT94" s="333">
        <v>48</v>
      </c>
    </row>
    <row r="95" spans="1:46" ht="21">
      <c r="N95" s="174"/>
      <c r="O95" s="176" t="s">
        <v>92</v>
      </c>
      <c r="AR95" s="318" t="s">
        <v>103</v>
      </c>
      <c r="AS95" s="91"/>
      <c r="AT95" s="333">
        <v>48</v>
      </c>
    </row>
    <row r="96" spans="1:46" ht="21">
      <c r="B96"/>
      <c r="C96" s="340" t="s">
        <v>284</v>
      </c>
      <c r="D96" s="341" t="s">
        <v>285</v>
      </c>
      <c r="E96" s="342"/>
      <c r="F96" s="343"/>
      <c r="G96" s="344"/>
      <c r="N96" s="174"/>
      <c r="O96" s="176" t="s">
        <v>93</v>
      </c>
      <c r="AR96" s="318" t="s">
        <v>268</v>
      </c>
      <c r="AS96" s="91"/>
      <c r="AT96" s="333">
        <v>48</v>
      </c>
    </row>
    <row r="97" spans="1:46" ht="21">
      <c r="B97"/>
      <c r="C97" s="345" t="s">
        <v>284</v>
      </c>
      <c r="D97" s="346" t="s">
        <v>286</v>
      </c>
      <c r="E97" s="347"/>
      <c r="F97" s="348"/>
      <c r="G97" s="349"/>
      <c r="N97" s="174"/>
      <c r="O97" s="175"/>
      <c r="AR97" s="318" t="s">
        <v>269</v>
      </c>
      <c r="AS97" s="91"/>
      <c r="AT97" s="333">
        <v>48</v>
      </c>
    </row>
    <row r="98" spans="1:46" ht="21">
      <c r="B98"/>
      <c r="C98" s="350" t="s">
        <v>89</v>
      </c>
      <c r="D98" s="351" t="s">
        <v>287</v>
      </c>
      <c r="E98" s="352"/>
      <c r="F98" s="353"/>
      <c r="G98" s="354"/>
      <c r="N98" s="174"/>
      <c r="O98" s="176" t="s">
        <v>98</v>
      </c>
      <c r="AR98" s="318" t="s">
        <v>270</v>
      </c>
      <c r="AS98" s="91"/>
      <c r="AT98" s="333">
        <v>48</v>
      </c>
    </row>
    <row r="99" spans="1:46" ht="21">
      <c r="B99"/>
      <c r="C99" s="355" t="s">
        <v>89</v>
      </c>
      <c r="D99" s="356" t="s">
        <v>288</v>
      </c>
      <c r="E99" s="352"/>
      <c r="F99" s="353"/>
      <c r="G99" s="354"/>
      <c r="N99" s="85"/>
      <c r="AR99" s="318" t="s">
        <v>139</v>
      </c>
      <c r="AS99" s="91"/>
      <c r="AT99" s="333">
        <v>48</v>
      </c>
    </row>
    <row r="100" spans="1:46" ht="21">
      <c r="B100"/>
      <c r="C100" s="357"/>
      <c r="D100" s="358" t="s">
        <v>289</v>
      </c>
      <c r="N100" s="504"/>
      <c r="O100" s="477" t="s">
        <v>304</v>
      </c>
      <c r="AR100" s="319" t="s">
        <v>173</v>
      </c>
      <c r="AS100" s="306"/>
      <c r="AT100" s="334">
        <v>48</v>
      </c>
    </row>
    <row r="101" spans="1:46" ht="21">
      <c r="B101"/>
      <c r="C101" s="357"/>
      <c r="D101" s="359" t="s">
        <v>290</v>
      </c>
      <c r="N101" s="85"/>
      <c r="O101" s="477" t="s">
        <v>278</v>
      </c>
      <c r="AR101" s="275"/>
    </row>
    <row r="102" spans="1:46">
      <c r="A102" s="360" t="s">
        <v>291</v>
      </c>
      <c r="B102"/>
      <c r="C102" s="361" t="s">
        <v>292</v>
      </c>
      <c r="D102" s="362" t="s">
        <v>293</v>
      </c>
      <c r="E102" s="363" t="s">
        <v>294</v>
      </c>
      <c r="F102" s="364" t="s">
        <v>295</v>
      </c>
      <c r="G102" s="365" t="s">
        <v>296</v>
      </c>
      <c r="AR102" s="275"/>
    </row>
    <row r="103" spans="1:46" ht="21">
      <c r="B103" s="174"/>
      <c r="C103" s="175"/>
      <c r="N103" s="505"/>
      <c r="O103" s="505"/>
      <c r="AR103" s="275"/>
    </row>
    <row r="104" spans="1:46" ht="19.5" customHeight="1">
      <c r="N104" s="505"/>
      <c r="O104" s="477" t="s">
        <v>305</v>
      </c>
      <c r="AR104" s="276" t="s">
        <v>271</v>
      </c>
      <c r="AT104" s="320">
        <v>132</v>
      </c>
    </row>
    <row r="105" spans="1:46" ht="19.5" customHeight="1">
      <c r="C105" s="395" t="s">
        <v>297</v>
      </c>
      <c r="D105" s="396">
        <v>8</v>
      </c>
      <c r="N105" s="505"/>
      <c r="O105" s="505"/>
      <c r="AR105" s="276" t="s">
        <v>180</v>
      </c>
      <c r="AT105" s="322">
        <v>132</v>
      </c>
    </row>
    <row r="106" spans="1:46">
      <c r="C106" s="397" t="s">
        <v>298</v>
      </c>
      <c r="D106" s="398">
        <f>180*D105</f>
        <v>1440</v>
      </c>
      <c r="AR106" s="275"/>
    </row>
    <row r="107" spans="1:46">
      <c r="C107" s="399" t="s">
        <v>299</v>
      </c>
      <c r="D107" s="398">
        <f>5*D106</f>
        <v>7200</v>
      </c>
      <c r="AR107" s="275"/>
    </row>
    <row r="108" spans="1:46">
      <c r="C108" s="227" t="s">
        <v>302</v>
      </c>
      <c r="D108" s="398">
        <v>12</v>
      </c>
      <c r="AR108" s="277" t="s">
        <v>272</v>
      </c>
      <c r="AT108" s="336">
        <v>362</v>
      </c>
    </row>
    <row r="109" spans="1:46">
      <c r="C109" s="227" t="s">
        <v>303</v>
      </c>
      <c r="D109" s="398">
        <f>D108*5</f>
        <v>60</v>
      </c>
      <c r="AR109" s="277" t="s">
        <v>273</v>
      </c>
      <c r="AT109" s="337">
        <v>128</v>
      </c>
    </row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</sheetData>
  <mergeCells count="1">
    <mergeCell ref="E2:F2"/>
  </mergeCells>
  <conditionalFormatting sqref="L1:L2 D11:D13">
    <cfRule type="containsText" dxfId="155" priority="24" stopIfTrue="1" operator="containsText" text="O">
      <formula>NOT(ISERROR(SEARCH("O",D1)))</formula>
    </cfRule>
    <cfRule type="containsText" dxfId="154" priority="25" stopIfTrue="1" operator="containsText" text="X">
      <formula>NOT(ISERROR(SEARCH("X",D1)))</formula>
    </cfRule>
  </conditionalFormatting>
  <conditionalFormatting sqref="Y1:Y2">
    <cfRule type="cellIs" dxfId="153" priority="22" stopIfTrue="1" operator="lessThan">
      <formula>-7</formula>
    </cfRule>
    <cfRule type="cellIs" dxfId="152" priority="23" stopIfTrue="1" operator="greaterThan">
      <formula>-7</formula>
    </cfRule>
  </conditionalFormatting>
  <conditionalFormatting sqref="J84:J85 N1:S2 J16:J17">
    <cfRule type="containsText" dxfId="151" priority="12" stopIfTrue="1" operator="containsText" text="WN">
      <formula>NOT(ISERROR(SEARCH("WN",J1)))</formula>
    </cfRule>
    <cfRule type="containsText" dxfId="150" priority="13" stopIfTrue="1" operator="containsText" text="121">
      <formula>NOT(ISERROR(SEARCH("121",J1)))</formula>
    </cfRule>
    <cfRule type="containsText" dxfId="149" priority="14" stopIfTrue="1" operator="containsText" text="132">
      <formula>NOT(ISERROR(SEARCH("132",J1)))</formula>
    </cfRule>
    <cfRule type="containsText" dxfId="148" priority="15" stopIfTrue="1" operator="containsText" text="TD">
      <formula>NOT(ISERROR(SEARCH("TD",J1)))</formula>
    </cfRule>
    <cfRule type="containsText" dxfId="147" priority="16" stopIfTrue="1" operator="containsText" text="JR">
      <formula>NOT(ISERROR(SEARCH("JR",J1)))</formula>
    </cfRule>
    <cfRule type="containsText" dxfId="146" priority="17" stopIfTrue="1" operator="containsText" text="102">
      <formula>NOT(ISERROR(SEARCH("102",J1)))</formula>
    </cfRule>
    <cfRule type="containsText" dxfId="145" priority="18" stopIfTrue="1" operator="containsText" text="DP">
      <formula>NOT(ISERROR(SEARCH("DP",J1)))</formula>
    </cfRule>
    <cfRule type="containsText" dxfId="144" priority="19" stopIfTrue="1" operator="containsText" text="48">
      <formula>NOT(ISERROR(SEARCH("48",J1)))</formula>
    </cfRule>
    <cfRule type="containsText" dxfId="143" priority="20" stopIfTrue="1" operator="containsText" text="SZ">
      <formula>NOT(ISERROR(SEARCH("SZ",J1)))</formula>
    </cfRule>
    <cfRule type="containsText" dxfId="142" priority="21" operator="containsText" text="131">
      <formula>NOT(ISERROR(SEARCH("131",J1)))</formula>
    </cfRule>
  </conditionalFormatting>
  <conditionalFormatting sqref="M1:M1048576">
    <cfRule type="containsText" dxfId="141" priority="5" operator="containsText" text="362">
      <formula>NOT(ISERROR(SEARCH("362",M1)))</formula>
    </cfRule>
    <cfRule type="containsText" dxfId="140" priority="6" operator="containsText" text="128">
      <formula>NOT(ISERROR(SEARCH("128",M1)))</formula>
    </cfRule>
    <cfRule type="containsText" dxfId="139" priority="7" operator="containsText" text="132">
      <formula>NOT(ISERROR(SEARCH("132",M1)))</formula>
    </cfRule>
    <cfRule type="containsText" dxfId="138" priority="8" operator="containsText" text="102">
      <formula>NOT(ISERROR(SEARCH("102",M1)))</formula>
    </cfRule>
    <cfRule type="containsText" dxfId="137" priority="9" operator="containsText" text="131">
      <formula>NOT(ISERROR(SEARCH("131",M1)))</formula>
    </cfRule>
    <cfRule type="containsText" dxfId="136" priority="10" operator="containsText" text="48">
      <formula>NOT(ISERROR(SEARCH("48",M1)))</formula>
    </cfRule>
    <cfRule type="containsText" dxfId="135" priority="11" operator="containsText" text="121">
      <formula>NOT(ISERROR(SEARCH("121",M1)))</formula>
    </cfRule>
  </conditionalFormatting>
  <conditionalFormatting sqref="H19 H36 H53 H70 H87">
    <cfRule type="cellIs" dxfId="134" priority="4" operator="greaterThan">
      <formula>$D$106</formula>
    </cfRule>
  </conditionalFormatting>
  <conditionalFormatting sqref="I19 I36 I53 I70 I87">
    <cfRule type="cellIs" dxfId="133" priority="3" operator="greaterThan">
      <formula>10</formula>
    </cfRule>
  </conditionalFormatting>
  <conditionalFormatting sqref="H89">
    <cfRule type="cellIs" dxfId="132" priority="2" operator="greaterThan">
      <formula>$D$107</formula>
    </cfRule>
  </conditionalFormatting>
  <conditionalFormatting sqref="I89">
    <cfRule type="cellIs" dxfId="131" priority="1" operator="greaterThan">
      <formula>$D$109</formula>
    </cfRule>
  </conditionalFormatting>
  <dataValidations count="1">
    <dataValidation type="list" allowBlank="1" showInputMessage="1" showErrorMessage="1" sqref="D4:D86">
      <formula1>$AR$4:$AR109</formula1>
    </dataValidation>
  </dataValidations>
  <hyperlinks>
    <hyperlink ref="O95" r:id="rId1"/>
    <hyperlink ref="O96" r:id="rId2"/>
    <hyperlink ref="O98" r:id="rId3" location="references"/>
    <hyperlink ref="O101" r:id="rId4"/>
    <hyperlink ref="O100" r:id="rId5"/>
    <hyperlink ref="O104" r:id="rId6"/>
  </hyperlinks>
  <pageMargins left="0.7" right="0.7" top="0.75" bottom="0.75" header="0.3" footer="0.3"/>
  <pageSetup paperSize="9" orientation="portrait" r:id="rId7"/>
  <legacyDrawing r:id="rId8"/>
  <controls>
    <control shapeId="5121" r:id="rId9" name="CommandButton1"/>
    <control shapeId="5122" r:id="rId10" name="CommandButton2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EF257"/>
  <sheetViews>
    <sheetView showGridLines="0" zoomScale="70" zoomScaleNormal="70" workbookViewId="0">
      <pane ySplit="1" topLeftCell="A2" activePane="bottomLeft" state="frozen"/>
      <selection pane="bottomLeft" activeCell="A4" sqref="A4"/>
    </sheetView>
  </sheetViews>
  <sheetFormatPr baseColWidth="10" defaultRowHeight="15"/>
  <cols>
    <col min="1" max="1" width="24.85546875" customWidth="1"/>
    <col min="2" max="2" width="8.7109375" style="85" customWidth="1"/>
    <col min="3" max="3" width="19.5703125" customWidth="1"/>
    <col min="4" max="4" width="17.42578125" customWidth="1"/>
    <col min="5" max="5" width="11.42578125" style="78"/>
    <col min="7" max="7" width="12.85546875" customWidth="1"/>
    <col min="10" max="10" width="29.5703125" customWidth="1"/>
    <col min="11" max="12" width="20.85546875" style="78" customWidth="1"/>
    <col min="13" max="13" width="11.42578125" style="301"/>
    <col min="17" max="17" width="7.7109375" customWidth="1"/>
    <col min="18" max="18" width="8" style="78" customWidth="1"/>
    <col min="19" max="19" width="8.42578125" customWidth="1"/>
    <col min="20" max="20" width="11.140625" customWidth="1"/>
    <col min="21" max="21" width="51.28515625" customWidth="1"/>
    <col min="22" max="22" width="18.28515625" style="84" customWidth="1"/>
    <col min="23" max="23" width="18.5703125" style="84" customWidth="1"/>
    <col min="24" max="24" width="19.140625" style="84" customWidth="1"/>
    <col min="26" max="26" width="24.85546875" customWidth="1"/>
  </cols>
  <sheetData>
    <row r="1" spans="1:136" s="80" customFormat="1" ht="33" customHeight="1">
      <c r="A1" s="96" t="s">
        <v>76</v>
      </c>
      <c r="B1" s="130" t="s">
        <v>64</v>
      </c>
      <c r="C1" s="151" t="s">
        <v>65</v>
      </c>
      <c r="D1" s="81" t="s">
        <v>2</v>
      </c>
      <c r="E1" s="81" t="s">
        <v>66</v>
      </c>
      <c r="F1" s="79" t="s">
        <v>5</v>
      </c>
      <c r="G1" s="81" t="s">
        <v>7</v>
      </c>
      <c r="H1" s="81" t="s">
        <v>89</v>
      </c>
      <c r="I1" s="81" t="s">
        <v>14</v>
      </c>
      <c r="J1" s="81" t="s">
        <v>68</v>
      </c>
      <c r="K1" s="81" t="s">
        <v>80</v>
      </c>
      <c r="L1" s="171" t="s">
        <v>69</v>
      </c>
      <c r="M1" s="445" t="s">
        <v>77</v>
      </c>
      <c r="N1" s="81" t="s">
        <v>85</v>
      </c>
      <c r="O1" s="81" t="s">
        <v>86</v>
      </c>
      <c r="P1" s="81" t="s">
        <v>88</v>
      </c>
      <c r="Q1" s="81" t="s">
        <v>87</v>
      </c>
      <c r="R1" s="81" t="s">
        <v>60</v>
      </c>
      <c r="S1" s="151" t="s">
        <v>78</v>
      </c>
      <c r="T1" s="81" t="s">
        <v>79</v>
      </c>
      <c r="U1" s="81" t="s">
        <v>70</v>
      </c>
      <c r="V1" s="82" t="s">
        <v>71</v>
      </c>
      <c r="W1" s="83" t="s">
        <v>72</v>
      </c>
      <c r="X1" s="82" t="s">
        <v>73</v>
      </c>
      <c r="Y1" s="79" t="s">
        <v>74</v>
      </c>
      <c r="Z1" s="79" t="s">
        <v>75</v>
      </c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</row>
    <row r="2" spans="1:136" s="80" customFormat="1" ht="28.5" customHeight="1">
      <c r="A2" s="145" t="str">
        <f>"Sem"&amp;WEEKNUM(A3,1)</f>
        <v>Sem3</v>
      </c>
      <c r="B2" s="182" t="s">
        <v>99</v>
      </c>
      <c r="C2" s="272"/>
      <c r="D2" s="183"/>
      <c r="E2" s="545"/>
      <c r="F2" s="546"/>
      <c r="G2" s="184"/>
      <c r="H2" s="170"/>
      <c r="I2" s="272"/>
      <c r="J2" s="447"/>
      <c r="K2" s="183"/>
      <c r="L2" s="94"/>
      <c r="M2" s="446"/>
      <c r="N2" s="97"/>
      <c r="O2" s="97"/>
      <c r="P2" s="97"/>
      <c r="Q2" s="97"/>
      <c r="R2" s="274"/>
      <c r="S2" s="203"/>
      <c r="T2" s="203"/>
      <c r="U2" s="274"/>
      <c r="V2" s="95"/>
      <c r="W2" s="95"/>
      <c r="X2" s="95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</row>
    <row r="3" spans="1:136" ht="15.95" customHeight="1">
      <c r="A3" s="129">
        <f>'Sem2'!A71+3</f>
        <v>42016</v>
      </c>
      <c r="B3" s="152" t="str">
        <f>TEXT(($A$3),"jjjj")</f>
        <v>lundi</v>
      </c>
      <c r="C3" s="121"/>
      <c r="D3" s="121"/>
      <c r="E3" s="122"/>
      <c r="F3" s="121"/>
      <c r="G3" s="121"/>
      <c r="H3" s="121"/>
      <c r="I3" s="121"/>
      <c r="J3" s="448"/>
      <c r="K3" s="339"/>
      <c r="L3" s="121"/>
      <c r="M3" s="299"/>
      <c r="N3" s="125"/>
      <c r="O3" s="125"/>
      <c r="P3" s="125"/>
      <c r="Q3" s="125"/>
      <c r="R3" s="299"/>
      <c r="S3" s="125"/>
      <c r="T3" s="125"/>
      <c r="U3" s="125"/>
      <c r="V3" s="127"/>
      <c r="W3" s="127"/>
      <c r="X3" s="127"/>
      <c r="Y3" s="121"/>
      <c r="Z3" s="124"/>
    </row>
    <row r="4" spans="1:136" s="104" customFormat="1" ht="15.95" customHeight="1">
      <c r="A4" s="146" t="s">
        <v>81</v>
      </c>
      <c r="B4" s="128">
        <v>1</v>
      </c>
      <c r="C4" s="234"/>
      <c r="D4" s="279"/>
      <c r="E4" s="193"/>
      <c r="F4" s="263"/>
      <c r="G4" s="264"/>
      <c r="H4" s="425"/>
      <c r="I4" s="186"/>
      <c r="J4" s="535"/>
      <c r="K4" s="167"/>
      <c r="L4" s="99"/>
      <c r="M4" s="167"/>
      <c r="N4" s="102"/>
      <c r="O4" s="102"/>
      <c r="P4" s="102"/>
      <c r="Q4" s="102"/>
      <c r="R4" s="167"/>
      <c r="S4" s="102"/>
      <c r="T4" s="102"/>
      <c r="U4" s="102"/>
      <c r="V4" s="103"/>
      <c r="W4" s="103"/>
      <c r="X4" s="103"/>
      <c r="Y4" s="99"/>
      <c r="Z4" s="101"/>
      <c r="AR4" s="302" t="s">
        <v>215</v>
      </c>
      <c r="AS4" s="303"/>
      <c r="AT4" s="320">
        <v>132</v>
      </c>
    </row>
    <row r="5" spans="1:136" s="104" customFormat="1" ht="15.95" customHeight="1">
      <c r="A5" s="147"/>
      <c r="B5" s="153"/>
      <c r="C5" s="188"/>
      <c r="D5" s="278"/>
      <c r="E5" s="196"/>
      <c r="F5" s="229"/>
      <c r="G5" s="256"/>
      <c r="H5" s="404"/>
      <c r="I5" s="189"/>
      <c r="J5" s="450"/>
      <c r="K5" s="168"/>
      <c r="L5" s="105"/>
      <c r="M5" s="168"/>
      <c r="N5" s="108"/>
      <c r="O5" s="108"/>
      <c r="P5" s="108"/>
      <c r="Q5" s="108"/>
      <c r="R5" s="168"/>
      <c r="S5" s="108"/>
      <c r="T5" s="108"/>
      <c r="U5" s="108"/>
      <c r="V5" s="110"/>
      <c r="W5" s="110"/>
      <c r="X5" s="110"/>
      <c r="Y5" s="105"/>
      <c r="Z5" s="107"/>
      <c r="AR5" s="304" t="s">
        <v>216</v>
      </c>
      <c r="AS5" s="91"/>
      <c r="AT5" s="321">
        <v>132</v>
      </c>
    </row>
    <row r="6" spans="1:136" s="104" customFormat="1" ht="15.95" customHeight="1">
      <c r="A6" s="147"/>
      <c r="B6" s="153"/>
      <c r="C6" s="517"/>
      <c r="D6" s="295"/>
      <c r="E6" s="258"/>
      <c r="F6" s="257"/>
      <c r="G6" s="266"/>
      <c r="H6" s="426"/>
      <c r="I6" s="523"/>
      <c r="J6" s="536"/>
      <c r="K6" s="168"/>
      <c r="L6" s="105"/>
      <c r="M6" s="168"/>
      <c r="N6" s="108"/>
      <c r="O6" s="108"/>
      <c r="P6" s="108"/>
      <c r="Q6" s="108"/>
      <c r="R6" s="168"/>
      <c r="S6" s="108"/>
      <c r="T6" s="108"/>
      <c r="U6" s="108"/>
      <c r="V6" s="110"/>
      <c r="W6" s="110"/>
      <c r="X6" s="110"/>
      <c r="Y6" s="105"/>
      <c r="Z6" s="107"/>
      <c r="AR6" s="304" t="s">
        <v>196</v>
      </c>
      <c r="AS6" s="91"/>
      <c r="AT6" s="321">
        <v>132</v>
      </c>
    </row>
    <row r="7" spans="1:136" s="104" customFormat="1" ht="15.95" customHeight="1">
      <c r="A7" s="147"/>
      <c r="B7" s="153">
        <v>2</v>
      </c>
      <c r="C7" s="188"/>
      <c r="D7" s="278"/>
      <c r="E7" s="200"/>
      <c r="F7" s="253"/>
      <c r="G7" s="265"/>
      <c r="H7" s="404"/>
      <c r="I7" s="199"/>
      <c r="J7" s="537"/>
      <c r="K7" s="168"/>
      <c r="L7" s="105"/>
      <c r="M7" s="168"/>
      <c r="N7" s="108"/>
      <c r="O7" s="108"/>
      <c r="P7" s="108"/>
      <c r="Q7" s="108"/>
      <c r="R7" s="168"/>
      <c r="S7" s="108"/>
      <c r="T7" s="108"/>
      <c r="U7" s="108"/>
      <c r="V7" s="110"/>
      <c r="W7" s="110"/>
      <c r="X7" s="110"/>
      <c r="Y7" s="105"/>
      <c r="Z7" s="107"/>
      <c r="AR7" s="304" t="s">
        <v>217</v>
      </c>
      <c r="AS7" s="91"/>
      <c r="AT7" s="321">
        <v>132</v>
      </c>
    </row>
    <row r="8" spans="1:136" s="104" customFormat="1" ht="15.95" customHeight="1">
      <c r="A8" s="147"/>
      <c r="B8" s="108"/>
      <c r="C8" s="517"/>
      <c r="D8" s="295"/>
      <c r="E8" s="258"/>
      <c r="F8" s="257"/>
      <c r="G8" s="266"/>
      <c r="H8" s="426"/>
      <c r="I8" s="523"/>
      <c r="J8" s="536"/>
      <c r="K8" s="168"/>
      <c r="L8" s="105"/>
      <c r="M8" s="168"/>
      <c r="N8" s="108"/>
      <c r="O8" s="108"/>
      <c r="P8" s="108"/>
      <c r="Q8" s="108"/>
      <c r="R8" s="168"/>
      <c r="S8" s="108"/>
      <c r="T8" s="108"/>
      <c r="U8" s="108"/>
      <c r="V8" s="110"/>
      <c r="W8" s="110"/>
      <c r="X8" s="110"/>
      <c r="Y8" s="105"/>
      <c r="Z8" s="107"/>
      <c r="AR8" s="304" t="s">
        <v>218</v>
      </c>
      <c r="AS8" s="91"/>
      <c r="AT8" s="321">
        <v>132</v>
      </c>
    </row>
    <row r="9" spans="1:136" s="104" customFormat="1" ht="15.95" customHeight="1">
      <c r="A9" s="148"/>
      <c r="B9" s="136">
        <v>3</v>
      </c>
      <c r="C9" s="506"/>
      <c r="D9" s="532"/>
      <c r="E9" s="260"/>
      <c r="F9" s="259"/>
      <c r="G9" s="259"/>
      <c r="H9" s="508"/>
      <c r="I9" s="509"/>
      <c r="J9" s="538"/>
      <c r="K9" s="169"/>
      <c r="L9" s="111"/>
      <c r="M9" s="169"/>
      <c r="N9" s="114"/>
      <c r="O9" s="114"/>
      <c r="P9" s="114"/>
      <c r="Q9" s="114"/>
      <c r="R9" s="169"/>
      <c r="S9" s="114"/>
      <c r="T9" s="114"/>
      <c r="U9" s="114"/>
      <c r="V9" s="116"/>
      <c r="W9" s="116"/>
      <c r="X9" s="116"/>
      <c r="Y9" s="111"/>
      <c r="Z9" s="113"/>
      <c r="AR9" s="304" t="s">
        <v>219</v>
      </c>
      <c r="AS9" s="91"/>
      <c r="AT9" s="321">
        <v>132</v>
      </c>
    </row>
    <row r="10" spans="1:136" s="104" customFormat="1" ht="15.95" customHeight="1">
      <c r="A10" s="146" t="s">
        <v>83</v>
      </c>
      <c r="B10" s="128">
        <v>1</v>
      </c>
      <c r="C10" s="234"/>
      <c r="D10" s="279"/>
      <c r="E10" s="207"/>
      <c r="F10" s="512"/>
      <c r="G10" s="513"/>
      <c r="H10" s="425"/>
      <c r="I10" s="514"/>
      <c r="J10" s="454"/>
      <c r="K10" s="167"/>
      <c r="L10" s="99"/>
      <c r="M10" s="167"/>
      <c r="N10" s="102"/>
      <c r="O10" s="102"/>
      <c r="P10" s="102"/>
      <c r="Q10" s="102"/>
      <c r="R10" s="167"/>
      <c r="S10" s="102"/>
      <c r="T10" s="102"/>
      <c r="U10" s="102"/>
      <c r="V10" s="103"/>
      <c r="W10" s="103"/>
      <c r="X10" s="103"/>
      <c r="Y10" s="99"/>
      <c r="Z10" s="101"/>
      <c r="AR10" s="304" t="s">
        <v>220</v>
      </c>
      <c r="AS10" s="91"/>
      <c r="AT10" s="321">
        <v>132</v>
      </c>
    </row>
    <row r="11" spans="1:136" s="104" customFormat="1" ht="15.95" customHeight="1">
      <c r="A11" s="147"/>
      <c r="B11" s="153"/>
      <c r="C11" s="188"/>
      <c r="D11" s="278"/>
      <c r="E11" s="196"/>
      <c r="F11" s="229"/>
      <c r="G11" s="256"/>
      <c r="H11" s="404"/>
      <c r="I11" s="189"/>
      <c r="J11" s="455"/>
      <c r="K11" s="168"/>
      <c r="L11" s="105"/>
      <c r="M11" s="168"/>
      <c r="N11" s="108"/>
      <c r="O11" s="108"/>
      <c r="P11" s="108"/>
      <c r="Q11" s="108"/>
      <c r="R11" s="168"/>
      <c r="S11" s="108"/>
      <c r="T11" s="108"/>
      <c r="U11" s="108"/>
      <c r="V11" s="110"/>
      <c r="W11" s="110"/>
      <c r="X11" s="110"/>
      <c r="Y11" s="105"/>
      <c r="Z11" s="107"/>
      <c r="AR11" s="304" t="s">
        <v>221</v>
      </c>
      <c r="AS11" s="91"/>
      <c r="AT11" s="321">
        <v>132</v>
      </c>
    </row>
    <row r="12" spans="1:136" s="104" customFormat="1" ht="15.95" customHeight="1">
      <c r="A12" s="147"/>
      <c r="B12" s="153"/>
      <c r="C12" s="205"/>
      <c r="D12" s="282"/>
      <c r="E12" s="210"/>
      <c r="F12" s="211"/>
      <c r="G12" s="212"/>
      <c r="H12" s="404"/>
      <c r="I12" s="206"/>
      <c r="J12" s="456"/>
      <c r="K12" s="168"/>
      <c r="L12" s="105"/>
      <c r="M12" s="168" t="str">
        <f t="shared" ref="M12:M16" si="0">IF(ISTEXT($D12),VLOOKUP($D12,Agences,3,FALSE),"")</f>
        <v/>
      </c>
      <c r="N12" s="108"/>
      <c r="O12" s="108"/>
      <c r="P12" s="108"/>
      <c r="Q12" s="108"/>
      <c r="R12" s="168"/>
      <c r="S12" s="108"/>
      <c r="T12" s="108"/>
      <c r="U12" s="108"/>
      <c r="V12" s="110"/>
      <c r="W12" s="110"/>
      <c r="X12" s="110"/>
      <c r="Y12" s="105"/>
      <c r="Z12" s="107"/>
      <c r="AR12" s="304" t="s">
        <v>222</v>
      </c>
      <c r="AS12" s="91"/>
      <c r="AT12" s="321">
        <v>132</v>
      </c>
    </row>
    <row r="13" spans="1:136" s="104" customFormat="1" ht="15.95" customHeight="1">
      <c r="A13" s="147"/>
      <c r="B13" s="153">
        <v>2</v>
      </c>
      <c r="C13" s="205"/>
      <c r="D13" s="282"/>
      <c r="E13" s="210"/>
      <c r="F13" s="211"/>
      <c r="G13" s="212"/>
      <c r="H13" s="404"/>
      <c r="I13" s="206"/>
      <c r="J13" s="456"/>
      <c r="K13" s="168"/>
      <c r="L13" s="105"/>
      <c r="M13" s="168" t="str">
        <f t="shared" si="0"/>
        <v/>
      </c>
      <c r="N13" s="108"/>
      <c r="O13" s="108"/>
      <c r="P13" s="108"/>
      <c r="Q13" s="108"/>
      <c r="R13" s="168"/>
      <c r="S13" s="108"/>
      <c r="T13" s="108"/>
      <c r="U13" s="108"/>
      <c r="V13" s="110"/>
      <c r="W13" s="110"/>
      <c r="X13" s="110"/>
      <c r="Y13" s="105"/>
      <c r="Z13" s="107"/>
      <c r="AR13" s="304" t="s">
        <v>223</v>
      </c>
      <c r="AS13" s="91"/>
      <c r="AT13" s="321">
        <v>132</v>
      </c>
    </row>
    <row r="14" spans="1:136" s="104" customFormat="1" ht="15.95" customHeight="1">
      <c r="A14" s="147"/>
      <c r="B14" s="108"/>
      <c r="C14" s="517"/>
      <c r="D14" s="507"/>
      <c r="E14" s="258"/>
      <c r="F14" s="257"/>
      <c r="G14" s="257"/>
      <c r="H14" s="404"/>
      <c r="I14" s="523"/>
      <c r="J14" s="524"/>
      <c r="K14" s="168"/>
      <c r="L14" s="105"/>
      <c r="M14" s="168" t="str">
        <f t="shared" si="0"/>
        <v/>
      </c>
      <c r="N14" s="108"/>
      <c r="O14" s="108"/>
      <c r="P14" s="108"/>
      <c r="Q14" s="108"/>
      <c r="R14" s="168"/>
      <c r="S14" s="108"/>
      <c r="T14" s="108"/>
      <c r="U14" s="108"/>
      <c r="V14" s="110"/>
      <c r="W14" s="110"/>
      <c r="X14" s="110"/>
      <c r="Y14" s="105"/>
      <c r="Z14" s="107"/>
      <c r="AR14" s="304" t="s">
        <v>165</v>
      </c>
      <c r="AS14" s="91"/>
      <c r="AT14" s="321">
        <v>132</v>
      </c>
    </row>
    <row r="15" spans="1:136" s="104" customFormat="1" ht="15.95" customHeight="1">
      <c r="A15" s="148"/>
      <c r="B15" s="136">
        <v>3</v>
      </c>
      <c r="C15" s="506"/>
      <c r="D15" s="532"/>
      <c r="E15" s="260"/>
      <c r="F15" s="259"/>
      <c r="G15" s="267"/>
      <c r="H15" s="404"/>
      <c r="I15" s="509"/>
      <c r="J15" s="510"/>
      <c r="K15" s="169"/>
      <c r="L15" s="111"/>
      <c r="M15" s="169" t="str">
        <f t="shared" si="0"/>
        <v/>
      </c>
      <c r="N15" s="114"/>
      <c r="O15" s="114"/>
      <c r="P15" s="114"/>
      <c r="Q15" s="114"/>
      <c r="R15" s="169"/>
      <c r="S15" s="114"/>
      <c r="T15" s="114"/>
      <c r="U15" s="114"/>
      <c r="V15" s="116"/>
      <c r="W15" s="116"/>
      <c r="X15" s="116"/>
      <c r="Y15" s="111"/>
      <c r="Z15" s="113"/>
      <c r="AR15" s="304" t="s">
        <v>224</v>
      </c>
      <c r="AS15" s="91"/>
      <c r="AT15" s="321">
        <v>132</v>
      </c>
    </row>
    <row r="16" spans="1:136" s="104" customFormat="1" ht="15.95" customHeight="1">
      <c r="A16" s="149" t="s">
        <v>90</v>
      </c>
      <c r="B16" s="131"/>
      <c r="C16" s="378"/>
      <c r="D16" s="284"/>
      <c r="E16" s="240"/>
      <c r="F16" s="367"/>
      <c r="G16" s="368"/>
      <c r="H16" s="405"/>
      <c r="I16" s="235"/>
      <c r="J16" s="460"/>
      <c r="K16" s="167"/>
      <c r="L16" s="99"/>
      <c r="M16" s="167" t="str">
        <f t="shared" si="0"/>
        <v/>
      </c>
      <c r="N16" s="102"/>
      <c r="O16" s="102"/>
      <c r="P16" s="102"/>
      <c r="Q16" s="102"/>
      <c r="R16" s="167"/>
      <c r="S16" s="102"/>
      <c r="T16" s="102"/>
      <c r="U16" s="102"/>
      <c r="V16" s="103"/>
      <c r="W16" s="103"/>
      <c r="X16" s="103"/>
      <c r="Y16" s="99"/>
      <c r="Z16" s="101"/>
      <c r="AR16" s="304" t="s">
        <v>225</v>
      </c>
      <c r="AS16" s="91"/>
      <c r="AT16" s="321">
        <v>132</v>
      </c>
    </row>
    <row r="17" spans="1:46" s="375" customFormat="1" ht="15.95" customHeight="1">
      <c r="A17" s="149" t="s">
        <v>90</v>
      </c>
      <c r="B17" s="216"/>
      <c r="C17" s="378"/>
      <c r="D17" s="366"/>
      <c r="E17" s="240"/>
      <c r="F17" s="367"/>
      <c r="G17" s="368"/>
      <c r="H17" s="405"/>
      <c r="I17" s="369"/>
      <c r="J17" s="461"/>
      <c r="K17" s="370"/>
      <c r="L17" s="372"/>
      <c r="M17" s="370"/>
      <c r="N17" s="371"/>
      <c r="O17" s="371"/>
      <c r="P17" s="371"/>
      <c r="Q17" s="371"/>
      <c r="R17" s="370"/>
      <c r="S17" s="371"/>
      <c r="T17" s="371"/>
      <c r="U17" s="371"/>
      <c r="V17" s="373"/>
      <c r="W17" s="373"/>
      <c r="X17" s="373"/>
      <c r="Y17" s="372"/>
      <c r="Z17" s="374"/>
      <c r="AR17" s="376"/>
      <c r="AS17" s="239"/>
      <c r="AT17" s="377"/>
    </row>
    <row r="18" spans="1:46" s="104" customFormat="1" ht="15.95" customHeight="1">
      <c r="A18" s="150" t="s">
        <v>90</v>
      </c>
      <c r="B18" s="131"/>
      <c r="C18" s="132"/>
      <c r="D18" s="285"/>
      <c r="E18" s="172"/>
      <c r="F18" s="138"/>
      <c r="G18" s="140"/>
      <c r="H18" s="406"/>
      <c r="I18" s="117"/>
      <c r="J18" s="462"/>
      <c r="K18" s="133"/>
      <c r="L18" s="138"/>
      <c r="M18" s="133" t="str">
        <f t="shared" ref="M18:M33" si="1">IF(ISTEXT($D18),VLOOKUP($D18,Agences,3,FALSE),"")</f>
        <v/>
      </c>
      <c r="N18" s="132"/>
      <c r="O18" s="132"/>
      <c r="P18" s="132"/>
      <c r="Q18" s="132"/>
      <c r="R18" s="133"/>
      <c r="S18" s="132"/>
      <c r="T18" s="132"/>
      <c r="U18" s="132"/>
      <c r="V18" s="142"/>
      <c r="W18" s="142"/>
      <c r="X18" s="142"/>
      <c r="Y18" s="138"/>
      <c r="Z18" s="140"/>
      <c r="AR18" s="304" t="s">
        <v>226</v>
      </c>
      <c r="AS18" s="91"/>
      <c r="AT18" s="321">
        <v>132</v>
      </c>
    </row>
    <row r="19" spans="1:46" ht="15.95" customHeight="1">
      <c r="A19" s="143"/>
      <c r="B19" s="154"/>
      <c r="C19" s="89"/>
      <c r="D19" s="286"/>
      <c r="E19" s="92"/>
      <c r="F19" s="89"/>
      <c r="G19" s="429"/>
      <c r="H19" s="407"/>
      <c r="I19" s="120"/>
      <c r="J19" s="463"/>
      <c r="K19" s="135"/>
      <c r="L19" s="89"/>
      <c r="M19" s="135" t="str">
        <f t="shared" si="1"/>
        <v/>
      </c>
      <c r="N19" s="98"/>
      <c r="O19" s="98"/>
      <c r="P19" s="98"/>
      <c r="Q19" s="98"/>
      <c r="R19" s="135"/>
      <c r="S19" s="98"/>
      <c r="T19" s="98"/>
      <c r="U19" s="98"/>
      <c r="V19" s="90"/>
      <c r="W19" s="90"/>
      <c r="X19" s="90"/>
      <c r="Y19" s="89"/>
      <c r="Z19" s="89"/>
      <c r="AR19" s="304" t="s">
        <v>227</v>
      </c>
      <c r="AS19" s="91"/>
      <c r="AT19" s="321">
        <v>132</v>
      </c>
    </row>
    <row r="20" spans="1:46" ht="15.95" customHeight="1">
      <c r="A20" s="129">
        <f>A3+1</f>
        <v>42017</v>
      </c>
      <c r="B20" s="152" t="str">
        <f>TEXT(($A$20),"jjjj")</f>
        <v>mardi</v>
      </c>
      <c r="C20" s="121"/>
      <c r="D20" s="287"/>
      <c r="E20" s="122"/>
      <c r="F20" s="121"/>
      <c r="G20" s="124"/>
      <c r="H20" s="408"/>
      <c r="I20" s="394"/>
      <c r="J20" s="448"/>
      <c r="K20" s="299"/>
      <c r="L20" s="121"/>
      <c r="M20" s="299" t="str">
        <f t="shared" si="1"/>
        <v/>
      </c>
      <c r="N20" s="125"/>
      <c r="O20" s="125"/>
      <c r="P20" s="125"/>
      <c r="Q20" s="125"/>
      <c r="R20" s="299"/>
      <c r="S20" s="125"/>
      <c r="T20" s="125"/>
      <c r="U20" s="125"/>
      <c r="V20" s="127"/>
      <c r="W20" s="127"/>
      <c r="X20" s="127"/>
      <c r="Y20" s="121"/>
      <c r="Z20" s="124"/>
      <c r="AR20" s="304" t="s">
        <v>135</v>
      </c>
      <c r="AS20" s="91"/>
      <c r="AT20" s="321">
        <v>132</v>
      </c>
    </row>
    <row r="21" spans="1:46" s="104" customFormat="1" ht="15.95" customHeight="1">
      <c r="A21" s="146" t="s">
        <v>81</v>
      </c>
      <c r="B21" s="128">
        <v>1</v>
      </c>
      <c r="C21" s="234"/>
      <c r="D21" s="527"/>
      <c r="E21" s="271"/>
      <c r="F21" s="528"/>
      <c r="G21" s="529"/>
      <c r="H21" s="425"/>
      <c r="I21" s="189"/>
      <c r="J21" s="530"/>
      <c r="K21" s="167"/>
      <c r="L21" s="99"/>
      <c r="M21" s="167" t="str">
        <f t="shared" si="1"/>
        <v/>
      </c>
      <c r="N21" s="102"/>
      <c r="O21" s="102"/>
      <c r="P21" s="102"/>
      <c r="Q21" s="102"/>
      <c r="R21" s="167"/>
      <c r="S21" s="102"/>
      <c r="T21" s="102"/>
      <c r="U21" s="102"/>
      <c r="V21" s="103"/>
      <c r="W21" s="103"/>
      <c r="X21" s="103"/>
      <c r="Y21" s="99"/>
      <c r="Z21" s="101"/>
      <c r="AR21" s="305" t="s">
        <v>176</v>
      </c>
      <c r="AS21" s="306"/>
      <c r="AT21" s="322">
        <v>132</v>
      </c>
    </row>
    <row r="22" spans="1:46" s="104" customFormat="1" ht="15.95" customHeight="1">
      <c r="A22" s="147"/>
      <c r="B22" s="153"/>
      <c r="C22" s="531"/>
      <c r="D22" s="289"/>
      <c r="E22" s="246"/>
      <c r="F22" s="253"/>
      <c r="G22" s="265"/>
      <c r="H22" s="404"/>
      <c r="I22" s="199"/>
      <c r="J22" s="455"/>
      <c r="K22" s="168"/>
      <c r="L22" s="105"/>
      <c r="M22" s="168" t="str">
        <f t="shared" si="1"/>
        <v/>
      </c>
      <c r="N22" s="108"/>
      <c r="O22" s="108"/>
      <c r="P22" s="108"/>
      <c r="Q22" s="108"/>
      <c r="R22" s="168"/>
      <c r="S22" s="108"/>
      <c r="T22" s="108"/>
      <c r="U22" s="108"/>
      <c r="V22" s="110"/>
      <c r="W22" s="110"/>
      <c r="X22" s="110"/>
      <c r="Y22" s="105"/>
      <c r="Z22" s="107"/>
      <c r="AR22" s="304"/>
      <c r="AS22" s="89"/>
      <c r="AT22" s="91"/>
    </row>
    <row r="23" spans="1:46" s="104" customFormat="1" ht="15.95" customHeight="1">
      <c r="A23" s="147"/>
      <c r="B23" s="153"/>
      <c r="C23" s="517"/>
      <c r="D23" s="507"/>
      <c r="E23" s="258"/>
      <c r="F23" s="257"/>
      <c r="G23" s="266"/>
      <c r="H23" s="426"/>
      <c r="I23" s="523"/>
      <c r="J23" s="524"/>
      <c r="K23" s="168"/>
      <c r="L23" s="105"/>
      <c r="M23" s="168" t="str">
        <f t="shared" si="1"/>
        <v/>
      </c>
      <c r="N23" s="108"/>
      <c r="O23" s="108"/>
      <c r="P23" s="108"/>
      <c r="Q23" s="108"/>
      <c r="R23" s="168"/>
      <c r="S23" s="108"/>
      <c r="T23" s="108"/>
      <c r="U23" s="108"/>
      <c r="V23" s="110"/>
      <c r="W23" s="110"/>
      <c r="X23" s="110"/>
      <c r="Y23" s="105"/>
      <c r="Z23" s="107"/>
      <c r="AR23" s="304"/>
      <c r="AS23" s="89"/>
      <c r="AT23" s="91"/>
    </row>
    <row r="24" spans="1:46" s="104" customFormat="1" ht="15.95" customHeight="1">
      <c r="A24" s="147"/>
      <c r="B24" s="153">
        <v>2</v>
      </c>
      <c r="C24" s="517"/>
      <c r="D24" s="507"/>
      <c r="E24" s="258"/>
      <c r="F24" s="257"/>
      <c r="G24" s="266"/>
      <c r="H24" s="426"/>
      <c r="I24" s="523"/>
      <c r="J24" s="524"/>
      <c r="K24" s="168"/>
      <c r="L24" s="105"/>
      <c r="M24" s="168" t="str">
        <f t="shared" si="1"/>
        <v/>
      </c>
      <c r="N24" s="108"/>
      <c r="O24" s="108"/>
      <c r="P24" s="108"/>
      <c r="Q24" s="108"/>
      <c r="R24" s="168"/>
      <c r="S24" s="108"/>
      <c r="T24" s="108"/>
      <c r="U24" s="108"/>
      <c r="V24" s="110"/>
      <c r="W24" s="110"/>
      <c r="X24" s="110"/>
      <c r="Y24" s="105"/>
      <c r="Z24" s="107"/>
      <c r="AR24" s="335"/>
      <c r="AS24" s="89"/>
      <c r="AT24" s="91"/>
    </row>
    <row r="25" spans="1:46" s="104" customFormat="1" ht="15.95" customHeight="1">
      <c r="A25" s="147"/>
      <c r="B25" s="108"/>
      <c r="C25" s="517"/>
      <c r="D25" s="507"/>
      <c r="E25" s="258"/>
      <c r="F25" s="257"/>
      <c r="G25" s="266"/>
      <c r="H25" s="426"/>
      <c r="I25" s="523"/>
      <c r="J25" s="524"/>
      <c r="K25" s="168"/>
      <c r="L25" s="105"/>
      <c r="M25" s="168" t="str">
        <f t="shared" si="1"/>
        <v/>
      </c>
      <c r="N25" s="108"/>
      <c r="O25" s="108"/>
      <c r="P25" s="108"/>
      <c r="Q25" s="108"/>
      <c r="R25" s="168"/>
      <c r="S25" s="108"/>
      <c r="T25" s="108"/>
      <c r="U25" s="108"/>
      <c r="V25" s="110"/>
      <c r="W25" s="110"/>
      <c r="X25" s="110"/>
      <c r="Y25" s="105"/>
      <c r="Z25" s="107"/>
      <c r="AR25" s="307" t="s">
        <v>228</v>
      </c>
      <c r="AS25" s="303"/>
      <c r="AT25" s="323">
        <v>102</v>
      </c>
    </row>
    <row r="26" spans="1:46" s="104" customFormat="1" ht="15.95" customHeight="1">
      <c r="A26" s="148"/>
      <c r="B26" s="136">
        <v>3</v>
      </c>
      <c r="C26" s="506"/>
      <c r="D26" s="532"/>
      <c r="E26" s="260"/>
      <c r="F26" s="259"/>
      <c r="G26" s="267"/>
      <c r="H26" s="508"/>
      <c r="I26" s="509"/>
      <c r="J26" s="510"/>
      <c r="K26" s="169"/>
      <c r="L26" s="111"/>
      <c r="M26" s="169" t="str">
        <f t="shared" si="1"/>
        <v/>
      </c>
      <c r="N26" s="114"/>
      <c r="O26" s="114"/>
      <c r="P26" s="114"/>
      <c r="Q26" s="114"/>
      <c r="R26" s="169"/>
      <c r="S26" s="114"/>
      <c r="T26" s="114"/>
      <c r="U26" s="114"/>
      <c r="V26" s="116"/>
      <c r="W26" s="116"/>
      <c r="X26" s="116"/>
      <c r="Y26" s="111"/>
      <c r="Z26" s="113"/>
      <c r="AR26" s="308" t="s">
        <v>229</v>
      </c>
      <c r="AS26" s="91"/>
      <c r="AT26" s="324">
        <v>102</v>
      </c>
    </row>
    <row r="27" spans="1:46" s="104" customFormat="1" ht="15.95" customHeight="1">
      <c r="A27" s="146" t="s">
        <v>83</v>
      </c>
      <c r="B27" s="128">
        <v>1</v>
      </c>
      <c r="C27" s="465"/>
      <c r="D27" s="290"/>
      <c r="E27" s="193"/>
      <c r="F27" s="263"/>
      <c r="G27" s="264"/>
      <c r="H27" s="411"/>
      <c r="I27" s="233"/>
      <c r="J27" s="465"/>
      <c r="K27" s="167"/>
      <c r="L27" s="99"/>
      <c r="M27" s="167" t="str">
        <f t="shared" si="1"/>
        <v/>
      </c>
      <c r="N27" s="102"/>
      <c r="O27" s="102"/>
      <c r="P27" s="102"/>
      <c r="Q27" s="102"/>
      <c r="R27" s="167"/>
      <c r="S27" s="102"/>
      <c r="T27" s="102"/>
      <c r="U27" s="102"/>
      <c r="V27" s="103"/>
      <c r="W27" s="103"/>
      <c r="X27" s="103"/>
      <c r="Y27" s="99"/>
      <c r="Z27" s="101"/>
      <c r="AR27" s="308" t="s">
        <v>230</v>
      </c>
      <c r="AS27" s="91"/>
      <c r="AT27" s="324">
        <v>102</v>
      </c>
    </row>
    <row r="28" spans="1:46" s="104" customFormat="1" ht="15.95" customHeight="1">
      <c r="A28" s="147"/>
      <c r="B28" s="153"/>
      <c r="C28" s="533"/>
      <c r="D28" s="289"/>
      <c r="E28" s="200"/>
      <c r="F28" s="253"/>
      <c r="G28" s="265"/>
      <c r="H28" s="426"/>
      <c r="I28" s="232"/>
      <c r="J28" s="455"/>
      <c r="K28" s="168"/>
      <c r="L28" s="105"/>
      <c r="M28" s="168" t="str">
        <f t="shared" si="1"/>
        <v/>
      </c>
      <c r="N28" s="108"/>
      <c r="O28" s="108"/>
      <c r="P28" s="108"/>
      <c r="Q28" s="108"/>
      <c r="R28" s="168"/>
      <c r="S28" s="108"/>
      <c r="T28" s="108"/>
      <c r="U28" s="108"/>
      <c r="V28" s="110"/>
      <c r="W28" s="110"/>
      <c r="X28" s="110"/>
      <c r="Y28" s="105"/>
      <c r="Z28" s="107"/>
      <c r="AR28" s="308" t="s">
        <v>231</v>
      </c>
      <c r="AS28" s="91"/>
      <c r="AT28" s="324">
        <v>102</v>
      </c>
    </row>
    <row r="29" spans="1:46" s="104" customFormat="1" ht="15.95" customHeight="1">
      <c r="A29" s="147"/>
      <c r="B29" s="153"/>
      <c r="C29" s="188"/>
      <c r="D29" s="289"/>
      <c r="E29" s="246"/>
      <c r="F29" s="253"/>
      <c r="G29" s="265"/>
      <c r="H29" s="426"/>
      <c r="I29" s="199"/>
      <c r="J29" s="455"/>
      <c r="K29" s="168"/>
      <c r="L29" s="105"/>
      <c r="M29" s="168" t="str">
        <f t="shared" si="1"/>
        <v/>
      </c>
      <c r="N29" s="108"/>
      <c r="O29" s="108"/>
      <c r="P29" s="108"/>
      <c r="Q29" s="108"/>
      <c r="R29" s="168"/>
      <c r="S29" s="108"/>
      <c r="T29" s="108"/>
      <c r="U29" s="108"/>
      <c r="V29" s="110"/>
      <c r="W29" s="110"/>
      <c r="X29" s="110"/>
      <c r="Y29" s="105"/>
      <c r="Z29" s="107"/>
      <c r="AR29" s="308" t="s">
        <v>232</v>
      </c>
      <c r="AS29" s="91"/>
      <c r="AT29" s="324">
        <v>102</v>
      </c>
    </row>
    <row r="30" spans="1:46" s="104" customFormat="1" ht="15.95" customHeight="1">
      <c r="A30" s="147"/>
      <c r="B30" s="153">
        <v>2</v>
      </c>
      <c r="C30" s="517"/>
      <c r="D30" s="507"/>
      <c r="E30" s="258"/>
      <c r="F30" s="257"/>
      <c r="G30" s="266"/>
      <c r="H30" s="426"/>
      <c r="I30" s="523"/>
      <c r="J30" s="524"/>
      <c r="K30" s="168"/>
      <c r="L30" s="105"/>
      <c r="M30" s="168" t="str">
        <f t="shared" si="1"/>
        <v/>
      </c>
      <c r="N30" s="108"/>
      <c r="O30" s="108"/>
      <c r="P30" s="108"/>
      <c r="Q30" s="108"/>
      <c r="R30" s="168"/>
      <c r="S30" s="108"/>
      <c r="T30" s="108"/>
      <c r="U30" s="108"/>
      <c r="V30" s="110"/>
      <c r="W30" s="110"/>
      <c r="X30" s="110"/>
      <c r="Y30" s="105"/>
      <c r="Z30" s="107"/>
      <c r="AR30" s="308" t="s">
        <v>159</v>
      </c>
      <c r="AS30" s="91"/>
      <c r="AT30" s="324">
        <v>102</v>
      </c>
    </row>
    <row r="31" spans="1:46" s="104" customFormat="1" ht="15.95" customHeight="1">
      <c r="A31" s="147"/>
      <c r="B31" s="108"/>
      <c r="C31" s="517"/>
      <c r="D31" s="507"/>
      <c r="E31" s="258"/>
      <c r="F31" s="257"/>
      <c r="G31" s="266"/>
      <c r="H31" s="426"/>
      <c r="I31" s="523"/>
      <c r="J31" s="524"/>
      <c r="K31" s="168"/>
      <c r="L31" s="105"/>
      <c r="M31" s="168" t="str">
        <f t="shared" si="1"/>
        <v/>
      </c>
      <c r="N31" s="108"/>
      <c r="O31" s="108"/>
      <c r="P31" s="108"/>
      <c r="Q31" s="108"/>
      <c r="R31" s="168"/>
      <c r="S31" s="108"/>
      <c r="T31" s="108"/>
      <c r="U31" s="108"/>
      <c r="V31" s="110"/>
      <c r="W31" s="110"/>
      <c r="X31" s="110"/>
      <c r="Y31" s="105"/>
      <c r="Z31" s="107"/>
      <c r="AR31" s="308" t="s">
        <v>233</v>
      </c>
      <c r="AS31" s="91"/>
      <c r="AT31" s="324">
        <v>102</v>
      </c>
    </row>
    <row r="32" spans="1:46" s="104" customFormat="1" ht="15.95" customHeight="1">
      <c r="A32" s="148"/>
      <c r="B32" s="136">
        <v>3</v>
      </c>
      <c r="C32" s="506"/>
      <c r="D32" s="507"/>
      <c r="E32" s="258"/>
      <c r="F32" s="257"/>
      <c r="G32" s="266"/>
      <c r="H32" s="508"/>
      <c r="I32" s="509"/>
      <c r="J32" s="510"/>
      <c r="K32" s="169"/>
      <c r="L32" s="111"/>
      <c r="M32" s="169" t="str">
        <f t="shared" si="1"/>
        <v/>
      </c>
      <c r="N32" s="114"/>
      <c r="O32" s="114"/>
      <c r="P32" s="114"/>
      <c r="Q32" s="114"/>
      <c r="R32" s="169"/>
      <c r="S32" s="114"/>
      <c r="T32" s="114"/>
      <c r="U32" s="114"/>
      <c r="V32" s="116"/>
      <c r="W32" s="116"/>
      <c r="X32" s="116"/>
      <c r="Y32" s="111"/>
      <c r="Z32" s="113"/>
      <c r="AR32" s="308" t="s">
        <v>234</v>
      </c>
      <c r="AS32" s="91"/>
      <c r="AT32" s="324">
        <v>102</v>
      </c>
    </row>
    <row r="33" spans="1:46" s="104" customFormat="1" ht="15.95" customHeight="1">
      <c r="A33" s="217" t="s">
        <v>90</v>
      </c>
      <c r="B33" s="216"/>
      <c r="C33" s="534"/>
      <c r="D33" s="284"/>
      <c r="E33" s="240"/>
      <c r="F33" s="367"/>
      <c r="G33" s="368"/>
      <c r="H33" s="413"/>
      <c r="I33" s="235"/>
      <c r="J33" s="467"/>
      <c r="K33" s="133"/>
      <c r="L33" s="138"/>
      <c r="M33" s="133" t="str">
        <f t="shared" si="1"/>
        <v/>
      </c>
      <c r="N33" s="132"/>
      <c r="O33" s="132"/>
      <c r="P33" s="132"/>
      <c r="Q33" s="132"/>
      <c r="R33" s="133"/>
      <c r="S33" s="132"/>
      <c r="T33" s="132"/>
      <c r="U33" s="132"/>
      <c r="V33" s="142"/>
      <c r="W33" s="142"/>
      <c r="X33" s="142"/>
      <c r="Y33" s="138"/>
      <c r="Z33" s="140"/>
      <c r="AR33" s="308" t="s">
        <v>235</v>
      </c>
      <c r="AS33" s="91"/>
      <c r="AT33" s="324">
        <v>102</v>
      </c>
    </row>
    <row r="34" spans="1:46" s="375" customFormat="1" ht="15.95" customHeight="1">
      <c r="A34" s="150" t="s">
        <v>90</v>
      </c>
      <c r="B34" s="216"/>
      <c r="C34" s="368"/>
      <c r="D34" s="379"/>
      <c r="E34" s="380"/>
      <c r="F34" s="381"/>
      <c r="G34" s="382"/>
      <c r="H34" s="413"/>
      <c r="I34" s="369"/>
      <c r="J34" s="468"/>
      <c r="K34" s="383"/>
      <c r="L34" s="385"/>
      <c r="M34" s="383"/>
      <c r="N34" s="384"/>
      <c r="O34" s="384"/>
      <c r="P34" s="384"/>
      <c r="Q34" s="384"/>
      <c r="R34" s="383"/>
      <c r="S34" s="384"/>
      <c r="T34" s="384"/>
      <c r="U34" s="384"/>
      <c r="V34" s="386"/>
      <c r="W34" s="386"/>
      <c r="X34" s="386"/>
      <c r="Y34" s="385"/>
      <c r="Z34" s="387"/>
      <c r="AR34" s="388"/>
      <c r="AS34" s="239"/>
      <c r="AT34" s="377"/>
    </row>
    <row r="35" spans="1:46" s="104" customFormat="1" ht="15.95" customHeight="1">
      <c r="A35" s="150" t="s">
        <v>90</v>
      </c>
      <c r="B35" s="131"/>
      <c r="C35" s="140"/>
      <c r="D35" s="281"/>
      <c r="E35" s="112"/>
      <c r="F35" s="111"/>
      <c r="G35" s="113"/>
      <c r="H35" s="406"/>
      <c r="I35" s="117"/>
      <c r="J35" s="469"/>
      <c r="K35" s="133"/>
      <c r="L35" s="138"/>
      <c r="M35" s="133" t="str">
        <f t="shared" ref="M35:M50" si="2">IF(ISTEXT($D35),VLOOKUP($D35,Agences,3,FALSE),"")</f>
        <v/>
      </c>
      <c r="N35" s="132"/>
      <c r="O35" s="132"/>
      <c r="P35" s="132"/>
      <c r="Q35" s="132"/>
      <c r="R35" s="133"/>
      <c r="S35" s="132"/>
      <c r="T35" s="132"/>
      <c r="U35" s="132"/>
      <c r="V35" s="142"/>
      <c r="W35" s="142"/>
      <c r="X35" s="142"/>
      <c r="Y35" s="138"/>
      <c r="Z35" s="140"/>
      <c r="AR35" s="308" t="s">
        <v>236</v>
      </c>
      <c r="AS35" s="91"/>
      <c r="AT35" s="324">
        <v>102</v>
      </c>
    </row>
    <row r="36" spans="1:46" ht="15.95" customHeight="1">
      <c r="A36" s="143"/>
      <c r="B36" s="154"/>
      <c r="C36" s="143"/>
      <c r="D36" s="286"/>
      <c r="E36" s="92"/>
      <c r="F36" s="89"/>
      <c r="G36" s="429"/>
      <c r="H36" s="407"/>
      <c r="I36" s="120"/>
      <c r="J36" s="463"/>
      <c r="K36" s="135"/>
      <c r="L36" s="89"/>
      <c r="M36" s="135" t="str">
        <f t="shared" si="2"/>
        <v/>
      </c>
      <c r="N36" s="98"/>
      <c r="O36" s="98"/>
      <c r="P36" s="98"/>
      <c r="Q36" s="98"/>
      <c r="R36" s="135"/>
      <c r="S36" s="98"/>
      <c r="T36" s="98"/>
      <c r="U36" s="98"/>
      <c r="V36" s="90"/>
      <c r="W36" s="90"/>
      <c r="X36" s="90"/>
      <c r="Y36" s="89"/>
      <c r="Z36" s="89"/>
      <c r="AR36" s="308" t="s">
        <v>237</v>
      </c>
      <c r="AS36" s="91"/>
      <c r="AT36" s="324">
        <v>102</v>
      </c>
    </row>
    <row r="37" spans="1:46" ht="15.95" customHeight="1">
      <c r="A37" s="129">
        <f>A20+1</f>
        <v>42018</v>
      </c>
      <c r="B37" s="152" t="str">
        <f>TEXT(($A$37),"jjjj")</f>
        <v>mercredi</v>
      </c>
      <c r="C37" s="121"/>
      <c r="D37" s="291"/>
      <c r="E37" s="252"/>
      <c r="F37" s="251"/>
      <c r="G37" s="251"/>
      <c r="H37" s="408"/>
      <c r="I37" s="394"/>
      <c r="J37" s="448"/>
      <c r="K37" s="299"/>
      <c r="L37" s="121"/>
      <c r="M37" s="299" t="str">
        <f t="shared" si="2"/>
        <v/>
      </c>
      <c r="N37" s="125"/>
      <c r="O37" s="125"/>
      <c r="P37" s="125"/>
      <c r="Q37" s="125"/>
      <c r="R37" s="299"/>
      <c r="S37" s="125"/>
      <c r="T37" s="125"/>
      <c r="U37" s="125"/>
      <c r="V37" s="127"/>
      <c r="W37" s="127"/>
      <c r="X37" s="127"/>
      <c r="Y37" s="121"/>
      <c r="Z37" s="124"/>
      <c r="AR37" s="308" t="s">
        <v>150</v>
      </c>
      <c r="AS37" s="91"/>
      <c r="AT37" s="324">
        <v>102</v>
      </c>
    </row>
    <row r="38" spans="1:46" s="104" customFormat="1" ht="15.95" customHeight="1">
      <c r="A38" s="146" t="s">
        <v>81</v>
      </c>
      <c r="B38" s="128">
        <v>1</v>
      </c>
      <c r="C38" s="511"/>
      <c r="D38" s="290"/>
      <c r="E38" s="254"/>
      <c r="F38" s="263"/>
      <c r="G38" s="264"/>
      <c r="H38" s="526"/>
      <c r="I38" s="233"/>
      <c r="J38" s="465"/>
      <c r="K38" s="167"/>
      <c r="L38" s="99"/>
      <c r="M38" s="167" t="str">
        <f t="shared" si="2"/>
        <v/>
      </c>
      <c r="N38" s="102"/>
      <c r="O38" s="102"/>
      <c r="P38" s="102"/>
      <c r="Q38" s="102"/>
      <c r="R38" s="167"/>
      <c r="S38" s="102"/>
      <c r="T38" s="102"/>
      <c r="U38" s="102"/>
      <c r="V38" s="103"/>
      <c r="W38" s="103"/>
      <c r="X38" s="103"/>
      <c r="Y38" s="99"/>
      <c r="Z38" s="101"/>
      <c r="AR38" s="308" t="s">
        <v>238</v>
      </c>
      <c r="AS38" s="91"/>
      <c r="AT38" s="324">
        <v>102</v>
      </c>
    </row>
    <row r="39" spans="1:46" s="104" customFormat="1" ht="15.95" customHeight="1">
      <c r="A39" s="147"/>
      <c r="B39" s="153"/>
      <c r="C39" s="190"/>
      <c r="D39" s="292"/>
      <c r="E39" s="196"/>
      <c r="F39" s="229"/>
      <c r="G39" s="239"/>
      <c r="H39" s="416"/>
      <c r="I39" s="189"/>
      <c r="J39" s="455"/>
      <c r="K39" s="168"/>
      <c r="L39" s="105"/>
      <c r="M39" s="168" t="str">
        <f t="shared" si="2"/>
        <v/>
      </c>
      <c r="N39" s="108"/>
      <c r="O39" s="108"/>
      <c r="P39" s="108"/>
      <c r="Q39" s="108"/>
      <c r="R39" s="168"/>
      <c r="S39" s="108"/>
      <c r="T39" s="108"/>
      <c r="U39" s="108"/>
      <c r="V39" s="110"/>
      <c r="W39" s="110"/>
      <c r="X39" s="110"/>
      <c r="Y39" s="105"/>
      <c r="Z39" s="107"/>
      <c r="AR39" s="308" t="s">
        <v>125</v>
      </c>
      <c r="AS39" s="91"/>
      <c r="AT39" s="324">
        <v>102</v>
      </c>
    </row>
    <row r="40" spans="1:46" s="104" customFormat="1" ht="15.95" customHeight="1">
      <c r="A40" s="147"/>
      <c r="B40" s="153"/>
      <c r="C40" s="190"/>
      <c r="D40" s="278"/>
      <c r="E40" s="196"/>
      <c r="F40" s="229"/>
      <c r="G40" s="256"/>
      <c r="H40" s="416"/>
      <c r="I40" s="230"/>
      <c r="J40" s="455"/>
      <c r="K40" s="168"/>
      <c r="L40" s="105"/>
      <c r="M40" s="168" t="str">
        <f t="shared" si="2"/>
        <v/>
      </c>
      <c r="N40" s="108"/>
      <c r="O40" s="108"/>
      <c r="P40" s="108"/>
      <c r="Q40" s="108"/>
      <c r="R40" s="168"/>
      <c r="S40" s="108"/>
      <c r="T40" s="108"/>
      <c r="U40" s="108"/>
      <c r="V40" s="110"/>
      <c r="W40" s="110"/>
      <c r="X40" s="110"/>
      <c r="Y40" s="105"/>
      <c r="Z40" s="107"/>
      <c r="AR40" s="309" t="s">
        <v>239</v>
      </c>
      <c r="AS40" s="306"/>
      <c r="AT40" s="325">
        <v>102</v>
      </c>
    </row>
    <row r="41" spans="1:46" s="104" customFormat="1" ht="15.95" customHeight="1">
      <c r="A41" s="147"/>
      <c r="B41" s="153">
        <v>2</v>
      </c>
      <c r="C41" s="190"/>
      <c r="D41" s="278"/>
      <c r="E41" s="196"/>
      <c r="F41" s="229"/>
      <c r="G41" s="256"/>
      <c r="H41" s="416"/>
      <c r="I41" s="230"/>
      <c r="J41" s="455"/>
      <c r="K41" s="168"/>
      <c r="L41" s="105"/>
      <c r="M41" s="168" t="str">
        <f t="shared" si="2"/>
        <v/>
      </c>
      <c r="N41" s="108"/>
      <c r="O41" s="108"/>
      <c r="P41" s="108"/>
      <c r="Q41" s="108"/>
      <c r="R41" s="168"/>
      <c r="S41" s="108"/>
      <c r="T41" s="108"/>
      <c r="U41" s="108"/>
      <c r="V41" s="110"/>
      <c r="W41" s="110"/>
      <c r="X41" s="110"/>
      <c r="Y41" s="105"/>
      <c r="Z41" s="107"/>
      <c r="AR41" s="308"/>
      <c r="AS41" s="89"/>
      <c r="AT41" s="91"/>
    </row>
    <row r="42" spans="1:46" s="104" customFormat="1" ht="15.95" customHeight="1">
      <c r="A42" s="147"/>
      <c r="B42" s="108"/>
      <c r="C42" s="521"/>
      <c r="D42" s="295"/>
      <c r="E42" s="258"/>
      <c r="F42" s="257"/>
      <c r="G42" s="266"/>
      <c r="H42" s="522"/>
      <c r="I42" s="523"/>
      <c r="J42" s="524"/>
      <c r="K42" s="168"/>
      <c r="L42" s="105"/>
      <c r="M42" s="168" t="str">
        <f t="shared" si="2"/>
        <v/>
      </c>
      <c r="N42" s="108"/>
      <c r="O42" s="108"/>
      <c r="P42" s="108"/>
      <c r="Q42" s="108"/>
      <c r="R42" s="168"/>
      <c r="S42" s="108"/>
      <c r="T42" s="108"/>
      <c r="U42" s="108"/>
      <c r="V42" s="110"/>
      <c r="W42" s="110"/>
      <c r="X42" s="110"/>
      <c r="Y42" s="105"/>
      <c r="Z42" s="107"/>
      <c r="AR42" s="308"/>
      <c r="AS42" s="89"/>
      <c r="AT42" s="91"/>
    </row>
    <row r="43" spans="1:46" s="104" customFormat="1" ht="15.95" customHeight="1">
      <c r="A43" s="148"/>
      <c r="B43" s="136">
        <v>3</v>
      </c>
      <c r="C43" s="115"/>
      <c r="D43" s="293"/>
      <c r="E43" s="112"/>
      <c r="F43" s="111"/>
      <c r="G43" s="113"/>
      <c r="H43" s="418"/>
      <c r="I43" s="119"/>
      <c r="J43" s="459"/>
      <c r="K43" s="169"/>
      <c r="L43" s="111"/>
      <c r="M43" s="169" t="str">
        <f t="shared" si="2"/>
        <v/>
      </c>
      <c r="N43" s="114"/>
      <c r="O43" s="114"/>
      <c r="P43" s="114"/>
      <c r="Q43" s="114"/>
      <c r="R43" s="169"/>
      <c r="S43" s="114"/>
      <c r="T43" s="114"/>
      <c r="U43" s="114"/>
      <c r="V43" s="116"/>
      <c r="W43" s="116"/>
      <c r="X43" s="116"/>
      <c r="Y43" s="111"/>
      <c r="Z43" s="113"/>
      <c r="AR43" s="335"/>
      <c r="AS43" s="89"/>
      <c r="AT43" s="91"/>
    </row>
    <row r="44" spans="1:46" s="104" customFormat="1" ht="15.95" customHeight="1">
      <c r="A44" s="146" t="s">
        <v>276</v>
      </c>
      <c r="B44" s="128">
        <v>1</v>
      </c>
      <c r="D44" s="294"/>
      <c r="E44" s="99"/>
      <c r="F44" s="99"/>
      <c r="G44" s="101"/>
      <c r="H44" s="419"/>
      <c r="I44" s="102"/>
      <c r="J44" s="471"/>
      <c r="K44" s="167"/>
      <c r="L44" s="99"/>
      <c r="M44" s="167" t="str">
        <f t="shared" si="2"/>
        <v/>
      </c>
      <c r="N44" s="102"/>
      <c r="O44" s="102"/>
      <c r="P44" s="102"/>
      <c r="Q44" s="102"/>
      <c r="R44" s="167"/>
      <c r="S44" s="102"/>
      <c r="T44" s="102"/>
      <c r="U44" s="102"/>
      <c r="V44" s="103"/>
      <c r="W44" s="103"/>
      <c r="X44" s="103"/>
      <c r="Y44" s="99"/>
      <c r="Z44" s="101"/>
      <c r="AR44" s="310" t="s">
        <v>240</v>
      </c>
      <c r="AS44" s="303"/>
      <c r="AT44" s="326">
        <v>121</v>
      </c>
    </row>
    <row r="45" spans="1:46" s="104" customFormat="1" ht="15.95" customHeight="1">
      <c r="A45" s="147"/>
      <c r="B45" s="153"/>
      <c r="D45" s="280"/>
      <c r="E45" s="105"/>
      <c r="F45" s="105"/>
      <c r="G45" s="107"/>
      <c r="H45" s="420"/>
      <c r="I45" s="108"/>
      <c r="J45" s="471"/>
      <c r="K45" s="168"/>
      <c r="L45" s="105"/>
      <c r="M45" s="168" t="str">
        <f t="shared" si="2"/>
        <v/>
      </c>
      <c r="N45" s="108"/>
      <c r="O45" s="108"/>
      <c r="P45" s="108"/>
      <c r="Q45" s="108"/>
      <c r="R45" s="168"/>
      <c r="S45" s="108"/>
      <c r="T45" s="108"/>
      <c r="U45" s="108"/>
      <c r="V45" s="110"/>
      <c r="W45" s="110"/>
      <c r="X45" s="110"/>
      <c r="Y45" s="105"/>
      <c r="Z45" s="107"/>
      <c r="AR45" s="311" t="s">
        <v>241</v>
      </c>
      <c r="AS45" s="91"/>
      <c r="AT45" s="327">
        <v>121</v>
      </c>
    </row>
    <row r="46" spans="1:46" s="104" customFormat="1" ht="15.95" customHeight="1">
      <c r="A46" s="147"/>
      <c r="B46" s="153"/>
      <c r="C46" s="109"/>
      <c r="D46" s="295"/>
      <c r="E46" s="258"/>
      <c r="F46" s="257"/>
      <c r="G46" s="266"/>
      <c r="H46" s="402"/>
      <c r="I46" s="168"/>
      <c r="J46" s="458"/>
      <c r="K46" s="168"/>
      <c r="L46" s="105"/>
      <c r="M46" s="168" t="str">
        <f t="shared" si="2"/>
        <v/>
      </c>
      <c r="N46" s="108"/>
      <c r="O46" s="108"/>
      <c r="P46" s="108"/>
      <c r="Q46" s="108"/>
      <c r="R46" s="168"/>
      <c r="S46" s="108"/>
      <c r="T46" s="108"/>
      <c r="U46" s="108"/>
      <c r="V46" s="110"/>
      <c r="W46" s="110"/>
      <c r="X46" s="110"/>
      <c r="Y46" s="105"/>
      <c r="Z46" s="107"/>
      <c r="AR46" s="311" t="s">
        <v>242</v>
      </c>
      <c r="AS46" s="91"/>
      <c r="AT46" s="327">
        <v>121</v>
      </c>
    </row>
    <row r="47" spans="1:46" s="104" customFormat="1" ht="15.95" customHeight="1">
      <c r="A47" s="147"/>
      <c r="B47" s="153">
        <v>2</v>
      </c>
      <c r="C47" s="109"/>
      <c r="D47" s="295"/>
      <c r="E47" s="258"/>
      <c r="F47" s="257"/>
      <c r="G47" s="266"/>
      <c r="H47" s="402"/>
      <c r="I47" s="168"/>
      <c r="J47" s="458"/>
      <c r="K47" s="168"/>
      <c r="L47" s="105"/>
      <c r="M47" s="168" t="str">
        <f t="shared" si="2"/>
        <v/>
      </c>
      <c r="N47" s="108"/>
      <c r="O47" s="108"/>
      <c r="P47" s="108"/>
      <c r="Q47" s="108"/>
      <c r="R47" s="168"/>
      <c r="S47" s="108"/>
      <c r="T47" s="108"/>
      <c r="U47" s="108"/>
      <c r="V47" s="110"/>
      <c r="W47" s="110"/>
      <c r="X47" s="110"/>
      <c r="Y47" s="105"/>
      <c r="Z47" s="107"/>
      <c r="AR47" s="312" t="s">
        <v>243</v>
      </c>
      <c r="AS47" s="91"/>
      <c r="AT47" s="327">
        <v>121</v>
      </c>
    </row>
    <row r="48" spans="1:46" s="104" customFormat="1" ht="15.95" customHeight="1">
      <c r="A48" s="147"/>
      <c r="B48" s="108"/>
      <c r="C48" s="109"/>
      <c r="D48" s="295"/>
      <c r="E48" s="258"/>
      <c r="F48" s="257"/>
      <c r="G48" s="266"/>
      <c r="H48" s="402"/>
      <c r="I48" s="168"/>
      <c r="J48" s="458"/>
      <c r="K48" s="168"/>
      <c r="L48" s="105"/>
      <c r="M48" s="168" t="str">
        <f t="shared" si="2"/>
        <v/>
      </c>
      <c r="N48" s="108"/>
      <c r="O48" s="108"/>
      <c r="P48" s="108"/>
      <c r="Q48" s="108"/>
      <c r="R48" s="168"/>
      <c r="S48" s="108"/>
      <c r="T48" s="108"/>
      <c r="U48" s="108"/>
      <c r="V48" s="110"/>
      <c r="W48" s="110"/>
      <c r="X48" s="110"/>
      <c r="Y48" s="105"/>
      <c r="Z48" s="107"/>
      <c r="AR48" s="311" t="s">
        <v>244</v>
      </c>
      <c r="AS48" s="91"/>
      <c r="AT48" s="327">
        <v>121</v>
      </c>
    </row>
    <row r="49" spans="1:46" s="104" customFormat="1" ht="15.95" customHeight="1">
      <c r="A49" s="148"/>
      <c r="B49" s="136">
        <v>3</v>
      </c>
      <c r="C49" s="115"/>
      <c r="D49" s="296"/>
      <c r="E49" s="260"/>
      <c r="F49" s="259"/>
      <c r="G49" s="267"/>
      <c r="H49" s="403"/>
      <c r="I49" s="169"/>
      <c r="J49" s="459"/>
      <c r="K49" s="169"/>
      <c r="L49" s="111"/>
      <c r="M49" s="169" t="str">
        <f t="shared" si="2"/>
        <v/>
      </c>
      <c r="N49" s="114"/>
      <c r="O49" s="114"/>
      <c r="P49" s="114"/>
      <c r="Q49" s="114"/>
      <c r="R49" s="169"/>
      <c r="S49" s="114"/>
      <c r="T49" s="114"/>
      <c r="U49" s="114"/>
      <c r="V49" s="116"/>
      <c r="W49" s="116"/>
      <c r="X49" s="116"/>
      <c r="Y49" s="111"/>
      <c r="Z49" s="113"/>
      <c r="AR49" s="311" t="s">
        <v>107</v>
      </c>
      <c r="AS49" s="91"/>
      <c r="AT49" s="327">
        <v>121</v>
      </c>
    </row>
    <row r="50" spans="1:46" s="104" customFormat="1" ht="15.95" customHeight="1">
      <c r="A50" s="150" t="s">
        <v>90</v>
      </c>
      <c r="B50" s="131"/>
      <c r="C50" s="132"/>
      <c r="D50" s="281"/>
      <c r="E50" s="112"/>
      <c r="F50" s="111"/>
      <c r="G50" s="111"/>
      <c r="H50" s="421"/>
      <c r="I50" s="139"/>
      <c r="J50" s="462"/>
      <c r="K50" s="167"/>
      <c r="L50" s="99"/>
      <c r="M50" s="167" t="str">
        <f t="shared" si="2"/>
        <v/>
      </c>
      <c r="N50" s="102"/>
      <c r="O50" s="102"/>
      <c r="P50" s="102"/>
      <c r="Q50" s="102"/>
      <c r="R50" s="167"/>
      <c r="S50" s="102"/>
      <c r="T50" s="102"/>
      <c r="U50" s="102"/>
      <c r="V50" s="103"/>
      <c r="W50" s="103"/>
      <c r="X50" s="103"/>
      <c r="Y50" s="99"/>
      <c r="Z50" s="101"/>
      <c r="AR50" s="312" t="s">
        <v>245</v>
      </c>
      <c r="AS50" s="91"/>
      <c r="AT50" s="327">
        <v>121</v>
      </c>
    </row>
    <row r="51" spans="1:46" s="104" customFormat="1" ht="15.95" customHeight="1">
      <c r="A51" s="150" t="s">
        <v>90</v>
      </c>
      <c r="B51" s="131"/>
      <c r="C51" s="132"/>
      <c r="D51" s="281"/>
      <c r="E51" s="112"/>
      <c r="F51" s="111"/>
      <c r="G51" s="111"/>
      <c r="H51" s="421"/>
      <c r="I51" s="139"/>
      <c r="J51" s="462"/>
      <c r="K51" s="167"/>
      <c r="L51" s="99"/>
      <c r="M51" s="167"/>
      <c r="N51" s="102"/>
      <c r="O51" s="102"/>
      <c r="P51" s="102"/>
      <c r="Q51" s="102"/>
      <c r="R51" s="167"/>
      <c r="S51" s="102"/>
      <c r="T51" s="102"/>
      <c r="U51" s="102"/>
      <c r="V51" s="103"/>
      <c r="W51" s="103"/>
      <c r="X51" s="103"/>
      <c r="Y51" s="99"/>
      <c r="Z51" s="101"/>
      <c r="AR51" s="312"/>
      <c r="AS51" s="91"/>
      <c r="AT51" s="327"/>
    </row>
    <row r="52" spans="1:46" s="104" customFormat="1" ht="15.95" customHeight="1">
      <c r="A52" s="150" t="s">
        <v>90</v>
      </c>
      <c r="B52" s="131"/>
      <c r="C52" s="132"/>
      <c r="D52" s="285"/>
      <c r="E52" s="172"/>
      <c r="F52" s="138"/>
      <c r="G52" s="138"/>
      <c r="H52" s="421"/>
      <c r="I52" s="139"/>
      <c r="J52" s="462"/>
      <c r="K52" s="133"/>
      <c r="L52" s="138"/>
      <c r="M52" s="133" t="str">
        <f t="shared" ref="M52:M67" si="3">IF(ISTEXT($D52),VLOOKUP($D52,Agences,3,FALSE),"")</f>
        <v/>
      </c>
      <c r="N52" s="132"/>
      <c r="O52" s="132"/>
      <c r="P52" s="132"/>
      <c r="Q52" s="132"/>
      <c r="R52" s="133"/>
      <c r="S52" s="132"/>
      <c r="T52" s="132"/>
      <c r="U52" s="132"/>
      <c r="V52" s="142"/>
      <c r="W52" s="142"/>
      <c r="X52" s="142"/>
      <c r="Y52" s="138"/>
      <c r="Z52" s="140"/>
      <c r="AR52" s="311" t="s">
        <v>246</v>
      </c>
      <c r="AS52" s="91"/>
      <c r="AT52" s="327">
        <v>121</v>
      </c>
    </row>
    <row r="53" spans="1:46" ht="15.95" customHeight="1">
      <c r="A53" s="88"/>
      <c r="B53" s="154"/>
      <c r="C53" s="89"/>
      <c r="D53" s="286"/>
      <c r="E53" s="92"/>
      <c r="F53" s="89"/>
      <c r="G53" s="429"/>
      <c r="H53" s="407"/>
      <c r="I53" s="120"/>
      <c r="J53" s="463"/>
      <c r="K53" s="135"/>
      <c r="L53" s="89"/>
      <c r="M53" s="135" t="str">
        <f t="shared" si="3"/>
        <v/>
      </c>
      <c r="N53" s="98"/>
      <c r="O53" s="98"/>
      <c r="P53" s="98"/>
      <c r="Q53" s="98"/>
      <c r="R53" s="135"/>
      <c r="S53" s="98"/>
      <c r="T53" s="98"/>
      <c r="U53" s="98"/>
      <c r="V53" s="90"/>
      <c r="W53" s="90"/>
      <c r="X53" s="90"/>
      <c r="Y53" s="89"/>
      <c r="Z53" s="89"/>
      <c r="AR53" s="311" t="s">
        <v>247</v>
      </c>
      <c r="AS53" s="91"/>
      <c r="AT53" s="327">
        <v>121</v>
      </c>
    </row>
    <row r="54" spans="1:46" ht="15.95" customHeight="1">
      <c r="A54" s="129">
        <f>A37+1</f>
        <v>42019</v>
      </c>
      <c r="B54" s="152" t="str">
        <f>TEXT(($A$54),"jjjj")</f>
        <v>jeudi</v>
      </c>
      <c r="C54" s="121"/>
      <c r="D54" s="291"/>
      <c r="E54" s="252"/>
      <c r="F54" s="251"/>
      <c r="G54" s="251"/>
      <c r="H54" s="422"/>
      <c r="I54" s="123"/>
      <c r="J54" s="448"/>
      <c r="K54" s="299"/>
      <c r="L54" s="121"/>
      <c r="M54" s="299" t="str">
        <f t="shared" si="3"/>
        <v/>
      </c>
      <c r="N54" s="125"/>
      <c r="O54" s="125"/>
      <c r="P54" s="125"/>
      <c r="Q54" s="125"/>
      <c r="R54" s="299"/>
      <c r="S54" s="125"/>
      <c r="T54" s="125"/>
      <c r="U54" s="125"/>
      <c r="V54" s="127"/>
      <c r="W54" s="127"/>
      <c r="X54" s="127"/>
      <c r="Y54" s="121"/>
      <c r="Z54" s="124"/>
      <c r="AR54" s="311" t="s">
        <v>248</v>
      </c>
      <c r="AS54" s="91"/>
      <c r="AT54" s="327">
        <v>121</v>
      </c>
    </row>
    <row r="55" spans="1:46" s="104" customFormat="1" ht="15.95" customHeight="1">
      <c r="A55" s="146" t="s">
        <v>81</v>
      </c>
      <c r="B55" s="128">
        <v>1</v>
      </c>
      <c r="C55" s="190"/>
      <c r="D55" s="290"/>
      <c r="E55" s="193"/>
      <c r="F55" s="263"/>
      <c r="G55" s="264"/>
      <c r="H55" s="416"/>
      <c r="I55" s="189"/>
      <c r="J55" s="455"/>
      <c r="K55" s="167"/>
      <c r="L55" s="99"/>
      <c r="M55" s="167" t="str">
        <f t="shared" si="3"/>
        <v/>
      </c>
      <c r="N55" s="102"/>
      <c r="O55" s="102"/>
      <c r="P55" s="102"/>
      <c r="Q55" s="102"/>
      <c r="R55" s="167"/>
      <c r="S55" s="102"/>
      <c r="T55" s="102"/>
      <c r="U55" s="102"/>
      <c r="V55" s="103"/>
      <c r="W55" s="103"/>
      <c r="X55" s="103"/>
      <c r="Y55" s="99"/>
      <c r="Z55" s="101"/>
      <c r="AR55" s="311" t="s">
        <v>116</v>
      </c>
      <c r="AS55" s="91"/>
      <c r="AT55" s="327">
        <v>121</v>
      </c>
    </row>
    <row r="56" spans="1:46" s="104" customFormat="1" ht="15.95" customHeight="1">
      <c r="A56" s="147"/>
      <c r="B56" s="153"/>
      <c r="C56" s="190"/>
      <c r="D56" s="278"/>
      <c r="E56" s="196"/>
      <c r="F56" s="229"/>
      <c r="G56" s="256"/>
      <c r="H56" s="416"/>
      <c r="I56" s="189"/>
      <c r="J56" s="455"/>
      <c r="K56" s="168"/>
      <c r="L56" s="105"/>
      <c r="M56" s="168" t="str">
        <f t="shared" si="3"/>
        <v/>
      </c>
      <c r="N56" s="108"/>
      <c r="O56" s="108"/>
      <c r="P56" s="108"/>
      <c r="Q56" s="108"/>
      <c r="R56" s="168"/>
      <c r="S56" s="108"/>
      <c r="T56" s="108"/>
      <c r="U56" s="108"/>
      <c r="V56" s="110"/>
      <c r="W56" s="110"/>
      <c r="X56" s="110"/>
      <c r="Y56" s="105"/>
      <c r="Z56" s="107"/>
      <c r="AR56" s="311" t="s">
        <v>111</v>
      </c>
      <c r="AS56" s="91"/>
      <c r="AT56" s="327">
        <v>121</v>
      </c>
    </row>
    <row r="57" spans="1:46" s="104" customFormat="1" ht="15.95" customHeight="1">
      <c r="A57" s="147"/>
      <c r="B57" s="153"/>
      <c r="C57" s="521"/>
      <c r="D57" s="295"/>
      <c r="E57" s="258"/>
      <c r="F57" s="257"/>
      <c r="G57" s="266"/>
      <c r="H57" s="426"/>
      <c r="I57" s="523"/>
      <c r="J57" s="524"/>
      <c r="K57" s="168"/>
      <c r="L57" s="105"/>
      <c r="M57" s="168" t="str">
        <f t="shared" si="3"/>
        <v/>
      </c>
      <c r="N57" s="108"/>
      <c r="O57" s="108"/>
      <c r="P57" s="108"/>
      <c r="Q57" s="108"/>
      <c r="R57" s="168"/>
      <c r="S57" s="108"/>
      <c r="T57" s="108"/>
      <c r="U57" s="108"/>
      <c r="V57" s="110"/>
      <c r="W57" s="110"/>
      <c r="X57" s="110"/>
      <c r="Y57" s="105"/>
      <c r="Z57" s="107"/>
      <c r="AR57" s="311" t="s">
        <v>249</v>
      </c>
      <c r="AS57" s="91"/>
      <c r="AT57" s="327">
        <v>121</v>
      </c>
    </row>
    <row r="58" spans="1:46" s="104" customFormat="1" ht="15.95" customHeight="1">
      <c r="A58" s="147"/>
      <c r="B58" s="153">
        <v>2</v>
      </c>
      <c r="C58" s="521"/>
      <c r="D58" s="295"/>
      <c r="E58" s="258"/>
      <c r="F58" s="257"/>
      <c r="G58" s="266"/>
      <c r="H58" s="426"/>
      <c r="I58" s="523"/>
      <c r="J58" s="524"/>
      <c r="K58" s="168"/>
      <c r="L58" s="105"/>
      <c r="M58" s="168" t="str">
        <f t="shared" si="3"/>
        <v/>
      </c>
      <c r="N58" s="108"/>
      <c r="O58" s="108"/>
      <c r="P58" s="108"/>
      <c r="Q58" s="108"/>
      <c r="R58" s="168"/>
      <c r="S58" s="108"/>
      <c r="T58" s="108"/>
      <c r="U58" s="108"/>
      <c r="V58" s="110"/>
      <c r="W58" s="110"/>
      <c r="X58" s="110"/>
      <c r="Y58" s="105"/>
      <c r="Z58" s="107"/>
      <c r="AR58" s="313" t="s">
        <v>250</v>
      </c>
      <c r="AS58" s="306"/>
      <c r="AT58" s="328">
        <v>121</v>
      </c>
    </row>
    <row r="59" spans="1:46" s="104" customFormat="1" ht="15.95" customHeight="1">
      <c r="A59" s="147"/>
      <c r="B59" s="108"/>
      <c r="C59" s="521"/>
      <c r="D59" s="295"/>
      <c r="E59" s="258"/>
      <c r="F59" s="257"/>
      <c r="G59" s="266"/>
      <c r="H59" s="426"/>
      <c r="I59" s="523"/>
      <c r="J59" s="524"/>
      <c r="K59" s="168"/>
      <c r="L59" s="105"/>
      <c r="M59" s="168" t="str">
        <f t="shared" si="3"/>
        <v/>
      </c>
      <c r="N59" s="108"/>
      <c r="O59" s="108"/>
      <c r="P59" s="108"/>
      <c r="Q59" s="108"/>
      <c r="R59" s="168"/>
      <c r="S59" s="108"/>
      <c r="T59" s="108"/>
      <c r="U59" s="108"/>
      <c r="V59" s="110"/>
      <c r="W59" s="110"/>
      <c r="X59" s="110"/>
      <c r="Y59" s="105"/>
      <c r="Z59" s="107"/>
      <c r="AR59" s="311"/>
      <c r="AS59" s="89"/>
      <c r="AT59" s="91"/>
    </row>
    <row r="60" spans="1:46" s="104" customFormat="1" ht="15.95" customHeight="1">
      <c r="A60" s="148"/>
      <c r="B60" s="136">
        <v>3</v>
      </c>
      <c r="C60" s="519"/>
      <c r="D60" s="296"/>
      <c r="E60" s="260"/>
      <c r="F60" s="259"/>
      <c r="G60" s="267"/>
      <c r="H60" s="508"/>
      <c r="I60" s="509"/>
      <c r="J60" s="510"/>
      <c r="K60" s="169"/>
      <c r="L60" s="111"/>
      <c r="M60" s="169" t="str">
        <f t="shared" si="3"/>
        <v/>
      </c>
      <c r="N60" s="114"/>
      <c r="O60" s="114"/>
      <c r="P60" s="114"/>
      <c r="Q60" s="114"/>
      <c r="R60" s="169"/>
      <c r="S60" s="114"/>
      <c r="T60" s="114"/>
      <c r="U60" s="114"/>
      <c r="V60" s="116"/>
      <c r="W60" s="116"/>
      <c r="X60" s="116"/>
      <c r="Y60" s="111"/>
      <c r="Z60" s="113"/>
      <c r="AR60" s="311"/>
      <c r="AS60" s="89"/>
      <c r="AT60" s="91"/>
    </row>
    <row r="61" spans="1:46" s="104" customFormat="1" ht="15.95" customHeight="1">
      <c r="A61" s="146" t="s">
        <v>83</v>
      </c>
      <c r="B61" s="128">
        <v>1</v>
      </c>
      <c r="C61" s="525"/>
      <c r="D61" s="290"/>
      <c r="E61" s="254"/>
      <c r="F61" s="263"/>
      <c r="G61" s="264"/>
      <c r="H61" s="425"/>
      <c r="I61" s="233"/>
      <c r="J61" s="465"/>
      <c r="K61" s="167"/>
      <c r="L61" s="99"/>
      <c r="M61" s="167" t="str">
        <f t="shared" si="3"/>
        <v/>
      </c>
      <c r="N61" s="102"/>
      <c r="O61" s="102"/>
      <c r="P61" s="102"/>
      <c r="Q61" s="102"/>
      <c r="R61" s="167"/>
      <c r="S61" s="102"/>
      <c r="T61" s="102"/>
      <c r="U61" s="102"/>
      <c r="V61" s="103"/>
      <c r="W61" s="103"/>
      <c r="X61" s="103"/>
      <c r="Y61" s="99"/>
      <c r="Z61" s="101"/>
      <c r="AR61" s="311"/>
      <c r="AS61" s="89"/>
      <c r="AT61" s="91"/>
    </row>
    <row r="62" spans="1:46" s="104" customFormat="1" ht="15.95" customHeight="1">
      <c r="A62" s="147"/>
      <c r="B62" s="153"/>
      <c r="C62" s="450"/>
      <c r="D62" s="289"/>
      <c r="E62" s="200"/>
      <c r="F62" s="253"/>
      <c r="G62" s="265"/>
      <c r="H62" s="426"/>
      <c r="I62" s="232"/>
      <c r="J62" s="455"/>
      <c r="K62" s="168"/>
      <c r="L62" s="105"/>
      <c r="M62" s="168" t="str">
        <f t="shared" si="3"/>
        <v/>
      </c>
      <c r="N62" s="108"/>
      <c r="O62" s="108"/>
      <c r="P62" s="108"/>
      <c r="Q62" s="108"/>
      <c r="R62" s="168"/>
      <c r="S62" s="108"/>
      <c r="T62" s="108"/>
      <c r="U62" s="108"/>
      <c r="V62" s="110"/>
      <c r="W62" s="110"/>
      <c r="X62" s="110"/>
      <c r="Y62" s="105"/>
      <c r="Z62" s="107"/>
      <c r="AR62" s="335"/>
      <c r="AS62" s="89"/>
      <c r="AT62" s="91"/>
    </row>
    <row r="63" spans="1:46" s="104" customFormat="1" ht="15.95" customHeight="1">
      <c r="A63" s="147"/>
      <c r="B63" s="153"/>
      <c r="C63" s="517"/>
      <c r="D63" s="507"/>
      <c r="E63" s="258"/>
      <c r="F63" s="257"/>
      <c r="G63" s="257"/>
      <c r="H63" s="426"/>
      <c r="I63" s="523"/>
      <c r="J63" s="524"/>
      <c r="K63" s="168"/>
      <c r="L63" s="105"/>
      <c r="M63" s="168" t="str">
        <f t="shared" si="3"/>
        <v/>
      </c>
      <c r="N63" s="108"/>
      <c r="O63" s="108"/>
      <c r="P63" s="108"/>
      <c r="Q63" s="108"/>
      <c r="R63" s="168"/>
      <c r="S63" s="108"/>
      <c r="T63" s="108"/>
      <c r="U63" s="108"/>
      <c r="V63" s="110"/>
      <c r="W63" s="110"/>
      <c r="X63" s="110"/>
      <c r="Y63" s="105"/>
      <c r="Z63" s="107"/>
      <c r="AR63" s="314" t="s">
        <v>251</v>
      </c>
      <c r="AS63" s="303"/>
      <c r="AT63" s="329">
        <v>131</v>
      </c>
    </row>
    <row r="64" spans="1:46" s="104" customFormat="1" ht="15.95" customHeight="1">
      <c r="A64" s="147"/>
      <c r="B64" s="153">
        <v>2</v>
      </c>
      <c r="C64" s="517"/>
      <c r="D64" s="507"/>
      <c r="E64" s="258"/>
      <c r="F64" s="257"/>
      <c r="G64" s="257"/>
      <c r="H64" s="426"/>
      <c r="I64" s="523"/>
      <c r="J64" s="524"/>
      <c r="K64" s="168"/>
      <c r="L64" s="105"/>
      <c r="M64" s="168" t="str">
        <f t="shared" si="3"/>
        <v/>
      </c>
      <c r="N64" s="108"/>
      <c r="O64" s="108"/>
      <c r="P64" s="108"/>
      <c r="Q64" s="108"/>
      <c r="R64" s="168"/>
      <c r="S64" s="108"/>
      <c r="T64" s="108"/>
      <c r="U64" s="108"/>
      <c r="V64" s="110"/>
      <c r="W64" s="110"/>
      <c r="X64" s="110"/>
      <c r="Y64" s="105"/>
      <c r="Z64" s="107"/>
      <c r="AR64" s="315" t="s">
        <v>252</v>
      </c>
      <c r="AS64" s="91"/>
      <c r="AT64" s="330">
        <v>131</v>
      </c>
    </row>
    <row r="65" spans="1:46" s="104" customFormat="1" ht="15.95" customHeight="1">
      <c r="A65" s="147"/>
      <c r="B65" s="108"/>
      <c r="C65" s="108"/>
      <c r="D65" s="338"/>
      <c r="E65" s="106"/>
      <c r="F65" s="105"/>
      <c r="G65" s="105"/>
      <c r="H65" s="402"/>
      <c r="I65" s="118"/>
      <c r="J65" s="458"/>
      <c r="K65" s="168"/>
      <c r="L65" s="105"/>
      <c r="M65" s="168" t="str">
        <f t="shared" si="3"/>
        <v/>
      </c>
      <c r="N65" s="108"/>
      <c r="O65" s="108"/>
      <c r="P65" s="108"/>
      <c r="Q65" s="108"/>
      <c r="R65" s="168"/>
      <c r="S65" s="108"/>
      <c r="T65" s="108"/>
      <c r="U65" s="108"/>
      <c r="V65" s="110"/>
      <c r="W65" s="110"/>
      <c r="X65" s="110"/>
      <c r="Y65" s="105"/>
      <c r="Z65" s="107"/>
      <c r="AR65" s="315" t="s">
        <v>253</v>
      </c>
      <c r="AS65" s="91"/>
      <c r="AT65" s="330">
        <v>131</v>
      </c>
    </row>
    <row r="66" spans="1:46" s="104" customFormat="1" ht="15.95" customHeight="1">
      <c r="A66" s="148"/>
      <c r="B66" s="136">
        <v>3</v>
      </c>
      <c r="C66" s="114"/>
      <c r="D66" s="281"/>
      <c r="E66" s="112"/>
      <c r="F66" s="111"/>
      <c r="G66" s="111"/>
      <c r="H66" s="403"/>
      <c r="I66" s="119"/>
      <c r="J66" s="459"/>
      <c r="K66" s="169"/>
      <c r="L66" s="111"/>
      <c r="M66" s="169" t="str">
        <f t="shared" si="3"/>
        <v/>
      </c>
      <c r="N66" s="114"/>
      <c r="O66" s="114"/>
      <c r="P66" s="114"/>
      <c r="Q66" s="114"/>
      <c r="R66" s="169"/>
      <c r="S66" s="114"/>
      <c r="T66" s="114"/>
      <c r="U66" s="114"/>
      <c r="V66" s="116"/>
      <c r="W66" s="116"/>
      <c r="X66" s="116"/>
      <c r="Y66" s="111"/>
      <c r="Z66" s="113"/>
      <c r="AR66" s="315" t="s">
        <v>206</v>
      </c>
      <c r="AS66" s="91"/>
      <c r="AT66" s="330">
        <v>131</v>
      </c>
    </row>
    <row r="67" spans="1:46" s="104" customFormat="1" ht="15.95" customHeight="1">
      <c r="A67" s="150" t="s">
        <v>90</v>
      </c>
      <c r="B67" s="131"/>
      <c r="C67" s="132"/>
      <c r="D67" s="285"/>
      <c r="E67" s="172"/>
      <c r="F67" s="138"/>
      <c r="G67" s="138"/>
      <c r="H67" s="421"/>
      <c r="I67" s="139"/>
      <c r="J67" s="462"/>
      <c r="K67" s="167"/>
      <c r="L67" s="99"/>
      <c r="M67" s="167" t="str">
        <f t="shared" si="3"/>
        <v/>
      </c>
      <c r="N67" s="102"/>
      <c r="O67" s="102"/>
      <c r="P67" s="102"/>
      <c r="Q67" s="102"/>
      <c r="R67" s="167"/>
      <c r="S67" s="102"/>
      <c r="T67" s="102"/>
      <c r="U67" s="102"/>
      <c r="V67" s="103"/>
      <c r="W67" s="103"/>
      <c r="X67" s="103"/>
      <c r="Y67" s="99"/>
      <c r="Z67" s="101"/>
      <c r="AR67" s="315" t="s">
        <v>254</v>
      </c>
      <c r="AS67" s="91"/>
      <c r="AT67" s="330">
        <v>131</v>
      </c>
    </row>
    <row r="68" spans="1:46" s="104" customFormat="1" ht="15.95" customHeight="1">
      <c r="A68" s="150" t="s">
        <v>90</v>
      </c>
      <c r="B68" s="131"/>
      <c r="C68" s="132"/>
      <c r="D68" s="285"/>
      <c r="E68" s="172"/>
      <c r="F68" s="138"/>
      <c r="G68" s="138"/>
      <c r="H68" s="421"/>
      <c r="I68" s="139"/>
      <c r="J68" s="462"/>
      <c r="K68" s="167"/>
      <c r="L68" s="99"/>
      <c r="M68" s="167"/>
      <c r="N68" s="102"/>
      <c r="O68" s="102"/>
      <c r="P68" s="102"/>
      <c r="Q68" s="102"/>
      <c r="R68" s="167"/>
      <c r="S68" s="102"/>
      <c r="T68" s="102"/>
      <c r="U68" s="102"/>
      <c r="V68" s="103"/>
      <c r="W68" s="103"/>
      <c r="X68" s="103"/>
      <c r="Y68" s="99"/>
      <c r="Z68" s="101"/>
      <c r="AR68" s="315"/>
      <c r="AS68" s="91"/>
      <c r="AT68" s="330"/>
    </row>
    <row r="69" spans="1:46" s="104" customFormat="1" ht="15.95" customHeight="1">
      <c r="A69" s="150" t="s">
        <v>90</v>
      </c>
      <c r="B69" s="131"/>
      <c r="C69" s="132"/>
      <c r="D69" s="285"/>
      <c r="E69" s="172"/>
      <c r="F69" s="138"/>
      <c r="G69" s="138"/>
      <c r="H69" s="406"/>
      <c r="I69" s="117"/>
      <c r="J69" s="462"/>
      <c r="K69" s="133"/>
      <c r="L69" s="138"/>
      <c r="M69" s="133" t="str">
        <f t="shared" ref="M69:M84" si="4">IF(ISTEXT($D69),VLOOKUP($D69,Agences,3,FALSE),"")</f>
        <v/>
      </c>
      <c r="N69" s="132"/>
      <c r="O69" s="132"/>
      <c r="P69" s="132"/>
      <c r="Q69" s="132"/>
      <c r="R69" s="133"/>
      <c r="S69" s="132"/>
      <c r="T69" s="132"/>
      <c r="U69" s="132"/>
      <c r="V69" s="142"/>
      <c r="W69" s="142"/>
      <c r="X69" s="142"/>
      <c r="Y69" s="138"/>
      <c r="Z69" s="140"/>
      <c r="AR69" s="315" t="s">
        <v>255</v>
      </c>
      <c r="AS69" s="91"/>
      <c r="AT69" s="330">
        <v>131</v>
      </c>
    </row>
    <row r="70" spans="1:46" ht="15.95" customHeight="1">
      <c r="A70" s="88"/>
      <c r="B70" s="154"/>
      <c r="C70" s="89"/>
      <c r="D70" s="286"/>
      <c r="E70" s="92"/>
      <c r="F70" s="89"/>
      <c r="G70" s="429"/>
      <c r="H70" s="407"/>
      <c r="I70" s="120"/>
      <c r="J70" s="463"/>
      <c r="K70" s="135"/>
      <c r="L70" s="89"/>
      <c r="M70" s="135" t="str">
        <f t="shared" si="4"/>
        <v/>
      </c>
      <c r="N70" s="98"/>
      <c r="O70" s="98"/>
      <c r="P70" s="98"/>
      <c r="Q70" s="98"/>
      <c r="R70" s="135"/>
      <c r="S70" s="98"/>
      <c r="T70" s="98"/>
      <c r="U70" s="98"/>
      <c r="V70" s="90"/>
      <c r="W70" s="90"/>
      <c r="X70" s="90"/>
      <c r="Y70" s="89"/>
      <c r="Z70" s="89"/>
      <c r="AR70" s="315" t="s">
        <v>130</v>
      </c>
      <c r="AS70" s="91"/>
      <c r="AT70" s="330">
        <v>131</v>
      </c>
    </row>
    <row r="71" spans="1:46" ht="15.95" customHeight="1">
      <c r="A71" s="129">
        <f>A54+1</f>
        <v>42020</v>
      </c>
      <c r="B71" s="152" t="str">
        <f>TEXT(($A$71),"jjjj")</f>
        <v>vendredi</v>
      </c>
      <c r="C71" s="121"/>
      <c r="D71" s="287"/>
      <c r="E71" s="122"/>
      <c r="F71" s="121"/>
      <c r="G71" s="121"/>
      <c r="H71" s="408"/>
      <c r="I71" s="394"/>
      <c r="J71" s="448"/>
      <c r="K71" s="299"/>
      <c r="L71" s="121"/>
      <c r="M71" s="299" t="str">
        <f t="shared" si="4"/>
        <v/>
      </c>
      <c r="N71" s="125"/>
      <c r="O71" s="125"/>
      <c r="P71" s="125"/>
      <c r="Q71" s="125"/>
      <c r="R71" s="299"/>
      <c r="S71" s="125"/>
      <c r="T71" s="125"/>
      <c r="U71" s="125"/>
      <c r="V71" s="127"/>
      <c r="W71" s="127"/>
      <c r="X71" s="127"/>
      <c r="Y71" s="121"/>
      <c r="Z71" s="124"/>
      <c r="AR71" s="315" t="s">
        <v>256</v>
      </c>
      <c r="AS71" s="91"/>
      <c r="AT71" s="330">
        <v>131</v>
      </c>
    </row>
    <row r="72" spans="1:46" s="104" customFormat="1" ht="15.95" customHeight="1">
      <c r="A72" s="146" t="s">
        <v>276</v>
      </c>
      <c r="B72" s="128">
        <v>1</v>
      </c>
      <c r="C72" s="102"/>
      <c r="D72" s="297"/>
      <c r="E72" s="100"/>
      <c r="F72" s="99"/>
      <c r="G72" s="99"/>
      <c r="H72" s="406"/>
      <c r="I72" s="117"/>
      <c r="J72" s="472"/>
      <c r="K72" s="167"/>
      <c r="L72" s="99"/>
      <c r="M72" s="167" t="str">
        <f t="shared" si="4"/>
        <v/>
      </c>
      <c r="N72" s="102"/>
      <c r="O72" s="102"/>
      <c r="P72" s="102"/>
      <c r="Q72" s="102"/>
      <c r="R72" s="167"/>
      <c r="S72" s="102"/>
      <c r="T72" s="102"/>
      <c r="U72" s="102"/>
      <c r="V72" s="103"/>
      <c r="W72" s="103"/>
      <c r="X72" s="103"/>
      <c r="Y72" s="99"/>
      <c r="Z72" s="101"/>
      <c r="AR72" s="315" t="s">
        <v>257</v>
      </c>
      <c r="AS72" s="91"/>
      <c r="AT72" s="330">
        <v>131</v>
      </c>
    </row>
    <row r="73" spans="1:46" s="104" customFormat="1" ht="15.95" customHeight="1">
      <c r="A73" s="147"/>
      <c r="B73" s="153"/>
      <c r="C73" s="108"/>
      <c r="D73" s="283"/>
      <c r="E73" s="106"/>
      <c r="F73" s="105"/>
      <c r="G73" s="105"/>
      <c r="H73" s="402"/>
      <c r="I73" s="118"/>
      <c r="J73" s="458"/>
      <c r="K73" s="168"/>
      <c r="L73" s="105"/>
      <c r="M73" s="168" t="str">
        <f t="shared" si="4"/>
        <v/>
      </c>
      <c r="N73" s="108"/>
      <c r="O73" s="108"/>
      <c r="P73" s="108"/>
      <c r="Q73" s="108"/>
      <c r="R73" s="168"/>
      <c r="S73" s="108"/>
      <c r="T73" s="108"/>
      <c r="U73" s="108"/>
      <c r="V73" s="110"/>
      <c r="W73" s="110"/>
      <c r="X73" s="110"/>
      <c r="Y73" s="105"/>
      <c r="Z73" s="107"/>
      <c r="AR73" s="315" t="s">
        <v>258</v>
      </c>
      <c r="AS73" s="91"/>
      <c r="AT73" s="330">
        <v>131</v>
      </c>
    </row>
    <row r="74" spans="1:46" s="104" customFormat="1" ht="15.95" customHeight="1">
      <c r="A74" s="147"/>
      <c r="B74" s="153"/>
      <c r="C74" s="108"/>
      <c r="D74" s="283"/>
      <c r="E74" s="106"/>
      <c r="F74" s="105"/>
      <c r="G74" s="105"/>
      <c r="H74" s="402"/>
      <c r="I74" s="118"/>
      <c r="J74" s="458"/>
      <c r="K74" s="168"/>
      <c r="L74" s="105"/>
      <c r="M74" s="168" t="str">
        <f t="shared" si="4"/>
        <v/>
      </c>
      <c r="N74" s="108"/>
      <c r="O74" s="108"/>
      <c r="P74" s="108"/>
      <c r="Q74" s="108"/>
      <c r="R74" s="168"/>
      <c r="S74" s="108"/>
      <c r="T74" s="108"/>
      <c r="U74" s="108"/>
      <c r="V74" s="110"/>
      <c r="W74" s="110"/>
      <c r="X74" s="110"/>
      <c r="Y74" s="105"/>
      <c r="Z74" s="107"/>
      <c r="AR74" s="315" t="s">
        <v>156</v>
      </c>
      <c r="AS74" s="91"/>
      <c r="AT74" s="330">
        <v>131</v>
      </c>
    </row>
    <row r="75" spans="1:46" s="104" customFormat="1" ht="15.95" customHeight="1">
      <c r="A75" s="147"/>
      <c r="B75" s="153">
        <v>2</v>
      </c>
      <c r="C75" s="108"/>
      <c r="D75" s="283"/>
      <c r="E75" s="106"/>
      <c r="F75" s="105"/>
      <c r="G75" s="105"/>
      <c r="H75" s="402"/>
      <c r="I75" s="118"/>
      <c r="J75" s="458"/>
      <c r="K75" s="168"/>
      <c r="L75" s="105"/>
      <c r="M75" s="168" t="str">
        <f t="shared" si="4"/>
        <v/>
      </c>
      <c r="N75" s="108"/>
      <c r="O75" s="108"/>
      <c r="P75" s="108"/>
      <c r="Q75" s="108"/>
      <c r="R75" s="168"/>
      <c r="S75" s="108"/>
      <c r="T75" s="108"/>
      <c r="U75" s="108"/>
      <c r="V75" s="110"/>
      <c r="W75" s="110"/>
      <c r="X75" s="110"/>
      <c r="Y75" s="105"/>
      <c r="Z75" s="107"/>
      <c r="AR75" s="315" t="s">
        <v>259</v>
      </c>
      <c r="AS75" s="91"/>
      <c r="AT75" s="330">
        <v>131</v>
      </c>
    </row>
    <row r="76" spans="1:46" s="104" customFormat="1" ht="15.95" customHeight="1">
      <c r="A76" s="147"/>
      <c r="B76" s="108"/>
      <c r="C76" s="108"/>
      <c r="D76" s="283"/>
      <c r="E76" s="106"/>
      <c r="F76" s="105"/>
      <c r="G76" s="105"/>
      <c r="H76" s="402"/>
      <c r="I76" s="118"/>
      <c r="J76" s="458"/>
      <c r="K76" s="168"/>
      <c r="L76" s="105"/>
      <c r="M76" s="168" t="str">
        <f t="shared" si="4"/>
        <v/>
      </c>
      <c r="N76" s="108"/>
      <c r="O76" s="108"/>
      <c r="P76" s="108"/>
      <c r="Q76" s="108"/>
      <c r="R76" s="168"/>
      <c r="S76" s="108"/>
      <c r="T76" s="108"/>
      <c r="U76" s="108"/>
      <c r="V76" s="110"/>
      <c r="W76" s="110"/>
      <c r="X76" s="110"/>
      <c r="Y76" s="105"/>
      <c r="Z76" s="107"/>
      <c r="AR76" s="315" t="s">
        <v>198</v>
      </c>
      <c r="AS76" s="91"/>
      <c r="AT76" s="330">
        <v>131</v>
      </c>
    </row>
    <row r="77" spans="1:46" s="104" customFormat="1" ht="15.95" customHeight="1">
      <c r="A77" s="148"/>
      <c r="B77" s="136">
        <v>3</v>
      </c>
      <c r="C77" s="506"/>
      <c r="D77" s="507"/>
      <c r="E77" s="258"/>
      <c r="F77" s="257"/>
      <c r="G77" s="257"/>
      <c r="H77" s="508"/>
      <c r="I77" s="509"/>
      <c r="J77" s="510"/>
      <c r="K77" s="169"/>
      <c r="L77" s="111"/>
      <c r="M77" s="169" t="str">
        <f t="shared" si="4"/>
        <v/>
      </c>
      <c r="N77" s="114"/>
      <c r="O77" s="114"/>
      <c r="P77" s="114"/>
      <c r="Q77" s="114"/>
      <c r="R77" s="169"/>
      <c r="S77" s="114"/>
      <c r="T77" s="114"/>
      <c r="U77" s="114"/>
      <c r="V77" s="116"/>
      <c r="W77" s="116"/>
      <c r="X77" s="116"/>
      <c r="Y77" s="111"/>
      <c r="Z77" s="113"/>
      <c r="AR77" s="315" t="s">
        <v>260</v>
      </c>
      <c r="AS77" s="91"/>
      <c r="AT77" s="330">
        <v>131</v>
      </c>
    </row>
    <row r="78" spans="1:46" s="104" customFormat="1" ht="15.95" customHeight="1">
      <c r="A78" s="146" t="s">
        <v>83</v>
      </c>
      <c r="B78" s="128">
        <v>1</v>
      </c>
      <c r="C78" s="511"/>
      <c r="D78" s="279"/>
      <c r="E78" s="271"/>
      <c r="F78" s="512"/>
      <c r="G78" s="513"/>
      <c r="H78" s="425"/>
      <c r="I78" s="514"/>
      <c r="J78" s="515"/>
      <c r="K78" s="167"/>
      <c r="L78" s="99"/>
      <c r="M78" s="167" t="str">
        <f t="shared" si="4"/>
        <v/>
      </c>
      <c r="N78" s="102"/>
      <c r="O78" s="102"/>
      <c r="P78" s="102"/>
      <c r="Q78" s="102"/>
      <c r="R78" s="167"/>
      <c r="S78" s="102"/>
      <c r="T78" s="102"/>
      <c r="U78" s="102"/>
      <c r="V78" s="103"/>
      <c r="W78" s="103"/>
      <c r="X78" s="103"/>
      <c r="Y78" s="99"/>
      <c r="Z78" s="101"/>
      <c r="AR78" s="315" t="s">
        <v>142</v>
      </c>
      <c r="AS78" s="91"/>
      <c r="AT78" s="330">
        <v>131</v>
      </c>
    </row>
    <row r="79" spans="1:46" s="104" customFormat="1" ht="15.95" customHeight="1">
      <c r="A79" s="147"/>
      <c r="B79" s="153"/>
      <c r="C79" s="190"/>
      <c r="D79" s="278"/>
      <c r="E79" s="196"/>
      <c r="F79" s="229"/>
      <c r="G79" s="256"/>
      <c r="H79" s="426"/>
      <c r="I79" s="189"/>
      <c r="J79" s="474"/>
      <c r="K79" s="168"/>
      <c r="L79" s="105"/>
      <c r="M79" s="168" t="str">
        <f t="shared" si="4"/>
        <v/>
      </c>
      <c r="N79" s="108"/>
      <c r="O79" s="108"/>
      <c r="P79" s="108"/>
      <c r="Q79" s="108"/>
      <c r="R79" s="168"/>
      <c r="S79" s="108"/>
      <c r="T79" s="108"/>
      <c r="U79" s="108"/>
      <c r="V79" s="110"/>
      <c r="W79" s="110"/>
      <c r="X79" s="110"/>
      <c r="Y79" s="105"/>
      <c r="Z79" s="107"/>
      <c r="AR79" s="316" t="s">
        <v>261</v>
      </c>
      <c r="AS79" s="306"/>
      <c r="AT79" s="331">
        <v>131</v>
      </c>
    </row>
    <row r="80" spans="1:46" s="104" customFormat="1" ht="15.95" customHeight="1">
      <c r="A80" s="147"/>
      <c r="B80" s="153"/>
      <c r="C80" s="375"/>
      <c r="D80" s="295"/>
      <c r="E80" s="257"/>
      <c r="F80" s="257"/>
      <c r="G80" s="266"/>
      <c r="H80" s="516"/>
      <c r="I80" s="517"/>
      <c r="J80" s="518"/>
      <c r="K80" s="168"/>
      <c r="L80" s="105"/>
      <c r="M80" s="168" t="str">
        <f t="shared" si="4"/>
        <v/>
      </c>
      <c r="N80" s="108"/>
      <c r="O80" s="108"/>
      <c r="P80" s="108"/>
      <c r="Q80" s="108"/>
      <c r="R80" s="168"/>
      <c r="S80" s="108"/>
      <c r="T80" s="108"/>
      <c r="U80" s="108"/>
      <c r="V80" s="110"/>
      <c r="W80" s="110"/>
      <c r="X80" s="110"/>
      <c r="Y80" s="105"/>
      <c r="Z80" s="107"/>
      <c r="AR80" s="315"/>
      <c r="AS80" s="89"/>
      <c r="AT80" s="91"/>
    </row>
    <row r="81" spans="1:46" s="104" customFormat="1" ht="15.95" customHeight="1">
      <c r="A81" s="147"/>
      <c r="B81" s="153">
        <v>2</v>
      </c>
      <c r="C81" s="190"/>
      <c r="D81" s="278"/>
      <c r="E81" s="196"/>
      <c r="F81" s="229"/>
      <c r="G81" s="256"/>
      <c r="H81" s="404"/>
      <c r="I81" s="230"/>
      <c r="J81" s="474"/>
      <c r="K81" s="168"/>
      <c r="L81" s="105"/>
      <c r="M81" s="168" t="str">
        <f t="shared" si="4"/>
        <v/>
      </c>
      <c r="N81" s="108"/>
      <c r="O81" s="108"/>
      <c r="P81" s="108"/>
      <c r="Q81" s="108"/>
      <c r="R81" s="168"/>
      <c r="S81" s="108"/>
      <c r="T81" s="108"/>
      <c r="U81" s="108"/>
      <c r="V81" s="110"/>
      <c r="W81" s="110"/>
      <c r="X81" s="110"/>
      <c r="Y81" s="105"/>
      <c r="Z81" s="107"/>
      <c r="AR81" s="315"/>
      <c r="AS81" s="89"/>
      <c r="AT81" s="91"/>
    </row>
    <row r="82" spans="1:46" s="104" customFormat="1" ht="15.95" customHeight="1">
      <c r="A82" s="147"/>
      <c r="B82" s="108"/>
      <c r="C82" s="190"/>
      <c r="D82" s="289"/>
      <c r="E82" s="246"/>
      <c r="F82" s="253"/>
      <c r="G82" s="265"/>
      <c r="H82" s="426"/>
      <c r="I82" s="232"/>
      <c r="J82" s="474"/>
      <c r="K82" s="168"/>
      <c r="L82" s="105"/>
      <c r="M82" s="168" t="str">
        <f t="shared" si="4"/>
        <v/>
      </c>
      <c r="N82" s="108"/>
      <c r="O82" s="108"/>
      <c r="P82" s="108"/>
      <c r="Q82" s="108"/>
      <c r="R82" s="168"/>
      <c r="S82" s="108"/>
      <c r="T82" s="108"/>
      <c r="U82" s="108"/>
      <c r="V82" s="110"/>
      <c r="W82" s="110"/>
      <c r="X82" s="110"/>
      <c r="Y82" s="105"/>
      <c r="Z82" s="107"/>
      <c r="AR82" s="335"/>
      <c r="AS82" s="89"/>
      <c r="AT82" s="91"/>
    </row>
    <row r="83" spans="1:46" s="104" customFormat="1" ht="15.95" customHeight="1">
      <c r="A83" s="148"/>
      <c r="B83" s="136">
        <v>3</v>
      </c>
      <c r="C83" s="519"/>
      <c r="D83" s="296"/>
      <c r="E83" s="260"/>
      <c r="F83" s="259"/>
      <c r="G83" s="267"/>
      <c r="H83" s="508"/>
      <c r="I83" s="520"/>
      <c r="J83" s="510"/>
      <c r="K83" s="169"/>
      <c r="L83" s="111"/>
      <c r="M83" s="169" t="str">
        <f t="shared" si="4"/>
        <v/>
      </c>
      <c r="N83" s="114"/>
      <c r="O83" s="114"/>
      <c r="P83" s="114"/>
      <c r="Q83" s="114"/>
      <c r="R83" s="169"/>
      <c r="S83" s="114"/>
      <c r="T83" s="114"/>
      <c r="U83" s="114"/>
      <c r="V83" s="116"/>
      <c r="W83" s="116"/>
      <c r="X83" s="116"/>
      <c r="Y83" s="111"/>
      <c r="Z83" s="113"/>
      <c r="AR83" s="317" t="s">
        <v>132</v>
      </c>
      <c r="AS83" s="303"/>
      <c r="AT83" s="332">
        <v>48</v>
      </c>
    </row>
    <row r="84" spans="1:46" s="104" customFormat="1" ht="15.95" customHeight="1">
      <c r="A84" s="137" t="s">
        <v>90</v>
      </c>
      <c r="B84" s="144"/>
      <c r="C84" s="221"/>
      <c r="D84" s="298"/>
      <c r="E84" s="222"/>
      <c r="F84" s="221"/>
      <c r="G84" s="221"/>
      <c r="H84" s="428"/>
      <c r="I84" s="235"/>
      <c r="J84" s="467"/>
      <c r="K84" s="133"/>
      <c r="L84" s="138"/>
      <c r="M84" s="133" t="str">
        <f t="shared" si="4"/>
        <v/>
      </c>
      <c r="N84" s="132"/>
      <c r="O84" s="132"/>
      <c r="P84" s="132"/>
      <c r="Q84" s="132"/>
      <c r="R84" s="133"/>
      <c r="S84" s="140"/>
      <c r="T84" s="132"/>
      <c r="U84" s="132"/>
      <c r="V84" s="273"/>
      <c r="W84" s="134"/>
      <c r="X84" s="134"/>
      <c r="Y84" s="132"/>
      <c r="Z84" s="132"/>
      <c r="AR84" s="318" t="s">
        <v>262</v>
      </c>
      <c r="AS84" s="91"/>
      <c r="AT84" s="333">
        <v>48</v>
      </c>
    </row>
    <row r="85" spans="1:46" s="375" customFormat="1" ht="15.95" customHeight="1">
      <c r="A85" s="137" t="s">
        <v>90</v>
      </c>
      <c r="B85" s="390"/>
      <c r="C85" s="221"/>
      <c r="D85" s="284"/>
      <c r="E85" s="389"/>
      <c r="F85" s="367"/>
      <c r="G85" s="368"/>
      <c r="H85" s="428"/>
      <c r="I85" s="235"/>
      <c r="J85" s="467"/>
      <c r="K85" s="383"/>
      <c r="L85" s="385"/>
      <c r="M85" s="383"/>
      <c r="N85" s="384"/>
      <c r="O85" s="384"/>
      <c r="P85" s="384"/>
      <c r="Q85" s="384"/>
      <c r="R85" s="383"/>
      <c r="S85" s="387"/>
      <c r="T85" s="384"/>
      <c r="U85" s="384"/>
      <c r="V85" s="391"/>
      <c r="W85" s="392"/>
      <c r="X85" s="392"/>
      <c r="Y85" s="384"/>
      <c r="Z85" s="384"/>
      <c r="AR85" s="393"/>
      <c r="AS85" s="239"/>
      <c r="AT85" s="377"/>
    </row>
    <row r="86" spans="1:46" s="104" customFormat="1" ht="15.95" customHeight="1">
      <c r="A86" s="137" t="s">
        <v>90</v>
      </c>
      <c r="B86" s="144"/>
      <c r="C86" s="132"/>
      <c r="D86" s="141"/>
      <c r="E86" s="172"/>
      <c r="F86" s="138"/>
      <c r="G86" s="140"/>
      <c r="H86" s="406"/>
      <c r="I86" s="167"/>
      <c r="J86" s="475"/>
      <c r="K86" s="133"/>
      <c r="L86" s="138"/>
      <c r="M86" s="133" t="str">
        <f>IF(ISTEXT($D86),VLOOKUP($D86,Agences,3,FALSE),"")</f>
        <v/>
      </c>
      <c r="N86" s="132"/>
      <c r="O86" s="132"/>
      <c r="P86" s="132"/>
      <c r="Q86" s="132"/>
      <c r="R86" s="133"/>
      <c r="S86" s="140"/>
      <c r="T86" s="132"/>
      <c r="U86" s="132"/>
      <c r="V86" s="273"/>
      <c r="W86" s="134"/>
      <c r="X86" s="134"/>
      <c r="Y86" s="132"/>
      <c r="Z86" s="132"/>
      <c r="AR86" s="318" t="s">
        <v>263</v>
      </c>
      <c r="AS86" s="91"/>
      <c r="AT86" s="333">
        <v>48</v>
      </c>
    </row>
    <row r="87" spans="1:46" ht="15.95" customHeight="1">
      <c r="G87" s="429" t="s">
        <v>300</v>
      </c>
      <c r="H87" s="407">
        <f>SUM(H72:H86)</f>
        <v>0</v>
      </c>
      <c r="I87" s="120">
        <f>SUM(I72:I86)</f>
        <v>0</v>
      </c>
      <c r="AR87" s="318" t="s">
        <v>169</v>
      </c>
      <c r="AS87" s="91"/>
      <c r="AT87" s="333">
        <v>48</v>
      </c>
    </row>
    <row r="88" spans="1:46" ht="15.95" customHeight="1">
      <c r="H88" s="300"/>
      <c r="I88" s="78"/>
      <c r="AR88" s="318" t="s">
        <v>264</v>
      </c>
      <c r="AS88" s="91"/>
      <c r="AT88" s="333">
        <v>48</v>
      </c>
    </row>
    <row r="89" spans="1:46" ht="15.95" customHeight="1">
      <c r="F89" s="126"/>
      <c r="G89" s="430" t="s">
        <v>301</v>
      </c>
      <c r="H89" s="407">
        <f>H87+H70+H53+H36+H19</f>
        <v>0</v>
      </c>
      <c r="I89" s="120">
        <f>I87+I70+I53+I36+I19</f>
        <v>0</v>
      </c>
      <c r="AR89" s="318" t="s">
        <v>155</v>
      </c>
      <c r="AS89" s="91"/>
      <c r="AT89" s="333">
        <v>48</v>
      </c>
    </row>
    <row r="90" spans="1:46" ht="21">
      <c r="AR90" s="318" t="s">
        <v>174</v>
      </c>
      <c r="AS90" s="91"/>
      <c r="AT90" s="333">
        <v>48</v>
      </c>
    </row>
    <row r="91" spans="1:46" ht="21">
      <c r="AR91" s="318" t="s">
        <v>265</v>
      </c>
      <c r="AS91" s="91"/>
      <c r="AT91" s="333">
        <v>48</v>
      </c>
    </row>
    <row r="92" spans="1:46" ht="21">
      <c r="AR92" s="318" t="s">
        <v>266</v>
      </c>
      <c r="AS92" s="91"/>
      <c r="AT92" s="333">
        <v>48</v>
      </c>
    </row>
    <row r="93" spans="1:46" ht="21">
      <c r="AR93" s="318" t="s">
        <v>214</v>
      </c>
      <c r="AS93" s="91"/>
      <c r="AT93" s="333">
        <v>48</v>
      </c>
    </row>
    <row r="94" spans="1:46" ht="21">
      <c r="AR94" s="318" t="s">
        <v>267</v>
      </c>
      <c r="AS94" s="91"/>
      <c r="AT94" s="333">
        <v>48</v>
      </c>
    </row>
    <row r="95" spans="1:46" ht="21">
      <c r="N95" s="174"/>
      <c r="O95" s="176" t="s">
        <v>92</v>
      </c>
      <c r="AR95" s="318" t="s">
        <v>103</v>
      </c>
      <c r="AS95" s="91"/>
      <c r="AT95" s="333">
        <v>48</v>
      </c>
    </row>
    <row r="96" spans="1:46" ht="21">
      <c r="B96"/>
      <c r="C96" s="340" t="s">
        <v>284</v>
      </c>
      <c r="D96" s="341" t="s">
        <v>285</v>
      </c>
      <c r="E96" s="342"/>
      <c r="F96" s="343"/>
      <c r="G96" s="344"/>
      <c r="N96" s="174"/>
      <c r="O96" s="176" t="s">
        <v>93</v>
      </c>
      <c r="AR96" s="318" t="s">
        <v>268</v>
      </c>
      <c r="AS96" s="91"/>
      <c r="AT96" s="333">
        <v>48</v>
      </c>
    </row>
    <row r="97" spans="1:46" ht="21">
      <c r="B97"/>
      <c r="C97" s="345" t="s">
        <v>284</v>
      </c>
      <c r="D97" s="346" t="s">
        <v>286</v>
      </c>
      <c r="E97" s="347"/>
      <c r="F97" s="348"/>
      <c r="G97" s="349"/>
      <c r="N97" s="174"/>
      <c r="O97" s="175"/>
      <c r="AR97" s="318" t="s">
        <v>269</v>
      </c>
      <c r="AS97" s="91"/>
      <c r="AT97" s="333">
        <v>48</v>
      </c>
    </row>
    <row r="98" spans="1:46" ht="21">
      <c r="B98"/>
      <c r="C98" s="350" t="s">
        <v>89</v>
      </c>
      <c r="D98" s="351" t="s">
        <v>287</v>
      </c>
      <c r="E98" s="352"/>
      <c r="F98" s="353"/>
      <c r="G98" s="354"/>
      <c r="N98" s="174"/>
      <c r="O98" s="176" t="s">
        <v>98</v>
      </c>
      <c r="AR98" s="318" t="s">
        <v>270</v>
      </c>
      <c r="AS98" s="91"/>
      <c r="AT98" s="333">
        <v>48</v>
      </c>
    </row>
    <row r="99" spans="1:46" ht="21">
      <c r="B99"/>
      <c r="C99" s="355" t="s">
        <v>89</v>
      </c>
      <c r="D99" s="356" t="s">
        <v>288</v>
      </c>
      <c r="E99" s="352"/>
      <c r="F99" s="353"/>
      <c r="G99" s="354"/>
      <c r="N99" s="85"/>
      <c r="AR99" s="318" t="s">
        <v>139</v>
      </c>
      <c r="AS99" s="91"/>
      <c r="AT99" s="333">
        <v>48</v>
      </c>
    </row>
    <row r="100" spans="1:46" ht="21">
      <c r="B100"/>
      <c r="C100" s="357"/>
      <c r="D100" s="358" t="s">
        <v>289</v>
      </c>
      <c r="N100" s="504"/>
      <c r="O100" s="477" t="s">
        <v>304</v>
      </c>
      <c r="AR100" s="319" t="s">
        <v>173</v>
      </c>
      <c r="AS100" s="306"/>
      <c r="AT100" s="334">
        <v>48</v>
      </c>
    </row>
    <row r="101" spans="1:46" ht="21">
      <c r="B101"/>
      <c r="C101" s="357"/>
      <c r="D101" s="359" t="s">
        <v>290</v>
      </c>
      <c r="N101" s="85"/>
      <c r="O101" s="477" t="s">
        <v>278</v>
      </c>
      <c r="AR101" s="275"/>
    </row>
    <row r="102" spans="1:46">
      <c r="A102" s="360" t="s">
        <v>291</v>
      </c>
      <c r="B102"/>
      <c r="C102" s="361" t="s">
        <v>292</v>
      </c>
      <c r="D102" s="362" t="s">
        <v>293</v>
      </c>
      <c r="E102" s="363" t="s">
        <v>294</v>
      </c>
      <c r="F102" s="364" t="s">
        <v>295</v>
      </c>
      <c r="G102" s="365" t="s">
        <v>296</v>
      </c>
      <c r="AR102" s="275"/>
    </row>
    <row r="103" spans="1:46" ht="21">
      <c r="B103" s="174"/>
      <c r="C103" s="175"/>
      <c r="N103" s="505"/>
      <c r="O103" s="505"/>
      <c r="AR103" s="275"/>
    </row>
    <row r="104" spans="1:46" ht="19.5" customHeight="1">
      <c r="N104" s="505"/>
      <c r="O104" s="477" t="s">
        <v>305</v>
      </c>
      <c r="AR104" s="276" t="s">
        <v>271</v>
      </c>
      <c r="AT104" s="320">
        <v>132</v>
      </c>
    </row>
    <row r="105" spans="1:46" ht="19.5" customHeight="1">
      <c r="C105" s="395" t="s">
        <v>297</v>
      </c>
      <c r="D105" s="396">
        <v>8</v>
      </c>
      <c r="N105" s="505"/>
      <c r="O105" s="505"/>
      <c r="AR105" s="276" t="s">
        <v>180</v>
      </c>
      <c r="AT105" s="322">
        <v>132</v>
      </c>
    </row>
    <row r="106" spans="1:46">
      <c r="C106" s="397" t="s">
        <v>298</v>
      </c>
      <c r="D106" s="398">
        <f>180*D105</f>
        <v>1440</v>
      </c>
      <c r="AR106" s="275"/>
    </row>
    <row r="107" spans="1:46">
      <c r="C107" s="399" t="s">
        <v>299</v>
      </c>
      <c r="D107" s="398">
        <f>5*D106</f>
        <v>7200</v>
      </c>
      <c r="AR107" s="275"/>
    </row>
    <row r="108" spans="1:46">
      <c r="C108" s="227" t="s">
        <v>302</v>
      </c>
      <c r="D108" s="398">
        <v>12</v>
      </c>
      <c r="AR108" s="277" t="s">
        <v>272</v>
      </c>
      <c r="AT108" s="336">
        <v>362</v>
      </c>
    </row>
    <row r="109" spans="1:46">
      <c r="C109" s="227" t="s">
        <v>303</v>
      </c>
      <c r="D109" s="398">
        <f>D108*5</f>
        <v>60</v>
      </c>
      <c r="AR109" s="277" t="s">
        <v>273</v>
      </c>
      <c r="AT109" s="337">
        <v>128</v>
      </c>
    </row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</sheetData>
  <mergeCells count="1">
    <mergeCell ref="E2:F2"/>
  </mergeCells>
  <conditionalFormatting sqref="L1:L2 D11:D13">
    <cfRule type="containsText" dxfId="130" priority="24" stopIfTrue="1" operator="containsText" text="O">
      <formula>NOT(ISERROR(SEARCH("O",D1)))</formula>
    </cfRule>
    <cfRule type="containsText" dxfId="129" priority="25" stopIfTrue="1" operator="containsText" text="X">
      <formula>NOT(ISERROR(SEARCH("X",D1)))</formula>
    </cfRule>
  </conditionalFormatting>
  <conditionalFormatting sqref="Y1:Y2">
    <cfRule type="cellIs" dxfId="128" priority="22" stopIfTrue="1" operator="lessThan">
      <formula>-7</formula>
    </cfRule>
    <cfRule type="cellIs" dxfId="127" priority="23" stopIfTrue="1" operator="greaterThan">
      <formula>-7</formula>
    </cfRule>
  </conditionalFormatting>
  <conditionalFormatting sqref="J84:J85 N1:S2 J16:J17">
    <cfRule type="containsText" dxfId="126" priority="12" stopIfTrue="1" operator="containsText" text="WN">
      <formula>NOT(ISERROR(SEARCH("WN",J1)))</formula>
    </cfRule>
    <cfRule type="containsText" dxfId="125" priority="13" stopIfTrue="1" operator="containsText" text="121">
      <formula>NOT(ISERROR(SEARCH("121",J1)))</formula>
    </cfRule>
    <cfRule type="containsText" dxfId="124" priority="14" stopIfTrue="1" operator="containsText" text="132">
      <formula>NOT(ISERROR(SEARCH("132",J1)))</formula>
    </cfRule>
    <cfRule type="containsText" dxfId="123" priority="15" stopIfTrue="1" operator="containsText" text="TD">
      <formula>NOT(ISERROR(SEARCH("TD",J1)))</formula>
    </cfRule>
    <cfRule type="containsText" dxfId="122" priority="16" stopIfTrue="1" operator="containsText" text="JR">
      <formula>NOT(ISERROR(SEARCH("JR",J1)))</formula>
    </cfRule>
    <cfRule type="containsText" dxfId="121" priority="17" stopIfTrue="1" operator="containsText" text="102">
      <formula>NOT(ISERROR(SEARCH("102",J1)))</formula>
    </cfRule>
    <cfRule type="containsText" dxfId="120" priority="18" stopIfTrue="1" operator="containsText" text="DP">
      <formula>NOT(ISERROR(SEARCH("DP",J1)))</formula>
    </cfRule>
    <cfRule type="containsText" dxfId="119" priority="19" stopIfTrue="1" operator="containsText" text="48">
      <formula>NOT(ISERROR(SEARCH("48",J1)))</formula>
    </cfRule>
    <cfRule type="containsText" dxfId="118" priority="20" stopIfTrue="1" operator="containsText" text="SZ">
      <formula>NOT(ISERROR(SEARCH("SZ",J1)))</formula>
    </cfRule>
    <cfRule type="containsText" dxfId="117" priority="21" operator="containsText" text="131">
      <formula>NOT(ISERROR(SEARCH("131",J1)))</formula>
    </cfRule>
  </conditionalFormatting>
  <conditionalFormatting sqref="M1:M1048576">
    <cfRule type="containsText" dxfId="116" priority="5" operator="containsText" text="362">
      <formula>NOT(ISERROR(SEARCH("362",M1)))</formula>
    </cfRule>
    <cfRule type="containsText" dxfId="115" priority="6" operator="containsText" text="128">
      <formula>NOT(ISERROR(SEARCH("128",M1)))</formula>
    </cfRule>
    <cfRule type="containsText" dxfId="114" priority="7" operator="containsText" text="132">
      <formula>NOT(ISERROR(SEARCH("132",M1)))</formula>
    </cfRule>
    <cfRule type="containsText" dxfId="113" priority="8" operator="containsText" text="102">
      <formula>NOT(ISERROR(SEARCH("102",M1)))</formula>
    </cfRule>
    <cfRule type="containsText" dxfId="112" priority="9" operator="containsText" text="131">
      <formula>NOT(ISERROR(SEARCH("131",M1)))</formula>
    </cfRule>
    <cfRule type="containsText" dxfId="111" priority="10" operator="containsText" text="48">
      <formula>NOT(ISERROR(SEARCH("48",M1)))</formula>
    </cfRule>
    <cfRule type="containsText" dxfId="110" priority="11" operator="containsText" text="121">
      <formula>NOT(ISERROR(SEARCH("121",M1)))</formula>
    </cfRule>
  </conditionalFormatting>
  <conditionalFormatting sqref="H19 H36 H53 H70 H87">
    <cfRule type="cellIs" dxfId="109" priority="4" operator="greaterThan">
      <formula>$D$106</formula>
    </cfRule>
  </conditionalFormatting>
  <conditionalFormatting sqref="I19 I36 I53 I70 I87">
    <cfRule type="cellIs" dxfId="108" priority="3" operator="greaterThan">
      <formula>10</formula>
    </cfRule>
  </conditionalFormatting>
  <conditionalFormatting sqref="H89">
    <cfRule type="cellIs" dxfId="107" priority="2" operator="greaterThan">
      <formula>$D$107</formula>
    </cfRule>
  </conditionalFormatting>
  <conditionalFormatting sqref="I89">
    <cfRule type="cellIs" dxfId="106" priority="1" operator="greaterThan">
      <formula>$D$109</formula>
    </cfRule>
  </conditionalFormatting>
  <dataValidations count="1">
    <dataValidation type="list" allowBlank="1" showInputMessage="1" showErrorMessage="1" sqref="D4:D86">
      <formula1>$AR$4:$AR109</formula1>
    </dataValidation>
  </dataValidations>
  <hyperlinks>
    <hyperlink ref="O95" r:id="rId1"/>
    <hyperlink ref="O96" r:id="rId2"/>
    <hyperlink ref="O98" r:id="rId3" location="references"/>
    <hyperlink ref="O101" r:id="rId4"/>
    <hyperlink ref="O100" r:id="rId5"/>
    <hyperlink ref="O104" r:id="rId6"/>
  </hyperlinks>
  <pageMargins left="0.7" right="0.7" top="0.75" bottom="0.75" header="0.3" footer="0.3"/>
  <pageSetup paperSize="9" orientation="portrait" r:id="rId7"/>
  <legacyDrawing r:id="rId8"/>
  <controls>
    <control shapeId="4097" r:id="rId9" name="CommandButton1"/>
    <control shapeId="4098" r:id="rId10" name="CommandButton2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S533"/>
  <sheetViews>
    <sheetView showGridLines="0" workbookViewId="0">
      <pane ySplit="1" topLeftCell="A2" activePane="bottomLeft" state="frozen"/>
      <selection pane="bottomLeft" activeCell="F18" sqref="F18"/>
    </sheetView>
  </sheetViews>
  <sheetFormatPr baseColWidth="10" defaultRowHeight="15"/>
  <cols>
    <col min="1" max="1" width="11.28515625" style="86" customWidth="1"/>
    <col min="2" max="2" width="3.140625" style="85" customWidth="1"/>
    <col min="3" max="3" width="15.5703125" customWidth="1"/>
    <col min="4" max="4" width="13.42578125" customWidth="1"/>
    <col min="5" max="5" width="6" style="78" customWidth="1"/>
    <col min="6" max="6" width="14.140625" customWidth="1"/>
    <col min="7" max="7" width="11.5703125" customWidth="1"/>
    <col min="8" max="8" width="5.7109375" style="78" customWidth="1"/>
    <col min="9" max="9" width="6.85546875" style="78" customWidth="1"/>
    <col min="10" max="10" width="7" style="220" customWidth="1"/>
    <col min="11" max="11" width="13.42578125" customWidth="1"/>
    <col min="13" max="13" width="8.42578125" customWidth="1"/>
    <col min="14" max="14" width="11.140625" customWidth="1"/>
    <col min="15" max="15" width="9.7109375" customWidth="1"/>
    <col min="16" max="16" width="51.28515625" customWidth="1"/>
    <col min="17" max="17" width="18.28515625" style="84" customWidth="1"/>
    <col min="18" max="18" width="18.5703125" style="84" customWidth="1"/>
    <col min="19" max="19" width="19.140625" style="84" customWidth="1"/>
    <col min="21" max="21" width="24.85546875" customWidth="1"/>
  </cols>
  <sheetData>
    <row r="1" spans="1:10" s="87" customFormat="1" ht="25.5" customHeight="1">
      <c r="A1" s="215" t="s">
        <v>76</v>
      </c>
      <c r="B1" s="218" t="s">
        <v>84</v>
      </c>
      <c r="C1" s="218" t="s">
        <v>65</v>
      </c>
      <c r="D1" s="218" t="s">
        <v>2</v>
      </c>
      <c r="E1" s="218" t="s">
        <v>66</v>
      </c>
      <c r="F1" s="218" t="s">
        <v>5</v>
      </c>
      <c r="G1" s="218" t="s">
        <v>7</v>
      </c>
      <c r="H1" s="218" t="s">
        <v>67</v>
      </c>
      <c r="I1" s="431" t="s">
        <v>82</v>
      </c>
      <c r="J1" s="432"/>
    </row>
    <row r="2" spans="1:10" s="87" customFormat="1" ht="12" customHeight="1">
      <c r="A2" s="488"/>
      <c r="B2" s="489"/>
      <c r="C2" s="494"/>
      <c r="D2" s="490"/>
      <c r="E2" s="560"/>
      <c r="F2" s="560"/>
      <c r="G2" s="495"/>
      <c r="H2" s="495"/>
      <c r="I2" s="494"/>
      <c r="J2" s="433" t="s">
        <v>129</v>
      </c>
    </row>
    <row r="3" spans="1:10" ht="12" customHeight="1">
      <c r="A3" s="496"/>
      <c r="B3" s="497"/>
      <c r="C3" s="486"/>
      <c r="D3" s="486"/>
      <c r="E3" s="478"/>
      <c r="F3" s="486"/>
      <c r="G3" s="486"/>
      <c r="H3" s="486"/>
      <c r="I3" s="486"/>
      <c r="J3" s="433" t="s">
        <v>129</v>
      </c>
    </row>
    <row r="4" spans="1:10" ht="12" customHeight="1">
      <c r="A4" s="498"/>
      <c r="B4" s="488"/>
      <c r="C4" s="483"/>
      <c r="D4" s="483"/>
      <c r="E4" s="479"/>
      <c r="F4" s="485"/>
      <c r="G4" s="485"/>
      <c r="H4" s="478"/>
      <c r="I4" s="479"/>
      <c r="J4" s="433" t="str">
        <f t="shared" ref="J4:J67" si="0">IF(ISTEXT(C4),"*","")</f>
        <v/>
      </c>
    </row>
    <row r="5" spans="1:10" ht="12" customHeight="1">
      <c r="A5" s="487"/>
      <c r="B5" s="488"/>
      <c r="C5" s="483"/>
      <c r="D5" s="483"/>
      <c r="E5" s="478"/>
      <c r="F5" s="483"/>
      <c r="G5" s="483"/>
      <c r="H5" s="478"/>
      <c r="I5" s="478"/>
      <c r="J5" s="433" t="str">
        <f t="shared" si="0"/>
        <v/>
      </c>
    </row>
    <row r="6" spans="1:10" ht="12" customHeight="1">
      <c r="A6" s="487"/>
      <c r="B6" s="488"/>
      <c r="C6" s="484"/>
      <c r="D6" s="484"/>
      <c r="E6" s="482"/>
      <c r="F6" s="484"/>
      <c r="G6" s="484"/>
      <c r="H6" s="482"/>
      <c r="I6" s="482"/>
      <c r="J6" s="433" t="str">
        <f t="shared" si="0"/>
        <v/>
      </c>
    </row>
    <row r="7" spans="1:10" ht="12" customHeight="1">
      <c r="A7" s="487"/>
      <c r="B7" s="488"/>
      <c r="C7" s="483"/>
      <c r="D7" s="483"/>
      <c r="E7" s="479"/>
      <c r="F7" s="485"/>
      <c r="G7" s="485"/>
      <c r="H7" s="478"/>
      <c r="I7" s="479"/>
      <c r="J7" s="433" t="str">
        <f t="shared" si="0"/>
        <v/>
      </c>
    </row>
    <row r="8" spans="1:10" ht="12" customHeight="1">
      <c r="A8" s="487"/>
      <c r="B8" s="484"/>
      <c r="C8" s="484"/>
      <c r="D8" s="484"/>
      <c r="E8" s="482"/>
      <c r="F8" s="484"/>
      <c r="G8" s="484"/>
      <c r="H8" s="482"/>
      <c r="I8" s="482"/>
      <c r="J8" s="433" t="str">
        <f t="shared" si="0"/>
        <v/>
      </c>
    </row>
    <row r="9" spans="1:10" ht="12" customHeight="1">
      <c r="A9" s="487"/>
      <c r="B9" s="488"/>
      <c r="C9" s="484"/>
      <c r="D9" s="484"/>
      <c r="E9" s="482"/>
      <c r="F9" s="484"/>
      <c r="G9" s="484"/>
      <c r="H9" s="482"/>
      <c r="I9" s="482"/>
      <c r="J9" s="433" t="str">
        <f t="shared" si="0"/>
        <v/>
      </c>
    </row>
    <row r="10" spans="1:10" ht="12" customHeight="1">
      <c r="A10" s="498"/>
      <c r="B10" s="488"/>
      <c r="C10" s="483"/>
      <c r="D10" s="483"/>
      <c r="E10" s="499"/>
      <c r="F10" s="483"/>
      <c r="G10" s="483"/>
      <c r="H10" s="478"/>
      <c r="I10" s="478"/>
      <c r="J10" s="433" t="str">
        <f t="shared" si="0"/>
        <v/>
      </c>
    </row>
    <row r="11" spans="1:10" ht="12" customHeight="1">
      <c r="A11" s="487"/>
      <c r="B11" s="488"/>
      <c r="C11" s="483"/>
      <c r="D11" s="483"/>
      <c r="E11" s="478"/>
      <c r="F11" s="483"/>
      <c r="G11" s="483"/>
      <c r="H11" s="478"/>
      <c r="I11" s="478"/>
      <c r="J11" s="433" t="str">
        <f t="shared" si="0"/>
        <v/>
      </c>
    </row>
    <row r="12" spans="1:10" ht="12" customHeight="1">
      <c r="A12" s="487"/>
      <c r="B12" s="488"/>
      <c r="C12" s="481"/>
      <c r="D12" s="481"/>
      <c r="E12" s="480"/>
      <c r="F12" s="481"/>
      <c r="G12" s="481"/>
      <c r="H12" s="478"/>
      <c r="I12" s="491"/>
      <c r="J12" s="433" t="str">
        <f t="shared" si="0"/>
        <v/>
      </c>
    </row>
    <row r="13" spans="1:10" ht="12" customHeight="1">
      <c r="A13" s="487"/>
      <c r="B13" s="488"/>
      <c r="C13" s="481"/>
      <c r="D13" s="481"/>
      <c r="E13" s="480"/>
      <c r="F13" s="481"/>
      <c r="G13" s="481"/>
      <c r="H13" s="478"/>
      <c r="I13" s="491"/>
      <c r="J13" s="433" t="str">
        <f t="shared" si="0"/>
        <v/>
      </c>
    </row>
    <row r="14" spans="1:10" ht="12" customHeight="1">
      <c r="A14" s="487"/>
      <c r="B14" s="484"/>
      <c r="C14" s="484"/>
      <c r="D14" s="484"/>
      <c r="E14" s="482"/>
      <c r="F14" s="484"/>
      <c r="G14" s="484"/>
      <c r="H14" s="478"/>
      <c r="I14" s="482"/>
      <c r="J14" s="433" t="str">
        <f t="shared" si="0"/>
        <v/>
      </c>
    </row>
    <row r="15" spans="1:10" ht="12" customHeight="1">
      <c r="A15" s="487"/>
      <c r="B15" s="488"/>
      <c r="C15" s="484"/>
      <c r="D15" s="484"/>
      <c r="E15" s="482"/>
      <c r="F15" s="484"/>
      <c r="G15" s="484"/>
      <c r="H15" s="478"/>
      <c r="I15" s="482"/>
      <c r="J15" s="433" t="str">
        <f t="shared" si="0"/>
        <v/>
      </c>
    </row>
    <row r="16" spans="1:10" ht="12" customHeight="1">
      <c r="A16" s="500"/>
      <c r="B16" s="488"/>
      <c r="C16" s="501"/>
      <c r="D16" s="485"/>
      <c r="E16" s="482"/>
      <c r="F16" s="485"/>
      <c r="G16" s="485"/>
      <c r="H16" s="482"/>
      <c r="I16" s="478"/>
      <c r="J16" s="433" t="str">
        <f t="shared" si="0"/>
        <v/>
      </c>
    </row>
    <row r="17" spans="1:10" ht="12" customHeight="1">
      <c r="A17" s="500"/>
      <c r="B17" s="488"/>
      <c r="C17" s="501"/>
      <c r="D17" s="485"/>
      <c r="E17" s="482"/>
      <c r="F17" s="485"/>
      <c r="G17" s="485"/>
      <c r="H17" s="482"/>
      <c r="I17" s="478"/>
      <c r="J17" s="433" t="str">
        <f t="shared" si="0"/>
        <v/>
      </c>
    </row>
    <row r="18" spans="1:10" ht="12" customHeight="1">
      <c r="A18" s="500"/>
      <c r="B18" s="488"/>
      <c r="C18" s="484"/>
      <c r="D18" s="484"/>
      <c r="E18" s="482"/>
      <c r="F18" s="484"/>
      <c r="G18" s="484"/>
      <c r="H18" s="482"/>
      <c r="I18" s="482"/>
      <c r="J18" s="433" t="str">
        <f t="shared" si="0"/>
        <v/>
      </c>
    </row>
    <row r="19" spans="1:10" ht="12" customHeight="1">
      <c r="A19" s="486"/>
      <c r="B19" s="502"/>
      <c r="C19" s="486"/>
      <c r="D19" s="486"/>
      <c r="E19" s="478"/>
      <c r="F19" s="486"/>
      <c r="G19" s="503"/>
      <c r="H19" s="478"/>
      <c r="I19" s="478"/>
      <c r="J19" s="433" t="s">
        <v>129</v>
      </c>
    </row>
    <row r="20" spans="1:10" ht="12" customHeight="1">
      <c r="A20" s="496"/>
      <c r="B20" s="497"/>
      <c r="C20" s="486"/>
      <c r="D20" s="486"/>
      <c r="E20" s="478"/>
      <c r="F20" s="486"/>
      <c r="G20" s="486"/>
      <c r="H20" s="478"/>
      <c r="I20" s="478"/>
      <c r="J20" s="433" t="s">
        <v>129</v>
      </c>
    </row>
    <row r="21" spans="1:10" ht="12" customHeight="1">
      <c r="A21" s="498"/>
      <c r="B21" s="488"/>
      <c r="C21" s="483"/>
      <c r="D21" s="492"/>
      <c r="E21" s="478"/>
      <c r="F21" s="486"/>
      <c r="G21" s="486"/>
      <c r="H21" s="478"/>
      <c r="I21" s="478"/>
      <c r="J21" s="433" t="str">
        <f t="shared" si="0"/>
        <v/>
      </c>
    </row>
    <row r="22" spans="1:10" ht="12" customHeight="1">
      <c r="A22" s="487"/>
      <c r="B22" s="488"/>
      <c r="C22" s="492"/>
      <c r="D22" s="485"/>
      <c r="E22" s="482"/>
      <c r="F22" s="485"/>
      <c r="G22" s="485"/>
      <c r="H22" s="478"/>
      <c r="I22" s="479"/>
      <c r="J22" s="433" t="str">
        <f t="shared" si="0"/>
        <v/>
      </c>
    </row>
    <row r="23" spans="1:10" ht="12" customHeight="1">
      <c r="A23" s="487"/>
      <c r="B23" s="488"/>
      <c r="C23" s="484"/>
      <c r="D23" s="484"/>
      <c r="E23" s="482"/>
      <c r="F23" s="484"/>
      <c r="G23" s="484"/>
      <c r="H23" s="482"/>
      <c r="I23" s="482"/>
      <c r="J23" s="433" t="str">
        <f t="shared" si="0"/>
        <v/>
      </c>
    </row>
    <row r="24" spans="1:10" ht="12" customHeight="1">
      <c r="A24" s="487"/>
      <c r="B24" s="488"/>
      <c r="C24" s="484"/>
      <c r="D24" s="484"/>
      <c r="E24" s="482"/>
      <c r="F24" s="484"/>
      <c r="G24" s="484"/>
      <c r="H24" s="482"/>
      <c r="I24" s="482"/>
      <c r="J24" s="433" t="str">
        <f t="shared" si="0"/>
        <v/>
      </c>
    </row>
    <row r="25" spans="1:10" ht="12" customHeight="1">
      <c r="A25" s="487"/>
      <c r="B25" s="484"/>
      <c r="C25" s="484"/>
      <c r="D25" s="484"/>
      <c r="E25" s="482"/>
      <c r="F25" s="484"/>
      <c r="G25" s="484"/>
      <c r="H25" s="482"/>
      <c r="I25" s="482"/>
      <c r="J25" s="433" t="str">
        <f t="shared" si="0"/>
        <v/>
      </c>
    </row>
    <row r="26" spans="1:10" ht="12" customHeight="1">
      <c r="A26" s="487"/>
      <c r="B26" s="488"/>
      <c r="C26" s="484"/>
      <c r="D26" s="484"/>
      <c r="E26" s="482"/>
      <c r="F26" s="484"/>
      <c r="G26" s="484"/>
      <c r="H26" s="482"/>
      <c r="I26" s="482"/>
      <c r="J26" s="433" t="str">
        <f t="shared" si="0"/>
        <v/>
      </c>
    </row>
    <row r="27" spans="1:10" ht="12" customHeight="1">
      <c r="A27" s="498"/>
      <c r="B27" s="488"/>
      <c r="C27" s="493"/>
      <c r="D27" s="485"/>
      <c r="E27" s="479"/>
      <c r="F27" s="485"/>
      <c r="G27" s="485"/>
      <c r="H27" s="482"/>
      <c r="I27" s="482"/>
      <c r="J27" s="433" t="str">
        <f t="shared" si="0"/>
        <v/>
      </c>
    </row>
    <row r="28" spans="1:10" ht="12" customHeight="1">
      <c r="A28" s="487"/>
      <c r="B28" s="488"/>
      <c r="C28" s="485"/>
      <c r="D28" s="485"/>
      <c r="E28" s="479"/>
      <c r="F28" s="485"/>
      <c r="G28" s="485"/>
      <c r="H28" s="482"/>
      <c r="I28" s="482"/>
      <c r="J28" s="433" t="str">
        <f t="shared" si="0"/>
        <v/>
      </c>
    </row>
    <row r="29" spans="1:10" ht="12" customHeight="1">
      <c r="A29" s="487"/>
      <c r="B29" s="488"/>
      <c r="C29" s="483"/>
      <c r="D29" s="485"/>
      <c r="E29" s="482"/>
      <c r="F29" s="485"/>
      <c r="G29" s="485"/>
      <c r="H29" s="482"/>
      <c r="I29" s="479"/>
      <c r="J29" s="433" t="str">
        <f t="shared" si="0"/>
        <v/>
      </c>
    </row>
    <row r="30" spans="1:10" ht="12" customHeight="1">
      <c r="A30" s="487"/>
      <c r="B30" s="488"/>
      <c r="C30" s="484"/>
      <c r="D30" s="484"/>
      <c r="E30" s="482"/>
      <c r="F30" s="484"/>
      <c r="G30" s="484"/>
      <c r="H30" s="482"/>
      <c r="I30" s="482"/>
      <c r="J30" s="433" t="str">
        <f t="shared" si="0"/>
        <v/>
      </c>
    </row>
    <row r="31" spans="1:10" ht="12" customHeight="1">
      <c r="A31" s="487"/>
      <c r="B31" s="484"/>
      <c r="C31" s="484"/>
      <c r="D31" s="484"/>
      <c r="E31" s="482"/>
      <c r="F31" s="484"/>
      <c r="G31" s="484"/>
      <c r="H31" s="482"/>
      <c r="I31" s="482"/>
      <c r="J31" s="433" t="str">
        <f t="shared" si="0"/>
        <v/>
      </c>
    </row>
    <row r="32" spans="1:10" ht="12" customHeight="1">
      <c r="A32" s="487"/>
      <c r="B32" s="488"/>
      <c r="C32" s="484"/>
      <c r="D32" s="484"/>
      <c r="E32" s="482"/>
      <c r="F32" s="484"/>
      <c r="G32" s="484"/>
      <c r="H32" s="482"/>
      <c r="I32" s="482"/>
      <c r="J32" s="433" t="str">
        <f t="shared" si="0"/>
        <v/>
      </c>
    </row>
    <row r="33" spans="1:10" ht="12" customHeight="1">
      <c r="A33" s="500"/>
      <c r="B33" s="488"/>
      <c r="C33" s="485"/>
      <c r="D33" s="485"/>
      <c r="E33" s="482"/>
      <c r="F33" s="485"/>
      <c r="G33" s="485"/>
      <c r="H33" s="482"/>
      <c r="I33" s="478"/>
      <c r="J33" s="433" t="str">
        <f t="shared" si="0"/>
        <v/>
      </c>
    </row>
    <row r="34" spans="1:10" ht="12" customHeight="1">
      <c r="A34" s="500"/>
      <c r="B34" s="488"/>
      <c r="C34" s="485"/>
      <c r="D34" s="485"/>
      <c r="E34" s="482"/>
      <c r="F34" s="485"/>
      <c r="G34" s="485"/>
      <c r="H34" s="482"/>
      <c r="I34" s="478"/>
      <c r="J34" s="433" t="str">
        <f t="shared" si="0"/>
        <v/>
      </c>
    </row>
    <row r="35" spans="1:10" ht="12" customHeight="1">
      <c r="A35" s="500"/>
      <c r="B35" s="488"/>
      <c r="C35" s="484"/>
      <c r="D35" s="484"/>
      <c r="E35" s="482"/>
      <c r="F35" s="484"/>
      <c r="G35" s="484"/>
      <c r="H35" s="482"/>
      <c r="I35" s="482"/>
      <c r="J35" s="433" t="str">
        <f t="shared" si="0"/>
        <v/>
      </c>
    </row>
    <row r="36" spans="1:10" ht="12" customHeight="1">
      <c r="A36" s="486"/>
      <c r="B36" s="502"/>
      <c r="C36" s="486"/>
      <c r="D36" s="486"/>
      <c r="E36" s="478"/>
      <c r="F36" s="486"/>
      <c r="G36" s="503"/>
      <c r="H36" s="478"/>
      <c r="I36" s="478"/>
      <c r="J36" s="433" t="s">
        <v>129</v>
      </c>
    </row>
    <row r="37" spans="1:10" ht="12" customHeight="1">
      <c r="A37" s="496"/>
      <c r="B37" s="497"/>
      <c r="C37" s="486"/>
      <c r="D37" s="486"/>
      <c r="E37" s="478"/>
      <c r="F37" s="486"/>
      <c r="G37" s="486"/>
      <c r="H37" s="478"/>
      <c r="I37" s="478"/>
      <c r="J37" s="433" t="s">
        <v>129</v>
      </c>
    </row>
    <row r="38" spans="1:10" ht="12" customHeight="1">
      <c r="A38" s="498"/>
      <c r="B38" s="488"/>
      <c r="C38" s="483"/>
      <c r="D38" s="485"/>
      <c r="E38" s="482"/>
      <c r="F38" s="485"/>
      <c r="G38" s="485"/>
      <c r="H38" s="478"/>
      <c r="I38" s="482"/>
      <c r="J38" s="433" t="str">
        <f t="shared" si="0"/>
        <v/>
      </c>
    </row>
    <row r="39" spans="1:10" ht="12" customHeight="1">
      <c r="A39" s="487"/>
      <c r="B39" s="488"/>
      <c r="C39" s="483"/>
      <c r="D39" s="486"/>
      <c r="E39" s="478"/>
      <c r="F39" s="483"/>
      <c r="G39" s="486"/>
      <c r="H39" s="478"/>
      <c r="I39" s="478"/>
      <c r="J39" s="433" t="str">
        <f t="shared" si="0"/>
        <v/>
      </c>
    </row>
    <row r="40" spans="1:10" ht="12" customHeight="1">
      <c r="A40" s="487"/>
      <c r="B40" s="488"/>
      <c r="C40" s="483"/>
      <c r="D40" s="483"/>
      <c r="E40" s="478"/>
      <c r="F40" s="483"/>
      <c r="G40" s="483"/>
      <c r="H40" s="478"/>
      <c r="I40" s="486"/>
      <c r="J40" s="433" t="str">
        <f t="shared" si="0"/>
        <v/>
      </c>
    </row>
    <row r="41" spans="1:10" ht="12" customHeight="1">
      <c r="A41" s="487"/>
      <c r="B41" s="488"/>
      <c r="C41" s="483"/>
      <c r="D41" s="483"/>
      <c r="E41" s="478"/>
      <c r="F41" s="483"/>
      <c r="G41" s="483"/>
      <c r="H41" s="478"/>
      <c r="I41" s="486"/>
      <c r="J41" s="433" t="str">
        <f t="shared" si="0"/>
        <v/>
      </c>
    </row>
    <row r="42" spans="1:10" ht="12" customHeight="1">
      <c r="A42" s="487"/>
      <c r="B42" s="484"/>
      <c r="C42" s="484"/>
      <c r="D42" s="484"/>
      <c r="E42" s="482"/>
      <c r="F42" s="484"/>
      <c r="G42" s="484"/>
      <c r="H42" s="482"/>
      <c r="I42" s="482"/>
      <c r="J42" s="433" t="str">
        <f t="shared" si="0"/>
        <v/>
      </c>
    </row>
    <row r="43" spans="1:10" ht="12" customHeight="1">
      <c r="A43" s="487"/>
      <c r="B43" s="488"/>
      <c r="C43" s="484"/>
      <c r="D43" s="484"/>
      <c r="E43" s="482"/>
      <c r="F43" s="484"/>
      <c r="G43" s="484"/>
      <c r="H43" s="482"/>
      <c r="I43" s="482"/>
      <c r="J43" s="433" t="str">
        <f t="shared" si="0"/>
        <v/>
      </c>
    </row>
    <row r="44" spans="1:10" ht="12" customHeight="1">
      <c r="A44" s="498"/>
      <c r="B44" s="488"/>
      <c r="C44" s="484"/>
      <c r="D44" s="484"/>
      <c r="E44" s="484"/>
      <c r="F44" s="484"/>
      <c r="G44" s="484"/>
      <c r="H44" s="484"/>
      <c r="I44" s="484"/>
      <c r="J44" s="433" t="str">
        <f t="shared" si="0"/>
        <v/>
      </c>
    </row>
    <row r="45" spans="1:10" ht="12" customHeight="1">
      <c r="A45" s="487"/>
      <c r="B45" s="488"/>
      <c r="C45" s="484"/>
      <c r="D45" s="484"/>
      <c r="E45" s="484"/>
      <c r="F45" s="484"/>
      <c r="G45" s="484"/>
      <c r="H45" s="484"/>
      <c r="I45" s="484"/>
      <c r="J45" s="433" t="str">
        <f t="shared" si="0"/>
        <v/>
      </c>
    </row>
    <row r="46" spans="1:10" ht="12" customHeight="1">
      <c r="A46" s="487"/>
      <c r="B46" s="488"/>
      <c r="C46" s="484"/>
      <c r="D46" s="484"/>
      <c r="E46" s="482"/>
      <c r="F46" s="484"/>
      <c r="G46" s="484"/>
      <c r="H46" s="482"/>
      <c r="I46" s="482"/>
      <c r="J46" s="433" t="str">
        <f t="shared" si="0"/>
        <v/>
      </c>
    </row>
    <row r="47" spans="1:10" ht="12" customHeight="1">
      <c r="A47" s="487"/>
      <c r="B47" s="488"/>
      <c r="C47" s="484"/>
      <c r="D47" s="484"/>
      <c r="E47" s="482"/>
      <c r="F47" s="484"/>
      <c r="G47" s="484"/>
      <c r="H47" s="482"/>
      <c r="I47" s="482"/>
      <c r="J47" s="433" t="str">
        <f t="shared" si="0"/>
        <v/>
      </c>
    </row>
    <row r="48" spans="1:10" ht="12" customHeight="1">
      <c r="A48" s="487"/>
      <c r="B48" s="484"/>
      <c r="C48" s="484"/>
      <c r="D48" s="484"/>
      <c r="E48" s="482"/>
      <c r="F48" s="484"/>
      <c r="G48" s="484"/>
      <c r="H48" s="482"/>
      <c r="I48" s="482"/>
      <c r="J48" s="433" t="str">
        <f t="shared" si="0"/>
        <v/>
      </c>
    </row>
    <row r="49" spans="1:10" ht="12" customHeight="1">
      <c r="A49" s="487"/>
      <c r="B49" s="488"/>
      <c r="C49" s="484"/>
      <c r="D49" s="484"/>
      <c r="E49" s="482"/>
      <c r="F49" s="484"/>
      <c r="G49" s="484"/>
      <c r="H49" s="482"/>
      <c r="I49" s="482"/>
      <c r="J49" s="433" t="str">
        <f t="shared" si="0"/>
        <v/>
      </c>
    </row>
    <row r="50" spans="1:10" ht="12" customHeight="1">
      <c r="A50" s="500"/>
      <c r="B50" s="488"/>
      <c r="C50" s="484"/>
      <c r="D50" s="484"/>
      <c r="E50" s="482"/>
      <c r="F50" s="484"/>
      <c r="G50" s="484"/>
      <c r="H50" s="482"/>
      <c r="I50" s="482"/>
      <c r="J50" s="433" t="str">
        <f t="shared" si="0"/>
        <v/>
      </c>
    </row>
    <row r="51" spans="1:10" ht="12" customHeight="1">
      <c r="A51" s="500"/>
      <c r="B51" s="488"/>
      <c r="C51" s="484"/>
      <c r="D51" s="484"/>
      <c r="E51" s="482"/>
      <c r="F51" s="484"/>
      <c r="G51" s="484"/>
      <c r="H51" s="482"/>
      <c r="I51" s="482"/>
      <c r="J51" s="433" t="str">
        <f t="shared" si="0"/>
        <v/>
      </c>
    </row>
    <row r="52" spans="1:10" ht="12" customHeight="1">
      <c r="A52" s="500"/>
      <c r="B52" s="488"/>
      <c r="C52" s="484"/>
      <c r="D52" s="484"/>
      <c r="E52" s="482"/>
      <c r="F52" s="484"/>
      <c r="G52" s="484"/>
      <c r="H52" s="482"/>
      <c r="I52" s="482"/>
      <c r="J52" s="433" t="str">
        <f t="shared" si="0"/>
        <v/>
      </c>
    </row>
    <row r="53" spans="1:10" ht="12" customHeight="1">
      <c r="A53" s="486"/>
      <c r="B53" s="502"/>
      <c r="C53" s="486"/>
      <c r="D53" s="486"/>
      <c r="E53" s="478"/>
      <c r="F53" s="486"/>
      <c r="G53" s="503"/>
      <c r="H53" s="478"/>
      <c r="I53" s="478"/>
      <c r="J53" s="433" t="s">
        <v>129</v>
      </c>
    </row>
    <row r="54" spans="1:10" ht="12" customHeight="1">
      <c r="A54" s="496"/>
      <c r="B54" s="497"/>
      <c r="C54" s="486"/>
      <c r="D54" s="486"/>
      <c r="E54" s="478"/>
      <c r="F54" s="486"/>
      <c r="G54" s="486"/>
      <c r="H54" s="478"/>
      <c r="I54" s="478"/>
      <c r="J54" s="433" t="s">
        <v>129</v>
      </c>
    </row>
    <row r="55" spans="1:10" ht="12" customHeight="1">
      <c r="A55" s="498"/>
      <c r="B55" s="488"/>
      <c r="C55" s="483"/>
      <c r="D55" s="485"/>
      <c r="E55" s="479"/>
      <c r="F55" s="485"/>
      <c r="G55" s="485"/>
      <c r="H55" s="478"/>
      <c r="I55" s="478"/>
      <c r="J55" s="433" t="str">
        <f t="shared" si="0"/>
        <v/>
      </c>
    </row>
    <row r="56" spans="1:10" ht="12" customHeight="1">
      <c r="A56" s="487"/>
      <c r="B56" s="488"/>
      <c r="C56" s="483"/>
      <c r="D56" s="483"/>
      <c r="E56" s="478"/>
      <c r="F56" s="483"/>
      <c r="G56" s="483"/>
      <c r="H56" s="478"/>
      <c r="I56" s="478"/>
      <c r="J56" s="433" t="str">
        <f t="shared" si="0"/>
        <v/>
      </c>
    </row>
    <row r="57" spans="1:10" ht="12" customHeight="1">
      <c r="A57" s="487"/>
      <c r="B57" s="488"/>
      <c r="C57" s="484"/>
      <c r="D57" s="484"/>
      <c r="E57" s="482"/>
      <c r="F57" s="484"/>
      <c r="G57" s="484"/>
      <c r="H57" s="482"/>
      <c r="I57" s="482"/>
      <c r="J57" s="433" t="str">
        <f t="shared" si="0"/>
        <v/>
      </c>
    </row>
    <row r="58" spans="1:10" ht="12" customHeight="1">
      <c r="A58" s="487"/>
      <c r="B58" s="488"/>
      <c r="C58" s="484"/>
      <c r="D58" s="484"/>
      <c r="E58" s="482"/>
      <c r="F58" s="484"/>
      <c r="G58" s="484"/>
      <c r="H58" s="482"/>
      <c r="I58" s="482"/>
      <c r="J58" s="433" t="str">
        <f t="shared" si="0"/>
        <v/>
      </c>
    </row>
    <row r="59" spans="1:10" ht="12" customHeight="1">
      <c r="A59" s="487"/>
      <c r="B59" s="484"/>
      <c r="C59" s="484"/>
      <c r="D59" s="484"/>
      <c r="E59" s="482"/>
      <c r="F59" s="484"/>
      <c r="G59" s="484"/>
      <c r="H59" s="482"/>
      <c r="I59" s="482"/>
      <c r="J59" s="433" t="str">
        <f t="shared" si="0"/>
        <v/>
      </c>
    </row>
    <row r="60" spans="1:10" ht="12" customHeight="1">
      <c r="A60" s="487"/>
      <c r="B60" s="488"/>
      <c r="C60" s="484"/>
      <c r="D60" s="484"/>
      <c r="E60" s="482"/>
      <c r="F60" s="484"/>
      <c r="G60" s="484"/>
      <c r="H60" s="482"/>
      <c r="I60" s="482"/>
      <c r="J60" s="433" t="str">
        <f t="shared" si="0"/>
        <v/>
      </c>
    </row>
    <row r="61" spans="1:10" ht="12" customHeight="1">
      <c r="A61" s="498"/>
      <c r="B61" s="488"/>
      <c r="C61" s="493"/>
      <c r="D61" s="485"/>
      <c r="E61" s="482"/>
      <c r="F61" s="485"/>
      <c r="G61" s="485"/>
      <c r="H61" s="478"/>
      <c r="I61" s="482"/>
      <c r="J61" s="433" t="str">
        <f t="shared" si="0"/>
        <v/>
      </c>
    </row>
    <row r="62" spans="1:10" ht="12" customHeight="1">
      <c r="A62" s="487"/>
      <c r="B62" s="488"/>
      <c r="C62" s="493"/>
      <c r="D62" s="485"/>
      <c r="E62" s="479"/>
      <c r="F62" s="485"/>
      <c r="G62" s="485"/>
      <c r="H62" s="482"/>
      <c r="I62" s="482"/>
      <c r="J62" s="433" t="str">
        <f t="shared" si="0"/>
        <v/>
      </c>
    </row>
    <row r="63" spans="1:10" ht="12" customHeight="1">
      <c r="A63" s="487"/>
      <c r="B63" s="488"/>
      <c r="C63" s="484"/>
      <c r="D63" s="484"/>
      <c r="E63" s="482"/>
      <c r="F63" s="484"/>
      <c r="G63" s="484"/>
      <c r="H63" s="482"/>
      <c r="I63" s="482"/>
      <c r="J63" s="433" t="str">
        <f t="shared" si="0"/>
        <v/>
      </c>
    </row>
    <row r="64" spans="1:10" ht="12" customHeight="1">
      <c r="A64" s="487"/>
      <c r="B64" s="488"/>
      <c r="C64" s="484"/>
      <c r="D64" s="484"/>
      <c r="E64" s="482"/>
      <c r="F64" s="484"/>
      <c r="G64" s="484"/>
      <c r="H64" s="482"/>
      <c r="I64" s="482"/>
      <c r="J64" s="433" t="str">
        <f t="shared" si="0"/>
        <v/>
      </c>
    </row>
    <row r="65" spans="1:10" ht="12" customHeight="1">
      <c r="A65" s="487"/>
      <c r="B65" s="484"/>
      <c r="C65" s="484"/>
      <c r="D65" s="484"/>
      <c r="E65" s="482"/>
      <c r="F65" s="484"/>
      <c r="G65" s="484"/>
      <c r="H65" s="482"/>
      <c r="I65" s="482"/>
      <c r="J65" s="433" t="str">
        <f t="shared" si="0"/>
        <v/>
      </c>
    </row>
    <row r="66" spans="1:10" ht="12" customHeight="1">
      <c r="A66" s="487"/>
      <c r="B66" s="488"/>
      <c r="C66" s="484"/>
      <c r="D66" s="484"/>
      <c r="E66" s="482"/>
      <c r="F66" s="484"/>
      <c r="G66" s="484"/>
      <c r="H66" s="482"/>
      <c r="I66" s="482"/>
      <c r="J66" s="433" t="str">
        <f t="shared" si="0"/>
        <v/>
      </c>
    </row>
    <row r="67" spans="1:10" ht="12" customHeight="1">
      <c r="A67" s="500"/>
      <c r="B67" s="488"/>
      <c r="C67" s="484"/>
      <c r="D67" s="484"/>
      <c r="E67" s="482"/>
      <c r="F67" s="484"/>
      <c r="G67" s="484"/>
      <c r="H67" s="482"/>
      <c r="I67" s="482"/>
      <c r="J67" s="433" t="str">
        <f t="shared" si="0"/>
        <v/>
      </c>
    </row>
    <row r="68" spans="1:10" ht="12" customHeight="1">
      <c r="A68" s="500"/>
      <c r="B68" s="488"/>
      <c r="C68" s="484"/>
      <c r="D68" s="484"/>
      <c r="E68" s="482"/>
      <c r="F68" s="484"/>
      <c r="G68" s="484"/>
      <c r="H68" s="482"/>
      <c r="I68" s="482"/>
      <c r="J68" s="433" t="str">
        <f t="shared" ref="J68:J90" si="1">IF(ISTEXT(C68),"*","")</f>
        <v/>
      </c>
    </row>
    <row r="69" spans="1:10" ht="12" customHeight="1">
      <c r="A69" s="500"/>
      <c r="B69" s="488"/>
      <c r="C69" s="484"/>
      <c r="D69" s="484"/>
      <c r="E69" s="482"/>
      <c r="F69" s="484"/>
      <c r="G69" s="484"/>
      <c r="H69" s="482"/>
      <c r="I69" s="482"/>
      <c r="J69" s="433" t="str">
        <f t="shared" si="1"/>
        <v/>
      </c>
    </row>
    <row r="70" spans="1:10" ht="12" customHeight="1">
      <c r="A70" s="486"/>
      <c r="B70" s="502"/>
      <c r="C70" s="486"/>
      <c r="D70" s="486"/>
      <c r="E70" s="478"/>
      <c r="F70" s="486"/>
      <c r="G70" s="503"/>
      <c r="H70" s="478"/>
      <c r="I70" s="478"/>
      <c r="J70" s="433" t="s">
        <v>129</v>
      </c>
    </row>
    <row r="71" spans="1:10" ht="12" customHeight="1">
      <c r="A71" s="496"/>
      <c r="B71" s="497"/>
      <c r="C71" s="486"/>
      <c r="D71" s="486"/>
      <c r="E71" s="478"/>
      <c r="F71" s="486"/>
      <c r="G71" s="486"/>
      <c r="H71" s="478"/>
      <c r="I71" s="478"/>
      <c r="J71" s="433" t="s">
        <v>129</v>
      </c>
    </row>
    <row r="72" spans="1:10" ht="12" customHeight="1">
      <c r="A72" s="498"/>
      <c r="B72" s="488"/>
      <c r="C72" s="484"/>
      <c r="D72" s="484"/>
      <c r="E72" s="482"/>
      <c r="F72" s="484"/>
      <c r="G72" s="484"/>
      <c r="H72" s="482"/>
      <c r="I72" s="482"/>
      <c r="J72" s="433" t="str">
        <f t="shared" si="1"/>
        <v/>
      </c>
    </row>
    <row r="73" spans="1:10" ht="12" customHeight="1">
      <c r="A73" s="487"/>
      <c r="B73" s="488"/>
      <c r="C73" s="484"/>
      <c r="D73" s="484"/>
      <c r="E73" s="482"/>
      <c r="F73" s="484"/>
      <c r="G73" s="484"/>
      <c r="H73" s="482"/>
      <c r="I73" s="482"/>
      <c r="J73" s="433" t="str">
        <f t="shared" si="1"/>
        <v/>
      </c>
    </row>
    <row r="74" spans="1:10" ht="12" customHeight="1">
      <c r="A74" s="487"/>
      <c r="B74" s="488"/>
      <c r="C74" s="484"/>
      <c r="D74" s="484"/>
      <c r="E74" s="482"/>
      <c r="F74" s="484"/>
      <c r="G74" s="484"/>
      <c r="H74" s="482"/>
      <c r="I74" s="482"/>
      <c r="J74" s="433" t="str">
        <f t="shared" si="1"/>
        <v/>
      </c>
    </row>
    <row r="75" spans="1:10" ht="12" customHeight="1">
      <c r="A75" s="487"/>
      <c r="B75" s="488"/>
      <c r="C75" s="484"/>
      <c r="D75" s="484"/>
      <c r="E75" s="482"/>
      <c r="F75" s="484"/>
      <c r="G75" s="484"/>
      <c r="H75" s="482"/>
      <c r="I75" s="482"/>
      <c r="J75" s="433" t="str">
        <f t="shared" si="1"/>
        <v/>
      </c>
    </row>
    <row r="76" spans="1:10" ht="12" customHeight="1">
      <c r="A76" s="487"/>
      <c r="B76" s="484"/>
      <c r="C76" s="484"/>
      <c r="D76" s="484"/>
      <c r="E76" s="482"/>
      <c r="F76" s="484"/>
      <c r="G76" s="484"/>
      <c r="H76" s="482"/>
      <c r="I76" s="482"/>
      <c r="J76" s="433" t="str">
        <f t="shared" si="1"/>
        <v/>
      </c>
    </row>
    <row r="77" spans="1:10" ht="12" customHeight="1">
      <c r="A77" s="487"/>
      <c r="B77" s="488"/>
      <c r="C77" s="484"/>
      <c r="D77" s="484"/>
      <c r="E77" s="482"/>
      <c r="F77" s="484"/>
      <c r="G77" s="484"/>
      <c r="H77" s="482"/>
      <c r="I77" s="482"/>
      <c r="J77" s="433" t="str">
        <f t="shared" si="1"/>
        <v/>
      </c>
    </row>
    <row r="78" spans="1:10" ht="12" customHeight="1">
      <c r="A78" s="498"/>
      <c r="B78" s="488"/>
      <c r="C78" s="483"/>
      <c r="D78" s="483"/>
      <c r="E78" s="478"/>
      <c r="F78" s="483"/>
      <c r="G78" s="483"/>
      <c r="H78" s="478"/>
      <c r="I78" s="478"/>
      <c r="J78" s="433" t="str">
        <f t="shared" si="1"/>
        <v/>
      </c>
    </row>
    <row r="79" spans="1:10" ht="12" customHeight="1">
      <c r="A79" s="487"/>
      <c r="B79" s="488"/>
      <c r="C79" s="483"/>
      <c r="D79" s="483"/>
      <c r="E79" s="478"/>
      <c r="F79" s="483"/>
      <c r="G79" s="483"/>
      <c r="H79" s="482"/>
      <c r="I79" s="478"/>
      <c r="J79" s="433" t="str">
        <f t="shared" si="1"/>
        <v/>
      </c>
    </row>
    <row r="80" spans="1:10" ht="12" customHeight="1">
      <c r="A80" s="487"/>
      <c r="B80" s="488"/>
      <c r="C80" s="484"/>
      <c r="D80" s="484"/>
      <c r="E80" s="484"/>
      <c r="F80" s="484"/>
      <c r="G80" s="484"/>
      <c r="H80" s="484"/>
      <c r="I80" s="484"/>
      <c r="J80" s="433" t="str">
        <f t="shared" si="1"/>
        <v/>
      </c>
    </row>
    <row r="81" spans="1:10" ht="12" customHeight="1">
      <c r="A81" s="487"/>
      <c r="B81" s="488"/>
      <c r="C81" s="483"/>
      <c r="D81" s="483"/>
      <c r="E81" s="478"/>
      <c r="F81" s="483"/>
      <c r="G81" s="483"/>
      <c r="H81" s="478"/>
      <c r="I81" s="486"/>
      <c r="J81" s="433" t="str">
        <f t="shared" si="1"/>
        <v/>
      </c>
    </row>
    <row r="82" spans="1:10" ht="12" customHeight="1">
      <c r="A82" s="487"/>
      <c r="B82" s="484"/>
      <c r="C82" s="483"/>
      <c r="D82" s="485"/>
      <c r="E82" s="482"/>
      <c r="F82" s="485"/>
      <c r="G82" s="485"/>
      <c r="H82" s="482"/>
      <c r="I82" s="482"/>
      <c r="J82" s="433" t="s">
        <v>129</v>
      </c>
    </row>
    <row r="83" spans="1:10" ht="12" customHeight="1">
      <c r="A83" s="487"/>
      <c r="B83" s="488"/>
      <c r="C83" s="484"/>
      <c r="D83" s="484"/>
      <c r="E83" s="482"/>
      <c r="F83" s="484"/>
      <c r="G83" s="484"/>
      <c r="H83" s="482"/>
      <c r="I83" s="482"/>
      <c r="J83" s="433" t="s">
        <v>129</v>
      </c>
    </row>
    <row r="84" spans="1:10" ht="12" customHeight="1">
      <c r="A84" s="500"/>
      <c r="B84" s="488"/>
      <c r="C84" s="485"/>
      <c r="D84" s="485"/>
      <c r="E84" s="479"/>
      <c r="F84" s="485"/>
      <c r="G84" s="485"/>
      <c r="H84" s="478"/>
      <c r="I84" s="478"/>
      <c r="J84" s="433" t="s">
        <v>129</v>
      </c>
    </row>
    <row r="85" spans="1:10" ht="12.6" customHeight="1">
      <c r="A85" s="441"/>
      <c r="B85" s="440"/>
      <c r="C85" s="253"/>
      <c r="D85" s="442"/>
      <c r="E85" s="200"/>
      <c r="F85" s="253"/>
      <c r="G85" s="253"/>
      <c r="H85" s="435"/>
      <c r="I85" s="435"/>
      <c r="J85" s="219" t="str">
        <f t="shared" si="1"/>
        <v/>
      </c>
    </row>
    <row r="86" spans="1:10" ht="12.6" customHeight="1">
      <c r="A86" s="441"/>
      <c r="B86" s="440"/>
      <c r="C86" s="438"/>
      <c r="D86" s="438"/>
      <c r="E86" s="437"/>
      <c r="F86" s="438"/>
      <c r="G86" s="438"/>
      <c r="H86" s="436"/>
      <c r="I86" s="437"/>
      <c r="J86" s="219" t="str">
        <f t="shared" si="1"/>
        <v/>
      </c>
    </row>
    <row r="87" spans="1:10" ht="12.6" customHeight="1">
      <c r="A87" s="439"/>
      <c r="B87" s="443"/>
      <c r="C87" s="439"/>
      <c r="D87" s="439"/>
      <c r="E87" s="435"/>
      <c r="F87" s="439"/>
      <c r="G87" s="444"/>
      <c r="H87" s="435"/>
      <c r="I87" s="435"/>
      <c r="J87" s="219" t="s">
        <v>129</v>
      </c>
    </row>
    <row r="88" spans="1:10" ht="12.6" customHeight="1">
      <c r="A88" s="439"/>
      <c r="B88" s="443"/>
      <c r="C88" s="439"/>
      <c r="D88" s="439"/>
      <c r="E88" s="435"/>
      <c r="F88" s="439"/>
      <c r="G88" s="439"/>
      <c r="H88" s="435"/>
      <c r="I88" s="435"/>
      <c r="J88" s="219" t="str">
        <f t="shared" si="1"/>
        <v/>
      </c>
    </row>
    <row r="89" spans="1:10" ht="12.6" customHeight="1">
      <c r="A89" s="439"/>
      <c r="B89" s="443"/>
      <c r="C89" s="439"/>
      <c r="D89" s="439"/>
      <c r="E89" s="435"/>
      <c r="F89" s="439"/>
      <c r="G89" s="444"/>
      <c r="H89" s="435"/>
      <c r="I89" s="435"/>
      <c r="J89" s="219" t="s">
        <v>129</v>
      </c>
    </row>
    <row r="90" spans="1:10" ht="12.6" customHeight="1">
      <c r="A90" s="439"/>
      <c r="B90" s="443"/>
      <c r="C90" s="439"/>
      <c r="D90" s="439"/>
      <c r="E90" s="435"/>
      <c r="F90" s="439"/>
      <c r="G90" s="439"/>
      <c r="H90" s="439"/>
      <c r="I90" s="439"/>
      <c r="J90" s="219" t="str">
        <f t="shared" si="1"/>
        <v/>
      </c>
    </row>
    <row r="91" spans="1:10" ht="12.6" customHeight="1"/>
    <row r="92" spans="1:10" ht="12.6" customHeight="1"/>
    <row r="93" spans="1:10" ht="12.6" customHeight="1"/>
    <row r="94" spans="1:10" ht="12.6" customHeight="1"/>
    <row r="95" spans="1:10" ht="12.6" customHeight="1"/>
    <row r="96" spans="1:10" ht="12.6" customHeight="1"/>
    <row r="97" ht="12.6" customHeight="1"/>
    <row r="98" ht="12.6" customHeight="1"/>
    <row r="99" ht="12.6" customHeight="1"/>
    <row r="100" ht="12.6" customHeight="1"/>
    <row r="101" ht="12.6" customHeight="1"/>
    <row r="102" ht="12.6" customHeight="1"/>
    <row r="103" ht="12.6" customHeight="1"/>
    <row r="104" ht="12.6" customHeight="1"/>
    <row r="105" ht="12.6" customHeight="1"/>
    <row r="106" ht="12.6" customHeight="1"/>
    <row r="107" ht="12.6" customHeight="1"/>
    <row r="108" ht="12.6" customHeight="1"/>
    <row r="109" ht="12.6" customHeight="1"/>
    <row r="110" ht="12.6" customHeight="1"/>
    <row r="111" ht="12.6" customHeight="1"/>
    <row r="112" ht="12.6" customHeight="1"/>
    <row r="113" ht="12.6" customHeight="1"/>
    <row r="114" ht="12.6" customHeight="1"/>
    <row r="115" ht="12.6" customHeight="1"/>
    <row r="116" ht="12.6" customHeight="1"/>
    <row r="117" ht="12.6" customHeight="1"/>
    <row r="118" ht="12.6" customHeight="1"/>
    <row r="119" ht="12.6" customHeight="1"/>
    <row r="120" ht="12.6" customHeight="1"/>
    <row r="121" ht="12.6" customHeight="1"/>
    <row r="122" ht="12.6" customHeight="1"/>
    <row r="123" ht="12.6" customHeight="1"/>
    <row r="124" ht="12.6" customHeight="1"/>
    <row r="125" ht="12.6" customHeight="1"/>
    <row r="126" ht="12.6" customHeight="1"/>
    <row r="127" ht="12.6" customHeight="1"/>
    <row r="128" ht="12.6" customHeight="1"/>
    <row r="129" ht="12.6" customHeight="1"/>
    <row r="130" ht="12.6" customHeight="1"/>
    <row r="131" ht="12.6" customHeight="1"/>
    <row r="132" ht="12.6" customHeight="1"/>
    <row r="133" ht="12.6" customHeight="1"/>
    <row r="134" ht="12.6" customHeight="1"/>
    <row r="135" ht="12.6" customHeight="1"/>
    <row r="136" ht="12.6" customHeight="1"/>
    <row r="137" ht="12.6" customHeight="1"/>
    <row r="138" ht="12.6" customHeight="1"/>
    <row r="139" ht="12.6" customHeight="1"/>
    <row r="140" ht="12.6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  <row r="237" ht="12.6" customHeight="1"/>
    <row r="238" ht="12.6" customHeight="1"/>
    <row r="239" ht="12.6" customHeight="1"/>
    <row r="240" ht="12.6" customHeight="1"/>
    <row r="241" ht="12.6" customHeight="1"/>
    <row r="242" ht="12.6" customHeight="1"/>
    <row r="243" ht="12.6" customHeight="1"/>
    <row r="244" ht="12.6" customHeight="1"/>
    <row r="245" ht="12.6" customHeight="1"/>
    <row r="246" ht="12.6" customHeight="1"/>
    <row r="247" ht="12.6" customHeight="1"/>
    <row r="248" ht="12.6" customHeight="1"/>
    <row r="249" ht="12.6" customHeight="1"/>
    <row r="250" ht="12.6" customHeight="1"/>
    <row r="251" ht="12.6" customHeight="1"/>
    <row r="252" ht="12.6" customHeight="1"/>
    <row r="253" ht="12.6" customHeight="1"/>
    <row r="254" ht="12.6" customHeight="1"/>
    <row r="255" ht="12.6" customHeight="1"/>
    <row r="256" ht="12.6" customHeight="1"/>
    <row r="257" ht="12.6" customHeight="1"/>
    <row r="258" ht="12.6" customHeight="1"/>
    <row r="259" ht="12.6" customHeight="1"/>
    <row r="260" ht="12.6" customHeight="1"/>
    <row r="261" ht="12.6" customHeight="1"/>
    <row r="262" ht="12.6" customHeight="1"/>
    <row r="263" ht="12.6" customHeight="1"/>
    <row r="264" ht="12.6" customHeight="1"/>
    <row r="265" ht="12.6" customHeight="1"/>
    <row r="266" ht="12.6" customHeight="1"/>
    <row r="267" ht="12.6" customHeight="1"/>
    <row r="268" ht="12.6" customHeight="1"/>
    <row r="269" ht="12.6" customHeight="1"/>
    <row r="270" ht="12.6" customHeight="1"/>
    <row r="271" ht="12.6" customHeight="1"/>
    <row r="272" ht="12.6" customHeight="1"/>
    <row r="273" ht="12.6" customHeight="1"/>
    <row r="274" ht="12.6" customHeight="1"/>
    <row r="275" ht="12.6" customHeight="1"/>
    <row r="276" ht="12.6" customHeight="1"/>
    <row r="277" ht="12.6" customHeight="1"/>
    <row r="278" ht="12.6" customHeight="1"/>
    <row r="279" ht="12.6" customHeight="1"/>
    <row r="280" ht="12.6" customHeight="1"/>
    <row r="281" ht="12.6" customHeight="1"/>
    <row r="282" ht="12.6" customHeight="1"/>
    <row r="283" ht="12.6" customHeight="1"/>
    <row r="284" ht="12.6" customHeight="1"/>
    <row r="285" ht="12.6" customHeight="1"/>
    <row r="286" ht="12.6" customHeight="1"/>
    <row r="287" ht="12.6" customHeight="1"/>
    <row r="288" ht="12.6" customHeight="1"/>
    <row r="289" ht="12.6" customHeight="1"/>
    <row r="290" ht="12.6" customHeight="1"/>
    <row r="291" ht="12.6" customHeight="1"/>
    <row r="292" ht="12.6" customHeight="1"/>
    <row r="293" ht="12.6" customHeight="1"/>
    <row r="294" ht="12.6" customHeight="1"/>
    <row r="295" ht="12.6" customHeight="1"/>
    <row r="296" ht="12.6" customHeight="1"/>
    <row r="297" ht="12.6" customHeight="1"/>
    <row r="298" ht="12.6" customHeight="1"/>
    <row r="299" ht="12.6" customHeight="1"/>
    <row r="300" ht="12.6" customHeight="1"/>
    <row r="301" ht="12.6" customHeight="1"/>
    <row r="302" ht="12.6" customHeight="1"/>
    <row r="303" ht="12.6" customHeight="1"/>
    <row r="304" ht="12.6" customHeight="1"/>
    <row r="305" ht="12.6" customHeight="1"/>
    <row r="306" ht="12.6" customHeight="1"/>
    <row r="307" ht="12.6" customHeight="1"/>
    <row r="308" ht="12.6" customHeight="1"/>
    <row r="309" ht="12.6" customHeight="1"/>
    <row r="310" ht="12.6" customHeight="1"/>
    <row r="311" ht="12.6" customHeight="1"/>
    <row r="312" ht="12.6" customHeight="1"/>
    <row r="313" ht="12.6" customHeight="1"/>
    <row r="314" ht="12.6" customHeight="1"/>
    <row r="315" ht="12.6" customHeight="1"/>
    <row r="316" ht="12.6" customHeight="1"/>
    <row r="317" ht="12.6" customHeight="1"/>
    <row r="318" ht="12.6" customHeight="1"/>
    <row r="319" ht="12.6" customHeight="1"/>
    <row r="320" ht="12.6" customHeight="1"/>
    <row r="321" ht="12.6" customHeight="1"/>
    <row r="322" ht="12.6" customHeight="1"/>
    <row r="323" ht="12.6" customHeight="1"/>
    <row r="324" ht="12.6" customHeight="1"/>
    <row r="325" ht="12.6" customHeight="1"/>
    <row r="326" ht="12.6" customHeight="1"/>
    <row r="327" ht="12.6" customHeight="1"/>
    <row r="328" ht="12.6" customHeight="1"/>
    <row r="329" ht="12.6" customHeight="1"/>
    <row r="330" ht="12.6" customHeight="1"/>
    <row r="331" ht="12.6" customHeight="1"/>
    <row r="332" ht="12.6" customHeight="1"/>
    <row r="333" ht="12.6" customHeight="1"/>
    <row r="334" ht="12.6" customHeight="1"/>
    <row r="335" ht="12.6" customHeight="1"/>
    <row r="336" ht="12.6" customHeight="1"/>
    <row r="337" ht="12.6" customHeight="1"/>
    <row r="338" ht="12.6" customHeight="1"/>
    <row r="339" ht="12.6" customHeight="1"/>
    <row r="340" ht="12.6" customHeight="1"/>
    <row r="341" ht="12.6" customHeight="1"/>
    <row r="342" ht="12.6" customHeight="1"/>
    <row r="343" ht="12.6" customHeight="1"/>
    <row r="344" ht="12.6" customHeight="1"/>
    <row r="345" ht="12.6" customHeight="1"/>
    <row r="346" ht="12.6" customHeight="1"/>
    <row r="347" ht="12.6" customHeight="1"/>
    <row r="348" ht="12.6" customHeight="1"/>
    <row r="349" ht="12.6" customHeight="1"/>
    <row r="350" ht="12.6" customHeight="1"/>
    <row r="351" ht="12.6" customHeight="1"/>
    <row r="352" ht="12.6" customHeight="1"/>
    <row r="353" ht="12.6" customHeight="1"/>
    <row r="354" ht="12.6" customHeight="1"/>
    <row r="355" ht="12.6" customHeight="1"/>
    <row r="356" ht="12.6" customHeight="1"/>
    <row r="357" ht="12.6" customHeight="1"/>
    <row r="358" ht="12.6" customHeight="1"/>
    <row r="359" ht="12.6" customHeight="1"/>
    <row r="360" ht="12.6" customHeight="1"/>
    <row r="361" ht="12.6" customHeight="1"/>
    <row r="362" ht="12.6" customHeight="1"/>
    <row r="363" ht="12.6" customHeight="1"/>
    <row r="364" ht="12.6" customHeight="1"/>
    <row r="365" ht="12.6" customHeight="1"/>
    <row r="366" ht="12.6" customHeight="1"/>
    <row r="367" ht="12.6" customHeight="1"/>
    <row r="368" ht="12.6" customHeight="1"/>
    <row r="369" ht="12.6" customHeight="1"/>
    <row r="370" ht="12.6" customHeight="1"/>
    <row r="371" ht="12.6" customHeight="1"/>
    <row r="372" ht="12.6" customHeight="1"/>
    <row r="373" ht="12.6" customHeight="1"/>
    <row r="374" ht="12.6" customHeight="1"/>
    <row r="375" ht="12.6" customHeight="1"/>
    <row r="376" ht="12.6" customHeight="1"/>
    <row r="377" ht="12.6" customHeight="1"/>
    <row r="378" ht="12.6" customHeight="1"/>
    <row r="379" ht="12.6" customHeight="1"/>
    <row r="380" ht="12.6" customHeight="1"/>
    <row r="381" ht="12.6" customHeight="1"/>
    <row r="382" ht="12.6" customHeight="1"/>
    <row r="383" ht="12.6" customHeight="1"/>
    <row r="384" ht="12.6" customHeight="1"/>
    <row r="385" ht="12.6" customHeight="1"/>
    <row r="386" ht="12.6" customHeight="1"/>
    <row r="387" ht="12.6" customHeight="1"/>
    <row r="388" ht="12.6" customHeight="1"/>
    <row r="389" ht="12.6" customHeight="1"/>
    <row r="390" ht="12.6" customHeight="1"/>
    <row r="391" ht="12.6" customHeight="1"/>
    <row r="392" ht="12.6" customHeight="1"/>
    <row r="393" ht="12.6" customHeight="1"/>
    <row r="394" ht="12.6" customHeight="1"/>
    <row r="395" ht="12.6" customHeight="1"/>
    <row r="396" ht="12.6" customHeight="1"/>
    <row r="397" ht="12.6" customHeight="1"/>
    <row r="398" ht="12.6" customHeight="1"/>
    <row r="399" ht="12.6" customHeight="1"/>
    <row r="400" ht="12.6" customHeight="1"/>
    <row r="401" ht="12.6" customHeight="1"/>
    <row r="402" ht="12.6" customHeight="1"/>
    <row r="403" ht="12.6" customHeight="1"/>
    <row r="404" ht="12.6" customHeight="1"/>
    <row r="405" ht="12.6" customHeight="1"/>
    <row r="406" ht="12.6" customHeight="1"/>
    <row r="407" ht="12.6" customHeight="1"/>
    <row r="408" ht="12.6" customHeight="1"/>
    <row r="409" ht="12.6" customHeight="1"/>
    <row r="410" ht="12.6" customHeight="1"/>
    <row r="411" ht="12.6" customHeight="1"/>
    <row r="412" ht="12.6" customHeight="1"/>
    <row r="413" ht="12.6" customHeight="1"/>
    <row r="414" ht="12.6" customHeight="1"/>
    <row r="415" ht="12.6" customHeight="1"/>
    <row r="416" ht="12.6" customHeight="1"/>
    <row r="417" ht="12.6" customHeight="1"/>
    <row r="418" ht="12.6" customHeight="1"/>
    <row r="419" ht="12.6" customHeight="1"/>
    <row r="420" ht="12.6" customHeight="1"/>
    <row r="421" ht="12.6" customHeight="1"/>
    <row r="422" ht="12.6" customHeight="1"/>
    <row r="423" ht="12.6" customHeight="1"/>
    <row r="424" ht="12.6" customHeight="1"/>
    <row r="425" ht="12.6" customHeight="1"/>
    <row r="426" ht="12.6" customHeight="1"/>
    <row r="427" ht="12.6" customHeight="1"/>
    <row r="428" ht="12.6" customHeight="1"/>
    <row r="429" ht="12.6" customHeight="1"/>
    <row r="430" ht="12.6" customHeight="1"/>
    <row r="431" ht="12.6" customHeight="1"/>
    <row r="432" ht="12.6" customHeight="1"/>
    <row r="433" ht="12.6" customHeight="1"/>
    <row r="434" ht="12.6" customHeight="1"/>
    <row r="435" ht="12.6" customHeight="1"/>
    <row r="436" ht="12.6" customHeight="1"/>
    <row r="437" ht="12.6" customHeight="1"/>
    <row r="438" ht="12.6" customHeight="1"/>
    <row r="439" ht="12.6" customHeight="1"/>
    <row r="440" ht="12.6" customHeight="1"/>
    <row r="441" ht="12.6" customHeight="1"/>
    <row r="442" ht="12.6" customHeight="1"/>
    <row r="443" ht="12.6" customHeight="1"/>
    <row r="444" ht="12.6" customHeight="1"/>
    <row r="445" ht="12.6" customHeight="1"/>
    <row r="446" ht="12.6" customHeight="1"/>
    <row r="447" ht="12.6" customHeight="1"/>
    <row r="448" ht="12.6" customHeight="1"/>
    <row r="449" ht="12.6" customHeight="1"/>
    <row r="450" ht="12.6" customHeight="1"/>
    <row r="451" ht="12.6" customHeight="1"/>
    <row r="452" ht="12.6" customHeight="1"/>
    <row r="453" ht="12.6" customHeight="1"/>
    <row r="454" ht="12.6" customHeight="1"/>
    <row r="455" ht="12.6" customHeight="1"/>
    <row r="456" ht="12.6" customHeight="1"/>
    <row r="457" ht="12.6" customHeight="1"/>
    <row r="458" ht="12.6" customHeight="1"/>
    <row r="459" ht="12.6" customHeight="1"/>
    <row r="460" ht="12.6" customHeight="1"/>
    <row r="461" ht="12.6" customHeight="1"/>
    <row r="462" ht="12.6" customHeight="1"/>
    <row r="463" ht="12.6" customHeight="1"/>
    <row r="464" ht="12.6" customHeight="1"/>
    <row r="465" ht="12.6" customHeight="1"/>
    <row r="466" ht="12.6" customHeight="1"/>
    <row r="467" ht="12.6" customHeight="1"/>
    <row r="468" ht="12.6" customHeight="1"/>
    <row r="469" ht="12.6" customHeight="1"/>
    <row r="470" ht="12.6" customHeight="1"/>
    <row r="471" ht="12.6" customHeight="1"/>
    <row r="472" ht="12.6" customHeight="1"/>
    <row r="473" ht="12.6" customHeight="1"/>
    <row r="474" ht="12.6" customHeight="1"/>
    <row r="475" ht="12.6" customHeight="1"/>
    <row r="476" ht="12.6" customHeight="1"/>
    <row r="477" ht="12.6" customHeight="1"/>
    <row r="478" ht="12.6" customHeight="1"/>
    <row r="479" ht="12.6" customHeight="1"/>
    <row r="480" ht="12.6" customHeight="1"/>
    <row r="481" ht="12.6" customHeight="1"/>
    <row r="482" ht="12.6" customHeight="1"/>
    <row r="483" ht="12.6" customHeight="1"/>
    <row r="484" ht="12.6" customHeight="1"/>
    <row r="485" ht="12.6" customHeight="1"/>
    <row r="486" ht="12.6" customHeight="1"/>
    <row r="487" ht="12.6" customHeight="1"/>
    <row r="488" ht="12.6" customHeight="1"/>
    <row r="489" ht="12.6" customHeight="1"/>
    <row r="490" ht="12.6" customHeight="1"/>
    <row r="491" ht="12.6" customHeight="1"/>
    <row r="492" ht="12.6" customHeight="1"/>
    <row r="493" ht="12.6" customHeight="1"/>
    <row r="494" ht="12.6" customHeight="1"/>
    <row r="495" ht="12.6" customHeight="1"/>
    <row r="496" ht="12.6" customHeight="1"/>
    <row r="497" ht="12.6" customHeight="1"/>
    <row r="498" ht="12.6" customHeight="1"/>
    <row r="499" ht="12.6" customHeight="1"/>
    <row r="500" ht="12.6" customHeight="1"/>
    <row r="501" ht="12.6" customHeight="1"/>
    <row r="502" ht="12.6" customHeight="1"/>
    <row r="503" ht="12.6" customHeight="1"/>
    <row r="504" ht="12.6" customHeight="1"/>
    <row r="505" ht="12.6" customHeight="1"/>
    <row r="506" ht="12.6" customHeight="1"/>
    <row r="507" ht="12.6" customHeight="1"/>
    <row r="508" ht="12.6" customHeight="1"/>
    <row r="509" ht="12.6" customHeight="1"/>
    <row r="510" ht="12.6" customHeight="1"/>
    <row r="511" ht="12.6" customHeight="1"/>
    <row r="512" ht="12.6" customHeight="1"/>
    <row r="513" ht="12.6" customHeight="1"/>
    <row r="514" ht="12.6" customHeight="1"/>
    <row r="515" ht="12.6" customHeight="1"/>
    <row r="516" ht="12.6" customHeight="1"/>
    <row r="517" ht="12.6" customHeight="1"/>
    <row r="518" ht="12.6" customHeight="1"/>
    <row r="519" ht="12.6" customHeight="1"/>
    <row r="520" ht="12.6" customHeight="1"/>
    <row r="521" ht="12.6" customHeight="1"/>
    <row r="522" ht="12.6" customHeight="1"/>
    <row r="523" ht="12.6" customHeight="1"/>
    <row r="524" ht="12.6" customHeight="1"/>
    <row r="525" ht="12.6" customHeight="1"/>
    <row r="526" ht="12.6" customHeight="1"/>
    <row r="527" ht="12.6" customHeight="1"/>
    <row r="528" ht="12.6" customHeight="1"/>
    <row r="529" ht="12.6" customHeight="1"/>
    <row r="530" ht="12.6" customHeight="1"/>
    <row r="531" ht="12.6" customHeight="1"/>
    <row r="532" ht="12.6" customHeight="1"/>
    <row r="533" ht="12.6" customHeight="1"/>
  </sheetData>
  <autoFilter ref="J1:J90"/>
  <mergeCells count="1">
    <mergeCell ref="E2:F2"/>
  </mergeCells>
  <conditionalFormatting sqref="O1:O2">
    <cfRule type="containsText" dxfId="105" priority="79" stopIfTrue="1" operator="containsText" text="O">
      <formula>NOT(ISERROR(SEARCH("O",O1)))</formula>
    </cfRule>
    <cfRule type="containsText" dxfId="104" priority="80" stopIfTrue="1" operator="containsText" text="X">
      <formula>NOT(ISERROR(SEARCH("X",O1)))</formula>
    </cfRule>
  </conditionalFormatting>
  <conditionalFormatting sqref="T1:T2">
    <cfRule type="cellIs" dxfId="103" priority="77" stopIfTrue="1" operator="lessThan">
      <formula>-7</formula>
    </cfRule>
    <cfRule type="cellIs" dxfId="102" priority="78" stopIfTrue="1" operator="greaterThan">
      <formula>-7</formula>
    </cfRule>
  </conditionalFormatting>
  <conditionalFormatting sqref="L1:M2">
    <cfRule type="containsText" dxfId="101" priority="67" stopIfTrue="1" operator="containsText" text="WN">
      <formula>NOT(ISERROR(SEARCH("WN",L1)))</formula>
    </cfRule>
    <cfRule type="containsText" dxfId="100" priority="68" stopIfTrue="1" operator="containsText" text="121">
      <formula>NOT(ISERROR(SEARCH("121",L1)))</formula>
    </cfRule>
    <cfRule type="containsText" dxfId="99" priority="69" stopIfTrue="1" operator="containsText" text="132">
      <formula>NOT(ISERROR(SEARCH("132",L1)))</formula>
    </cfRule>
    <cfRule type="containsText" dxfId="98" priority="70" stopIfTrue="1" operator="containsText" text="TD">
      <formula>NOT(ISERROR(SEARCH("TD",L1)))</formula>
    </cfRule>
    <cfRule type="containsText" dxfId="97" priority="71" stopIfTrue="1" operator="containsText" text="JR">
      <formula>NOT(ISERROR(SEARCH("JR",L1)))</formula>
    </cfRule>
    <cfRule type="containsText" dxfId="96" priority="72" stopIfTrue="1" operator="containsText" text="102">
      <formula>NOT(ISERROR(SEARCH("102",L1)))</formula>
    </cfRule>
    <cfRule type="containsText" dxfId="95" priority="73" stopIfTrue="1" operator="containsText" text="DP">
      <formula>NOT(ISERROR(SEARCH("DP",L1)))</formula>
    </cfRule>
    <cfRule type="containsText" dxfId="94" priority="74" stopIfTrue="1" operator="containsText" text="48">
      <formula>NOT(ISERROR(SEARCH("48",L1)))</formula>
    </cfRule>
    <cfRule type="containsText" dxfId="93" priority="75" stopIfTrue="1" operator="containsText" text="SZ">
      <formula>NOT(ISERROR(SEARCH("SZ",L1)))</formula>
    </cfRule>
    <cfRule type="containsText" dxfId="92" priority="76" operator="containsText" text="131">
      <formula>NOT(ISERROR(SEARCH("131",L1)))</formula>
    </cfRule>
  </conditionalFormatting>
  <conditionalFormatting sqref="D11:D12">
    <cfRule type="containsText" dxfId="91" priority="65" stopIfTrue="1" operator="containsText" text="O">
      <formula>NOT(ISERROR(SEARCH("O",D11)))</formula>
    </cfRule>
    <cfRule type="containsText" dxfId="90" priority="66" stopIfTrue="1" operator="containsText" text="X">
      <formula>NOT(ISERROR(SEARCH("X",D11)))</formula>
    </cfRule>
  </conditionalFormatting>
  <conditionalFormatting sqref="D13">
    <cfRule type="containsText" dxfId="89" priority="63" stopIfTrue="1" operator="containsText" text="O">
      <formula>NOT(ISERROR(SEARCH("O",D13)))</formula>
    </cfRule>
    <cfRule type="containsText" dxfId="88" priority="64" stopIfTrue="1" operator="containsText" text="X">
      <formula>NOT(ISERROR(SEARCH("X",D13)))</formula>
    </cfRule>
  </conditionalFormatting>
  <conditionalFormatting sqref="D11:D12">
    <cfRule type="containsText" dxfId="87" priority="61" stopIfTrue="1" operator="containsText" text="O">
      <formula>NOT(ISERROR(SEARCH("O",D11)))</formula>
    </cfRule>
    <cfRule type="containsText" dxfId="86" priority="62" stopIfTrue="1" operator="containsText" text="X">
      <formula>NOT(ISERROR(SEARCH("X",D11)))</formula>
    </cfRule>
  </conditionalFormatting>
  <conditionalFormatting sqref="D13">
    <cfRule type="containsText" dxfId="85" priority="59" stopIfTrue="1" operator="containsText" text="O">
      <formula>NOT(ISERROR(SEARCH("O",D13)))</formula>
    </cfRule>
    <cfRule type="containsText" dxfId="84" priority="60" stopIfTrue="1" operator="containsText" text="X">
      <formula>NOT(ISERROR(SEARCH("X",D13)))</formula>
    </cfRule>
  </conditionalFormatting>
  <conditionalFormatting sqref="D11:D13">
    <cfRule type="containsText" dxfId="83" priority="57" stopIfTrue="1" operator="containsText" text="O">
      <formula>NOT(ISERROR(SEARCH("O",D11)))</formula>
    </cfRule>
    <cfRule type="containsText" dxfId="82" priority="58" stopIfTrue="1" operator="containsText" text="X">
      <formula>NOT(ISERROR(SEARCH("X",D11)))</formula>
    </cfRule>
  </conditionalFormatting>
  <conditionalFormatting sqref="D11:D13">
    <cfRule type="containsText" dxfId="81" priority="55" stopIfTrue="1" operator="containsText" text="O">
      <formula>NOT(ISERROR(SEARCH("O",D11)))</formula>
    </cfRule>
    <cfRule type="containsText" dxfId="80" priority="56" stopIfTrue="1" operator="containsText" text="X">
      <formula>NOT(ISERROR(SEARCH("X",D11)))</formula>
    </cfRule>
  </conditionalFormatting>
  <conditionalFormatting sqref="D10:D12">
    <cfRule type="containsText" dxfId="79" priority="53" stopIfTrue="1" operator="containsText" text="O">
      <formula>NOT(ISERROR(SEARCH("O",D10)))</formula>
    </cfRule>
    <cfRule type="containsText" dxfId="78" priority="54" stopIfTrue="1" operator="containsText" text="X">
      <formula>NOT(ISERROR(SEARCH("X",D10)))</formula>
    </cfRule>
  </conditionalFormatting>
  <conditionalFormatting sqref="D10:D12">
    <cfRule type="containsText" dxfId="77" priority="51" stopIfTrue="1" operator="containsText" text="O">
      <formula>NOT(ISERROR(SEARCH("O",D10)))</formula>
    </cfRule>
    <cfRule type="containsText" dxfId="76" priority="52" stopIfTrue="1" operator="containsText" text="X">
      <formula>NOT(ISERROR(SEARCH("X",D10)))</formula>
    </cfRule>
  </conditionalFormatting>
  <conditionalFormatting sqref="D10:D12">
    <cfRule type="containsText" dxfId="75" priority="49" stopIfTrue="1" operator="containsText" text="O">
      <formula>NOT(ISERROR(SEARCH("O",D10)))</formula>
    </cfRule>
    <cfRule type="containsText" dxfId="74" priority="50" stopIfTrue="1" operator="containsText" text="X">
      <formula>NOT(ISERROR(SEARCH("X",D10)))</formula>
    </cfRule>
  </conditionalFormatting>
  <conditionalFormatting sqref="D11:D13">
    <cfRule type="containsText" dxfId="73" priority="47" stopIfTrue="1" operator="containsText" text="O">
      <formula>NOT(ISERROR(SEARCH("O",D11)))</formula>
    </cfRule>
    <cfRule type="containsText" dxfId="72" priority="48" stopIfTrue="1" operator="containsText" text="X">
      <formula>NOT(ISERROR(SEARCH("X",D11)))</formula>
    </cfRule>
  </conditionalFormatting>
  <conditionalFormatting sqref="D11:D13">
    <cfRule type="containsText" dxfId="71" priority="45" stopIfTrue="1" operator="containsText" text="O">
      <formula>NOT(ISERROR(SEARCH("O",D11)))</formula>
    </cfRule>
    <cfRule type="containsText" dxfId="70" priority="46" stopIfTrue="1" operator="containsText" text="X">
      <formula>NOT(ISERROR(SEARCH("X",D11)))</formula>
    </cfRule>
  </conditionalFormatting>
  <conditionalFormatting sqref="D11:D13">
    <cfRule type="containsText" dxfId="69" priority="43" stopIfTrue="1" operator="containsText" text="O">
      <formula>NOT(ISERROR(SEARCH("O",D11)))</formula>
    </cfRule>
    <cfRule type="containsText" dxfId="68" priority="44" stopIfTrue="1" operator="containsText" text="X">
      <formula>NOT(ISERROR(SEARCH("X",D11)))</formula>
    </cfRule>
  </conditionalFormatting>
  <conditionalFormatting sqref="D11:D13">
    <cfRule type="containsText" dxfId="67" priority="41" stopIfTrue="1" operator="containsText" text="O">
      <formula>NOT(ISERROR(SEARCH("O",D11)))</formula>
    </cfRule>
    <cfRule type="containsText" dxfId="66" priority="42" stopIfTrue="1" operator="containsText" text="X">
      <formula>NOT(ISERROR(SEARCH("X",D11)))</formula>
    </cfRule>
  </conditionalFormatting>
  <conditionalFormatting sqref="D11:D13">
    <cfRule type="containsText" dxfId="65" priority="39" stopIfTrue="1" operator="containsText" text="O">
      <formula>NOT(ISERROR(SEARCH("O",D11)))</formula>
    </cfRule>
    <cfRule type="containsText" dxfId="64" priority="40" stopIfTrue="1" operator="containsText" text="X">
      <formula>NOT(ISERROR(SEARCH("X",D11)))</formula>
    </cfRule>
  </conditionalFormatting>
  <conditionalFormatting sqref="D11:D13">
    <cfRule type="containsText" dxfId="63" priority="37" stopIfTrue="1" operator="containsText" text="O">
      <formula>NOT(ISERROR(SEARCH("O",D11)))</formula>
    </cfRule>
    <cfRule type="containsText" dxfId="62" priority="38" stopIfTrue="1" operator="containsText" text="X">
      <formula>NOT(ISERROR(SEARCH("X",D11)))</formula>
    </cfRule>
  </conditionalFormatting>
  <conditionalFormatting sqref="H19">
    <cfRule type="cellIs" dxfId="61" priority="36" operator="greaterThan">
      <formula>$D$106</formula>
    </cfRule>
  </conditionalFormatting>
  <conditionalFormatting sqref="I19">
    <cfRule type="cellIs" dxfId="60" priority="35" operator="greaterThan">
      <formula>10</formula>
    </cfRule>
  </conditionalFormatting>
  <conditionalFormatting sqref="H36">
    <cfRule type="cellIs" dxfId="59" priority="34" operator="greaterThan">
      <formula>$D$106</formula>
    </cfRule>
  </conditionalFormatting>
  <conditionalFormatting sqref="I36">
    <cfRule type="cellIs" dxfId="58" priority="33" operator="greaterThan">
      <formula>10</formula>
    </cfRule>
  </conditionalFormatting>
  <conditionalFormatting sqref="H53">
    <cfRule type="cellIs" dxfId="57" priority="32" operator="greaterThan">
      <formula>$D$106</formula>
    </cfRule>
  </conditionalFormatting>
  <conditionalFormatting sqref="I53">
    <cfRule type="cellIs" dxfId="56" priority="31" operator="greaterThan">
      <formula>10</formula>
    </cfRule>
  </conditionalFormatting>
  <conditionalFormatting sqref="H70">
    <cfRule type="cellIs" dxfId="55" priority="30" operator="greaterThan">
      <formula>$D$106</formula>
    </cfRule>
  </conditionalFormatting>
  <conditionalFormatting sqref="I70">
    <cfRule type="cellIs" dxfId="54" priority="29" operator="greaterThan">
      <formula>10</formula>
    </cfRule>
  </conditionalFormatting>
  <conditionalFormatting sqref="D11:D13">
    <cfRule type="containsText" dxfId="53" priority="27" stopIfTrue="1" operator="containsText" text="O">
      <formula>NOT(ISERROR(SEARCH("O",D11)))</formula>
    </cfRule>
    <cfRule type="containsText" dxfId="52" priority="28" stopIfTrue="1" operator="containsText" text="X">
      <formula>NOT(ISERROR(SEARCH("X",D11)))</formula>
    </cfRule>
  </conditionalFormatting>
  <conditionalFormatting sqref="H19">
    <cfRule type="cellIs" dxfId="51" priority="26" operator="greaterThan">
      <formula>$D$106</formula>
    </cfRule>
  </conditionalFormatting>
  <conditionalFormatting sqref="I19">
    <cfRule type="cellIs" dxfId="50" priority="25" operator="greaterThan">
      <formula>10</formula>
    </cfRule>
  </conditionalFormatting>
  <conditionalFormatting sqref="H36">
    <cfRule type="cellIs" dxfId="49" priority="24" operator="greaterThan">
      <formula>$D$106</formula>
    </cfRule>
  </conditionalFormatting>
  <conditionalFormatting sqref="I36">
    <cfRule type="cellIs" dxfId="48" priority="23" operator="greaterThan">
      <formula>10</formula>
    </cfRule>
  </conditionalFormatting>
  <conditionalFormatting sqref="H53">
    <cfRule type="cellIs" dxfId="47" priority="22" operator="greaterThan">
      <formula>$D$106</formula>
    </cfRule>
  </conditionalFormatting>
  <conditionalFormatting sqref="I53">
    <cfRule type="cellIs" dxfId="46" priority="21" operator="greaterThan">
      <formula>10</formula>
    </cfRule>
  </conditionalFormatting>
  <conditionalFormatting sqref="H70">
    <cfRule type="cellIs" dxfId="45" priority="20" operator="greaterThan">
      <formula>$D$106</formula>
    </cfRule>
  </conditionalFormatting>
  <conditionalFormatting sqref="I70">
    <cfRule type="cellIs" dxfId="44" priority="19" operator="greaterThan">
      <formula>10</formula>
    </cfRule>
  </conditionalFormatting>
  <conditionalFormatting sqref="D11:D13">
    <cfRule type="containsText" dxfId="43" priority="17" stopIfTrue="1" operator="containsText" text="O">
      <formula>NOT(ISERROR(SEARCH("O",D11)))</formula>
    </cfRule>
    <cfRule type="containsText" dxfId="42" priority="18" stopIfTrue="1" operator="containsText" text="X">
      <formula>NOT(ISERROR(SEARCH("X",D11)))</formula>
    </cfRule>
  </conditionalFormatting>
  <conditionalFormatting sqref="H19">
    <cfRule type="cellIs" dxfId="41" priority="16" operator="greaterThan">
      <formula>$D$106</formula>
    </cfRule>
  </conditionalFormatting>
  <conditionalFormatting sqref="I19">
    <cfRule type="cellIs" dxfId="40" priority="15" operator="greaterThan">
      <formula>10</formula>
    </cfRule>
  </conditionalFormatting>
  <conditionalFormatting sqref="H36">
    <cfRule type="cellIs" dxfId="39" priority="14" operator="greaterThan">
      <formula>$D$106</formula>
    </cfRule>
  </conditionalFormatting>
  <conditionalFormatting sqref="I36">
    <cfRule type="cellIs" dxfId="38" priority="13" operator="greaterThan">
      <formula>10</formula>
    </cfRule>
  </conditionalFormatting>
  <conditionalFormatting sqref="H53">
    <cfRule type="cellIs" dxfId="37" priority="12" operator="greaterThan">
      <formula>$D$106</formula>
    </cfRule>
  </conditionalFormatting>
  <conditionalFormatting sqref="I53">
    <cfRule type="cellIs" dxfId="36" priority="11" operator="greaterThan">
      <formula>10</formula>
    </cfRule>
  </conditionalFormatting>
  <conditionalFormatting sqref="H70">
    <cfRule type="cellIs" dxfId="35" priority="10" operator="greaterThan">
      <formula>$D$106</formula>
    </cfRule>
  </conditionalFormatting>
  <conditionalFormatting sqref="I70">
    <cfRule type="cellIs" dxfId="34" priority="9" operator="greaterThan">
      <formula>10</formula>
    </cfRule>
  </conditionalFormatting>
  <conditionalFormatting sqref="H87">
    <cfRule type="cellIs" dxfId="33" priority="8" operator="greaterThan">
      <formula>$D$106</formula>
    </cfRule>
  </conditionalFormatting>
  <conditionalFormatting sqref="I87">
    <cfRule type="cellIs" dxfId="32" priority="7" operator="greaterThan">
      <formula>10</formula>
    </cfRule>
  </conditionalFormatting>
  <conditionalFormatting sqref="H89">
    <cfRule type="cellIs" dxfId="31" priority="6" operator="greaterThan">
      <formula>$D$107</formula>
    </cfRule>
  </conditionalFormatting>
  <conditionalFormatting sqref="I89">
    <cfRule type="cellIs" dxfId="30" priority="5" operator="greaterThan">
      <formula>$D$109</formula>
    </cfRule>
  </conditionalFormatting>
  <conditionalFormatting sqref="D11:D13">
    <cfRule type="containsText" dxfId="29" priority="3" stopIfTrue="1" operator="containsText" text="O">
      <formula>NOT(ISERROR(SEARCH("O",D11)))</formula>
    </cfRule>
    <cfRule type="containsText" dxfId="28" priority="4" stopIfTrue="1" operator="containsText" text="X">
      <formula>NOT(ISERROR(SEARCH("X",D11)))</formula>
    </cfRule>
  </conditionalFormatting>
  <conditionalFormatting sqref="H19 H36 H53 H70">
    <cfRule type="cellIs" dxfId="27" priority="2" operator="greaterThan">
      <formula>$D$106</formula>
    </cfRule>
  </conditionalFormatting>
  <conditionalFormatting sqref="I19 I36 I53 I70">
    <cfRule type="cellIs" dxfId="26" priority="1" operator="greaterThan">
      <formula>10</formula>
    </cfRule>
  </conditionalFormatting>
  <dataValidations count="1">
    <dataValidation type="list" allowBlank="1" showInputMessage="1" showErrorMessage="1" sqref="D4:D86">
      <formula1>$AR$4:$AR109</formula1>
    </dataValidation>
  </dataValidation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K81"/>
  <sheetViews>
    <sheetView workbookViewId="0">
      <selection activeCell="M32" sqref="M32"/>
    </sheetView>
  </sheetViews>
  <sheetFormatPr baseColWidth="10" defaultRowHeight="12.75"/>
  <cols>
    <col min="1" max="1" width="10.42578125" style="4" customWidth="1"/>
    <col min="2" max="2" width="4.85546875" style="4" customWidth="1"/>
    <col min="3" max="3" width="16.42578125" style="4" customWidth="1"/>
    <col min="4" max="4" width="9" style="4" customWidth="1"/>
    <col min="5" max="6" width="11.42578125" style="4"/>
    <col min="7" max="7" width="10.28515625" style="4" customWidth="1"/>
    <col min="8" max="8" width="10" style="4" customWidth="1"/>
    <col min="9" max="9" width="15.28515625" style="4" customWidth="1"/>
    <col min="10" max="10" width="9.42578125" style="4" customWidth="1"/>
    <col min="11" max="256" width="11.42578125" style="4"/>
    <col min="257" max="257" width="10.42578125" style="4" customWidth="1"/>
    <col min="258" max="258" width="4.85546875" style="4" customWidth="1"/>
    <col min="259" max="259" width="16.42578125" style="4" customWidth="1"/>
    <col min="260" max="260" width="9" style="4" customWidth="1"/>
    <col min="261" max="262" width="11.42578125" style="4"/>
    <col min="263" max="263" width="10.28515625" style="4" customWidth="1"/>
    <col min="264" max="264" width="10" style="4" customWidth="1"/>
    <col min="265" max="265" width="15.28515625" style="4" customWidth="1"/>
    <col min="266" max="266" width="9.42578125" style="4" customWidth="1"/>
    <col min="267" max="512" width="11.42578125" style="4"/>
    <col min="513" max="513" width="10.42578125" style="4" customWidth="1"/>
    <col min="514" max="514" width="4.85546875" style="4" customWidth="1"/>
    <col min="515" max="515" width="16.42578125" style="4" customWidth="1"/>
    <col min="516" max="516" width="9" style="4" customWidth="1"/>
    <col min="517" max="518" width="11.42578125" style="4"/>
    <col min="519" max="519" width="10.28515625" style="4" customWidth="1"/>
    <col min="520" max="520" width="10" style="4" customWidth="1"/>
    <col min="521" max="521" width="15.28515625" style="4" customWidth="1"/>
    <col min="522" max="522" width="9.42578125" style="4" customWidth="1"/>
    <col min="523" max="768" width="11.42578125" style="4"/>
    <col min="769" max="769" width="10.42578125" style="4" customWidth="1"/>
    <col min="770" max="770" width="4.85546875" style="4" customWidth="1"/>
    <col min="771" max="771" width="16.42578125" style="4" customWidth="1"/>
    <col min="772" max="772" width="9" style="4" customWidth="1"/>
    <col min="773" max="774" width="11.42578125" style="4"/>
    <col min="775" max="775" width="10.28515625" style="4" customWidth="1"/>
    <col min="776" max="776" width="10" style="4" customWidth="1"/>
    <col min="777" max="777" width="15.28515625" style="4" customWidth="1"/>
    <col min="778" max="778" width="9.42578125" style="4" customWidth="1"/>
    <col min="779" max="1024" width="11.42578125" style="4"/>
    <col min="1025" max="1025" width="10.42578125" style="4" customWidth="1"/>
    <col min="1026" max="1026" width="4.85546875" style="4" customWidth="1"/>
    <col min="1027" max="1027" width="16.42578125" style="4" customWidth="1"/>
    <col min="1028" max="1028" width="9" style="4" customWidth="1"/>
    <col min="1029" max="1030" width="11.42578125" style="4"/>
    <col min="1031" max="1031" width="10.28515625" style="4" customWidth="1"/>
    <col min="1032" max="1032" width="10" style="4" customWidth="1"/>
    <col min="1033" max="1033" width="15.28515625" style="4" customWidth="1"/>
    <col min="1034" max="1034" width="9.42578125" style="4" customWidth="1"/>
    <col min="1035" max="1280" width="11.42578125" style="4"/>
    <col min="1281" max="1281" width="10.42578125" style="4" customWidth="1"/>
    <col min="1282" max="1282" width="4.85546875" style="4" customWidth="1"/>
    <col min="1283" max="1283" width="16.42578125" style="4" customWidth="1"/>
    <col min="1284" max="1284" width="9" style="4" customWidth="1"/>
    <col min="1285" max="1286" width="11.42578125" style="4"/>
    <col min="1287" max="1287" width="10.28515625" style="4" customWidth="1"/>
    <col min="1288" max="1288" width="10" style="4" customWidth="1"/>
    <col min="1289" max="1289" width="15.28515625" style="4" customWidth="1"/>
    <col min="1290" max="1290" width="9.42578125" style="4" customWidth="1"/>
    <col min="1291" max="1536" width="11.42578125" style="4"/>
    <col min="1537" max="1537" width="10.42578125" style="4" customWidth="1"/>
    <col min="1538" max="1538" width="4.85546875" style="4" customWidth="1"/>
    <col min="1539" max="1539" width="16.42578125" style="4" customWidth="1"/>
    <col min="1540" max="1540" width="9" style="4" customWidth="1"/>
    <col min="1541" max="1542" width="11.42578125" style="4"/>
    <col min="1543" max="1543" width="10.28515625" style="4" customWidth="1"/>
    <col min="1544" max="1544" width="10" style="4" customWidth="1"/>
    <col min="1545" max="1545" width="15.28515625" style="4" customWidth="1"/>
    <col min="1546" max="1546" width="9.42578125" style="4" customWidth="1"/>
    <col min="1547" max="1792" width="11.42578125" style="4"/>
    <col min="1793" max="1793" width="10.42578125" style="4" customWidth="1"/>
    <col min="1794" max="1794" width="4.85546875" style="4" customWidth="1"/>
    <col min="1795" max="1795" width="16.42578125" style="4" customWidth="1"/>
    <col min="1796" max="1796" width="9" style="4" customWidth="1"/>
    <col min="1797" max="1798" width="11.42578125" style="4"/>
    <col min="1799" max="1799" width="10.28515625" style="4" customWidth="1"/>
    <col min="1800" max="1800" width="10" style="4" customWidth="1"/>
    <col min="1801" max="1801" width="15.28515625" style="4" customWidth="1"/>
    <col min="1802" max="1802" width="9.42578125" style="4" customWidth="1"/>
    <col min="1803" max="2048" width="11.42578125" style="4"/>
    <col min="2049" max="2049" width="10.42578125" style="4" customWidth="1"/>
    <col min="2050" max="2050" width="4.85546875" style="4" customWidth="1"/>
    <col min="2051" max="2051" width="16.42578125" style="4" customWidth="1"/>
    <col min="2052" max="2052" width="9" style="4" customWidth="1"/>
    <col min="2053" max="2054" width="11.42578125" style="4"/>
    <col min="2055" max="2055" width="10.28515625" style="4" customWidth="1"/>
    <col min="2056" max="2056" width="10" style="4" customWidth="1"/>
    <col min="2057" max="2057" width="15.28515625" style="4" customWidth="1"/>
    <col min="2058" max="2058" width="9.42578125" style="4" customWidth="1"/>
    <col min="2059" max="2304" width="11.42578125" style="4"/>
    <col min="2305" max="2305" width="10.42578125" style="4" customWidth="1"/>
    <col min="2306" max="2306" width="4.85546875" style="4" customWidth="1"/>
    <col min="2307" max="2307" width="16.42578125" style="4" customWidth="1"/>
    <col min="2308" max="2308" width="9" style="4" customWidth="1"/>
    <col min="2309" max="2310" width="11.42578125" style="4"/>
    <col min="2311" max="2311" width="10.28515625" style="4" customWidth="1"/>
    <col min="2312" max="2312" width="10" style="4" customWidth="1"/>
    <col min="2313" max="2313" width="15.28515625" style="4" customWidth="1"/>
    <col min="2314" max="2314" width="9.42578125" style="4" customWidth="1"/>
    <col min="2315" max="2560" width="11.42578125" style="4"/>
    <col min="2561" max="2561" width="10.42578125" style="4" customWidth="1"/>
    <col min="2562" max="2562" width="4.85546875" style="4" customWidth="1"/>
    <col min="2563" max="2563" width="16.42578125" style="4" customWidth="1"/>
    <col min="2564" max="2564" width="9" style="4" customWidth="1"/>
    <col min="2565" max="2566" width="11.42578125" style="4"/>
    <col min="2567" max="2567" width="10.28515625" style="4" customWidth="1"/>
    <col min="2568" max="2568" width="10" style="4" customWidth="1"/>
    <col min="2569" max="2569" width="15.28515625" style="4" customWidth="1"/>
    <col min="2570" max="2570" width="9.42578125" style="4" customWidth="1"/>
    <col min="2571" max="2816" width="11.42578125" style="4"/>
    <col min="2817" max="2817" width="10.42578125" style="4" customWidth="1"/>
    <col min="2818" max="2818" width="4.85546875" style="4" customWidth="1"/>
    <col min="2819" max="2819" width="16.42578125" style="4" customWidth="1"/>
    <col min="2820" max="2820" width="9" style="4" customWidth="1"/>
    <col min="2821" max="2822" width="11.42578125" style="4"/>
    <col min="2823" max="2823" width="10.28515625" style="4" customWidth="1"/>
    <col min="2824" max="2824" width="10" style="4" customWidth="1"/>
    <col min="2825" max="2825" width="15.28515625" style="4" customWidth="1"/>
    <col min="2826" max="2826" width="9.42578125" style="4" customWidth="1"/>
    <col min="2827" max="3072" width="11.42578125" style="4"/>
    <col min="3073" max="3073" width="10.42578125" style="4" customWidth="1"/>
    <col min="3074" max="3074" width="4.85546875" style="4" customWidth="1"/>
    <col min="3075" max="3075" width="16.42578125" style="4" customWidth="1"/>
    <col min="3076" max="3076" width="9" style="4" customWidth="1"/>
    <col min="3077" max="3078" width="11.42578125" style="4"/>
    <col min="3079" max="3079" width="10.28515625" style="4" customWidth="1"/>
    <col min="3080" max="3080" width="10" style="4" customWidth="1"/>
    <col min="3081" max="3081" width="15.28515625" style="4" customWidth="1"/>
    <col min="3082" max="3082" width="9.42578125" style="4" customWidth="1"/>
    <col min="3083" max="3328" width="11.42578125" style="4"/>
    <col min="3329" max="3329" width="10.42578125" style="4" customWidth="1"/>
    <col min="3330" max="3330" width="4.85546875" style="4" customWidth="1"/>
    <col min="3331" max="3331" width="16.42578125" style="4" customWidth="1"/>
    <col min="3332" max="3332" width="9" style="4" customWidth="1"/>
    <col min="3333" max="3334" width="11.42578125" style="4"/>
    <col min="3335" max="3335" width="10.28515625" style="4" customWidth="1"/>
    <col min="3336" max="3336" width="10" style="4" customWidth="1"/>
    <col min="3337" max="3337" width="15.28515625" style="4" customWidth="1"/>
    <col min="3338" max="3338" width="9.42578125" style="4" customWidth="1"/>
    <col min="3339" max="3584" width="11.42578125" style="4"/>
    <col min="3585" max="3585" width="10.42578125" style="4" customWidth="1"/>
    <col min="3586" max="3586" width="4.85546875" style="4" customWidth="1"/>
    <col min="3587" max="3587" width="16.42578125" style="4" customWidth="1"/>
    <col min="3588" max="3588" width="9" style="4" customWidth="1"/>
    <col min="3589" max="3590" width="11.42578125" style="4"/>
    <col min="3591" max="3591" width="10.28515625" style="4" customWidth="1"/>
    <col min="3592" max="3592" width="10" style="4" customWidth="1"/>
    <col min="3593" max="3593" width="15.28515625" style="4" customWidth="1"/>
    <col min="3594" max="3594" width="9.42578125" style="4" customWidth="1"/>
    <col min="3595" max="3840" width="11.42578125" style="4"/>
    <col min="3841" max="3841" width="10.42578125" style="4" customWidth="1"/>
    <col min="3842" max="3842" width="4.85546875" style="4" customWidth="1"/>
    <col min="3843" max="3843" width="16.42578125" style="4" customWidth="1"/>
    <col min="3844" max="3844" width="9" style="4" customWidth="1"/>
    <col min="3845" max="3846" width="11.42578125" style="4"/>
    <col min="3847" max="3847" width="10.28515625" style="4" customWidth="1"/>
    <col min="3848" max="3848" width="10" style="4" customWidth="1"/>
    <col min="3849" max="3849" width="15.28515625" style="4" customWidth="1"/>
    <col min="3850" max="3850" width="9.42578125" style="4" customWidth="1"/>
    <col min="3851" max="4096" width="11.42578125" style="4"/>
    <col min="4097" max="4097" width="10.42578125" style="4" customWidth="1"/>
    <col min="4098" max="4098" width="4.85546875" style="4" customWidth="1"/>
    <col min="4099" max="4099" width="16.42578125" style="4" customWidth="1"/>
    <col min="4100" max="4100" width="9" style="4" customWidth="1"/>
    <col min="4101" max="4102" width="11.42578125" style="4"/>
    <col min="4103" max="4103" width="10.28515625" style="4" customWidth="1"/>
    <col min="4104" max="4104" width="10" style="4" customWidth="1"/>
    <col min="4105" max="4105" width="15.28515625" style="4" customWidth="1"/>
    <col min="4106" max="4106" width="9.42578125" style="4" customWidth="1"/>
    <col min="4107" max="4352" width="11.42578125" style="4"/>
    <col min="4353" max="4353" width="10.42578125" style="4" customWidth="1"/>
    <col min="4354" max="4354" width="4.85546875" style="4" customWidth="1"/>
    <col min="4355" max="4355" width="16.42578125" style="4" customWidth="1"/>
    <col min="4356" max="4356" width="9" style="4" customWidth="1"/>
    <col min="4357" max="4358" width="11.42578125" style="4"/>
    <col min="4359" max="4359" width="10.28515625" style="4" customWidth="1"/>
    <col min="4360" max="4360" width="10" style="4" customWidth="1"/>
    <col min="4361" max="4361" width="15.28515625" style="4" customWidth="1"/>
    <col min="4362" max="4362" width="9.42578125" style="4" customWidth="1"/>
    <col min="4363" max="4608" width="11.42578125" style="4"/>
    <col min="4609" max="4609" width="10.42578125" style="4" customWidth="1"/>
    <col min="4610" max="4610" width="4.85546875" style="4" customWidth="1"/>
    <col min="4611" max="4611" width="16.42578125" style="4" customWidth="1"/>
    <col min="4612" max="4612" width="9" style="4" customWidth="1"/>
    <col min="4613" max="4614" width="11.42578125" style="4"/>
    <col min="4615" max="4615" width="10.28515625" style="4" customWidth="1"/>
    <col min="4616" max="4616" width="10" style="4" customWidth="1"/>
    <col min="4617" max="4617" width="15.28515625" style="4" customWidth="1"/>
    <col min="4618" max="4618" width="9.42578125" style="4" customWidth="1"/>
    <col min="4619" max="4864" width="11.42578125" style="4"/>
    <col min="4865" max="4865" width="10.42578125" style="4" customWidth="1"/>
    <col min="4866" max="4866" width="4.85546875" style="4" customWidth="1"/>
    <col min="4867" max="4867" width="16.42578125" style="4" customWidth="1"/>
    <col min="4868" max="4868" width="9" style="4" customWidth="1"/>
    <col min="4869" max="4870" width="11.42578125" style="4"/>
    <col min="4871" max="4871" width="10.28515625" style="4" customWidth="1"/>
    <col min="4872" max="4872" width="10" style="4" customWidth="1"/>
    <col min="4873" max="4873" width="15.28515625" style="4" customWidth="1"/>
    <col min="4874" max="4874" width="9.42578125" style="4" customWidth="1"/>
    <col min="4875" max="5120" width="11.42578125" style="4"/>
    <col min="5121" max="5121" width="10.42578125" style="4" customWidth="1"/>
    <col min="5122" max="5122" width="4.85546875" style="4" customWidth="1"/>
    <col min="5123" max="5123" width="16.42578125" style="4" customWidth="1"/>
    <col min="5124" max="5124" width="9" style="4" customWidth="1"/>
    <col min="5125" max="5126" width="11.42578125" style="4"/>
    <col min="5127" max="5127" width="10.28515625" style="4" customWidth="1"/>
    <col min="5128" max="5128" width="10" style="4" customWidth="1"/>
    <col min="5129" max="5129" width="15.28515625" style="4" customWidth="1"/>
    <col min="5130" max="5130" width="9.42578125" style="4" customWidth="1"/>
    <col min="5131" max="5376" width="11.42578125" style="4"/>
    <col min="5377" max="5377" width="10.42578125" style="4" customWidth="1"/>
    <col min="5378" max="5378" width="4.85546875" style="4" customWidth="1"/>
    <col min="5379" max="5379" width="16.42578125" style="4" customWidth="1"/>
    <col min="5380" max="5380" width="9" style="4" customWidth="1"/>
    <col min="5381" max="5382" width="11.42578125" style="4"/>
    <col min="5383" max="5383" width="10.28515625" style="4" customWidth="1"/>
    <col min="5384" max="5384" width="10" style="4" customWidth="1"/>
    <col min="5385" max="5385" width="15.28515625" style="4" customWidth="1"/>
    <col min="5386" max="5386" width="9.42578125" style="4" customWidth="1"/>
    <col min="5387" max="5632" width="11.42578125" style="4"/>
    <col min="5633" max="5633" width="10.42578125" style="4" customWidth="1"/>
    <col min="5634" max="5634" width="4.85546875" style="4" customWidth="1"/>
    <col min="5635" max="5635" width="16.42578125" style="4" customWidth="1"/>
    <col min="5636" max="5636" width="9" style="4" customWidth="1"/>
    <col min="5637" max="5638" width="11.42578125" style="4"/>
    <col min="5639" max="5639" width="10.28515625" style="4" customWidth="1"/>
    <col min="5640" max="5640" width="10" style="4" customWidth="1"/>
    <col min="5641" max="5641" width="15.28515625" style="4" customWidth="1"/>
    <col min="5642" max="5642" width="9.42578125" style="4" customWidth="1"/>
    <col min="5643" max="5888" width="11.42578125" style="4"/>
    <col min="5889" max="5889" width="10.42578125" style="4" customWidth="1"/>
    <col min="5890" max="5890" width="4.85546875" style="4" customWidth="1"/>
    <col min="5891" max="5891" width="16.42578125" style="4" customWidth="1"/>
    <col min="5892" max="5892" width="9" style="4" customWidth="1"/>
    <col min="5893" max="5894" width="11.42578125" style="4"/>
    <col min="5895" max="5895" width="10.28515625" style="4" customWidth="1"/>
    <col min="5896" max="5896" width="10" style="4" customWidth="1"/>
    <col min="5897" max="5897" width="15.28515625" style="4" customWidth="1"/>
    <col min="5898" max="5898" width="9.42578125" style="4" customWidth="1"/>
    <col min="5899" max="6144" width="11.42578125" style="4"/>
    <col min="6145" max="6145" width="10.42578125" style="4" customWidth="1"/>
    <col min="6146" max="6146" width="4.85546875" style="4" customWidth="1"/>
    <col min="6147" max="6147" width="16.42578125" style="4" customWidth="1"/>
    <col min="6148" max="6148" width="9" style="4" customWidth="1"/>
    <col min="6149" max="6150" width="11.42578125" style="4"/>
    <col min="6151" max="6151" width="10.28515625" style="4" customWidth="1"/>
    <col min="6152" max="6152" width="10" style="4" customWidth="1"/>
    <col min="6153" max="6153" width="15.28515625" style="4" customWidth="1"/>
    <col min="6154" max="6154" width="9.42578125" style="4" customWidth="1"/>
    <col min="6155" max="6400" width="11.42578125" style="4"/>
    <col min="6401" max="6401" width="10.42578125" style="4" customWidth="1"/>
    <col min="6402" max="6402" width="4.85546875" style="4" customWidth="1"/>
    <col min="6403" max="6403" width="16.42578125" style="4" customWidth="1"/>
    <col min="6404" max="6404" width="9" style="4" customWidth="1"/>
    <col min="6405" max="6406" width="11.42578125" style="4"/>
    <col min="6407" max="6407" width="10.28515625" style="4" customWidth="1"/>
    <col min="6408" max="6408" width="10" style="4" customWidth="1"/>
    <col min="6409" max="6409" width="15.28515625" style="4" customWidth="1"/>
    <col min="6410" max="6410" width="9.42578125" style="4" customWidth="1"/>
    <col min="6411" max="6656" width="11.42578125" style="4"/>
    <col min="6657" max="6657" width="10.42578125" style="4" customWidth="1"/>
    <col min="6658" max="6658" width="4.85546875" style="4" customWidth="1"/>
    <col min="6659" max="6659" width="16.42578125" style="4" customWidth="1"/>
    <col min="6660" max="6660" width="9" style="4" customWidth="1"/>
    <col min="6661" max="6662" width="11.42578125" style="4"/>
    <col min="6663" max="6663" width="10.28515625" style="4" customWidth="1"/>
    <col min="6664" max="6664" width="10" style="4" customWidth="1"/>
    <col min="6665" max="6665" width="15.28515625" style="4" customWidth="1"/>
    <col min="6666" max="6666" width="9.42578125" style="4" customWidth="1"/>
    <col min="6667" max="6912" width="11.42578125" style="4"/>
    <col min="6913" max="6913" width="10.42578125" style="4" customWidth="1"/>
    <col min="6914" max="6914" width="4.85546875" style="4" customWidth="1"/>
    <col min="6915" max="6915" width="16.42578125" style="4" customWidth="1"/>
    <col min="6916" max="6916" width="9" style="4" customWidth="1"/>
    <col min="6917" max="6918" width="11.42578125" style="4"/>
    <col min="6919" max="6919" width="10.28515625" style="4" customWidth="1"/>
    <col min="6920" max="6920" width="10" style="4" customWidth="1"/>
    <col min="6921" max="6921" width="15.28515625" style="4" customWidth="1"/>
    <col min="6922" max="6922" width="9.42578125" style="4" customWidth="1"/>
    <col min="6923" max="7168" width="11.42578125" style="4"/>
    <col min="7169" max="7169" width="10.42578125" style="4" customWidth="1"/>
    <col min="7170" max="7170" width="4.85546875" style="4" customWidth="1"/>
    <col min="7171" max="7171" width="16.42578125" style="4" customWidth="1"/>
    <col min="7172" max="7172" width="9" style="4" customWidth="1"/>
    <col min="7173" max="7174" width="11.42578125" style="4"/>
    <col min="7175" max="7175" width="10.28515625" style="4" customWidth="1"/>
    <col min="7176" max="7176" width="10" style="4" customWidth="1"/>
    <col min="7177" max="7177" width="15.28515625" style="4" customWidth="1"/>
    <col min="7178" max="7178" width="9.42578125" style="4" customWidth="1"/>
    <col min="7179" max="7424" width="11.42578125" style="4"/>
    <col min="7425" max="7425" width="10.42578125" style="4" customWidth="1"/>
    <col min="7426" max="7426" width="4.85546875" style="4" customWidth="1"/>
    <col min="7427" max="7427" width="16.42578125" style="4" customWidth="1"/>
    <col min="7428" max="7428" width="9" style="4" customWidth="1"/>
    <col min="7429" max="7430" width="11.42578125" style="4"/>
    <col min="7431" max="7431" width="10.28515625" style="4" customWidth="1"/>
    <col min="7432" max="7432" width="10" style="4" customWidth="1"/>
    <col min="7433" max="7433" width="15.28515625" style="4" customWidth="1"/>
    <col min="7434" max="7434" width="9.42578125" style="4" customWidth="1"/>
    <col min="7435" max="7680" width="11.42578125" style="4"/>
    <col min="7681" max="7681" width="10.42578125" style="4" customWidth="1"/>
    <col min="7682" max="7682" width="4.85546875" style="4" customWidth="1"/>
    <col min="7683" max="7683" width="16.42578125" style="4" customWidth="1"/>
    <col min="7684" max="7684" width="9" style="4" customWidth="1"/>
    <col min="7685" max="7686" width="11.42578125" style="4"/>
    <col min="7687" max="7687" width="10.28515625" style="4" customWidth="1"/>
    <col min="7688" max="7688" width="10" style="4" customWidth="1"/>
    <col min="7689" max="7689" width="15.28515625" style="4" customWidth="1"/>
    <col min="7690" max="7690" width="9.42578125" style="4" customWidth="1"/>
    <col min="7691" max="7936" width="11.42578125" style="4"/>
    <col min="7937" max="7937" width="10.42578125" style="4" customWidth="1"/>
    <col min="7938" max="7938" width="4.85546875" style="4" customWidth="1"/>
    <col min="7939" max="7939" width="16.42578125" style="4" customWidth="1"/>
    <col min="7940" max="7940" width="9" style="4" customWidth="1"/>
    <col min="7941" max="7942" width="11.42578125" style="4"/>
    <col min="7943" max="7943" width="10.28515625" style="4" customWidth="1"/>
    <col min="7944" max="7944" width="10" style="4" customWidth="1"/>
    <col min="7945" max="7945" width="15.28515625" style="4" customWidth="1"/>
    <col min="7946" max="7946" width="9.42578125" style="4" customWidth="1"/>
    <col min="7947" max="8192" width="11.42578125" style="4"/>
    <col min="8193" max="8193" width="10.42578125" style="4" customWidth="1"/>
    <col min="8194" max="8194" width="4.85546875" style="4" customWidth="1"/>
    <col min="8195" max="8195" width="16.42578125" style="4" customWidth="1"/>
    <col min="8196" max="8196" width="9" style="4" customWidth="1"/>
    <col min="8197" max="8198" width="11.42578125" style="4"/>
    <col min="8199" max="8199" width="10.28515625" style="4" customWidth="1"/>
    <col min="8200" max="8200" width="10" style="4" customWidth="1"/>
    <col min="8201" max="8201" width="15.28515625" style="4" customWidth="1"/>
    <col min="8202" max="8202" width="9.42578125" style="4" customWidth="1"/>
    <col min="8203" max="8448" width="11.42578125" style="4"/>
    <col min="8449" max="8449" width="10.42578125" style="4" customWidth="1"/>
    <col min="8450" max="8450" width="4.85546875" style="4" customWidth="1"/>
    <col min="8451" max="8451" width="16.42578125" style="4" customWidth="1"/>
    <col min="8452" max="8452" width="9" style="4" customWidth="1"/>
    <col min="8453" max="8454" width="11.42578125" style="4"/>
    <col min="8455" max="8455" width="10.28515625" style="4" customWidth="1"/>
    <col min="8456" max="8456" width="10" style="4" customWidth="1"/>
    <col min="8457" max="8457" width="15.28515625" style="4" customWidth="1"/>
    <col min="8458" max="8458" width="9.42578125" style="4" customWidth="1"/>
    <col min="8459" max="8704" width="11.42578125" style="4"/>
    <col min="8705" max="8705" width="10.42578125" style="4" customWidth="1"/>
    <col min="8706" max="8706" width="4.85546875" style="4" customWidth="1"/>
    <col min="8707" max="8707" width="16.42578125" style="4" customWidth="1"/>
    <col min="8708" max="8708" width="9" style="4" customWidth="1"/>
    <col min="8709" max="8710" width="11.42578125" style="4"/>
    <col min="8711" max="8711" width="10.28515625" style="4" customWidth="1"/>
    <col min="8712" max="8712" width="10" style="4" customWidth="1"/>
    <col min="8713" max="8713" width="15.28515625" style="4" customWidth="1"/>
    <col min="8714" max="8714" width="9.42578125" style="4" customWidth="1"/>
    <col min="8715" max="8960" width="11.42578125" style="4"/>
    <col min="8961" max="8961" width="10.42578125" style="4" customWidth="1"/>
    <col min="8962" max="8962" width="4.85546875" style="4" customWidth="1"/>
    <col min="8963" max="8963" width="16.42578125" style="4" customWidth="1"/>
    <col min="8964" max="8964" width="9" style="4" customWidth="1"/>
    <col min="8965" max="8966" width="11.42578125" style="4"/>
    <col min="8967" max="8967" width="10.28515625" style="4" customWidth="1"/>
    <col min="8968" max="8968" width="10" style="4" customWidth="1"/>
    <col min="8969" max="8969" width="15.28515625" style="4" customWidth="1"/>
    <col min="8970" max="8970" width="9.42578125" style="4" customWidth="1"/>
    <col min="8971" max="9216" width="11.42578125" style="4"/>
    <col min="9217" max="9217" width="10.42578125" style="4" customWidth="1"/>
    <col min="9218" max="9218" width="4.85546875" style="4" customWidth="1"/>
    <col min="9219" max="9219" width="16.42578125" style="4" customWidth="1"/>
    <col min="9220" max="9220" width="9" style="4" customWidth="1"/>
    <col min="9221" max="9222" width="11.42578125" style="4"/>
    <col min="9223" max="9223" width="10.28515625" style="4" customWidth="1"/>
    <col min="9224" max="9224" width="10" style="4" customWidth="1"/>
    <col min="9225" max="9225" width="15.28515625" style="4" customWidth="1"/>
    <col min="9226" max="9226" width="9.42578125" style="4" customWidth="1"/>
    <col min="9227" max="9472" width="11.42578125" style="4"/>
    <col min="9473" max="9473" width="10.42578125" style="4" customWidth="1"/>
    <col min="9474" max="9474" width="4.85546875" style="4" customWidth="1"/>
    <col min="9475" max="9475" width="16.42578125" style="4" customWidth="1"/>
    <col min="9476" max="9476" width="9" style="4" customWidth="1"/>
    <col min="9477" max="9478" width="11.42578125" style="4"/>
    <col min="9479" max="9479" width="10.28515625" style="4" customWidth="1"/>
    <col min="9480" max="9480" width="10" style="4" customWidth="1"/>
    <col min="9481" max="9481" width="15.28515625" style="4" customWidth="1"/>
    <col min="9482" max="9482" width="9.42578125" style="4" customWidth="1"/>
    <col min="9483" max="9728" width="11.42578125" style="4"/>
    <col min="9729" max="9729" width="10.42578125" style="4" customWidth="1"/>
    <col min="9730" max="9730" width="4.85546875" style="4" customWidth="1"/>
    <col min="9731" max="9731" width="16.42578125" style="4" customWidth="1"/>
    <col min="9732" max="9732" width="9" style="4" customWidth="1"/>
    <col min="9733" max="9734" width="11.42578125" style="4"/>
    <col min="9735" max="9735" width="10.28515625" style="4" customWidth="1"/>
    <col min="9736" max="9736" width="10" style="4" customWidth="1"/>
    <col min="9737" max="9737" width="15.28515625" style="4" customWidth="1"/>
    <col min="9738" max="9738" width="9.42578125" style="4" customWidth="1"/>
    <col min="9739" max="9984" width="11.42578125" style="4"/>
    <col min="9985" max="9985" width="10.42578125" style="4" customWidth="1"/>
    <col min="9986" max="9986" width="4.85546875" style="4" customWidth="1"/>
    <col min="9987" max="9987" width="16.42578125" style="4" customWidth="1"/>
    <col min="9988" max="9988" width="9" style="4" customWidth="1"/>
    <col min="9989" max="9990" width="11.42578125" style="4"/>
    <col min="9991" max="9991" width="10.28515625" style="4" customWidth="1"/>
    <col min="9992" max="9992" width="10" style="4" customWidth="1"/>
    <col min="9993" max="9993" width="15.28515625" style="4" customWidth="1"/>
    <col min="9994" max="9994" width="9.42578125" style="4" customWidth="1"/>
    <col min="9995" max="10240" width="11.42578125" style="4"/>
    <col min="10241" max="10241" width="10.42578125" style="4" customWidth="1"/>
    <col min="10242" max="10242" width="4.85546875" style="4" customWidth="1"/>
    <col min="10243" max="10243" width="16.42578125" style="4" customWidth="1"/>
    <col min="10244" max="10244" width="9" style="4" customWidth="1"/>
    <col min="10245" max="10246" width="11.42578125" style="4"/>
    <col min="10247" max="10247" width="10.28515625" style="4" customWidth="1"/>
    <col min="10248" max="10248" width="10" style="4" customWidth="1"/>
    <col min="10249" max="10249" width="15.28515625" style="4" customWidth="1"/>
    <col min="10250" max="10250" width="9.42578125" style="4" customWidth="1"/>
    <col min="10251" max="10496" width="11.42578125" style="4"/>
    <col min="10497" max="10497" width="10.42578125" style="4" customWidth="1"/>
    <col min="10498" max="10498" width="4.85546875" style="4" customWidth="1"/>
    <col min="10499" max="10499" width="16.42578125" style="4" customWidth="1"/>
    <col min="10500" max="10500" width="9" style="4" customWidth="1"/>
    <col min="10501" max="10502" width="11.42578125" style="4"/>
    <col min="10503" max="10503" width="10.28515625" style="4" customWidth="1"/>
    <col min="10504" max="10504" width="10" style="4" customWidth="1"/>
    <col min="10505" max="10505" width="15.28515625" style="4" customWidth="1"/>
    <col min="10506" max="10506" width="9.42578125" style="4" customWidth="1"/>
    <col min="10507" max="10752" width="11.42578125" style="4"/>
    <col min="10753" max="10753" width="10.42578125" style="4" customWidth="1"/>
    <col min="10754" max="10754" width="4.85546875" style="4" customWidth="1"/>
    <col min="10755" max="10755" width="16.42578125" style="4" customWidth="1"/>
    <col min="10756" max="10756" width="9" style="4" customWidth="1"/>
    <col min="10757" max="10758" width="11.42578125" style="4"/>
    <col min="10759" max="10759" width="10.28515625" style="4" customWidth="1"/>
    <col min="10760" max="10760" width="10" style="4" customWidth="1"/>
    <col min="10761" max="10761" width="15.28515625" style="4" customWidth="1"/>
    <col min="10762" max="10762" width="9.42578125" style="4" customWidth="1"/>
    <col min="10763" max="11008" width="11.42578125" style="4"/>
    <col min="11009" max="11009" width="10.42578125" style="4" customWidth="1"/>
    <col min="11010" max="11010" width="4.85546875" style="4" customWidth="1"/>
    <col min="11011" max="11011" width="16.42578125" style="4" customWidth="1"/>
    <col min="11012" max="11012" width="9" style="4" customWidth="1"/>
    <col min="11013" max="11014" width="11.42578125" style="4"/>
    <col min="11015" max="11015" width="10.28515625" style="4" customWidth="1"/>
    <col min="11016" max="11016" width="10" style="4" customWidth="1"/>
    <col min="11017" max="11017" width="15.28515625" style="4" customWidth="1"/>
    <col min="11018" max="11018" width="9.42578125" style="4" customWidth="1"/>
    <col min="11019" max="11264" width="11.42578125" style="4"/>
    <col min="11265" max="11265" width="10.42578125" style="4" customWidth="1"/>
    <col min="11266" max="11266" width="4.85546875" style="4" customWidth="1"/>
    <col min="11267" max="11267" width="16.42578125" style="4" customWidth="1"/>
    <col min="11268" max="11268" width="9" style="4" customWidth="1"/>
    <col min="11269" max="11270" width="11.42578125" style="4"/>
    <col min="11271" max="11271" width="10.28515625" style="4" customWidth="1"/>
    <col min="11272" max="11272" width="10" style="4" customWidth="1"/>
    <col min="11273" max="11273" width="15.28515625" style="4" customWidth="1"/>
    <col min="11274" max="11274" width="9.42578125" style="4" customWidth="1"/>
    <col min="11275" max="11520" width="11.42578125" style="4"/>
    <col min="11521" max="11521" width="10.42578125" style="4" customWidth="1"/>
    <col min="11522" max="11522" width="4.85546875" style="4" customWidth="1"/>
    <col min="11523" max="11523" width="16.42578125" style="4" customWidth="1"/>
    <col min="11524" max="11524" width="9" style="4" customWidth="1"/>
    <col min="11525" max="11526" width="11.42578125" style="4"/>
    <col min="11527" max="11527" width="10.28515625" style="4" customWidth="1"/>
    <col min="11528" max="11528" width="10" style="4" customWidth="1"/>
    <col min="11529" max="11529" width="15.28515625" style="4" customWidth="1"/>
    <col min="11530" max="11530" width="9.42578125" style="4" customWidth="1"/>
    <col min="11531" max="11776" width="11.42578125" style="4"/>
    <col min="11777" max="11777" width="10.42578125" style="4" customWidth="1"/>
    <col min="11778" max="11778" width="4.85546875" style="4" customWidth="1"/>
    <col min="11779" max="11779" width="16.42578125" style="4" customWidth="1"/>
    <col min="11780" max="11780" width="9" style="4" customWidth="1"/>
    <col min="11781" max="11782" width="11.42578125" style="4"/>
    <col min="11783" max="11783" width="10.28515625" style="4" customWidth="1"/>
    <col min="11784" max="11784" width="10" style="4" customWidth="1"/>
    <col min="11785" max="11785" width="15.28515625" style="4" customWidth="1"/>
    <col min="11786" max="11786" width="9.42578125" style="4" customWidth="1"/>
    <col min="11787" max="12032" width="11.42578125" style="4"/>
    <col min="12033" max="12033" width="10.42578125" style="4" customWidth="1"/>
    <col min="12034" max="12034" width="4.85546875" style="4" customWidth="1"/>
    <col min="12035" max="12035" width="16.42578125" style="4" customWidth="1"/>
    <col min="12036" max="12036" width="9" style="4" customWidth="1"/>
    <col min="12037" max="12038" width="11.42578125" style="4"/>
    <col min="12039" max="12039" width="10.28515625" style="4" customWidth="1"/>
    <col min="12040" max="12040" width="10" style="4" customWidth="1"/>
    <col min="12041" max="12041" width="15.28515625" style="4" customWidth="1"/>
    <col min="12042" max="12042" width="9.42578125" style="4" customWidth="1"/>
    <col min="12043" max="12288" width="11.42578125" style="4"/>
    <col min="12289" max="12289" width="10.42578125" style="4" customWidth="1"/>
    <col min="12290" max="12290" width="4.85546875" style="4" customWidth="1"/>
    <col min="12291" max="12291" width="16.42578125" style="4" customWidth="1"/>
    <col min="12292" max="12292" width="9" style="4" customWidth="1"/>
    <col min="12293" max="12294" width="11.42578125" style="4"/>
    <col min="12295" max="12295" width="10.28515625" style="4" customWidth="1"/>
    <col min="12296" max="12296" width="10" style="4" customWidth="1"/>
    <col min="12297" max="12297" width="15.28515625" style="4" customWidth="1"/>
    <col min="12298" max="12298" width="9.42578125" style="4" customWidth="1"/>
    <col min="12299" max="12544" width="11.42578125" style="4"/>
    <col min="12545" max="12545" width="10.42578125" style="4" customWidth="1"/>
    <col min="12546" max="12546" width="4.85546875" style="4" customWidth="1"/>
    <col min="12547" max="12547" width="16.42578125" style="4" customWidth="1"/>
    <col min="12548" max="12548" width="9" style="4" customWidth="1"/>
    <col min="12549" max="12550" width="11.42578125" style="4"/>
    <col min="12551" max="12551" width="10.28515625" style="4" customWidth="1"/>
    <col min="12552" max="12552" width="10" style="4" customWidth="1"/>
    <col min="12553" max="12553" width="15.28515625" style="4" customWidth="1"/>
    <col min="12554" max="12554" width="9.42578125" style="4" customWidth="1"/>
    <col min="12555" max="12800" width="11.42578125" style="4"/>
    <col min="12801" max="12801" width="10.42578125" style="4" customWidth="1"/>
    <col min="12802" max="12802" width="4.85546875" style="4" customWidth="1"/>
    <col min="12803" max="12803" width="16.42578125" style="4" customWidth="1"/>
    <col min="12804" max="12804" width="9" style="4" customWidth="1"/>
    <col min="12805" max="12806" width="11.42578125" style="4"/>
    <col min="12807" max="12807" width="10.28515625" style="4" customWidth="1"/>
    <col min="12808" max="12808" width="10" style="4" customWidth="1"/>
    <col min="12809" max="12809" width="15.28515625" style="4" customWidth="1"/>
    <col min="12810" max="12810" width="9.42578125" style="4" customWidth="1"/>
    <col min="12811" max="13056" width="11.42578125" style="4"/>
    <col min="13057" max="13057" width="10.42578125" style="4" customWidth="1"/>
    <col min="13058" max="13058" width="4.85546875" style="4" customWidth="1"/>
    <col min="13059" max="13059" width="16.42578125" style="4" customWidth="1"/>
    <col min="13060" max="13060" width="9" style="4" customWidth="1"/>
    <col min="13061" max="13062" width="11.42578125" style="4"/>
    <col min="13063" max="13063" width="10.28515625" style="4" customWidth="1"/>
    <col min="13064" max="13064" width="10" style="4" customWidth="1"/>
    <col min="13065" max="13065" width="15.28515625" style="4" customWidth="1"/>
    <col min="13066" max="13066" width="9.42578125" style="4" customWidth="1"/>
    <col min="13067" max="13312" width="11.42578125" style="4"/>
    <col min="13313" max="13313" width="10.42578125" style="4" customWidth="1"/>
    <col min="13314" max="13314" width="4.85546875" style="4" customWidth="1"/>
    <col min="13315" max="13315" width="16.42578125" style="4" customWidth="1"/>
    <col min="13316" max="13316" width="9" style="4" customWidth="1"/>
    <col min="13317" max="13318" width="11.42578125" style="4"/>
    <col min="13319" max="13319" width="10.28515625" style="4" customWidth="1"/>
    <col min="13320" max="13320" width="10" style="4" customWidth="1"/>
    <col min="13321" max="13321" width="15.28515625" style="4" customWidth="1"/>
    <col min="13322" max="13322" width="9.42578125" style="4" customWidth="1"/>
    <col min="13323" max="13568" width="11.42578125" style="4"/>
    <col min="13569" max="13569" width="10.42578125" style="4" customWidth="1"/>
    <col min="13570" max="13570" width="4.85546875" style="4" customWidth="1"/>
    <col min="13571" max="13571" width="16.42578125" style="4" customWidth="1"/>
    <col min="13572" max="13572" width="9" style="4" customWidth="1"/>
    <col min="13573" max="13574" width="11.42578125" style="4"/>
    <col min="13575" max="13575" width="10.28515625" style="4" customWidth="1"/>
    <col min="13576" max="13576" width="10" style="4" customWidth="1"/>
    <col min="13577" max="13577" width="15.28515625" style="4" customWidth="1"/>
    <col min="13578" max="13578" width="9.42578125" style="4" customWidth="1"/>
    <col min="13579" max="13824" width="11.42578125" style="4"/>
    <col min="13825" max="13825" width="10.42578125" style="4" customWidth="1"/>
    <col min="13826" max="13826" width="4.85546875" style="4" customWidth="1"/>
    <col min="13827" max="13827" width="16.42578125" style="4" customWidth="1"/>
    <col min="13828" max="13828" width="9" style="4" customWidth="1"/>
    <col min="13829" max="13830" width="11.42578125" style="4"/>
    <col min="13831" max="13831" width="10.28515625" style="4" customWidth="1"/>
    <col min="13832" max="13832" width="10" style="4" customWidth="1"/>
    <col min="13833" max="13833" width="15.28515625" style="4" customWidth="1"/>
    <col min="13834" max="13834" width="9.42578125" style="4" customWidth="1"/>
    <col min="13835" max="14080" width="11.42578125" style="4"/>
    <col min="14081" max="14081" width="10.42578125" style="4" customWidth="1"/>
    <col min="14082" max="14082" width="4.85546875" style="4" customWidth="1"/>
    <col min="14083" max="14083" width="16.42578125" style="4" customWidth="1"/>
    <col min="14084" max="14084" width="9" style="4" customWidth="1"/>
    <col min="14085" max="14086" width="11.42578125" style="4"/>
    <col min="14087" max="14087" width="10.28515625" style="4" customWidth="1"/>
    <col min="14088" max="14088" width="10" style="4" customWidth="1"/>
    <col min="14089" max="14089" width="15.28515625" style="4" customWidth="1"/>
    <col min="14090" max="14090" width="9.42578125" style="4" customWidth="1"/>
    <col min="14091" max="14336" width="11.42578125" style="4"/>
    <col min="14337" max="14337" width="10.42578125" style="4" customWidth="1"/>
    <col min="14338" max="14338" width="4.85546875" style="4" customWidth="1"/>
    <col min="14339" max="14339" width="16.42578125" style="4" customWidth="1"/>
    <col min="14340" max="14340" width="9" style="4" customWidth="1"/>
    <col min="14341" max="14342" width="11.42578125" style="4"/>
    <col min="14343" max="14343" width="10.28515625" style="4" customWidth="1"/>
    <col min="14344" max="14344" width="10" style="4" customWidth="1"/>
    <col min="14345" max="14345" width="15.28515625" style="4" customWidth="1"/>
    <col min="14346" max="14346" width="9.42578125" style="4" customWidth="1"/>
    <col min="14347" max="14592" width="11.42578125" style="4"/>
    <col min="14593" max="14593" width="10.42578125" style="4" customWidth="1"/>
    <col min="14594" max="14594" width="4.85546875" style="4" customWidth="1"/>
    <col min="14595" max="14595" width="16.42578125" style="4" customWidth="1"/>
    <col min="14596" max="14596" width="9" style="4" customWidth="1"/>
    <col min="14597" max="14598" width="11.42578125" style="4"/>
    <col min="14599" max="14599" width="10.28515625" style="4" customWidth="1"/>
    <col min="14600" max="14600" width="10" style="4" customWidth="1"/>
    <col min="14601" max="14601" width="15.28515625" style="4" customWidth="1"/>
    <col min="14602" max="14602" width="9.42578125" style="4" customWidth="1"/>
    <col min="14603" max="14848" width="11.42578125" style="4"/>
    <col min="14849" max="14849" width="10.42578125" style="4" customWidth="1"/>
    <col min="14850" max="14850" width="4.85546875" style="4" customWidth="1"/>
    <col min="14851" max="14851" width="16.42578125" style="4" customWidth="1"/>
    <col min="14852" max="14852" width="9" style="4" customWidth="1"/>
    <col min="14853" max="14854" width="11.42578125" style="4"/>
    <col min="14855" max="14855" width="10.28515625" style="4" customWidth="1"/>
    <col min="14856" max="14856" width="10" style="4" customWidth="1"/>
    <col min="14857" max="14857" width="15.28515625" style="4" customWidth="1"/>
    <col min="14858" max="14858" width="9.42578125" style="4" customWidth="1"/>
    <col min="14859" max="15104" width="11.42578125" style="4"/>
    <col min="15105" max="15105" width="10.42578125" style="4" customWidth="1"/>
    <col min="15106" max="15106" width="4.85546875" style="4" customWidth="1"/>
    <col min="15107" max="15107" width="16.42578125" style="4" customWidth="1"/>
    <col min="15108" max="15108" width="9" style="4" customWidth="1"/>
    <col min="15109" max="15110" width="11.42578125" style="4"/>
    <col min="15111" max="15111" width="10.28515625" style="4" customWidth="1"/>
    <col min="15112" max="15112" width="10" style="4" customWidth="1"/>
    <col min="15113" max="15113" width="15.28515625" style="4" customWidth="1"/>
    <col min="15114" max="15114" width="9.42578125" style="4" customWidth="1"/>
    <col min="15115" max="15360" width="11.42578125" style="4"/>
    <col min="15361" max="15361" width="10.42578125" style="4" customWidth="1"/>
    <col min="15362" max="15362" width="4.85546875" style="4" customWidth="1"/>
    <col min="15363" max="15363" width="16.42578125" style="4" customWidth="1"/>
    <col min="15364" max="15364" width="9" style="4" customWidth="1"/>
    <col min="15365" max="15366" width="11.42578125" style="4"/>
    <col min="15367" max="15367" width="10.28515625" style="4" customWidth="1"/>
    <col min="15368" max="15368" width="10" style="4" customWidth="1"/>
    <col min="15369" max="15369" width="15.28515625" style="4" customWidth="1"/>
    <col min="15370" max="15370" width="9.42578125" style="4" customWidth="1"/>
    <col min="15371" max="15616" width="11.42578125" style="4"/>
    <col min="15617" max="15617" width="10.42578125" style="4" customWidth="1"/>
    <col min="15618" max="15618" width="4.85546875" style="4" customWidth="1"/>
    <col min="15619" max="15619" width="16.42578125" style="4" customWidth="1"/>
    <col min="15620" max="15620" width="9" style="4" customWidth="1"/>
    <col min="15621" max="15622" width="11.42578125" style="4"/>
    <col min="15623" max="15623" width="10.28515625" style="4" customWidth="1"/>
    <col min="15624" max="15624" width="10" style="4" customWidth="1"/>
    <col min="15625" max="15625" width="15.28515625" style="4" customWidth="1"/>
    <col min="15626" max="15626" width="9.42578125" style="4" customWidth="1"/>
    <col min="15627" max="15872" width="11.42578125" style="4"/>
    <col min="15873" max="15873" width="10.42578125" style="4" customWidth="1"/>
    <col min="15874" max="15874" width="4.85546875" style="4" customWidth="1"/>
    <col min="15875" max="15875" width="16.42578125" style="4" customWidth="1"/>
    <col min="15876" max="15876" width="9" style="4" customWidth="1"/>
    <col min="15877" max="15878" width="11.42578125" style="4"/>
    <col min="15879" max="15879" width="10.28515625" style="4" customWidth="1"/>
    <col min="15880" max="15880" width="10" style="4" customWidth="1"/>
    <col min="15881" max="15881" width="15.28515625" style="4" customWidth="1"/>
    <col min="15882" max="15882" width="9.42578125" style="4" customWidth="1"/>
    <col min="15883" max="16128" width="11.42578125" style="4"/>
    <col min="16129" max="16129" width="10.42578125" style="4" customWidth="1"/>
    <col min="16130" max="16130" width="4.85546875" style="4" customWidth="1"/>
    <col min="16131" max="16131" width="16.42578125" style="4" customWidth="1"/>
    <col min="16132" max="16132" width="9" style="4" customWidth="1"/>
    <col min="16133" max="16134" width="11.42578125" style="4"/>
    <col min="16135" max="16135" width="10.28515625" style="4" customWidth="1"/>
    <col min="16136" max="16136" width="10" style="4" customWidth="1"/>
    <col min="16137" max="16137" width="15.28515625" style="4" customWidth="1"/>
    <col min="16138" max="16138" width="9.42578125" style="4" customWidth="1"/>
    <col min="16139" max="16384" width="11.42578125" style="4"/>
  </cols>
  <sheetData>
    <row r="1" spans="1:9" ht="24" thickBo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3.5" thickBot="1">
      <c r="A2" s="598"/>
      <c r="B2" s="598"/>
      <c r="C2" s="598"/>
      <c r="D2" s="598"/>
      <c r="E2" s="598"/>
      <c r="F2" s="598"/>
      <c r="G2" s="598"/>
      <c r="H2" s="598"/>
      <c r="I2" s="598"/>
    </row>
    <row r="3" spans="1:9" ht="18.75" thickBot="1">
      <c r="A3" s="5" t="s">
        <v>1</v>
      </c>
      <c r="B3" s="5"/>
      <c r="C3" s="6"/>
      <c r="D3" s="6"/>
      <c r="E3" s="6"/>
      <c r="F3" s="6"/>
      <c r="G3" s="6"/>
      <c r="H3" s="2"/>
      <c r="I3" s="3"/>
    </row>
    <row r="4" spans="1:9" ht="13.5" thickBot="1">
      <c r="A4" s="7"/>
      <c r="B4" s="8"/>
      <c r="C4" s="8"/>
      <c r="D4" s="7"/>
      <c r="E4" s="7"/>
      <c r="F4" s="7"/>
      <c r="G4" s="7"/>
      <c r="H4" s="7"/>
      <c r="I4" s="7"/>
    </row>
    <row r="5" spans="1:9" ht="15.75" thickBot="1">
      <c r="A5" s="9" t="s">
        <v>2</v>
      </c>
      <c r="B5" s="599"/>
      <c r="C5" s="600"/>
      <c r="E5" s="601" t="s">
        <v>3</v>
      </c>
      <c r="F5" s="602"/>
      <c r="G5" s="602"/>
      <c r="H5" s="10"/>
      <c r="I5" s="11"/>
    </row>
    <row r="6" spans="1:9" ht="15.75" thickBot="1">
      <c r="A6" s="603"/>
      <c r="B6" s="604"/>
      <c r="C6" s="605"/>
      <c r="E6" s="601" t="s">
        <v>4</v>
      </c>
      <c r="F6" s="602"/>
      <c r="G6" s="602"/>
      <c r="H6" s="12"/>
      <c r="I6" s="13"/>
    </row>
    <row r="7" spans="1:9" ht="15.75" thickBot="1">
      <c r="A7" s="9" t="s">
        <v>5</v>
      </c>
      <c r="B7" s="599"/>
      <c r="C7" s="600"/>
      <c r="E7" s="606"/>
      <c r="F7" s="606"/>
      <c r="G7" s="606"/>
      <c r="H7" s="606"/>
      <c r="I7" s="606"/>
    </row>
    <row r="8" spans="1:9" ht="15.75" thickBot="1">
      <c r="A8" s="14"/>
      <c r="B8" s="604"/>
      <c r="C8" s="605"/>
      <c r="E8" s="15" t="s">
        <v>6</v>
      </c>
      <c r="F8" s="16"/>
      <c r="G8" s="16"/>
      <c r="H8" s="16"/>
      <c r="I8" s="17"/>
    </row>
    <row r="9" spans="1:9" ht="15.75" thickBot="1">
      <c r="A9" s="9" t="s">
        <v>7</v>
      </c>
      <c r="B9" s="599"/>
      <c r="C9" s="600"/>
      <c r="E9" s="15" t="s">
        <v>8</v>
      </c>
      <c r="F9" s="16"/>
      <c r="G9" s="16"/>
      <c r="H9" s="16"/>
      <c r="I9" s="17"/>
    </row>
    <row r="10" spans="1:9" ht="15.75" thickBot="1">
      <c r="A10" s="14"/>
      <c r="B10" s="604"/>
      <c r="C10" s="605"/>
      <c r="E10" s="15" t="s">
        <v>9</v>
      </c>
      <c r="F10" s="16"/>
      <c r="G10" s="16"/>
      <c r="H10" s="16"/>
      <c r="I10" s="18"/>
    </row>
    <row r="11" spans="1:9" ht="15.75" thickBot="1">
      <c r="A11" s="9" t="s">
        <v>10</v>
      </c>
      <c r="B11" s="19"/>
      <c r="C11" s="20"/>
      <c r="E11" s="15" t="s">
        <v>11</v>
      </c>
      <c r="F11" s="16"/>
      <c r="G11" s="21"/>
      <c r="H11" s="16"/>
      <c r="I11" s="17"/>
    </row>
    <row r="12" spans="1:9" ht="15.75" customHeight="1" thickBot="1">
      <c r="A12" s="603"/>
      <c r="B12" s="604"/>
      <c r="C12" s="605"/>
      <c r="E12" s="22" t="s">
        <v>12</v>
      </c>
      <c r="F12" s="23"/>
      <c r="G12" s="24"/>
      <c r="H12" s="23"/>
      <c r="I12" s="25"/>
    </row>
    <row r="13" spans="1:9" ht="15.75" thickBot="1">
      <c r="A13" s="26" t="s">
        <v>13</v>
      </c>
      <c r="B13" s="27"/>
      <c r="C13" s="607"/>
      <c r="E13" s="28" t="s">
        <v>14</v>
      </c>
      <c r="F13" s="29"/>
      <c r="G13" s="29"/>
      <c r="H13" s="29"/>
      <c r="I13" s="30"/>
    </row>
    <row r="14" spans="1:9" ht="13.5" thickBot="1">
      <c r="A14" s="31"/>
      <c r="B14" s="24"/>
      <c r="C14" s="608"/>
      <c r="E14" s="32"/>
      <c r="F14" s="32"/>
      <c r="G14" s="32"/>
      <c r="H14" s="32"/>
      <c r="I14" s="32"/>
    </row>
    <row r="15" spans="1:9" ht="13.5" thickBot="1">
      <c r="A15" s="32"/>
    </row>
    <row r="16" spans="1:9" ht="15">
      <c r="A16" s="33" t="s">
        <v>15</v>
      </c>
      <c r="B16" s="34"/>
      <c r="C16" s="34"/>
      <c r="D16" s="34"/>
      <c r="E16" s="34"/>
      <c r="F16" s="34"/>
      <c r="G16" s="34"/>
      <c r="H16" s="34"/>
      <c r="I16" s="35"/>
    </row>
    <row r="17" spans="1:11">
      <c r="A17" s="36"/>
      <c r="B17" s="37"/>
      <c r="C17" s="37"/>
      <c r="D17" s="37"/>
      <c r="E17" s="37"/>
      <c r="F17" s="37"/>
      <c r="G17" s="37"/>
      <c r="H17" s="37"/>
      <c r="I17" s="38"/>
    </row>
    <row r="18" spans="1:11">
      <c r="A18" s="36"/>
      <c r="B18" s="37"/>
      <c r="C18" s="37"/>
      <c r="D18" s="37"/>
      <c r="E18" s="37"/>
      <c r="F18" s="37"/>
      <c r="G18" s="37"/>
      <c r="H18" s="37"/>
      <c r="I18" s="38"/>
    </row>
    <row r="19" spans="1:11">
      <c r="A19" s="36"/>
      <c r="B19" s="37"/>
      <c r="C19" s="37"/>
      <c r="D19" s="37"/>
      <c r="E19" s="37"/>
      <c r="F19" s="37"/>
      <c r="G19" s="37"/>
      <c r="H19" s="37"/>
      <c r="I19" s="38"/>
    </row>
    <row r="20" spans="1:11">
      <c r="A20" s="36"/>
      <c r="B20" s="37"/>
      <c r="C20" s="37"/>
      <c r="D20" s="37"/>
      <c r="E20" s="37"/>
      <c r="F20" s="37"/>
      <c r="G20" s="37"/>
      <c r="H20" s="37"/>
      <c r="I20" s="38"/>
    </row>
    <row r="21" spans="1:11">
      <c r="A21" s="36"/>
      <c r="B21" s="37"/>
      <c r="C21" s="37"/>
      <c r="D21" s="37"/>
      <c r="E21" s="37"/>
      <c r="F21" s="37"/>
      <c r="G21" s="37"/>
      <c r="H21" s="37"/>
      <c r="I21" s="38"/>
    </row>
    <row r="22" spans="1:11">
      <c r="A22" s="36"/>
      <c r="B22" s="37"/>
      <c r="C22" s="37"/>
      <c r="D22" s="37"/>
      <c r="E22" s="37"/>
      <c r="F22" s="37"/>
      <c r="G22" s="37"/>
      <c r="H22" s="37"/>
      <c r="I22" s="38"/>
    </row>
    <row r="23" spans="1:11">
      <c r="A23" s="36"/>
      <c r="B23" s="37"/>
      <c r="C23" s="37"/>
      <c r="D23" s="37"/>
      <c r="E23" s="37"/>
      <c r="F23" s="37"/>
      <c r="G23" s="37"/>
      <c r="H23" s="37"/>
      <c r="I23" s="38"/>
    </row>
    <row r="24" spans="1:11">
      <c r="A24" s="36"/>
      <c r="B24" s="37"/>
      <c r="C24" s="37"/>
      <c r="D24" s="37"/>
      <c r="E24" s="37"/>
      <c r="F24" s="37"/>
      <c r="G24" s="37"/>
      <c r="H24" s="37"/>
      <c r="I24" s="38"/>
    </row>
    <row r="25" spans="1:11">
      <c r="A25" s="36"/>
      <c r="B25" s="37"/>
      <c r="C25" s="37"/>
      <c r="D25" s="37"/>
      <c r="E25" s="37"/>
      <c r="F25" s="37"/>
      <c r="G25" s="37"/>
      <c r="H25" s="37"/>
      <c r="I25" s="38"/>
    </row>
    <row r="26" spans="1:11">
      <c r="A26" s="36"/>
      <c r="B26" s="37"/>
      <c r="C26" s="37"/>
      <c r="D26" s="37"/>
      <c r="E26" s="37"/>
      <c r="F26" s="37"/>
      <c r="G26" s="37"/>
      <c r="H26" s="37"/>
      <c r="I26" s="38"/>
    </row>
    <row r="27" spans="1:11" ht="13.5" thickBot="1">
      <c r="A27" s="39"/>
      <c r="B27" s="40"/>
      <c r="C27" s="40"/>
      <c r="D27" s="40"/>
      <c r="E27" s="40"/>
      <c r="F27" s="40"/>
      <c r="G27" s="40"/>
      <c r="H27" s="40"/>
      <c r="I27" s="41"/>
    </row>
    <row r="28" spans="1:11" ht="13.5" thickBot="1">
      <c r="A28" s="37"/>
      <c r="B28" s="37"/>
      <c r="C28" s="37"/>
      <c r="D28" s="37"/>
      <c r="E28" s="37"/>
      <c r="F28" s="37"/>
      <c r="G28" s="37"/>
      <c r="H28" s="37"/>
      <c r="I28" s="37"/>
    </row>
    <row r="29" spans="1:11" ht="23.25" thickBot="1">
      <c r="A29" s="587" t="s">
        <v>16</v>
      </c>
      <c r="B29" s="588"/>
      <c r="C29" s="42" t="s">
        <v>17</v>
      </c>
      <c r="D29" s="43" t="s">
        <v>18</v>
      </c>
      <c r="E29" s="42" t="s">
        <v>19</v>
      </c>
      <c r="F29" s="43" t="s">
        <v>20</v>
      </c>
      <c r="G29" s="42" t="s">
        <v>21</v>
      </c>
      <c r="H29" s="43" t="s">
        <v>22</v>
      </c>
      <c r="I29" s="42" t="s">
        <v>23</v>
      </c>
      <c r="J29" s="44"/>
      <c r="K29" s="32"/>
    </row>
    <row r="30" spans="1:11">
      <c r="A30" s="589"/>
      <c r="B30" s="593"/>
      <c r="C30" s="584"/>
      <c r="D30" s="568"/>
      <c r="E30" s="584"/>
      <c r="F30" s="584"/>
      <c r="G30" s="584"/>
      <c r="H30" s="584"/>
      <c r="I30" s="584"/>
      <c r="J30" s="37"/>
      <c r="K30" s="32"/>
    </row>
    <row r="31" spans="1:11">
      <c r="A31" s="589"/>
      <c r="B31" s="593"/>
      <c r="C31" s="585"/>
      <c r="D31" s="571"/>
      <c r="E31" s="585"/>
      <c r="F31" s="585"/>
      <c r="G31" s="585"/>
      <c r="H31" s="585"/>
      <c r="I31" s="585"/>
      <c r="J31" s="37"/>
      <c r="K31" s="32"/>
    </row>
    <row r="32" spans="1:11">
      <c r="A32" s="589"/>
      <c r="B32" s="593"/>
      <c r="C32" s="585"/>
      <c r="D32" s="571"/>
      <c r="E32" s="585"/>
      <c r="F32" s="585"/>
      <c r="G32" s="585"/>
      <c r="H32" s="585"/>
      <c r="I32" s="585"/>
      <c r="J32" s="37"/>
      <c r="K32" s="32"/>
    </row>
    <row r="33" spans="1:11" ht="13.5" thickBot="1">
      <c r="A33" s="591"/>
      <c r="B33" s="594"/>
      <c r="C33" s="586"/>
      <c r="D33" s="574"/>
      <c r="E33" s="586"/>
      <c r="F33" s="586"/>
      <c r="G33" s="586"/>
      <c r="H33" s="586"/>
      <c r="I33" s="586"/>
      <c r="J33" s="37"/>
      <c r="K33" s="32"/>
    </row>
    <row r="34" spans="1:11" ht="24" customHeight="1" thickBot="1">
      <c r="A34" s="587" t="s">
        <v>24</v>
      </c>
      <c r="B34" s="588"/>
      <c r="C34" s="42" t="s">
        <v>25</v>
      </c>
      <c r="D34" s="43" t="s">
        <v>26</v>
      </c>
      <c r="E34" s="42" t="s">
        <v>19</v>
      </c>
      <c r="F34" s="43" t="s">
        <v>20</v>
      </c>
      <c r="G34" s="42" t="s">
        <v>21</v>
      </c>
      <c r="H34" s="43" t="s">
        <v>22</v>
      </c>
      <c r="I34" s="42" t="s">
        <v>23</v>
      </c>
      <c r="J34" s="37"/>
      <c r="K34" s="32"/>
    </row>
    <row r="35" spans="1:11">
      <c r="A35" s="589"/>
      <c r="B35" s="593"/>
      <c r="C35" s="584"/>
      <c r="D35" s="584"/>
      <c r="E35" s="584"/>
      <c r="F35" s="584"/>
      <c r="G35" s="584"/>
      <c r="H35" s="584"/>
      <c r="I35" s="584"/>
      <c r="J35" s="37"/>
      <c r="K35" s="32"/>
    </row>
    <row r="36" spans="1:11">
      <c r="A36" s="589"/>
      <c r="B36" s="593"/>
      <c r="C36" s="585"/>
      <c r="D36" s="585"/>
      <c r="E36" s="585"/>
      <c r="F36" s="585"/>
      <c r="G36" s="585"/>
      <c r="H36" s="585"/>
      <c r="I36" s="585"/>
      <c r="J36" s="37"/>
      <c r="K36" s="32"/>
    </row>
    <row r="37" spans="1:11">
      <c r="A37" s="589"/>
      <c r="B37" s="593"/>
      <c r="C37" s="585"/>
      <c r="D37" s="585"/>
      <c r="E37" s="585"/>
      <c r="F37" s="585"/>
      <c r="G37" s="585"/>
      <c r="H37" s="585"/>
      <c r="I37" s="585"/>
      <c r="J37" s="37"/>
      <c r="K37" s="32"/>
    </row>
    <row r="38" spans="1:11" ht="13.5" thickBot="1">
      <c r="A38" s="591"/>
      <c r="B38" s="594"/>
      <c r="C38" s="586"/>
      <c r="D38" s="586"/>
      <c r="E38" s="586"/>
      <c r="F38" s="586"/>
      <c r="G38" s="586"/>
      <c r="H38" s="586"/>
      <c r="I38" s="586"/>
      <c r="J38" s="37"/>
      <c r="K38" s="32"/>
    </row>
    <row r="39" spans="1:11" ht="23.25" thickBot="1">
      <c r="A39" s="587" t="s">
        <v>27</v>
      </c>
      <c r="B39" s="588"/>
      <c r="C39" s="42" t="s">
        <v>28</v>
      </c>
      <c r="D39" s="43" t="s">
        <v>29</v>
      </c>
      <c r="E39" s="42" t="s">
        <v>19</v>
      </c>
      <c r="F39" s="43" t="s">
        <v>20</v>
      </c>
      <c r="G39" s="42" t="s">
        <v>21</v>
      </c>
      <c r="H39" s="43" t="s">
        <v>30</v>
      </c>
      <c r="I39" s="42" t="s">
        <v>23</v>
      </c>
      <c r="J39" s="44"/>
      <c r="K39" s="32"/>
    </row>
    <row r="40" spans="1:11">
      <c r="A40" s="589"/>
      <c r="B40" s="590"/>
      <c r="C40" s="577"/>
      <c r="D40" s="577"/>
      <c r="E40" s="595"/>
      <c r="F40" s="577"/>
      <c r="G40" s="577"/>
      <c r="H40" s="577"/>
      <c r="I40" s="577"/>
      <c r="J40" s="44"/>
      <c r="K40" s="32"/>
    </row>
    <row r="41" spans="1:11">
      <c r="A41" s="589"/>
      <c r="B41" s="590"/>
      <c r="C41" s="578"/>
      <c r="D41" s="578"/>
      <c r="E41" s="596"/>
      <c r="F41" s="578"/>
      <c r="G41" s="578"/>
      <c r="H41" s="578"/>
      <c r="I41" s="578"/>
      <c r="J41" s="44"/>
      <c r="K41" s="32"/>
    </row>
    <row r="42" spans="1:11">
      <c r="A42" s="589"/>
      <c r="B42" s="590"/>
      <c r="C42" s="578"/>
      <c r="D42" s="578"/>
      <c r="E42" s="596"/>
      <c r="F42" s="578"/>
      <c r="G42" s="578"/>
      <c r="H42" s="578"/>
      <c r="I42" s="578"/>
      <c r="J42" s="44"/>
      <c r="K42" s="32"/>
    </row>
    <row r="43" spans="1:11" ht="13.5" thickBot="1">
      <c r="A43" s="591"/>
      <c r="B43" s="592"/>
      <c r="C43" s="579"/>
      <c r="D43" s="579"/>
      <c r="E43" s="597"/>
      <c r="F43" s="579"/>
      <c r="G43" s="579"/>
      <c r="H43" s="579"/>
      <c r="I43" s="579"/>
      <c r="J43" s="44"/>
      <c r="K43" s="32"/>
    </row>
    <row r="44" spans="1:11" ht="23.25" thickBot="1">
      <c r="A44" s="580" t="s">
        <v>31</v>
      </c>
      <c r="B44" s="581"/>
      <c r="C44" s="42" t="s">
        <v>28</v>
      </c>
      <c r="D44" s="43" t="s">
        <v>29</v>
      </c>
      <c r="E44" s="42" t="s">
        <v>19</v>
      </c>
      <c r="F44" s="43" t="s">
        <v>20</v>
      </c>
      <c r="G44" s="42" t="s">
        <v>21</v>
      </c>
      <c r="H44" s="43" t="s">
        <v>32</v>
      </c>
      <c r="I44" s="42" t="s">
        <v>23</v>
      </c>
      <c r="J44" s="44"/>
      <c r="K44" s="32"/>
    </row>
    <row r="45" spans="1:11">
      <c r="A45" s="582"/>
      <c r="B45" s="583"/>
      <c r="C45" s="584"/>
      <c r="D45" s="584"/>
      <c r="E45" s="584"/>
      <c r="F45" s="584"/>
      <c r="G45" s="584"/>
      <c r="H45" s="584"/>
      <c r="I45" s="569"/>
      <c r="J45" s="37"/>
      <c r="K45" s="32"/>
    </row>
    <row r="46" spans="1:11">
      <c r="A46" s="582"/>
      <c r="B46" s="583"/>
      <c r="C46" s="585"/>
      <c r="D46" s="585"/>
      <c r="E46" s="585"/>
      <c r="F46" s="585"/>
      <c r="G46" s="585"/>
      <c r="H46" s="585"/>
      <c r="I46" s="572"/>
      <c r="J46" s="37"/>
      <c r="K46" s="32"/>
    </row>
    <row r="47" spans="1:11">
      <c r="A47" s="582"/>
      <c r="B47" s="583"/>
      <c r="C47" s="585"/>
      <c r="D47" s="585"/>
      <c r="E47" s="585"/>
      <c r="F47" s="585"/>
      <c r="G47" s="585"/>
      <c r="H47" s="585"/>
      <c r="I47" s="572"/>
      <c r="J47" s="37"/>
      <c r="K47" s="32"/>
    </row>
    <row r="48" spans="1:11" ht="13.5" thickBot="1">
      <c r="A48" s="582"/>
      <c r="B48" s="583"/>
      <c r="C48" s="586"/>
      <c r="D48" s="586"/>
      <c r="E48" s="586"/>
      <c r="F48" s="586"/>
      <c r="G48" s="586"/>
      <c r="H48" s="586"/>
      <c r="I48" s="575"/>
      <c r="J48" s="37"/>
      <c r="K48" s="32"/>
    </row>
    <row r="49" spans="1:10" ht="12.75" customHeight="1">
      <c r="A49" s="561" t="s">
        <v>33</v>
      </c>
      <c r="B49" s="562"/>
      <c r="C49" s="562"/>
      <c r="D49" s="562"/>
      <c r="E49" s="562"/>
      <c r="F49" s="562"/>
      <c r="G49" s="562"/>
      <c r="H49" s="562"/>
      <c r="I49" s="563"/>
      <c r="J49" s="45"/>
    </row>
    <row r="50" spans="1:10" ht="13.5" customHeight="1" thickBot="1">
      <c r="A50" s="564"/>
      <c r="B50" s="565"/>
      <c r="C50" s="565"/>
      <c r="D50" s="565"/>
      <c r="E50" s="565"/>
      <c r="F50" s="565"/>
      <c r="G50" s="565"/>
      <c r="H50" s="565"/>
      <c r="I50" s="566"/>
      <c r="J50" s="45"/>
    </row>
    <row r="51" spans="1:10">
      <c r="A51" s="567"/>
      <c r="B51" s="568"/>
      <c r="C51" s="568"/>
      <c r="D51" s="568"/>
      <c r="E51" s="568"/>
      <c r="F51" s="568"/>
      <c r="G51" s="568"/>
      <c r="H51" s="568"/>
      <c r="I51" s="569"/>
      <c r="J51" s="37"/>
    </row>
    <row r="52" spans="1:10">
      <c r="A52" s="570"/>
      <c r="B52" s="571"/>
      <c r="C52" s="571"/>
      <c r="D52" s="571"/>
      <c r="E52" s="571"/>
      <c r="F52" s="571"/>
      <c r="G52" s="571"/>
      <c r="H52" s="571"/>
      <c r="I52" s="572"/>
      <c r="J52" s="37"/>
    </row>
    <row r="53" spans="1:10">
      <c r="A53" s="570"/>
      <c r="B53" s="571"/>
      <c r="C53" s="571"/>
      <c r="D53" s="571"/>
      <c r="E53" s="571"/>
      <c r="F53" s="571"/>
      <c r="G53" s="571"/>
      <c r="H53" s="571"/>
      <c r="I53" s="572"/>
      <c r="J53" s="37"/>
    </row>
    <row r="54" spans="1:10">
      <c r="A54" s="570"/>
      <c r="B54" s="571"/>
      <c r="C54" s="571"/>
      <c r="D54" s="571"/>
      <c r="E54" s="571"/>
      <c r="F54" s="571"/>
      <c r="G54" s="571"/>
      <c r="H54" s="571"/>
      <c r="I54" s="572"/>
      <c r="J54" s="37"/>
    </row>
    <row r="55" spans="1:10" ht="13.5" thickBot="1">
      <c r="A55" s="573"/>
      <c r="B55" s="574"/>
      <c r="C55" s="574"/>
      <c r="D55" s="574"/>
      <c r="E55" s="574"/>
      <c r="F55" s="574"/>
      <c r="G55" s="574"/>
      <c r="H55" s="574"/>
      <c r="I55" s="575"/>
      <c r="J55" s="37"/>
    </row>
    <row r="57" spans="1:10">
      <c r="J57" s="46"/>
    </row>
    <row r="58" spans="1:10" ht="20.25" customHeight="1">
      <c r="J58" s="46"/>
    </row>
    <row r="59" spans="1:10">
      <c r="J59" s="47"/>
    </row>
    <row r="60" spans="1:10" ht="24" customHeight="1">
      <c r="J60" s="47"/>
    </row>
    <row r="61" spans="1:10" ht="12" customHeight="1">
      <c r="J61" s="576"/>
    </row>
    <row r="62" spans="1:10" ht="12" customHeight="1">
      <c r="J62" s="576"/>
    </row>
    <row r="63" spans="1:10" ht="12" customHeight="1">
      <c r="J63" s="576"/>
    </row>
    <row r="64" spans="1:10" ht="12" customHeight="1">
      <c r="J64" s="576"/>
    </row>
    <row r="65" spans="10:10" ht="24" customHeight="1">
      <c r="J65" s="48"/>
    </row>
    <row r="66" spans="10:10">
      <c r="J66" s="49"/>
    </row>
    <row r="67" spans="10:10">
      <c r="J67" s="49"/>
    </row>
    <row r="68" spans="10:10">
      <c r="J68" s="49"/>
    </row>
    <row r="69" spans="10:10">
      <c r="J69" s="49"/>
    </row>
    <row r="70" spans="10:10">
      <c r="J70" s="49"/>
    </row>
    <row r="71" spans="10:10">
      <c r="J71" s="49"/>
    </row>
    <row r="72" spans="10:10">
      <c r="J72" s="49"/>
    </row>
    <row r="73" spans="10:10">
      <c r="J73" s="49"/>
    </row>
    <row r="74" spans="10:10">
      <c r="J74" s="49"/>
    </row>
    <row r="75" spans="10:10">
      <c r="J75" s="49"/>
    </row>
    <row r="76" spans="10:10">
      <c r="J76" s="49"/>
    </row>
    <row r="77" spans="10:10">
      <c r="J77" s="49"/>
    </row>
    <row r="78" spans="10:10">
      <c r="J78" s="49"/>
    </row>
    <row r="79" spans="10:10">
      <c r="J79" s="49"/>
    </row>
    <row r="80" spans="10:10">
      <c r="J80" s="49"/>
    </row>
    <row r="81" spans="10:10">
      <c r="J81" s="48"/>
    </row>
  </sheetData>
  <mergeCells count="47">
    <mergeCell ref="C13:C14"/>
    <mergeCell ref="A29:B33"/>
    <mergeCell ref="C30:C33"/>
    <mergeCell ref="E30:E33"/>
    <mergeCell ref="F30:F33"/>
    <mergeCell ref="B7:C8"/>
    <mergeCell ref="E7:G7"/>
    <mergeCell ref="H7:I7"/>
    <mergeCell ref="B9:C10"/>
    <mergeCell ref="A12:C12"/>
    <mergeCell ref="A2:I2"/>
    <mergeCell ref="B5:C5"/>
    <mergeCell ref="E5:G5"/>
    <mergeCell ref="A6:C6"/>
    <mergeCell ref="E6:G6"/>
    <mergeCell ref="H30:H33"/>
    <mergeCell ref="I30:I33"/>
    <mergeCell ref="G35:G38"/>
    <mergeCell ref="H35:H38"/>
    <mergeCell ref="I35:I38"/>
    <mergeCell ref="C40:C43"/>
    <mergeCell ref="D40:D43"/>
    <mergeCell ref="E40:E43"/>
    <mergeCell ref="F40:F43"/>
    <mergeCell ref="G30:G33"/>
    <mergeCell ref="D30:D33"/>
    <mergeCell ref="A34:B38"/>
    <mergeCell ref="C35:C38"/>
    <mergeCell ref="D35:D38"/>
    <mergeCell ref="E35:E38"/>
    <mergeCell ref="F35:F38"/>
    <mergeCell ref="A49:I50"/>
    <mergeCell ref="A51:I55"/>
    <mergeCell ref="J61:J62"/>
    <mergeCell ref="J63:J64"/>
    <mergeCell ref="I40:I43"/>
    <mergeCell ref="A44:B48"/>
    <mergeCell ref="C45:C48"/>
    <mergeCell ref="D45:D48"/>
    <mergeCell ref="E45:E48"/>
    <mergeCell ref="F45:F48"/>
    <mergeCell ref="G45:G48"/>
    <mergeCell ref="H45:H48"/>
    <mergeCell ref="I45:I48"/>
    <mergeCell ref="G40:G43"/>
    <mergeCell ref="H40:H43"/>
    <mergeCell ref="A39:B43"/>
  </mergeCells>
  <printOptions horizontalCentered="1" verticalCentered="1"/>
  <pageMargins left="0" right="0" top="0.39370078740157483" bottom="0.39370078740157483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I49"/>
  <sheetViews>
    <sheetView workbookViewId="0">
      <selection activeCell="B35" sqref="B35"/>
    </sheetView>
  </sheetViews>
  <sheetFormatPr baseColWidth="10" defaultRowHeight="12.75"/>
  <cols>
    <col min="1" max="1" width="13.28515625" style="4" customWidth="1"/>
    <col min="2" max="2" width="10.28515625" style="4" customWidth="1"/>
    <col min="3" max="3" width="11.42578125" style="4"/>
    <col min="4" max="4" width="10.28515625" style="4" customWidth="1"/>
    <col min="5" max="5" width="13" style="4" customWidth="1"/>
    <col min="6" max="6" width="9.85546875" style="4" customWidth="1"/>
    <col min="7" max="7" width="12.140625" style="4" customWidth="1"/>
    <col min="8" max="8" width="10.5703125" style="4" customWidth="1"/>
    <col min="9" max="9" width="11.85546875" style="4" customWidth="1"/>
    <col min="10" max="256" width="11.42578125" style="4"/>
    <col min="257" max="257" width="13.28515625" style="4" customWidth="1"/>
    <col min="258" max="258" width="10.28515625" style="4" customWidth="1"/>
    <col min="259" max="259" width="11.42578125" style="4"/>
    <col min="260" max="260" width="10.28515625" style="4" customWidth="1"/>
    <col min="261" max="261" width="13" style="4" customWidth="1"/>
    <col min="262" max="262" width="9.85546875" style="4" customWidth="1"/>
    <col min="263" max="263" width="12.140625" style="4" customWidth="1"/>
    <col min="264" max="264" width="10.5703125" style="4" customWidth="1"/>
    <col min="265" max="265" width="11.85546875" style="4" customWidth="1"/>
    <col min="266" max="512" width="11.42578125" style="4"/>
    <col min="513" max="513" width="13.28515625" style="4" customWidth="1"/>
    <col min="514" max="514" width="10.28515625" style="4" customWidth="1"/>
    <col min="515" max="515" width="11.42578125" style="4"/>
    <col min="516" max="516" width="10.28515625" style="4" customWidth="1"/>
    <col min="517" max="517" width="13" style="4" customWidth="1"/>
    <col min="518" max="518" width="9.85546875" style="4" customWidth="1"/>
    <col min="519" max="519" width="12.140625" style="4" customWidth="1"/>
    <col min="520" max="520" width="10.5703125" style="4" customWidth="1"/>
    <col min="521" max="521" width="11.85546875" style="4" customWidth="1"/>
    <col min="522" max="768" width="11.42578125" style="4"/>
    <col min="769" max="769" width="13.28515625" style="4" customWidth="1"/>
    <col min="770" max="770" width="10.28515625" style="4" customWidth="1"/>
    <col min="771" max="771" width="11.42578125" style="4"/>
    <col min="772" max="772" width="10.28515625" style="4" customWidth="1"/>
    <col min="773" max="773" width="13" style="4" customWidth="1"/>
    <col min="774" max="774" width="9.85546875" style="4" customWidth="1"/>
    <col min="775" max="775" width="12.140625" style="4" customWidth="1"/>
    <col min="776" max="776" width="10.5703125" style="4" customWidth="1"/>
    <col min="777" max="777" width="11.85546875" style="4" customWidth="1"/>
    <col min="778" max="1024" width="11.42578125" style="4"/>
    <col min="1025" max="1025" width="13.28515625" style="4" customWidth="1"/>
    <col min="1026" max="1026" width="10.28515625" style="4" customWidth="1"/>
    <col min="1027" max="1027" width="11.42578125" style="4"/>
    <col min="1028" max="1028" width="10.28515625" style="4" customWidth="1"/>
    <col min="1029" max="1029" width="13" style="4" customWidth="1"/>
    <col min="1030" max="1030" width="9.85546875" style="4" customWidth="1"/>
    <col min="1031" max="1031" width="12.140625" style="4" customWidth="1"/>
    <col min="1032" max="1032" width="10.5703125" style="4" customWidth="1"/>
    <col min="1033" max="1033" width="11.85546875" style="4" customWidth="1"/>
    <col min="1034" max="1280" width="11.42578125" style="4"/>
    <col min="1281" max="1281" width="13.28515625" style="4" customWidth="1"/>
    <col min="1282" max="1282" width="10.28515625" style="4" customWidth="1"/>
    <col min="1283" max="1283" width="11.42578125" style="4"/>
    <col min="1284" max="1284" width="10.28515625" style="4" customWidth="1"/>
    <col min="1285" max="1285" width="13" style="4" customWidth="1"/>
    <col min="1286" max="1286" width="9.85546875" style="4" customWidth="1"/>
    <col min="1287" max="1287" width="12.140625" style="4" customWidth="1"/>
    <col min="1288" max="1288" width="10.5703125" style="4" customWidth="1"/>
    <col min="1289" max="1289" width="11.85546875" style="4" customWidth="1"/>
    <col min="1290" max="1536" width="11.42578125" style="4"/>
    <col min="1537" max="1537" width="13.28515625" style="4" customWidth="1"/>
    <col min="1538" max="1538" width="10.28515625" style="4" customWidth="1"/>
    <col min="1539" max="1539" width="11.42578125" style="4"/>
    <col min="1540" max="1540" width="10.28515625" style="4" customWidth="1"/>
    <col min="1541" max="1541" width="13" style="4" customWidth="1"/>
    <col min="1542" max="1542" width="9.85546875" style="4" customWidth="1"/>
    <col min="1543" max="1543" width="12.140625" style="4" customWidth="1"/>
    <col min="1544" max="1544" width="10.5703125" style="4" customWidth="1"/>
    <col min="1545" max="1545" width="11.85546875" style="4" customWidth="1"/>
    <col min="1546" max="1792" width="11.42578125" style="4"/>
    <col min="1793" max="1793" width="13.28515625" style="4" customWidth="1"/>
    <col min="1794" max="1794" width="10.28515625" style="4" customWidth="1"/>
    <col min="1795" max="1795" width="11.42578125" style="4"/>
    <col min="1796" max="1796" width="10.28515625" style="4" customWidth="1"/>
    <col min="1797" max="1797" width="13" style="4" customWidth="1"/>
    <col min="1798" max="1798" width="9.85546875" style="4" customWidth="1"/>
    <col min="1799" max="1799" width="12.140625" style="4" customWidth="1"/>
    <col min="1800" max="1800" width="10.5703125" style="4" customWidth="1"/>
    <col min="1801" max="1801" width="11.85546875" style="4" customWidth="1"/>
    <col min="1802" max="2048" width="11.42578125" style="4"/>
    <col min="2049" max="2049" width="13.28515625" style="4" customWidth="1"/>
    <col min="2050" max="2050" width="10.28515625" style="4" customWidth="1"/>
    <col min="2051" max="2051" width="11.42578125" style="4"/>
    <col min="2052" max="2052" width="10.28515625" style="4" customWidth="1"/>
    <col min="2053" max="2053" width="13" style="4" customWidth="1"/>
    <col min="2054" max="2054" width="9.85546875" style="4" customWidth="1"/>
    <col min="2055" max="2055" width="12.140625" style="4" customWidth="1"/>
    <col min="2056" max="2056" width="10.5703125" style="4" customWidth="1"/>
    <col min="2057" max="2057" width="11.85546875" style="4" customWidth="1"/>
    <col min="2058" max="2304" width="11.42578125" style="4"/>
    <col min="2305" max="2305" width="13.28515625" style="4" customWidth="1"/>
    <col min="2306" max="2306" width="10.28515625" style="4" customWidth="1"/>
    <col min="2307" max="2307" width="11.42578125" style="4"/>
    <col min="2308" max="2308" width="10.28515625" style="4" customWidth="1"/>
    <col min="2309" max="2309" width="13" style="4" customWidth="1"/>
    <col min="2310" max="2310" width="9.85546875" style="4" customWidth="1"/>
    <col min="2311" max="2311" width="12.140625" style="4" customWidth="1"/>
    <col min="2312" max="2312" width="10.5703125" style="4" customWidth="1"/>
    <col min="2313" max="2313" width="11.85546875" style="4" customWidth="1"/>
    <col min="2314" max="2560" width="11.42578125" style="4"/>
    <col min="2561" max="2561" width="13.28515625" style="4" customWidth="1"/>
    <col min="2562" max="2562" width="10.28515625" style="4" customWidth="1"/>
    <col min="2563" max="2563" width="11.42578125" style="4"/>
    <col min="2564" max="2564" width="10.28515625" style="4" customWidth="1"/>
    <col min="2565" max="2565" width="13" style="4" customWidth="1"/>
    <col min="2566" max="2566" width="9.85546875" style="4" customWidth="1"/>
    <col min="2567" max="2567" width="12.140625" style="4" customWidth="1"/>
    <col min="2568" max="2568" width="10.5703125" style="4" customWidth="1"/>
    <col min="2569" max="2569" width="11.85546875" style="4" customWidth="1"/>
    <col min="2570" max="2816" width="11.42578125" style="4"/>
    <col min="2817" max="2817" width="13.28515625" style="4" customWidth="1"/>
    <col min="2818" max="2818" width="10.28515625" style="4" customWidth="1"/>
    <col min="2819" max="2819" width="11.42578125" style="4"/>
    <col min="2820" max="2820" width="10.28515625" style="4" customWidth="1"/>
    <col min="2821" max="2821" width="13" style="4" customWidth="1"/>
    <col min="2822" max="2822" width="9.85546875" style="4" customWidth="1"/>
    <col min="2823" max="2823" width="12.140625" style="4" customWidth="1"/>
    <col min="2824" max="2824" width="10.5703125" style="4" customWidth="1"/>
    <col min="2825" max="2825" width="11.85546875" style="4" customWidth="1"/>
    <col min="2826" max="3072" width="11.42578125" style="4"/>
    <col min="3073" max="3073" width="13.28515625" style="4" customWidth="1"/>
    <col min="3074" max="3074" width="10.28515625" style="4" customWidth="1"/>
    <col min="3075" max="3075" width="11.42578125" style="4"/>
    <col min="3076" max="3076" width="10.28515625" style="4" customWidth="1"/>
    <col min="3077" max="3077" width="13" style="4" customWidth="1"/>
    <col min="3078" max="3078" width="9.85546875" style="4" customWidth="1"/>
    <col min="3079" max="3079" width="12.140625" style="4" customWidth="1"/>
    <col min="3080" max="3080" width="10.5703125" style="4" customWidth="1"/>
    <col min="3081" max="3081" width="11.85546875" style="4" customWidth="1"/>
    <col min="3082" max="3328" width="11.42578125" style="4"/>
    <col min="3329" max="3329" width="13.28515625" style="4" customWidth="1"/>
    <col min="3330" max="3330" width="10.28515625" style="4" customWidth="1"/>
    <col min="3331" max="3331" width="11.42578125" style="4"/>
    <col min="3332" max="3332" width="10.28515625" style="4" customWidth="1"/>
    <col min="3333" max="3333" width="13" style="4" customWidth="1"/>
    <col min="3334" max="3334" width="9.85546875" style="4" customWidth="1"/>
    <col min="3335" max="3335" width="12.140625" style="4" customWidth="1"/>
    <col min="3336" max="3336" width="10.5703125" style="4" customWidth="1"/>
    <col min="3337" max="3337" width="11.85546875" style="4" customWidth="1"/>
    <col min="3338" max="3584" width="11.42578125" style="4"/>
    <col min="3585" max="3585" width="13.28515625" style="4" customWidth="1"/>
    <col min="3586" max="3586" width="10.28515625" style="4" customWidth="1"/>
    <col min="3587" max="3587" width="11.42578125" style="4"/>
    <col min="3588" max="3588" width="10.28515625" style="4" customWidth="1"/>
    <col min="3589" max="3589" width="13" style="4" customWidth="1"/>
    <col min="3590" max="3590" width="9.85546875" style="4" customWidth="1"/>
    <col min="3591" max="3591" width="12.140625" style="4" customWidth="1"/>
    <col min="3592" max="3592" width="10.5703125" style="4" customWidth="1"/>
    <col min="3593" max="3593" width="11.85546875" style="4" customWidth="1"/>
    <col min="3594" max="3840" width="11.42578125" style="4"/>
    <col min="3841" max="3841" width="13.28515625" style="4" customWidth="1"/>
    <col min="3842" max="3842" width="10.28515625" style="4" customWidth="1"/>
    <col min="3843" max="3843" width="11.42578125" style="4"/>
    <col min="3844" max="3844" width="10.28515625" style="4" customWidth="1"/>
    <col min="3845" max="3845" width="13" style="4" customWidth="1"/>
    <col min="3846" max="3846" width="9.85546875" style="4" customWidth="1"/>
    <col min="3847" max="3847" width="12.140625" style="4" customWidth="1"/>
    <col min="3848" max="3848" width="10.5703125" style="4" customWidth="1"/>
    <col min="3849" max="3849" width="11.85546875" style="4" customWidth="1"/>
    <col min="3850" max="4096" width="11.42578125" style="4"/>
    <col min="4097" max="4097" width="13.28515625" style="4" customWidth="1"/>
    <col min="4098" max="4098" width="10.28515625" style="4" customWidth="1"/>
    <col min="4099" max="4099" width="11.42578125" style="4"/>
    <col min="4100" max="4100" width="10.28515625" style="4" customWidth="1"/>
    <col min="4101" max="4101" width="13" style="4" customWidth="1"/>
    <col min="4102" max="4102" width="9.85546875" style="4" customWidth="1"/>
    <col min="4103" max="4103" width="12.140625" style="4" customWidth="1"/>
    <col min="4104" max="4104" width="10.5703125" style="4" customWidth="1"/>
    <col min="4105" max="4105" width="11.85546875" style="4" customWidth="1"/>
    <col min="4106" max="4352" width="11.42578125" style="4"/>
    <col min="4353" max="4353" width="13.28515625" style="4" customWidth="1"/>
    <col min="4354" max="4354" width="10.28515625" style="4" customWidth="1"/>
    <col min="4355" max="4355" width="11.42578125" style="4"/>
    <col min="4356" max="4356" width="10.28515625" style="4" customWidth="1"/>
    <col min="4357" max="4357" width="13" style="4" customWidth="1"/>
    <col min="4358" max="4358" width="9.85546875" style="4" customWidth="1"/>
    <col min="4359" max="4359" width="12.140625" style="4" customWidth="1"/>
    <col min="4360" max="4360" width="10.5703125" style="4" customWidth="1"/>
    <col min="4361" max="4361" width="11.85546875" style="4" customWidth="1"/>
    <col min="4362" max="4608" width="11.42578125" style="4"/>
    <col min="4609" max="4609" width="13.28515625" style="4" customWidth="1"/>
    <col min="4610" max="4610" width="10.28515625" style="4" customWidth="1"/>
    <col min="4611" max="4611" width="11.42578125" style="4"/>
    <col min="4612" max="4612" width="10.28515625" style="4" customWidth="1"/>
    <col min="4613" max="4613" width="13" style="4" customWidth="1"/>
    <col min="4614" max="4614" width="9.85546875" style="4" customWidth="1"/>
    <col min="4615" max="4615" width="12.140625" style="4" customWidth="1"/>
    <col min="4616" max="4616" width="10.5703125" style="4" customWidth="1"/>
    <col min="4617" max="4617" width="11.85546875" style="4" customWidth="1"/>
    <col min="4618" max="4864" width="11.42578125" style="4"/>
    <col min="4865" max="4865" width="13.28515625" style="4" customWidth="1"/>
    <col min="4866" max="4866" width="10.28515625" style="4" customWidth="1"/>
    <col min="4867" max="4867" width="11.42578125" style="4"/>
    <col min="4868" max="4868" width="10.28515625" style="4" customWidth="1"/>
    <col min="4869" max="4869" width="13" style="4" customWidth="1"/>
    <col min="4870" max="4870" width="9.85546875" style="4" customWidth="1"/>
    <col min="4871" max="4871" width="12.140625" style="4" customWidth="1"/>
    <col min="4872" max="4872" width="10.5703125" style="4" customWidth="1"/>
    <col min="4873" max="4873" width="11.85546875" style="4" customWidth="1"/>
    <col min="4874" max="5120" width="11.42578125" style="4"/>
    <col min="5121" max="5121" width="13.28515625" style="4" customWidth="1"/>
    <col min="5122" max="5122" width="10.28515625" style="4" customWidth="1"/>
    <col min="5123" max="5123" width="11.42578125" style="4"/>
    <col min="5124" max="5124" width="10.28515625" style="4" customWidth="1"/>
    <col min="5125" max="5125" width="13" style="4" customWidth="1"/>
    <col min="5126" max="5126" width="9.85546875" style="4" customWidth="1"/>
    <col min="5127" max="5127" width="12.140625" style="4" customWidth="1"/>
    <col min="5128" max="5128" width="10.5703125" style="4" customWidth="1"/>
    <col min="5129" max="5129" width="11.85546875" style="4" customWidth="1"/>
    <col min="5130" max="5376" width="11.42578125" style="4"/>
    <col min="5377" max="5377" width="13.28515625" style="4" customWidth="1"/>
    <col min="5378" max="5378" width="10.28515625" style="4" customWidth="1"/>
    <col min="5379" max="5379" width="11.42578125" style="4"/>
    <col min="5380" max="5380" width="10.28515625" style="4" customWidth="1"/>
    <col min="5381" max="5381" width="13" style="4" customWidth="1"/>
    <col min="5382" max="5382" width="9.85546875" style="4" customWidth="1"/>
    <col min="5383" max="5383" width="12.140625" style="4" customWidth="1"/>
    <col min="5384" max="5384" width="10.5703125" style="4" customWidth="1"/>
    <col min="5385" max="5385" width="11.85546875" style="4" customWidth="1"/>
    <col min="5386" max="5632" width="11.42578125" style="4"/>
    <col min="5633" max="5633" width="13.28515625" style="4" customWidth="1"/>
    <col min="5634" max="5634" width="10.28515625" style="4" customWidth="1"/>
    <col min="5635" max="5635" width="11.42578125" style="4"/>
    <col min="5636" max="5636" width="10.28515625" style="4" customWidth="1"/>
    <col min="5637" max="5637" width="13" style="4" customWidth="1"/>
    <col min="5638" max="5638" width="9.85546875" style="4" customWidth="1"/>
    <col min="5639" max="5639" width="12.140625" style="4" customWidth="1"/>
    <col min="5640" max="5640" width="10.5703125" style="4" customWidth="1"/>
    <col min="5641" max="5641" width="11.85546875" style="4" customWidth="1"/>
    <col min="5642" max="5888" width="11.42578125" style="4"/>
    <col min="5889" max="5889" width="13.28515625" style="4" customWidth="1"/>
    <col min="5890" max="5890" width="10.28515625" style="4" customWidth="1"/>
    <col min="5891" max="5891" width="11.42578125" style="4"/>
    <col min="5892" max="5892" width="10.28515625" style="4" customWidth="1"/>
    <col min="5893" max="5893" width="13" style="4" customWidth="1"/>
    <col min="5894" max="5894" width="9.85546875" style="4" customWidth="1"/>
    <col min="5895" max="5895" width="12.140625" style="4" customWidth="1"/>
    <col min="5896" max="5896" width="10.5703125" style="4" customWidth="1"/>
    <col min="5897" max="5897" width="11.85546875" style="4" customWidth="1"/>
    <col min="5898" max="6144" width="11.42578125" style="4"/>
    <col min="6145" max="6145" width="13.28515625" style="4" customWidth="1"/>
    <col min="6146" max="6146" width="10.28515625" style="4" customWidth="1"/>
    <col min="6147" max="6147" width="11.42578125" style="4"/>
    <col min="6148" max="6148" width="10.28515625" style="4" customWidth="1"/>
    <col min="6149" max="6149" width="13" style="4" customWidth="1"/>
    <col min="6150" max="6150" width="9.85546875" style="4" customWidth="1"/>
    <col min="6151" max="6151" width="12.140625" style="4" customWidth="1"/>
    <col min="6152" max="6152" width="10.5703125" style="4" customWidth="1"/>
    <col min="6153" max="6153" width="11.85546875" style="4" customWidth="1"/>
    <col min="6154" max="6400" width="11.42578125" style="4"/>
    <col min="6401" max="6401" width="13.28515625" style="4" customWidth="1"/>
    <col min="6402" max="6402" width="10.28515625" style="4" customWidth="1"/>
    <col min="6403" max="6403" width="11.42578125" style="4"/>
    <col min="6404" max="6404" width="10.28515625" style="4" customWidth="1"/>
    <col min="6405" max="6405" width="13" style="4" customWidth="1"/>
    <col min="6406" max="6406" width="9.85546875" style="4" customWidth="1"/>
    <col min="6407" max="6407" width="12.140625" style="4" customWidth="1"/>
    <col min="6408" max="6408" width="10.5703125" style="4" customWidth="1"/>
    <col min="6409" max="6409" width="11.85546875" style="4" customWidth="1"/>
    <col min="6410" max="6656" width="11.42578125" style="4"/>
    <col min="6657" max="6657" width="13.28515625" style="4" customWidth="1"/>
    <col min="6658" max="6658" width="10.28515625" style="4" customWidth="1"/>
    <col min="6659" max="6659" width="11.42578125" style="4"/>
    <col min="6660" max="6660" width="10.28515625" style="4" customWidth="1"/>
    <col min="6661" max="6661" width="13" style="4" customWidth="1"/>
    <col min="6662" max="6662" width="9.85546875" style="4" customWidth="1"/>
    <col min="6663" max="6663" width="12.140625" style="4" customWidth="1"/>
    <col min="6664" max="6664" width="10.5703125" style="4" customWidth="1"/>
    <col min="6665" max="6665" width="11.85546875" style="4" customWidth="1"/>
    <col min="6666" max="6912" width="11.42578125" style="4"/>
    <col min="6913" max="6913" width="13.28515625" style="4" customWidth="1"/>
    <col min="6914" max="6914" width="10.28515625" style="4" customWidth="1"/>
    <col min="6915" max="6915" width="11.42578125" style="4"/>
    <col min="6916" max="6916" width="10.28515625" style="4" customWidth="1"/>
    <col min="6917" max="6917" width="13" style="4" customWidth="1"/>
    <col min="6918" max="6918" width="9.85546875" style="4" customWidth="1"/>
    <col min="6919" max="6919" width="12.140625" style="4" customWidth="1"/>
    <col min="6920" max="6920" width="10.5703125" style="4" customWidth="1"/>
    <col min="6921" max="6921" width="11.85546875" style="4" customWidth="1"/>
    <col min="6922" max="7168" width="11.42578125" style="4"/>
    <col min="7169" max="7169" width="13.28515625" style="4" customWidth="1"/>
    <col min="7170" max="7170" width="10.28515625" style="4" customWidth="1"/>
    <col min="7171" max="7171" width="11.42578125" style="4"/>
    <col min="7172" max="7172" width="10.28515625" style="4" customWidth="1"/>
    <col min="7173" max="7173" width="13" style="4" customWidth="1"/>
    <col min="7174" max="7174" width="9.85546875" style="4" customWidth="1"/>
    <col min="7175" max="7175" width="12.140625" style="4" customWidth="1"/>
    <col min="7176" max="7176" width="10.5703125" style="4" customWidth="1"/>
    <col min="7177" max="7177" width="11.85546875" style="4" customWidth="1"/>
    <col min="7178" max="7424" width="11.42578125" style="4"/>
    <col min="7425" max="7425" width="13.28515625" style="4" customWidth="1"/>
    <col min="7426" max="7426" width="10.28515625" style="4" customWidth="1"/>
    <col min="7427" max="7427" width="11.42578125" style="4"/>
    <col min="7428" max="7428" width="10.28515625" style="4" customWidth="1"/>
    <col min="7429" max="7429" width="13" style="4" customWidth="1"/>
    <col min="7430" max="7430" width="9.85546875" style="4" customWidth="1"/>
    <col min="7431" max="7431" width="12.140625" style="4" customWidth="1"/>
    <col min="7432" max="7432" width="10.5703125" style="4" customWidth="1"/>
    <col min="7433" max="7433" width="11.85546875" style="4" customWidth="1"/>
    <col min="7434" max="7680" width="11.42578125" style="4"/>
    <col min="7681" max="7681" width="13.28515625" style="4" customWidth="1"/>
    <col min="7682" max="7682" width="10.28515625" style="4" customWidth="1"/>
    <col min="7683" max="7683" width="11.42578125" style="4"/>
    <col min="7684" max="7684" width="10.28515625" style="4" customWidth="1"/>
    <col min="7685" max="7685" width="13" style="4" customWidth="1"/>
    <col min="7686" max="7686" width="9.85546875" style="4" customWidth="1"/>
    <col min="7687" max="7687" width="12.140625" style="4" customWidth="1"/>
    <col min="7688" max="7688" width="10.5703125" style="4" customWidth="1"/>
    <col min="7689" max="7689" width="11.85546875" style="4" customWidth="1"/>
    <col min="7690" max="7936" width="11.42578125" style="4"/>
    <col min="7937" max="7937" width="13.28515625" style="4" customWidth="1"/>
    <col min="7938" max="7938" width="10.28515625" style="4" customWidth="1"/>
    <col min="7939" max="7939" width="11.42578125" style="4"/>
    <col min="7940" max="7940" width="10.28515625" style="4" customWidth="1"/>
    <col min="7941" max="7941" width="13" style="4" customWidth="1"/>
    <col min="7942" max="7942" width="9.85546875" style="4" customWidth="1"/>
    <col min="7943" max="7943" width="12.140625" style="4" customWidth="1"/>
    <col min="7944" max="7944" width="10.5703125" style="4" customWidth="1"/>
    <col min="7945" max="7945" width="11.85546875" style="4" customWidth="1"/>
    <col min="7946" max="8192" width="11.42578125" style="4"/>
    <col min="8193" max="8193" width="13.28515625" style="4" customWidth="1"/>
    <col min="8194" max="8194" width="10.28515625" style="4" customWidth="1"/>
    <col min="8195" max="8195" width="11.42578125" style="4"/>
    <col min="8196" max="8196" width="10.28515625" style="4" customWidth="1"/>
    <col min="8197" max="8197" width="13" style="4" customWidth="1"/>
    <col min="8198" max="8198" width="9.85546875" style="4" customWidth="1"/>
    <col min="8199" max="8199" width="12.140625" style="4" customWidth="1"/>
    <col min="8200" max="8200" width="10.5703125" style="4" customWidth="1"/>
    <col min="8201" max="8201" width="11.85546875" style="4" customWidth="1"/>
    <col min="8202" max="8448" width="11.42578125" style="4"/>
    <col min="8449" max="8449" width="13.28515625" style="4" customWidth="1"/>
    <col min="8450" max="8450" width="10.28515625" style="4" customWidth="1"/>
    <col min="8451" max="8451" width="11.42578125" style="4"/>
    <col min="8452" max="8452" width="10.28515625" style="4" customWidth="1"/>
    <col min="8453" max="8453" width="13" style="4" customWidth="1"/>
    <col min="8454" max="8454" width="9.85546875" style="4" customWidth="1"/>
    <col min="8455" max="8455" width="12.140625" style="4" customWidth="1"/>
    <col min="8456" max="8456" width="10.5703125" style="4" customWidth="1"/>
    <col min="8457" max="8457" width="11.85546875" style="4" customWidth="1"/>
    <col min="8458" max="8704" width="11.42578125" style="4"/>
    <col min="8705" max="8705" width="13.28515625" style="4" customWidth="1"/>
    <col min="8706" max="8706" width="10.28515625" style="4" customWidth="1"/>
    <col min="8707" max="8707" width="11.42578125" style="4"/>
    <col min="8708" max="8708" width="10.28515625" style="4" customWidth="1"/>
    <col min="8709" max="8709" width="13" style="4" customWidth="1"/>
    <col min="8710" max="8710" width="9.85546875" style="4" customWidth="1"/>
    <col min="8711" max="8711" width="12.140625" style="4" customWidth="1"/>
    <col min="8712" max="8712" width="10.5703125" style="4" customWidth="1"/>
    <col min="8713" max="8713" width="11.85546875" style="4" customWidth="1"/>
    <col min="8714" max="8960" width="11.42578125" style="4"/>
    <col min="8961" max="8961" width="13.28515625" style="4" customWidth="1"/>
    <col min="8962" max="8962" width="10.28515625" style="4" customWidth="1"/>
    <col min="8963" max="8963" width="11.42578125" style="4"/>
    <col min="8964" max="8964" width="10.28515625" style="4" customWidth="1"/>
    <col min="8965" max="8965" width="13" style="4" customWidth="1"/>
    <col min="8966" max="8966" width="9.85546875" style="4" customWidth="1"/>
    <col min="8967" max="8967" width="12.140625" style="4" customWidth="1"/>
    <col min="8968" max="8968" width="10.5703125" style="4" customWidth="1"/>
    <col min="8969" max="8969" width="11.85546875" style="4" customWidth="1"/>
    <col min="8970" max="9216" width="11.42578125" style="4"/>
    <col min="9217" max="9217" width="13.28515625" style="4" customWidth="1"/>
    <col min="9218" max="9218" width="10.28515625" style="4" customWidth="1"/>
    <col min="9219" max="9219" width="11.42578125" style="4"/>
    <col min="9220" max="9220" width="10.28515625" style="4" customWidth="1"/>
    <col min="9221" max="9221" width="13" style="4" customWidth="1"/>
    <col min="9222" max="9222" width="9.85546875" style="4" customWidth="1"/>
    <col min="9223" max="9223" width="12.140625" style="4" customWidth="1"/>
    <col min="9224" max="9224" width="10.5703125" style="4" customWidth="1"/>
    <col min="9225" max="9225" width="11.85546875" style="4" customWidth="1"/>
    <col min="9226" max="9472" width="11.42578125" style="4"/>
    <col min="9473" max="9473" width="13.28515625" style="4" customWidth="1"/>
    <col min="9474" max="9474" width="10.28515625" style="4" customWidth="1"/>
    <col min="9475" max="9475" width="11.42578125" style="4"/>
    <col min="9476" max="9476" width="10.28515625" style="4" customWidth="1"/>
    <col min="9477" max="9477" width="13" style="4" customWidth="1"/>
    <col min="9478" max="9478" width="9.85546875" style="4" customWidth="1"/>
    <col min="9479" max="9479" width="12.140625" style="4" customWidth="1"/>
    <col min="9480" max="9480" width="10.5703125" style="4" customWidth="1"/>
    <col min="9481" max="9481" width="11.85546875" style="4" customWidth="1"/>
    <col min="9482" max="9728" width="11.42578125" style="4"/>
    <col min="9729" max="9729" width="13.28515625" style="4" customWidth="1"/>
    <col min="9730" max="9730" width="10.28515625" style="4" customWidth="1"/>
    <col min="9731" max="9731" width="11.42578125" style="4"/>
    <col min="9732" max="9732" width="10.28515625" style="4" customWidth="1"/>
    <col min="9733" max="9733" width="13" style="4" customWidth="1"/>
    <col min="9734" max="9734" width="9.85546875" style="4" customWidth="1"/>
    <col min="9735" max="9735" width="12.140625" style="4" customWidth="1"/>
    <col min="9736" max="9736" width="10.5703125" style="4" customWidth="1"/>
    <col min="9737" max="9737" width="11.85546875" style="4" customWidth="1"/>
    <col min="9738" max="9984" width="11.42578125" style="4"/>
    <col min="9985" max="9985" width="13.28515625" style="4" customWidth="1"/>
    <col min="9986" max="9986" width="10.28515625" style="4" customWidth="1"/>
    <col min="9987" max="9987" width="11.42578125" style="4"/>
    <col min="9988" max="9988" width="10.28515625" style="4" customWidth="1"/>
    <col min="9989" max="9989" width="13" style="4" customWidth="1"/>
    <col min="9990" max="9990" width="9.85546875" style="4" customWidth="1"/>
    <col min="9991" max="9991" width="12.140625" style="4" customWidth="1"/>
    <col min="9992" max="9992" width="10.5703125" style="4" customWidth="1"/>
    <col min="9993" max="9993" width="11.85546875" style="4" customWidth="1"/>
    <col min="9994" max="10240" width="11.42578125" style="4"/>
    <col min="10241" max="10241" width="13.28515625" style="4" customWidth="1"/>
    <col min="10242" max="10242" width="10.28515625" style="4" customWidth="1"/>
    <col min="10243" max="10243" width="11.42578125" style="4"/>
    <col min="10244" max="10244" width="10.28515625" style="4" customWidth="1"/>
    <col min="10245" max="10245" width="13" style="4" customWidth="1"/>
    <col min="10246" max="10246" width="9.85546875" style="4" customWidth="1"/>
    <col min="10247" max="10247" width="12.140625" style="4" customWidth="1"/>
    <col min="10248" max="10248" width="10.5703125" style="4" customWidth="1"/>
    <col min="10249" max="10249" width="11.85546875" style="4" customWidth="1"/>
    <col min="10250" max="10496" width="11.42578125" style="4"/>
    <col min="10497" max="10497" width="13.28515625" style="4" customWidth="1"/>
    <col min="10498" max="10498" width="10.28515625" style="4" customWidth="1"/>
    <col min="10499" max="10499" width="11.42578125" style="4"/>
    <col min="10500" max="10500" width="10.28515625" style="4" customWidth="1"/>
    <col min="10501" max="10501" width="13" style="4" customWidth="1"/>
    <col min="10502" max="10502" width="9.85546875" style="4" customWidth="1"/>
    <col min="10503" max="10503" width="12.140625" style="4" customWidth="1"/>
    <col min="10504" max="10504" width="10.5703125" style="4" customWidth="1"/>
    <col min="10505" max="10505" width="11.85546875" style="4" customWidth="1"/>
    <col min="10506" max="10752" width="11.42578125" style="4"/>
    <col min="10753" max="10753" width="13.28515625" style="4" customWidth="1"/>
    <col min="10754" max="10754" width="10.28515625" style="4" customWidth="1"/>
    <col min="10755" max="10755" width="11.42578125" style="4"/>
    <col min="10756" max="10756" width="10.28515625" style="4" customWidth="1"/>
    <col min="10757" max="10757" width="13" style="4" customWidth="1"/>
    <col min="10758" max="10758" width="9.85546875" style="4" customWidth="1"/>
    <col min="10759" max="10759" width="12.140625" style="4" customWidth="1"/>
    <col min="10760" max="10760" width="10.5703125" style="4" customWidth="1"/>
    <col min="10761" max="10761" width="11.85546875" style="4" customWidth="1"/>
    <col min="10762" max="11008" width="11.42578125" style="4"/>
    <col min="11009" max="11009" width="13.28515625" style="4" customWidth="1"/>
    <col min="11010" max="11010" width="10.28515625" style="4" customWidth="1"/>
    <col min="11011" max="11011" width="11.42578125" style="4"/>
    <col min="11012" max="11012" width="10.28515625" style="4" customWidth="1"/>
    <col min="11013" max="11013" width="13" style="4" customWidth="1"/>
    <col min="11014" max="11014" width="9.85546875" style="4" customWidth="1"/>
    <col min="11015" max="11015" width="12.140625" style="4" customWidth="1"/>
    <col min="11016" max="11016" width="10.5703125" style="4" customWidth="1"/>
    <col min="11017" max="11017" width="11.85546875" style="4" customWidth="1"/>
    <col min="11018" max="11264" width="11.42578125" style="4"/>
    <col min="11265" max="11265" width="13.28515625" style="4" customWidth="1"/>
    <col min="11266" max="11266" width="10.28515625" style="4" customWidth="1"/>
    <col min="11267" max="11267" width="11.42578125" style="4"/>
    <col min="11268" max="11268" width="10.28515625" style="4" customWidth="1"/>
    <col min="11269" max="11269" width="13" style="4" customWidth="1"/>
    <col min="11270" max="11270" width="9.85546875" style="4" customWidth="1"/>
    <col min="11271" max="11271" width="12.140625" style="4" customWidth="1"/>
    <col min="11272" max="11272" width="10.5703125" style="4" customWidth="1"/>
    <col min="11273" max="11273" width="11.85546875" style="4" customWidth="1"/>
    <col min="11274" max="11520" width="11.42578125" style="4"/>
    <col min="11521" max="11521" width="13.28515625" style="4" customWidth="1"/>
    <col min="11522" max="11522" width="10.28515625" style="4" customWidth="1"/>
    <col min="11523" max="11523" width="11.42578125" style="4"/>
    <col min="11524" max="11524" width="10.28515625" style="4" customWidth="1"/>
    <col min="11525" max="11525" width="13" style="4" customWidth="1"/>
    <col min="11526" max="11526" width="9.85546875" style="4" customWidth="1"/>
    <col min="11527" max="11527" width="12.140625" style="4" customWidth="1"/>
    <col min="11528" max="11528" width="10.5703125" style="4" customWidth="1"/>
    <col min="11529" max="11529" width="11.85546875" style="4" customWidth="1"/>
    <col min="11530" max="11776" width="11.42578125" style="4"/>
    <col min="11777" max="11777" width="13.28515625" style="4" customWidth="1"/>
    <col min="11778" max="11778" width="10.28515625" style="4" customWidth="1"/>
    <col min="11779" max="11779" width="11.42578125" style="4"/>
    <col min="11780" max="11780" width="10.28515625" style="4" customWidth="1"/>
    <col min="11781" max="11781" width="13" style="4" customWidth="1"/>
    <col min="11782" max="11782" width="9.85546875" style="4" customWidth="1"/>
    <col min="11783" max="11783" width="12.140625" style="4" customWidth="1"/>
    <col min="11784" max="11784" width="10.5703125" style="4" customWidth="1"/>
    <col min="11785" max="11785" width="11.85546875" style="4" customWidth="1"/>
    <col min="11786" max="12032" width="11.42578125" style="4"/>
    <col min="12033" max="12033" width="13.28515625" style="4" customWidth="1"/>
    <col min="12034" max="12034" width="10.28515625" style="4" customWidth="1"/>
    <col min="12035" max="12035" width="11.42578125" style="4"/>
    <col min="12036" max="12036" width="10.28515625" style="4" customWidth="1"/>
    <col min="12037" max="12037" width="13" style="4" customWidth="1"/>
    <col min="12038" max="12038" width="9.85546875" style="4" customWidth="1"/>
    <col min="12039" max="12039" width="12.140625" style="4" customWidth="1"/>
    <col min="12040" max="12040" width="10.5703125" style="4" customWidth="1"/>
    <col min="12041" max="12041" width="11.85546875" style="4" customWidth="1"/>
    <col min="12042" max="12288" width="11.42578125" style="4"/>
    <col min="12289" max="12289" width="13.28515625" style="4" customWidth="1"/>
    <col min="12290" max="12290" width="10.28515625" style="4" customWidth="1"/>
    <col min="12291" max="12291" width="11.42578125" style="4"/>
    <col min="12292" max="12292" width="10.28515625" style="4" customWidth="1"/>
    <col min="12293" max="12293" width="13" style="4" customWidth="1"/>
    <col min="12294" max="12294" width="9.85546875" style="4" customWidth="1"/>
    <col min="12295" max="12295" width="12.140625" style="4" customWidth="1"/>
    <col min="12296" max="12296" width="10.5703125" style="4" customWidth="1"/>
    <col min="12297" max="12297" width="11.85546875" style="4" customWidth="1"/>
    <col min="12298" max="12544" width="11.42578125" style="4"/>
    <col min="12545" max="12545" width="13.28515625" style="4" customWidth="1"/>
    <col min="12546" max="12546" width="10.28515625" style="4" customWidth="1"/>
    <col min="12547" max="12547" width="11.42578125" style="4"/>
    <col min="12548" max="12548" width="10.28515625" style="4" customWidth="1"/>
    <col min="12549" max="12549" width="13" style="4" customWidth="1"/>
    <col min="12550" max="12550" width="9.85546875" style="4" customWidth="1"/>
    <col min="12551" max="12551" width="12.140625" style="4" customWidth="1"/>
    <col min="12552" max="12552" width="10.5703125" style="4" customWidth="1"/>
    <col min="12553" max="12553" width="11.85546875" style="4" customWidth="1"/>
    <col min="12554" max="12800" width="11.42578125" style="4"/>
    <col min="12801" max="12801" width="13.28515625" style="4" customWidth="1"/>
    <col min="12802" max="12802" width="10.28515625" style="4" customWidth="1"/>
    <col min="12803" max="12803" width="11.42578125" style="4"/>
    <col min="12804" max="12804" width="10.28515625" style="4" customWidth="1"/>
    <col min="12805" max="12805" width="13" style="4" customWidth="1"/>
    <col min="12806" max="12806" width="9.85546875" style="4" customWidth="1"/>
    <col min="12807" max="12807" width="12.140625" style="4" customWidth="1"/>
    <col min="12808" max="12808" width="10.5703125" style="4" customWidth="1"/>
    <col min="12809" max="12809" width="11.85546875" style="4" customWidth="1"/>
    <col min="12810" max="13056" width="11.42578125" style="4"/>
    <col min="13057" max="13057" width="13.28515625" style="4" customWidth="1"/>
    <col min="13058" max="13058" width="10.28515625" style="4" customWidth="1"/>
    <col min="13059" max="13059" width="11.42578125" style="4"/>
    <col min="13060" max="13060" width="10.28515625" style="4" customWidth="1"/>
    <col min="13061" max="13061" width="13" style="4" customWidth="1"/>
    <col min="13062" max="13062" width="9.85546875" style="4" customWidth="1"/>
    <col min="13063" max="13063" width="12.140625" style="4" customWidth="1"/>
    <col min="13064" max="13064" width="10.5703125" style="4" customWidth="1"/>
    <col min="13065" max="13065" width="11.85546875" style="4" customWidth="1"/>
    <col min="13066" max="13312" width="11.42578125" style="4"/>
    <col min="13313" max="13313" width="13.28515625" style="4" customWidth="1"/>
    <col min="13314" max="13314" width="10.28515625" style="4" customWidth="1"/>
    <col min="13315" max="13315" width="11.42578125" style="4"/>
    <col min="13316" max="13316" width="10.28515625" style="4" customWidth="1"/>
    <col min="13317" max="13317" width="13" style="4" customWidth="1"/>
    <col min="13318" max="13318" width="9.85546875" style="4" customWidth="1"/>
    <col min="13319" max="13319" width="12.140625" style="4" customWidth="1"/>
    <col min="13320" max="13320" width="10.5703125" style="4" customWidth="1"/>
    <col min="13321" max="13321" width="11.85546875" style="4" customWidth="1"/>
    <col min="13322" max="13568" width="11.42578125" style="4"/>
    <col min="13569" max="13569" width="13.28515625" style="4" customWidth="1"/>
    <col min="13570" max="13570" width="10.28515625" style="4" customWidth="1"/>
    <col min="13571" max="13571" width="11.42578125" style="4"/>
    <col min="13572" max="13572" width="10.28515625" style="4" customWidth="1"/>
    <col min="13573" max="13573" width="13" style="4" customWidth="1"/>
    <col min="13574" max="13574" width="9.85546875" style="4" customWidth="1"/>
    <col min="13575" max="13575" width="12.140625" style="4" customWidth="1"/>
    <col min="13576" max="13576" width="10.5703125" style="4" customWidth="1"/>
    <col min="13577" max="13577" width="11.85546875" style="4" customWidth="1"/>
    <col min="13578" max="13824" width="11.42578125" style="4"/>
    <col min="13825" max="13825" width="13.28515625" style="4" customWidth="1"/>
    <col min="13826" max="13826" width="10.28515625" style="4" customWidth="1"/>
    <col min="13827" max="13827" width="11.42578125" style="4"/>
    <col min="13828" max="13828" width="10.28515625" style="4" customWidth="1"/>
    <col min="13829" max="13829" width="13" style="4" customWidth="1"/>
    <col min="13830" max="13830" width="9.85546875" style="4" customWidth="1"/>
    <col min="13831" max="13831" width="12.140625" style="4" customWidth="1"/>
    <col min="13832" max="13832" width="10.5703125" style="4" customWidth="1"/>
    <col min="13833" max="13833" width="11.85546875" style="4" customWidth="1"/>
    <col min="13834" max="14080" width="11.42578125" style="4"/>
    <col min="14081" max="14081" width="13.28515625" style="4" customWidth="1"/>
    <col min="14082" max="14082" width="10.28515625" style="4" customWidth="1"/>
    <col min="14083" max="14083" width="11.42578125" style="4"/>
    <col min="14084" max="14084" width="10.28515625" style="4" customWidth="1"/>
    <col min="14085" max="14085" width="13" style="4" customWidth="1"/>
    <col min="14086" max="14086" width="9.85546875" style="4" customWidth="1"/>
    <col min="14087" max="14087" width="12.140625" style="4" customWidth="1"/>
    <col min="14088" max="14088" width="10.5703125" style="4" customWidth="1"/>
    <col min="14089" max="14089" width="11.85546875" style="4" customWidth="1"/>
    <col min="14090" max="14336" width="11.42578125" style="4"/>
    <col min="14337" max="14337" width="13.28515625" style="4" customWidth="1"/>
    <col min="14338" max="14338" width="10.28515625" style="4" customWidth="1"/>
    <col min="14339" max="14339" width="11.42578125" style="4"/>
    <col min="14340" max="14340" width="10.28515625" style="4" customWidth="1"/>
    <col min="14341" max="14341" width="13" style="4" customWidth="1"/>
    <col min="14342" max="14342" width="9.85546875" style="4" customWidth="1"/>
    <col min="14343" max="14343" width="12.140625" style="4" customWidth="1"/>
    <col min="14344" max="14344" width="10.5703125" style="4" customWidth="1"/>
    <col min="14345" max="14345" width="11.85546875" style="4" customWidth="1"/>
    <col min="14346" max="14592" width="11.42578125" style="4"/>
    <col min="14593" max="14593" width="13.28515625" style="4" customWidth="1"/>
    <col min="14594" max="14594" width="10.28515625" style="4" customWidth="1"/>
    <col min="14595" max="14595" width="11.42578125" style="4"/>
    <col min="14596" max="14596" width="10.28515625" style="4" customWidth="1"/>
    <col min="14597" max="14597" width="13" style="4" customWidth="1"/>
    <col min="14598" max="14598" width="9.85546875" style="4" customWidth="1"/>
    <col min="14599" max="14599" width="12.140625" style="4" customWidth="1"/>
    <col min="14600" max="14600" width="10.5703125" style="4" customWidth="1"/>
    <col min="14601" max="14601" width="11.85546875" style="4" customWidth="1"/>
    <col min="14602" max="14848" width="11.42578125" style="4"/>
    <col min="14849" max="14849" width="13.28515625" style="4" customWidth="1"/>
    <col min="14850" max="14850" width="10.28515625" style="4" customWidth="1"/>
    <col min="14851" max="14851" width="11.42578125" style="4"/>
    <col min="14852" max="14852" width="10.28515625" style="4" customWidth="1"/>
    <col min="14853" max="14853" width="13" style="4" customWidth="1"/>
    <col min="14854" max="14854" width="9.85546875" style="4" customWidth="1"/>
    <col min="14855" max="14855" width="12.140625" style="4" customWidth="1"/>
    <col min="14856" max="14856" width="10.5703125" style="4" customWidth="1"/>
    <col min="14857" max="14857" width="11.85546875" style="4" customWidth="1"/>
    <col min="14858" max="15104" width="11.42578125" style="4"/>
    <col min="15105" max="15105" width="13.28515625" style="4" customWidth="1"/>
    <col min="15106" max="15106" width="10.28515625" style="4" customWidth="1"/>
    <col min="15107" max="15107" width="11.42578125" style="4"/>
    <col min="15108" max="15108" width="10.28515625" style="4" customWidth="1"/>
    <col min="15109" max="15109" width="13" style="4" customWidth="1"/>
    <col min="15110" max="15110" width="9.85546875" style="4" customWidth="1"/>
    <col min="15111" max="15111" width="12.140625" style="4" customWidth="1"/>
    <col min="15112" max="15112" width="10.5703125" style="4" customWidth="1"/>
    <col min="15113" max="15113" width="11.85546875" style="4" customWidth="1"/>
    <col min="15114" max="15360" width="11.42578125" style="4"/>
    <col min="15361" max="15361" width="13.28515625" style="4" customWidth="1"/>
    <col min="15362" max="15362" width="10.28515625" style="4" customWidth="1"/>
    <col min="15363" max="15363" width="11.42578125" style="4"/>
    <col min="15364" max="15364" width="10.28515625" style="4" customWidth="1"/>
    <col min="15365" max="15365" width="13" style="4" customWidth="1"/>
    <col min="15366" max="15366" width="9.85546875" style="4" customWidth="1"/>
    <col min="15367" max="15367" width="12.140625" style="4" customWidth="1"/>
    <col min="15368" max="15368" width="10.5703125" style="4" customWidth="1"/>
    <col min="15369" max="15369" width="11.85546875" style="4" customWidth="1"/>
    <col min="15370" max="15616" width="11.42578125" style="4"/>
    <col min="15617" max="15617" width="13.28515625" style="4" customWidth="1"/>
    <col min="15618" max="15618" width="10.28515625" style="4" customWidth="1"/>
    <col min="15619" max="15619" width="11.42578125" style="4"/>
    <col min="15620" max="15620" width="10.28515625" style="4" customWidth="1"/>
    <col min="15621" max="15621" width="13" style="4" customWidth="1"/>
    <col min="15622" max="15622" width="9.85546875" style="4" customWidth="1"/>
    <col min="15623" max="15623" width="12.140625" style="4" customWidth="1"/>
    <col min="15624" max="15624" width="10.5703125" style="4" customWidth="1"/>
    <col min="15625" max="15625" width="11.85546875" style="4" customWidth="1"/>
    <col min="15626" max="15872" width="11.42578125" style="4"/>
    <col min="15873" max="15873" width="13.28515625" style="4" customWidth="1"/>
    <col min="15874" max="15874" width="10.28515625" style="4" customWidth="1"/>
    <col min="15875" max="15875" width="11.42578125" style="4"/>
    <col min="15876" max="15876" width="10.28515625" style="4" customWidth="1"/>
    <col min="15877" max="15877" width="13" style="4" customWidth="1"/>
    <col min="15878" max="15878" width="9.85546875" style="4" customWidth="1"/>
    <col min="15879" max="15879" width="12.140625" style="4" customWidth="1"/>
    <col min="15880" max="15880" width="10.5703125" style="4" customWidth="1"/>
    <col min="15881" max="15881" width="11.85546875" style="4" customWidth="1"/>
    <col min="15882" max="16128" width="11.42578125" style="4"/>
    <col min="16129" max="16129" width="13.28515625" style="4" customWidth="1"/>
    <col min="16130" max="16130" width="10.28515625" style="4" customWidth="1"/>
    <col min="16131" max="16131" width="11.42578125" style="4"/>
    <col min="16132" max="16132" width="10.28515625" style="4" customWidth="1"/>
    <col min="16133" max="16133" width="13" style="4" customWidth="1"/>
    <col min="16134" max="16134" width="9.85546875" style="4" customWidth="1"/>
    <col min="16135" max="16135" width="12.140625" style="4" customWidth="1"/>
    <col min="16136" max="16136" width="10.5703125" style="4" customWidth="1"/>
    <col min="16137" max="16137" width="11.85546875" style="4" customWidth="1"/>
    <col min="16138" max="16384" width="11.42578125" style="4"/>
  </cols>
  <sheetData>
    <row r="1" spans="1:9">
      <c r="A1" s="618" t="s">
        <v>34</v>
      </c>
      <c r="B1" s="599"/>
      <c r="C1" s="599"/>
      <c r="D1" s="599"/>
      <c r="E1" s="599"/>
      <c r="F1" s="599"/>
      <c r="G1" s="599"/>
      <c r="H1" s="599"/>
      <c r="I1" s="600"/>
    </row>
    <row r="2" spans="1:9" ht="13.5" thickBot="1">
      <c r="A2" s="603"/>
      <c r="B2" s="604"/>
      <c r="C2" s="604"/>
      <c r="D2" s="604"/>
      <c r="E2" s="604"/>
      <c r="F2" s="604"/>
      <c r="G2" s="604"/>
      <c r="H2" s="604"/>
      <c r="I2" s="605"/>
    </row>
    <row r="3" spans="1:9" ht="13.5" thickBot="1">
      <c r="A3" s="50"/>
      <c r="B3" s="51"/>
      <c r="C3" s="51"/>
      <c r="D3" s="51"/>
      <c r="E3" s="51"/>
      <c r="F3" s="51"/>
      <c r="G3" s="51"/>
      <c r="H3" s="52"/>
      <c r="I3" s="53"/>
    </row>
    <row r="4" spans="1:9" ht="23.25" customHeight="1" thickBot="1">
      <c r="A4" s="54" t="s">
        <v>35</v>
      </c>
      <c r="B4" s="619"/>
      <c r="C4" s="620"/>
      <c r="D4" s="619"/>
      <c r="E4" s="620"/>
      <c r="F4" s="619"/>
      <c r="G4" s="621"/>
      <c r="H4" s="619"/>
      <c r="I4" s="620"/>
    </row>
    <row r="5" spans="1:9">
      <c r="A5" s="616" t="s">
        <v>36</v>
      </c>
      <c r="B5" s="567"/>
      <c r="C5" s="569"/>
      <c r="D5" s="567"/>
      <c r="E5" s="569"/>
      <c r="F5" s="567"/>
      <c r="G5" s="568"/>
      <c r="H5" s="567"/>
      <c r="I5" s="569"/>
    </row>
    <row r="6" spans="1:9" ht="13.5" thickBot="1">
      <c r="A6" s="617"/>
      <c r="B6" s="573"/>
      <c r="C6" s="575"/>
      <c r="D6" s="573"/>
      <c r="E6" s="575"/>
      <c r="F6" s="573"/>
      <c r="G6" s="574"/>
      <c r="H6" s="573"/>
      <c r="I6" s="575"/>
    </row>
    <row r="7" spans="1:9">
      <c r="A7" s="616" t="s">
        <v>37</v>
      </c>
      <c r="B7" s="567"/>
      <c r="C7" s="569"/>
      <c r="D7" s="567"/>
      <c r="E7" s="569"/>
      <c r="F7" s="567"/>
      <c r="G7" s="568"/>
      <c r="H7" s="567"/>
      <c r="I7" s="569"/>
    </row>
    <row r="8" spans="1:9" ht="13.5" thickBot="1">
      <c r="A8" s="617"/>
      <c r="B8" s="573"/>
      <c r="C8" s="575"/>
      <c r="D8" s="573"/>
      <c r="E8" s="575"/>
      <c r="F8" s="573"/>
      <c r="G8" s="574"/>
      <c r="H8" s="573"/>
      <c r="I8" s="575"/>
    </row>
    <row r="9" spans="1:9" ht="26.25" customHeight="1" thickBot="1">
      <c r="A9" s="55" t="s">
        <v>38</v>
      </c>
      <c r="B9" s="610"/>
      <c r="C9" s="611"/>
      <c r="D9" s="610"/>
      <c r="E9" s="611"/>
      <c r="F9" s="610"/>
      <c r="G9" s="612"/>
      <c r="H9" s="610"/>
      <c r="I9" s="611"/>
    </row>
    <row r="10" spans="1:9">
      <c r="A10" s="56" t="s">
        <v>39</v>
      </c>
      <c r="B10" s="567"/>
      <c r="C10" s="569"/>
      <c r="D10" s="567"/>
      <c r="E10" s="569"/>
      <c r="F10" s="567"/>
      <c r="G10" s="569"/>
      <c r="H10" s="567"/>
      <c r="I10" s="569"/>
    </row>
    <row r="11" spans="1:9">
      <c r="A11" s="609" t="s">
        <v>40</v>
      </c>
      <c r="B11" s="570"/>
      <c r="C11" s="572"/>
      <c r="D11" s="570"/>
      <c r="E11" s="572"/>
      <c r="F11" s="570"/>
      <c r="G11" s="572"/>
      <c r="H11" s="570"/>
      <c r="I11" s="572"/>
    </row>
    <row r="12" spans="1:9">
      <c r="A12" s="609"/>
      <c r="B12" s="570"/>
      <c r="C12" s="572"/>
      <c r="D12" s="570"/>
      <c r="E12" s="572"/>
      <c r="F12" s="570"/>
      <c r="G12" s="572"/>
      <c r="H12" s="570"/>
      <c r="I12" s="572"/>
    </row>
    <row r="13" spans="1:9">
      <c r="A13" s="609"/>
      <c r="B13" s="570"/>
      <c r="C13" s="572"/>
      <c r="D13" s="570"/>
      <c r="E13" s="572"/>
      <c r="F13" s="570"/>
      <c r="G13" s="572"/>
      <c r="H13" s="570"/>
      <c r="I13" s="572"/>
    </row>
    <row r="14" spans="1:9" ht="13.5" thickBot="1">
      <c r="A14" s="613"/>
      <c r="B14" s="573"/>
      <c r="C14" s="575"/>
      <c r="D14" s="573"/>
      <c r="E14" s="575"/>
      <c r="F14" s="573"/>
      <c r="G14" s="575"/>
      <c r="H14" s="573"/>
      <c r="I14" s="575"/>
    </row>
    <row r="15" spans="1:9">
      <c r="A15" s="57" t="s">
        <v>41</v>
      </c>
      <c r="B15" s="567"/>
      <c r="C15" s="569"/>
      <c r="D15" s="567"/>
      <c r="E15" s="569"/>
      <c r="F15" s="567"/>
      <c r="G15" s="569"/>
      <c r="H15" s="567"/>
      <c r="I15" s="569"/>
    </row>
    <row r="16" spans="1:9">
      <c r="A16" s="614" t="s">
        <v>40</v>
      </c>
      <c r="B16" s="570"/>
      <c r="C16" s="572"/>
      <c r="D16" s="570"/>
      <c r="E16" s="572"/>
      <c r="F16" s="570"/>
      <c r="G16" s="572"/>
      <c r="H16" s="570"/>
      <c r="I16" s="572"/>
    </row>
    <row r="17" spans="1:9">
      <c r="A17" s="614"/>
      <c r="B17" s="570"/>
      <c r="C17" s="572"/>
      <c r="D17" s="570"/>
      <c r="E17" s="572"/>
      <c r="F17" s="570"/>
      <c r="G17" s="572"/>
      <c r="H17" s="570"/>
      <c r="I17" s="572"/>
    </row>
    <row r="18" spans="1:9">
      <c r="A18" s="614"/>
      <c r="B18" s="570"/>
      <c r="C18" s="572"/>
      <c r="D18" s="570"/>
      <c r="E18" s="572"/>
      <c r="F18" s="570"/>
      <c r="G18" s="572"/>
      <c r="H18" s="570"/>
      <c r="I18" s="572"/>
    </row>
    <row r="19" spans="1:9" ht="13.5" thickBot="1">
      <c r="A19" s="615"/>
      <c r="B19" s="573"/>
      <c r="C19" s="575"/>
      <c r="D19" s="573"/>
      <c r="E19" s="575"/>
      <c r="F19" s="573"/>
      <c r="G19" s="575"/>
      <c r="H19" s="573"/>
      <c r="I19" s="575"/>
    </row>
    <row r="20" spans="1:9">
      <c r="A20" s="57" t="s">
        <v>42</v>
      </c>
      <c r="B20" s="567"/>
      <c r="C20" s="569"/>
      <c r="D20" s="567"/>
      <c r="E20" s="569"/>
      <c r="F20" s="567"/>
      <c r="G20" s="569"/>
      <c r="H20" s="567"/>
      <c r="I20" s="569"/>
    </row>
    <row r="21" spans="1:9">
      <c r="A21" s="609" t="s">
        <v>43</v>
      </c>
      <c r="B21" s="570"/>
      <c r="C21" s="572"/>
      <c r="D21" s="570"/>
      <c r="E21" s="572"/>
      <c r="F21" s="570"/>
      <c r="G21" s="572"/>
      <c r="H21" s="570"/>
      <c r="I21" s="572"/>
    </row>
    <row r="22" spans="1:9">
      <c r="A22" s="609"/>
      <c r="B22" s="570"/>
      <c r="C22" s="572"/>
      <c r="D22" s="570"/>
      <c r="E22" s="572"/>
      <c r="F22" s="570"/>
      <c r="G22" s="572"/>
      <c r="H22" s="570"/>
      <c r="I22" s="572"/>
    </row>
    <row r="23" spans="1:9">
      <c r="A23" s="609"/>
      <c r="B23" s="570"/>
      <c r="C23" s="572"/>
      <c r="D23" s="570"/>
      <c r="E23" s="572"/>
      <c r="F23" s="570"/>
      <c r="G23" s="572"/>
      <c r="H23" s="570"/>
      <c r="I23" s="572"/>
    </row>
    <row r="24" spans="1:9" ht="13.5" thickBot="1">
      <c r="A24" s="609"/>
      <c r="B24" s="573"/>
      <c r="C24" s="575"/>
      <c r="D24" s="573"/>
      <c r="E24" s="575"/>
      <c r="F24" s="573"/>
      <c r="G24" s="575"/>
      <c r="H24" s="573"/>
      <c r="I24" s="575"/>
    </row>
    <row r="25" spans="1:9" ht="27" customHeight="1" thickBot="1">
      <c r="A25" s="58" t="s">
        <v>44</v>
      </c>
      <c r="B25" s="610"/>
      <c r="C25" s="611"/>
      <c r="D25" s="610"/>
      <c r="E25" s="611"/>
      <c r="F25" s="610"/>
      <c r="G25" s="612"/>
      <c r="H25" s="610"/>
      <c r="I25" s="611"/>
    </row>
    <row r="26" spans="1:9">
      <c r="A26" s="59"/>
      <c r="B26" s="60"/>
      <c r="C26" s="60"/>
      <c r="D26" s="60"/>
      <c r="E26" s="60"/>
      <c r="F26" s="60"/>
      <c r="G26" s="60"/>
      <c r="H26" s="60"/>
      <c r="I26" s="60"/>
    </row>
    <row r="27" spans="1:9">
      <c r="A27" s="59"/>
      <c r="B27" s="60"/>
      <c r="C27" s="60"/>
      <c r="D27" s="60"/>
      <c r="E27" s="60"/>
      <c r="F27" s="60"/>
      <c r="G27" s="60"/>
      <c r="H27" s="60"/>
      <c r="I27" s="60"/>
    </row>
    <row r="28" spans="1:9">
      <c r="A28" s="59"/>
      <c r="B28" s="60"/>
      <c r="C28" s="60"/>
      <c r="D28" s="60"/>
      <c r="E28" s="60"/>
      <c r="F28" s="60"/>
      <c r="G28" s="60"/>
      <c r="H28" s="60"/>
      <c r="I28" s="60"/>
    </row>
    <row r="31" spans="1:9" ht="13.5" thickBot="1"/>
    <row r="32" spans="1:9" ht="15" customHeight="1">
      <c r="A32" s="33" t="s">
        <v>45</v>
      </c>
      <c r="B32" s="61"/>
      <c r="C32" s="61"/>
      <c r="D32" s="61"/>
      <c r="E32" s="61"/>
      <c r="F32" s="61"/>
      <c r="G32" s="61"/>
      <c r="H32" s="61"/>
      <c r="I32" s="62"/>
    </row>
    <row r="33" spans="1:9" ht="12.75" customHeight="1">
      <c r="A33" s="63"/>
      <c r="B33" s="64"/>
      <c r="C33" s="64"/>
      <c r="D33" s="64"/>
      <c r="E33" s="64"/>
      <c r="F33" s="64"/>
      <c r="G33" s="64"/>
      <c r="H33" s="64"/>
      <c r="I33" s="65"/>
    </row>
    <row r="34" spans="1:9" ht="12.75" customHeight="1">
      <c r="A34" s="63"/>
      <c r="B34" s="64"/>
      <c r="C34" s="64"/>
      <c r="D34" s="64"/>
      <c r="E34" s="64"/>
      <c r="F34" s="64"/>
      <c r="G34" s="64"/>
      <c r="H34" s="64"/>
      <c r="I34" s="65"/>
    </row>
    <row r="35" spans="1:9" ht="12.75" customHeight="1">
      <c r="A35" s="63"/>
      <c r="B35" s="64"/>
      <c r="C35" s="64"/>
      <c r="D35" s="64"/>
      <c r="E35" s="64"/>
      <c r="F35" s="64"/>
      <c r="G35" s="64"/>
      <c r="H35" s="64"/>
      <c r="I35" s="65"/>
    </row>
    <row r="36" spans="1:9" ht="12.75" customHeight="1">
      <c r="A36" s="63"/>
      <c r="B36" s="64"/>
      <c r="C36" s="64"/>
      <c r="D36" s="64"/>
      <c r="E36" s="64"/>
      <c r="F36" s="64"/>
      <c r="G36" s="64"/>
      <c r="H36" s="64"/>
      <c r="I36" s="65"/>
    </row>
    <row r="37" spans="1:9" ht="12.75" customHeight="1">
      <c r="A37" s="63"/>
      <c r="B37" s="64"/>
      <c r="C37" s="64"/>
      <c r="D37" s="64"/>
      <c r="E37" s="64"/>
      <c r="F37" s="64"/>
      <c r="G37" s="64"/>
      <c r="H37" s="64"/>
      <c r="I37" s="65"/>
    </row>
    <row r="38" spans="1:9" ht="12.75" customHeight="1">
      <c r="A38" s="63"/>
      <c r="B38" s="64"/>
      <c r="C38" s="64"/>
      <c r="D38" s="64"/>
      <c r="E38" s="64"/>
      <c r="F38" s="64"/>
      <c r="G38" s="64"/>
      <c r="H38" s="64"/>
      <c r="I38" s="65"/>
    </row>
    <row r="39" spans="1:9" ht="12.75" customHeight="1">
      <c r="A39" s="63"/>
      <c r="B39" s="64"/>
      <c r="C39" s="64"/>
      <c r="D39" s="64"/>
      <c r="E39" s="64"/>
      <c r="F39" s="64"/>
      <c r="G39" s="64"/>
      <c r="H39" s="64"/>
      <c r="I39" s="65"/>
    </row>
    <row r="40" spans="1:9" ht="12.75" customHeight="1">
      <c r="A40" s="63"/>
      <c r="B40" s="64"/>
      <c r="C40" s="64"/>
      <c r="D40" s="64"/>
      <c r="E40" s="64"/>
      <c r="F40" s="64"/>
      <c r="G40" s="64"/>
      <c r="H40" s="64"/>
      <c r="I40" s="65"/>
    </row>
    <row r="41" spans="1:9" ht="12.75" customHeight="1">
      <c r="A41" s="63"/>
      <c r="B41" s="64"/>
      <c r="C41" s="64"/>
      <c r="D41" s="64"/>
      <c r="E41" s="64"/>
      <c r="F41" s="64"/>
      <c r="G41" s="64"/>
      <c r="H41" s="64"/>
      <c r="I41" s="65"/>
    </row>
    <row r="42" spans="1:9" ht="12.75" customHeight="1">
      <c r="A42" s="63"/>
      <c r="B42" s="64"/>
      <c r="C42" s="64"/>
      <c r="D42" s="64"/>
      <c r="E42" s="64"/>
      <c r="F42" s="64"/>
      <c r="G42" s="64"/>
      <c r="H42" s="64"/>
      <c r="I42" s="65"/>
    </row>
    <row r="43" spans="1:9" ht="12.75" customHeight="1">
      <c r="A43" s="63"/>
      <c r="B43" s="64"/>
      <c r="C43" s="64"/>
      <c r="D43" s="64"/>
      <c r="E43" s="64"/>
      <c r="F43" s="64"/>
      <c r="G43" s="64"/>
      <c r="H43" s="64"/>
      <c r="I43" s="65"/>
    </row>
    <row r="44" spans="1:9" ht="12.75" customHeight="1">
      <c r="A44" s="63"/>
      <c r="B44" s="64"/>
      <c r="C44" s="64"/>
      <c r="D44" s="64"/>
      <c r="E44" s="64"/>
      <c r="F44" s="64"/>
      <c r="G44" s="64"/>
      <c r="H44" s="64"/>
      <c r="I44" s="65"/>
    </row>
    <row r="45" spans="1:9" ht="12.75" customHeight="1">
      <c r="A45" s="63"/>
      <c r="B45" s="64"/>
      <c r="C45" s="64"/>
      <c r="D45" s="64"/>
      <c r="E45" s="64"/>
      <c r="F45" s="64"/>
      <c r="G45" s="64"/>
      <c r="H45" s="64"/>
      <c r="I45" s="65"/>
    </row>
    <row r="46" spans="1:9" ht="12.75" customHeight="1">
      <c r="A46" s="63"/>
      <c r="B46" s="64"/>
      <c r="C46" s="64"/>
      <c r="D46" s="64"/>
      <c r="E46" s="64"/>
      <c r="F46" s="64"/>
      <c r="G46" s="64"/>
      <c r="H46" s="64"/>
      <c r="I46" s="65"/>
    </row>
    <row r="47" spans="1:9" ht="12.75" customHeight="1">
      <c r="A47" s="63"/>
      <c r="B47" s="64"/>
      <c r="C47" s="64"/>
      <c r="D47" s="64"/>
      <c r="E47" s="64"/>
      <c r="F47" s="64"/>
      <c r="G47" s="64"/>
      <c r="H47" s="64"/>
      <c r="I47" s="65"/>
    </row>
    <row r="48" spans="1:9" ht="12.75" customHeight="1">
      <c r="A48" s="63"/>
      <c r="B48" s="64"/>
      <c r="C48" s="64"/>
      <c r="D48" s="64"/>
      <c r="E48" s="64"/>
      <c r="F48" s="64"/>
      <c r="G48" s="64"/>
      <c r="H48" s="64"/>
      <c r="I48" s="65"/>
    </row>
    <row r="49" spans="1:9" ht="13.5" customHeight="1" thickBot="1">
      <c r="A49" s="22"/>
      <c r="B49" s="23"/>
      <c r="C49" s="23"/>
      <c r="D49" s="23"/>
      <c r="E49" s="23"/>
      <c r="F49" s="23"/>
      <c r="G49" s="23"/>
      <c r="H49" s="23"/>
      <c r="I49" s="66"/>
    </row>
  </sheetData>
  <mergeCells count="38">
    <mergeCell ref="A5:A6"/>
    <mergeCell ref="B5:C6"/>
    <mergeCell ref="D5:E6"/>
    <mergeCell ref="F5:G6"/>
    <mergeCell ref="H5:I6"/>
    <mergeCell ref="A1:I2"/>
    <mergeCell ref="B4:C4"/>
    <mergeCell ref="D4:E4"/>
    <mergeCell ref="F4:G4"/>
    <mergeCell ref="H4:I4"/>
    <mergeCell ref="D7:E8"/>
    <mergeCell ref="F7:G8"/>
    <mergeCell ref="H7:I8"/>
    <mergeCell ref="A11:A14"/>
    <mergeCell ref="B15:C19"/>
    <mergeCell ref="D15:E19"/>
    <mergeCell ref="F15:G19"/>
    <mergeCell ref="H15:I19"/>
    <mergeCell ref="A16:A19"/>
    <mergeCell ref="B9:C9"/>
    <mergeCell ref="D9:E9"/>
    <mergeCell ref="F9:G9"/>
    <mergeCell ref="H9:I9"/>
    <mergeCell ref="A7:A8"/>
    <mergeCell ref="B7:C8"/>
    <mergeCell ref="B10:C14"/>
    <mergeCell ref="D10:E14"/>
    <mergeCell ref="F10:G14"/>
    <mergeCell ref="H10:I14"/>
    <mergeCell ref="B20:C24"/>
    <mergeCell ref="D20:E24"/>
    <mergeCell ref="F20:G24"/>
    <mergeCell ref="H20:I24"/>
    <mergeCell ref="A21:A24"/>
    <mergeCell ref="B25:C25"/>
    <mergeCell ref="D25:E25"/>
    <mergeCell ref="F25:G25"/>
    <mergeCell ref="H25:I25"/>
  </mergeCells>
  <pageMargins left="0" right="0" top="0.98425196850393704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I52"/>
  <sheetViews>
    <sheetView workbookViewId="0">
      <selection activeCell="F50" sqref="F50"/>
    </sheetView>
  </sheetViews>
  <sheetFormatPr baseColWidth="10" defaultRowHeight="12.75"/>
  <cols>
    <col min="1" max="1" width="13.7109375" style="4" customWidth="1"/>
    <col min="2" max="2" width="11.42578125" style="4"/>
    <col min="3" max="3" width="10.28515625" style="4" customWidth="1"/>
    <col min="4" max="4" width="11.42578125" style="4"/>
    <col min="5" max="5" width="10.5703125" style="4" customWidth="1"/>
    <col min="6" max="7" width="11.42578125" style="4"/>
    <col min="8" max="8" width="5.28515625" style="4" customWidth="1"/>
    <col min="9" max="9" width="16.140625" style="4" customWidth="1"/>
    <col min="10" max="256" width="11.42578125" style="4"/>
    <col min="257" max="257" width="13.7109375" style="4" customWidth="1"/>
    <col min="258" max="258" width="11.42578125" style="4"/>
    <col min="259" max="259" width="10.28515625" style="4" customWidth="1"/>
    <col min="260" max="260" width="11.42578125" style="4"/>
    <col min="261" max="261" width="10.5703125" style="4" customWidth="1"/>
    <col min="262" max="263" width="11.42578125" style="4"/>
    <col min="264" max="264" width="5.28515625" style="4" customWidth="1"/>
    <col min="265" max="265" width="16.140625" style="4" customWidth="1"/>
    <col min="266" max="512" width="11.42578125" style="4"/>
    <col min="513" max="513" width="13.7109375" style="4" customWidth="1"/>
    <col min="514" max="514" width="11.42578125" style="4"/>
    <col min="515" max="515" width="10.28515625" style="4" customWidth="1"/>
    <col min="516" max="516" width="11.42578125" style="4"/>
    <col min="517" max="517" width="10.5703125" style="4" customWidth="1"/>
    <col min="518" max="519" width="11.42578125" style="4"/>
    <col min="520" max="520" width="5.28515625" style="4" customWidth="1"/>
    <col min="521" max="521" width="16.140625" style="4" customWidth="1"/>
    <col min="522" max="768" width="11.42578125" style="4"/>
    <col min="769" max="769" width="13.7109375" style="4" customWidth="1"/>
    <col min="770" max="770" width="11.42578125" style="4"/>
    <col min="771" max="771" width="10.28515625" style="4" customWidth="1"/>
    <col min="772" max="772" width="11.42578125" style="4"/>
    <col min="773" max="773" width="10.5703125" style="4" customWidth="1"/>
    <col min="774" max="775" width="11.42578125" style="4"/>
    <col min="776" max="776" width="5.28515625" style="4" customWidth="1"/>
    <col min="777" max="777" width="16.140625" style="4" customWidth="1"/>
    <col min="778" max="1024" width="11.42578125" style="4"/>
    <col min="1025" max="1025" width="13.7109375" style="4" customWidth="1"/>
    <col min="1026" max="1026" width="11.42578125" style="4"/>
    <col min="1027" max="1027" width="10.28515625" style="4" customWidth="1"/>
    <col min="1028" max="1028" width="11.42578125" style="4"/>
    <col min="1029" max="1029" width="10.5703125" style="4" customWidth="1"/>
    <col min="1030" max="1031" width="11.42578125" style="4"/>
    <col min="1032" max="1032" width="5.28515625" style="4" customWidth="1"/>
    <col min="1033" max="1033" width="16.140625" style="4" customWidth="1"/>
    <col min="1034" max="1280" width="11.42578125" style="4"/>
    <col min="1281" max="1281" width="13.7109375" style="4" customWidth="1"/>
    <col min="1282" max="1282" width="11.42578125" style="4"/>
    <col min="1283" max="1283" width="10.28515625" style="4" customWidth="1"/>
    <col min="1284" max="1284" width="11.42578125" style="4"/>
    <col min="1285" max="1285" width="10.5703125" style="4" customWidth="1"/>
    <col min="1286" max="1287" width="11.42578125" style="4"/>
    <col min="1288" max="1288" width="5.28515625" style="4" customWidth="1"/>
    <col min="1289" max="1289" width="16.140625" style="4" customWidth="1"/>
    <col min="1290" max="1536" width="11.42578125" style="4"/>
    <col min="1537" max="1537" width="13.7109375" style="4" customWidth="1"/>
    <col min="1538" max="1538" width="11.42578125" style="4"/>
    <col min="1539" max="1539" width="10.28515625" style="4" customWidth="1"/>
    <col min="1540" max="1540" width="11.42578125" style="4"/>
    <col min="1541" max="1541" width="10.5703125" style="4" customWidth="1"/>
    <col min="1542" max="1543" width="11.42578125" style="4"/>
    <col min="1544" max="1544" width="5.28515625" style="4" customWidth="1"/>
    <col min="1545" max="1545" width="16.140625" style="4" customWidth="1"/>
    <col min="1546" max="1792" width="11.42578125" style="4"/>
    <col min="1793" max="1793" width="13.7109375" style="4" customWidth="1"/>
    <col min="1794" max="1794" width="11.42578125" style="4"/>
    <col min="1795" max="1795" width="10.28515625" style="4" customWidth="1"/>
    <col min="1796" max="1796" width="11.42578125" style="4"/>
    <col min="1797" max="1797" width="10.5703125" style="4" customWidth="1"/>
    <col min="1798" max="1799" width="11.42578125" style="4"/>
    <col min="1800" max="1800" width="5.28515625" style="4" customWidth="1"/>
    <col min="1801" max="1801" width="16.140625" style="4" customWidth="1"/>
    <col min="1802" max="2048" width="11.42578125" style="4"/>
    <col min="2049" max="2049" width="13.7109375" style="4" customWidth="1"/>
    <col min="2050" max="2050" width="11.42578125" style="4"/>
    <col min="2051" max="2051" width="10.28515625" style="4" customWidth="1"/>
    <col min="2052" max="2052" width="11.42578125" style="4"/>
    <col min="2053" max="2053" width="10.5703125" style="4" customWidth="1"/>
    <col min="2054" max="2055" width="11.42578125" style="4"/>
    <col min="2056" max="2056" width="5.28515625" style="4" customWidth="1"/>
    <col min="2057" max="2057" width="16.140625" style="4" customWidth="1"/>
    <col min="2058" max="2304" width="11.42578125" style="4"/>
    <col min="2305" max="2305" width="13.7109375" style="4" customWidth="1"/>
    <col min="2306" max="2306" width="11.42578125" style="4"/>
    <col min="2307" max="2307" width="10.28515625" style="4" customWidth="1"/>
    <col min="2308" max="2308" width="11.42578125" style="4"/>
    <col min="2309" max="2309" width="10.5703125" style="4" customWidth="1"/>
    <col min="2310" max="2311" width="11.42578125" style="4"/>
    <col min="2312" max="2312" width="5.28515625" style="4" customWidth="1"/>
    <col min="2313" max="2313" width="16.140625" style="4" customWidth="1"/>
    <col min="2314" max="2560" width="11.42578125" style="4"/>
    <col min="2561" max="2561" width="13.7109375" style="4" customWidth="1"/>
    <col min="2562" max="2562" width="11.42578125" style="4"/>
    <col min="2563" max="2563" width="10.28515625" style="4" customWidth="1"/>
    <col min="2564" max="2564" width="11.42578125" style="4"/>
    <col min="2565" max="2565" width="10.5703125" style="4" customWidth="1"/>
    <col min="2566" max="2567" width="11.42578125" style="4"/>
    <col min="2568" max="2568" width="5.28515625" style="4" customWidth="1"/>
    <col min="2569" max="2569" width="16.140625" style="4" customWidth="1"/>
    <col min="2570" max="2816" width="11.42578125" style="4"/>
    <col min="2817" max="2817" width="13.7109375" style="4" customWidth="1"/>
    <col min="2818" max="2818" width="11.42578125" style="4"/>
    <col min="2819" max="2819" width="10.28515625" style="4" customWidth="1"/>
    <col min="2820" max="2820" width="11.42578125" style="4"/>
    <col min="2821" max="2821" width="10.5703125" style="4" customWidth="1"/>
    <col min="2822" max="2823" width="11.42578125" style="4"/>
    <col min="2824" max="2824" width="5.28515625" style="4" customWidth="1"/>
    <col min="2825" max="2825" width="16.140625" style="4" customWidth="1"/>
    <col min="2826" max="3072" width="11.42578125" style="4"/>
    <col min="3073" max="3073" width="13.7109375" style="4" customWidth="1"/>
    <col min="3074" max="3074" width="11.42578125" style="4"/>
    <col min="3075" max="3075" width="10.28515625" style="4" customWidth="1"/>
    <col min="3076" max="3076" width="11.42578125" style="4"/>
    <col min="3077" max="3077" width="10.5703125" style="4" customWidth="1"/>
    <col min="3078" max="3079" width="11.42578125" style="4"/>
    <col min="3080" max="3080" width="5.28515625" style="4" customWidth="1"/>
    <col min="3081" max="3081" width="16.140625" style="4" customWidth="1"/>
    <col min="3082" max="3328" width="11.42578125" style="4"/>
    <col min="3329" max="3329" width="13.7109375" style="4" customWidth="1"/>
    <col min="3330" max="3330" width="11.42578125" style="4"/>
    <col min="3331" max="3331" width="10.28515625" style="4" customWidth="1"/>
    <col min="3332" max="3332" width="11.42578125" style="4"/>
    <col min="3333" max="3333" width="10.5703125" style="4" customWidth="1"/>
    <col min="3334" max="3335" width="11.42578125" style="4"/>
    <col min="3336" max="3336" width="5.28515625" style="4" customWidth="1"/>
    <col min="3337" max="3337" width="16.140625" style="4" customWidth="1"/>
    <col min="3338" max="3584" width="11.42578125" style="4"/>
    <col min="3585" max="3585" width="13.7109375" style="4" customWidth="1"/>
    <col min="3586" max="3586" width="11.42578125" style="4"/>
    <col min="3587" max="3587" width="10.28515625" style="4" customWidth="1"/>
    <col min="3588" max="3588" width="11.42578125" style="4"/>
    <col min="3589" max="3589" width="10.5703125" style="4" customWidth="1"/>
    <col min="3590" max="3591" width="11.42578125" style="4"/>
    <col min="3592" max="3592" width="5.28515625" style="4" customWidth="1"/>
    <col min="3593" max="3593" width="16.140625" style="4" customWidth="1"/>
    <col min="3594" max="3840" width="11.42578125" style="4"/>
    <col min="3841" max="3841" width="13.7109375" style="4" customWidth="1"/>
    <col min="3842" max="3842" width="11.42578125" style="4"/>
    <col min="3843" max="3843" width="10.28515625" style="4" customWidth="1"/>
    <col min="3844" max="3844" width="11.42578125" style="4"/>
    <col min="3845" max="3845" width="10.5703125" style="4" customWidth="1"/>
    <col min="3846" max="3847" width="11.42578125" style="4"/>
    <col min="3848" max="3848" width="5.28515625" style="4" customWidth="1"/>
    <col min="3849" max="3849" width="16.140625" style="4" customWidth="1"/>
    <col min="3850" max="4096" width="11.42578125" style="4"/>
    <col min="4097" max="4097" width="13.7109375" style="4" customWidth="1"/>
    <col min="4098" max="4098" width="11.42578125" style="4"/>
    <col min="4099" max="4099" width="10.28515625" style="4" customWidth="1"/>
    <col min="4100" max="4100" width="11.42578125" style="4"/>
    <col min="4101" max="4101" width="10.5703125" style="4" customWidth="1"/>
    <col min="4102" max="4103" width="11.42578125" style="4"/>
    <col min="4104" max="4104" width="5.28515625" style="4" customWidth="1"/>
    <col min="4105" max="4105" width="16.140625" style="4" customWidth="1"/>
    <col min="4106" max="4352" width="11.42578125" style="4"/>
    <col min="4353" max="4353" width="13.7109375" style="4" customWidth="1"/>
    <col min="4354" max="4354" width="11.42578125" style="4"/>
    <col min="4355" max="4355" width="10.28515625" style="4" customWidth="1"/>
    <col min="4356" max="4356" width="11.42578125" style="4"/>
    <col min="4357" max="4357" width="10.5703125" style="4" customWidth="1"/>
    <col min="4358" max="4359" width="11.42578125" style="4"/>
    <col min="4360" max="4360" width="5.28515625" style="4" customWidth="1"/>
    <col min="4361" max="4361" width="16.140625" style="4" customWidth="1"/>
    <col min="4362" max="4608" width="11.42578125" style="4"/>
    <col min="4609" max="4609" width="13.7109375" style="4" customWidth="1"/>
    <col min="4610" max="4610" width="11.42578125" style="4"/>
    <col min="4611" max="4611" width="10.28515625" style="4" customWidth="1"/>
    <col min="4612" max="4612" width="11.42578125" style="4"/>
    <col min="4613" max="4613" width="10.5703125" style="4" customWidth="1"/>
    <col min="4614" max="4615" width="11.42578125" style="4"/>
    <col min="4616" max="4616" width="5.28515625" style="4" customWidth="1"/>
    <col min="4617" max="4617" width="16.140625" style="4" customWidth="1"/>
    <col min="4618" max="4864" width="11.42578125" style="4"/>
    <col min="4865" max="4865" width="13.7109375" style="4" customWidth="1"/>
    <col min="4866" max="4866" width="11.42578125" style="4"/>
    <col min="4867" max="4867" width="10.28515625" style="4" customWidth="1"/>
    <col min="4868" max="4868" width="11.42578125" style="4"/>
    <col min="4869" max="4869" width="10.5703125" style="4" customWidth="1"/>
    <col min="4870" max="4871" width="11.42578125" style="4"/>
    <col min="4872" max="4872" width="5.28515625" style="4" customWidth="1"/>
    <col min="4873" max="4873" width="16.140625" style="4" customWidth="1"/>
    <col min="4874" max="5120" width="11.42578125" style="4"/>
    <col min="5121" max="5121" width="13.7109375" style="4" customWidth="1"/>
    <col min="5122" max="5122" width="11.42578125" style="4"/>
    <col min="5123" max="5123" width="10.28515625" style="4" customWidth="1"/>
    <col min="5124" max="5124" width="11.42578125" style="4"/>
    <col min="5125" max="5125" width="10.5703125" style="4" customWidth="1"/>
    <col min="5126" max="5127" width="11.42578125" style="4"/>
    <col min="5128" max="5128" width="5.28515625" style="4" customWidth="1"/>
    <col min="5129" max="5129" width="16.140625" style="4" customWidth="1"/>
    <col min="5130" max="5376" width="11.42578125" style="4"/>
    <col min="5377" max="5377" width="13.7109375" style="4" customWidth="1"/>
    <col min="5378" max="5378" width="11.42578125" style="4"/>
    <col min="5379" max="5379" width="10.28515625" style="4" customWidth="1"/>
    <col min="5380" max="5380" width="11.42578125" style="4"/>
    <col min="5381" max="5381" width="10.5703125" style="4" customWidth="1"/>
    <col min="5382" max="5383" width="11.42578125" style="4"/>
    <col min="5384" max="5384" width="5.28515625" style="4" customWidth="1"/>
    <col min="5385" max="5385" width="16.140625" style="4" customWidth="1"/>
    <col min="5386" max="5632" width="11.42578125" style="4"/>
    <col min="5633" max="5633" width="13.7109375" style="4" customWidth="1"/>
    <col min="5634" max="5634" width="11.42578125" style="4"/>
    <col min="5635" max="5635" width="10.28515625" style="4" customWidth="1"/>
    <col min="5636" max="5636" width="11.42578125" style="4"/>
    <col min="5637" max="5637" width="10.5703125" style="4" customWidth="1"/>
    <col min="5638" max="5639" width="11.42578125" style="4"/>
    <col min="5640" max="5640" width="5.28515625" style="4" customWidth="1"/>
    <col min="5641" max="5641" width="16.140625" style="4" customWidth="1"/>
    <col min="5642" max="5888" width="11.42578125" style="4"/>
    <col min="5889" max="5889" width="13.7109375" style="4" customWidth="1"/>
    <col min="5890" max="5890" width="11.42578125" style="4"/>
    <col min="5891" max="5891" width="10.28515625" style="4" customWidth="1"/>
    <col min="5892" max="5892" width="11.42578125" style="4"/>
    <col min="5893" max="5893" width="10.5703125" style="4" customWidth="1"/>
    <col min="5894" max="5895" width="11.42578125" style="4"/>
    <col min="5896" max="5896" width="5.28515625" style="4" customWidth="1"/>
    <col min="5897" max="5897" width="16.140625" style="4" customWidth="1"/>
    <col min="5898" max="6144" width="11.42578125" style="4"/>
    <col min="6145" max="6145" width="13.7109375" style="4" customWidth="1"/>
    <col min="6146" max="6146" width="11.42578125" style="4"/>
    <col min="6147" max="6147" width="10.28515625" style="4" customWidth="1"/>
    <col min="6148" max="6148" width="11.42578125" style="4"/>
    <col min="6149" max="6149" width="10.5703125" style="4" customWidth="1"/>
    <col min="6150" max="6151" width="11.42578125" style="4"/>
    <col min="6152" max="6152" width="5.28515625" style="4" customWidth="1"/>
    <col min="6153" max="6153" width="16.140625" style="4" customWidth="1"/>
    <col min="6154" max="6400" width="11.42578125" style="4"/>
    <col min="6401" max="6401" width="13.7109375" style="4" customWidth="1"/>
    <col min="6402" max="6402" width="11.42578125" style="4"/>
    <col min="6403" max="6403" width="10.28515625" style="4" customWidth="1"/>
    <col min="6404" max="6404" width="11.42578125" style="4"/>
    <col min="6405" max="6405" width="10.5703125" style="4" customWidth="1"/>
    <col min="6406" max="6407" width="11.42578125" style="4"/>
    <col min="6408" max="6408" width="5.28515625" style="4" customWidth="1"/>
    <col min="6409" max="6409" width="16.140625" style="4" customWidth="1"/>
    <col min="6410" max="6656" width="11.42578125" style="4"/>
    <col min="6657" max="6657" width="13.7109375" style="4" customWidth="1"/>
    <col min="6658" max="6658" width="11.42578125" style="4"/>
    <col min="6659" max="6659" width="10.28515625" style="4" customWidth="1"/>
    <col min="6660" max="6660" width="11.42578125" style="4"/>
    <col min="6661" max="6661" width="10.5703125" style="4" customWidth="1"/>
    <col min="6662" max="6663" width="11.42578125" style="4"/>
    <col min="6664" max="6664" width="5.28515625" style="4" customWidth="1"/>
    <col min="6665" max="6665" width="16.140625" style="4" customWidth="1"/>
    <col min="6666" max="6912" width="11.42578125" style="4"/>
    <col min="6913" max="6913" width="13.7109375" style="4" customWidth="1"/>
    <col min="6914" max="6914" width="11.42578125" style="4"/>
    <col min="6915" max="6915" width="10.28515625" style="4" customWidth="1"/>
    <col min="6916" max="6916" width="11.42578125" style="4"/>
    <col min="6917" max="6917" width="10.5703125" style="4" customWidth="1"/>
    <col min="6918" max="6919" width="11.42578125" style="4"/>
    <col min="6920" max="6920" width="5.28515625" style="4" customWidth="1"/>
    <col min="6921" max="6921" width="16.140625" style="4" customWidth="1"/>
    <col min="6922" max="7168" width="11.42578125" style="4"/>
    <col min="7169" max="7169" width="13.7109375" style="4" customWidth="1"/>
    <col min="7170" max="7170" width="11.42578125" style="4"/>
    <col min="7171" max="7171" width="10.28515625" style="4" customWidth="1"/>
    <col min="7172" max="7172" width="11.42578125" style="4"/>
    <col min="7173" max="7173" width="10.5703125" style="4" customWidth="1"/>
    <col min="7174" max="7175" width="11.42578125" style="4"/>
    <col min="7176" max="7176" width="5.28515625" style="4" customWidth="1"/>
    <col min="7177" max="7177" width="16.140625" style="4" customWidth="1"/>
    <col min="7178" max="7424" width="11.42578125" style="4"/>
    <col min="7425" max="7425" width="13.7109375" style="4" customWidth="1"/>
    <col min="7426" max="7426" width="11.42578125" style="4"/>
    <col min="7427" max="7427" width="10.28515625" style="4" customWidth="1"/>
    <col min="7428" max="7428" width="11.42578125" style="4"/>
    <col min="7429" max="7429" width="10.5703125" style="4" customWidth="1"/>
    <col min="7430" max="7431" width="11.42578125" style="4"/>
    <col min="7432" max="7432" width="5.28515625" style="4" customWidth="1"/>
    <col min="7433" max="7433" width="16.140625" style="4" customWidth="1"/>
    <col min="7434" max="7680" width="11.42578125" style="4"/>
    <col min="7681" max="7681" width="13.7109375" style="4" customWidth="1"/>
    <col min="7682" max="7682" width="11.42578125" style="4"/>
    <col min="7683" max="7683" width="10.28515625" style="4" customWidth="1"/>
    <col min="7684" max="7684" width="11.42578125" style="4"/>
    <col min="7685" max="7685" width="10.5703125" style="4" customWidth="1"/>
    <col min="7686" max="7687" width="11.42578125" style="4"/>
    <col min="7688" max="7688" width="5.28515625" style="4" customWidth="1"/>
    <col min="7689" max="7689" width="16.140625" style="4" customWidth="1"/>
    <col min="7690" max="7936" width="11.42578125" style="4"/>
    <col min="7937" max="7937" width="13.7109375" style="4" customWidth="1"/>
    <col min="7938" max="7938" width="11.42578125" style="4"/>
    <col min="7939" max="7939" width="10.28515625" style="4" customWidth="1"/>
    <col min="7940" max="7940" width="11.42578125" style="4"/>
    <col min="7941" max="7941" width="10.5703125" style="4" customWidth="1"/>
    <col min="7942" max="7943" width="11.42578125" style="4"/>
    <col min="7944" max="7944" width="5.28515625" style="4" customWidth="1"/>
    <col min="7945" max="7945" width="16.140625" style="4" customWidth="1"/>
    <col min="7946" max="8192" width="11.42578125" style="4"/>
    <col min="8193" max="8193" width="13.7109375" style="4" customWidth="1"/>
    <col min="8194" max="8194" width="11.42578125" style="4"/>
    <col min="8195" max="8195" width="10.28515625" style="4" customWidth="1"/>
    <col min="8196" max="8196" width="11.42578125" style="4"/>
    <col min="8197" max="8197" width="10.5703125" style="4" customWidth="1"/>
    <col min="8198" max="8199" width="11.42578125" style="4"/>
    <col min="8200" max="8200" width="5.28515625" style="4" customWidth="1"/>
    <col min="8201" max="8201" width="16.140625" style="4" customWidth="1"/>
    <col min="8202" max="8448" width="11.42578125" style="4"/>
    <col min="8449" max="8449" width="13.7109375" style="4" customWidth="1"/>
    <col min="8450" max="8450" width="11.42578125" style="4"/>
    <col min="8451" max="8451" width="10.28515625" style="4" customWidth="1"/>
    <col min="8452" max="8452" width="11.42578125" style="4"/>
    <col min="8453" max="8453" width="10.5703125" style="4" customWidth="1"/>
    <col min="8454" max="8455" width="11.42578125" style="4"/>
    <col min="8456" max="8456" width="5.28515625" style="4" customWidth="1"/>
    <col min="8457" max="8457" width="16.140625" style="4" customWidth="1"/>
    <col min="8458" max="8704" width="11.42578125" style="4"/>
    <col min="8705" max="8705" width="13.7109375" style="4" customWidth="1"/>
    <col min="8706" max="8706" width="11.42578125" style="4"/>
    <col min="8707" max="8707" width="10.28515625" style="4" customWidth="1"/>
    <col min="8708" max="8708" width="11.42578125" style="4"/>
    <col min="8709" max="8709" width="10.5703125" style="4" customWidth="1"/>
    <col min="8710" max="8711" width="11.42578125" style="4"/>
    <col min="8712" max="8712" width="5.28515625" style="4" customWidth="1"/>
    <col min="8713" max="8713" width="16.140625" style="4" customWidth="1"/>
    <col min="8714" max="8960" width="11.42578125" style="4"/>
    <col min="8961" max="8961" width="13.7109375" style="4" customWidth="1"/>
    <col min="8962" max="8962" width="11.42578125" style="4"/>
    <col min="8963" max="8963" width="10.28515625" style="4" customWidth="1"/>
    <col min="8964" max="8964" width="11.42578125" style="4"/>
    <col min="8965" max="8965" width="10.5703125" style="4" customWidth="1"/>
    <col min="8966" max="8967" width="11.42578125" style="4"/>
    <col min="8968" max="8968" width="5.28515625" style="4" customWidth="1"/>
    <col min="8969" max="8969" width="16.140625" style="4" customWidth="1"/>
    <col min="8970" max="9216" width="11.42578125" style="4"/>
    <col min="9217" max="9217" width="13.7109375" style="4" customWidth="1"/>
    <col min="9218" max="9218" width="11.42578125" style="4"/>
    <col min="9219" max="9219" width="10.28515625" style="4" customWidth="1"/>
    <col min="9220" max="9220" width="11.42578125" style="4"/>
    <col min="9221" max="9221" width="10.5703125" style="4" customWidth="1"/>
    <col min="9222" max="9223" width="11.42578125" style="4"/>
    <col min="9224" max="9224" width="5.28515625" style="4" customWidth="1"/>
    <col min="9225" max="9225" width="16.140625" style="4" customWidth="1"/>
    <col min="9226" max="9472" width="11.42578125" style="4"/>
    <col min="9473" max="9473" width="13.7109375" style="4" customWidth="1"/>
    <col min="9474" max="9474" width="11.42578125" style="4"/>
    <col min="9475" max="9475" width="10.28515625" style="4" customWidth="1"/>
    <col min="9476" max="9476" width="11.42578125" style="4"/>
    <col min="9477" max="9477" width="10.5703125" style="4" customWidth="1"/>
    <col min="9478" max="9479" width="11.42578125" style="4"/>
    <col min="9480" max="9480" width="5.28515625" style="4" customWidth="1"/>
    <col min="9481" max="9481" width="16.140625" style="4" customWidth="1"/>
    <col min="9482" max="9728" width="11.42578125" style="4"/>
    <col min="9729" max="9729" width="13.7109375" style="4" customWidth="1"/>
    <col min="9730" max="9730" width="11.42578125" style="4"/>
    <col min="9731" max="9731" width="10.28515625" style="4" customWidth="1"/>
    <col min="9732" max="9732" width="11.42578125" style="4"/>
    <col min="9733" max="9733" width="10.5703125" style="4" customWidth="1"/>
    <col min="9734" max="9735" width="11.42578125" style="4"/>
    <col min="9736" max="9736" width="5.28515625" style="4" customWidth="1"/>
    <col min="9737" max="9737" width="16.140625" style="4" customWidth="1"/>
    <col min="9738" max="9984" width="11.42578125" style="4"/>
    <col min="9985" max="9985" width="13.7109375" style="4" customWidth="1"/>
    <col min="9986" max="9986" width="11.42578125" style="4"/>
    <col min="9987" max="9987" width="10.28515625" style="4" customWidth="1"/>
    <col min="9988" max="9988" width="11.42578125" style="4"/>
    <col min="9989" max="9989" width="10.5703125" style="4" customWidth="1"/>
    <col min="9990" max="9991" width="11.42578125" style="4"/>
    <col min="9992" max="9992" width="5.28515625" style="4" customWidth="1"/>
    <col min="9993" max="9993" width="16.140625" style="4" customWidth="1"/>
    <col min="9994" max="10240" width="11.42578125" style="4"/>
    <col min="10241" max="10241" width="13.7109375" style="4" customWidth="1"/>
    <col min="10242" max="10242" width="11.42578125" style="4"/>
    <col min="10243" max="10243" width="10.28515625" style="4" customWidth="1"/>
    <col min="10244" max="10244" width="11.42578125" style="4"/>
    <col min="10245" max="10245" width="10.5703125" style="4" customWidth="1"/>
    <col min="10246" max="10247" width="11.42578125" style="4"/>
    <col min="10248" max="10248" width="5.28515625" style="4" customWidth="1"/>
    <col min="10249" max="10249" width="16.140625" style="4" customWidth="1"/>
    <col min="10250" max="10496" width="11.42578125" style="4"/>
    <col min="10497" max="10497" width="13.7109375" style="4" customWidth="1"/>
    <col min="10498" max="10498" width="11.42578125" style="4"/>
    <col min="10499" max="10499" width="10.28515625" style="4" customWidth="1"/>
    <col min="10500" max="10500" width="11.42578125" style="4"/>
    <col min="10501" max="10501" width="10.5703125" style="4" customWidth="1"/>
    <col min="10502" max="10503" width="11.42578125" style="4"/>
    <col min="10504" max="10504" width="5.28515625" style="4" customWidth="1"/>
    <col min="10505" max="10505" width="16.140625" style="4" customWidth="1"/>
    <col min="10506" max="10752" width="11.42578125" style="4"/>
    <col min="10753" max="10753" width="13.7109375" style="4" customWidth="1"/>
    <col min="10754" max="10754" width="11.42578125" style="4"/>
    <col min="10755" max="10755" width="10.28515625" style="4" customWidth="1"/>
    <col min="10756" max="10756" width="11.42578125" style="4"/>
    <col min="10757" max="10757" width="10.5703125" style="4" customWidth="1"/>
    <col min="10758" max="10759" width="11.42578125" style="4"/>
    <col min="10760" max="10760" width="5.28515625" style="4" customWidth="1"/>
    <col min="10761" max="10761" width="16.140625" style="4" customWidth="1"/>
    <col min="10762" max="11008" width="11.42578125" style="4"/>
    <col min="11009" max="11009" width="13.7109375" style="4" customWidth="1"/>
    <col min="11010" max="11010" width="11.42578125" style="4"/>
    <col min="11011" max="11011" width="10.28515625" style="4" customWidth="1"/>
    <col min="11012" max="11012" width="11.42578125" style="4"/>
    <col min="11013" max="11013" width="10.5703125" style="4" customWidth="1"/>
    <col min="11014" max="11015" width="11.42578125" style="4"/>
    <col min="11016" max="11016" width="5.28515625" style="4" customWidth="1"/>
    <col min="11017" max="11017" width="16.140625" style="4" customWidth="1"/>
    <col min="11018" max="11264" width="11.42578125" style="4"/>
    <col min="11265" max="11265" width="13.7109375" style="4" customWidth="1"/>
    <col min="11266" max="11266" width="11.42578125" style="4"/>
    <col min="11267" max="11267" width="10.28515625" style="4" customWidth="1"/>
    <col min="11268" max="11268" width="11.42578125" style="4"/>
    <col min="11269" max="11269" width="10.5703125" style="4" customWidth="1"/>
    <col min="11270" max="11271" width="11.42578125" style="4"/>
    <col min="11272" max="11272" width="5.28515625" style="4" customWidth="1"/>
    <col min="11273" max="11273" width="16.140625" style="4" customWidth="1"/>
    <col min="11274" max="11520" width="11.42578125" style="4"/>
    <col min="11521" max="11521" width="13.7109375" style="4" customWidth="1"/>
    <col min="11522" max="11522" width="11.42578125" style="4"/>
    <col min="11523" max="11523" width="10.28515625" style="4" customWidth="1"/>
    <col min="11524" max="11524" width="11.42578125" style="4"/>
    <col min="11525" max="11525" width="10.5703125" style="4" customWidth="1"/>
    <col min="11526" max="11527" width="11.42578125" style="4"/>
    <col min="11528" max="11528" width="5.28515625" style="4" customWidth="1"/>
    <col min="11529" max="11529" width="16.140625" style="4" customWidth="1"/>
    <col min="11530" max="11776" width="11.42578125" style="4"/>
    <col min="11777" max="11777" width="13.7109375" style="4" customWidth="1"/>
    <col min="11778" max="11778" width="11.42578125" style="4"/>
    <col min="11779" max="11779" width="10.28515625" style="4" customWidth="1"/>
    <col min="11780" max="11780" width="11.42578125" style="4"/>
    <col min="11781" max="11781" width="10.5703125" style="4" customWidth="1"/>
    <col min="11782" max="11783" width="11.42578125" style="4"/>
    <col min="11784" max="11784" width="5.28515625" style="4" customWidth="1"/>
    <col min="11785" max="11785" width="16.140625" style="4" customWidth="1"/>
    <col min="11786" max="12032" width="11.42578125" style="4"/>
    <col min="12033" max="12033" width="13.7109375" style="4" customWidth="1"/>
    <col min="12034" max="12034" width="11.42578125" style="4"/>
    <col min="12035" max="12035" width="10.28515625" style="4" customWidth="1"/>
    <col min="12036" max="12036" width="11.42578125" style="4"/>
    <col min="12037" max="12037" width="10.5703125" style="4" customWidth="1"/>
    <col min="12038" max="12039" width="11.42578125" style="4"/>
    <col min="12040" max="12040" width="5.28515625" style="4" customWidth="1"/>
    <col min="12041" max="12041" width="16.140625" style="4" customWidth="1"/>
    <col min="12042" max="12288" width="11.42578125" style="4"/>
    <col min="12289" max="12289" width="13.7109375" style="4" customWidth="1"/>
    <col min="12290" max="12290" width="11.42578125" style="4"/>
    <col min="12291" max="12291" width="10.28515625" style="4" customWidth="1"/>
    <col min="12292" max="12292" width="11.42578125" style="4"/>
    <col min="12293" max="12293" width="10.5703125" style="4" customWidth="1"/>
    <col min="12294" max="12295" width="11.42578125" style="4"/>
    <col min="12296" max="12296" width="5.28515625" style="4" customWidth="1"/>
    <col min="12297" max="12297" width="16.140625" style="4" customWidth="1"/>
    <col min="12298" max="12544" width="11.42578125" style="4"/>
    <col min="12545" max="12545" width="13.7109375" style="4" customWidth="1"/>
    <col min="12546" max="12546" width="11.42578125" style="4"/>
    <col min="12547" max="12547" width="10.28515625" style="4" customWidth="1"/>
    <col min="12548" max="12548" width="11.42578125" style="4"/>
    <col min="12549" max="12549" width="10.5703125" style="4" customWidth="1"/>
    <col min="12550" max="12551" width="11.42578125" style="4"/>
    <col min="12552" max="12552" width="5.28515625" style="4" customWidth="1"/>
    <col min="12553" max="12553" width="16.140625" style="4" customWidth="1"/>
    <col min="12554" max="12800" width="11.42578125" style="4"/>
    <col min="12801" max="12801" width="13.7109375" style="4" customWidth="1"/>
    <col min="12802" max="12802" width="11.42578125" style="4"/>
    <col min="12803" max="12803" width="10.28515625" style="4" customWidth="1"/>
    <col min="12804" max="12804" width="11.42578125" style="4"/>
    <col min="12805" max="12805" width="10.5703125" style="4" customWidth="1"/>
    <col min="12806" max="12807" width="11.42578125" style="4"/>
    <col min="12808" max="12808" width="5.28515625" style="4" customWidth="1"/>
    <col min="12809" max="12809" width="16.140625" style="4" customWidth="1"/>
    <col min="12810" max="13056" width="11.42578125" style="4"/>
    <col min="13057" max="13057" width="13.7109375" style="4" customWidth="1"/>
    <col min="13058" max="13058" width="11.42578125" style="4"/>
    <col min="13059" max="13059" width="10.28515625" style="4" customWidth="1"/>
    <col min="13060" max="13060" width="11.42578125" style="4"/>
    <col min="13061" max="13061" width="10.5703125" style="4" customWidth="1"/>
    <col min="13062" max="13063" width="11.42578125" style="4"/>
    <col min="13064" max="13064" width="5.28515625" style="4" customWidth="1"/>
    <col min="13065" max="13065" width="16.140625" style="4" customWidth="1"/>
    <col min="13066" max="13312" width="11.42578125" style="4"/>
    <col min="13313" max="13313" width="13.7109375" style="4" customWidth="1"/>
    <col min="13314" max="13314" width="11.42578125" style="4"/>
    <col min="13315" max="13315" width="10.28515625" style="4" customWidth="1"/>
    <col min="13316" max="13316" width="11.42578125" style="4"/>
    <col min="13317" max="13317" width="10.5703125" style="4" customWidth="1"/>
    <col min="13318" max="13319" width="11.42578125" style="4"/>
    <col min="13320" max="13320" width="5.28515625" style="4" customWidth="1"/>
    <col min="13321" max="13321" width="16.140625" style="4" customWidth="1"/>
    <col min="13322" max="13568" width="11.42578125" style="4"/>
    <col min="13569" max="13569" width="13.7109375" style="4" customWidth="1"/>
    <col min="13570" max="13570" width="11.42578125" style="4"/>
    <col min="13571" max="13571" width="10.28515625" style="4" customWidth="1"/>
    <col min="13572" max="13572" width="11.42578125" style="4"/>
    <col min="13573" max="13573" width="10.5703125" style="4" customWidth="1"/>
    <col min="13574" max="13575" width="11.42578125" style="4"/>
    <col min="13576" max="13576" width="5.28515625" style="4" customWidth="1"/>
    <col min="13577" max="13577" width="16.140625" style="4" customWidth="1"/>
    <col min="13578" max="13824" width="11.42578125" style="4"/>
    <col min="13825" max="13825" width="13.7109375" style="4" customWidth="1"/>
    <col min="13826" max="13826" width="11.42578125" style="4"/>
    <col min="13827" max="13827" width="10.28515625" style="4" customWidth="1"/>
    <col min="13828" max="13828" width="11.42578125" style="4"/>
    <col min="13829" max="13829" width="10.5703125" style="4" customWidth="1"/>
    <col min="13830" max="13831" width="11.42578125" style="4"/>
    <col min="13832" max="13832" width="5.28515625" style="4" customWidth="1"/>
    <col min="13833" max="13833" width="16.140625" style="4" customWidth="1"/>
    <col min="13834" max="14080" width="11.42578125" style="4"/>
    <col min="14081" max="14081" width="13.7109375" style="4" customWidth="1"/>
    <col min="14082" max="14082" width="11.42578125" style="4"/>
    <col min="14083" max="14083" width="10.28515625" style="4" customWidth="1"/>
    <col min="14084" max="14084" width="11.42578125" style="4"/>
    <col min="14085" max="14085" width="10.5703125" style="4" customWidth="1"/>
    <col min="14086" max="14087" width="11.42578125" style="4"/>
    <col min="14088" max="14088" width="5.28515625" style="4" customWidth="1"/>
    <col min="14089" max="14089" width="16.140625" style="4" customWidth="1"/>
    <col min="14090" max="14336" width="11.42578125" style="4"/>
    <col min="14337" max="14337" width="13.7109375" style="4" customWidth="1"/>
    <col min="14338" max="14338" width="11.42578125" style="4"/>
    <col min="14339" max="14339" width="10.28515625" style="4" customWidth="1"/>
    <col min="14340" max="14340" width="11.42578125" style="4"/>
    <col min="14341" max="14341" width="10.5703125" style="4" customWidth="1"/>
    <col min="14342" max="14343" width="11.42578125" style="4"/>
    <col min="14344" max="14344" width="5.28515625" style="4" customWidth="1"/>
    <col min="14345" max="14345" width="16.140625" style="4" customWidth="1"/>
    <col min="14346" max="14592" width="11.42578125" style="4"/>
    <col min="14593" max="14593" width="13.7109375" style="4" customWidth="1"/>
    <col min="14594" max="14594" width="11.42578125" style="4"/>
    <col min="14595" max="14595" width="10.28515625" style="4" customWidth="1"/>
    <col min="14596" max="14596" width="11.42578125" style="4"/>
    <col min="14597" max="14597" width="10.5703125" style="4" customWidth="1"/>
    <col min="14598" max="14599" width="11.42578125" style="4"/>
    <col min="14600" max="14600" width="5.28515625" style="4" customWidth="1"/>
    <col min="14601" max="14601" width="16.140625" style="4" customWidth="1"/>
    <col min="14602" max="14848" width="11.42578125" style="4"/>
    <col min="14849" max="14849" width="13.7109375" style="4" customWidth="1"/>
    <col min="14850" max="14850" width="11.42578125" style="4"/>
    <col min="14851" max="14851" width="10.28515625" style="4" customWidth="1"/>
    <col min="14852" max="14852" width="11.42578125" style="4"/>
    <col min="14853" max="14853" width="10.5703125" style="4" customWidth="1"/>
    <col min="14854" max="14855" width="11.42578125" style="4"/>
    <col min="14856" max="14856" width="5.28515625" style="4" customWidth="1"/>
    <col min="14857" max="14857" width="16.140625" style="4" customWidth="1"/>
    <col min="14858" max="15104" width="11.42578125" style="4"/>
    <col min="15105" max="15105" width="13.7109375" style="4" customWidth="1"/>
    <col min="15106" max="15106" width="11.42578125" style="4"/>
    <col min="15107" max="15107" width="10.28515625" style="4" customWidth="1"/>
    <col min="15108" max="15108" width="11.42578125" style="4"/>
    <col min="15109" max="15109" width="10.5703125" style="4" customWidth="1"/>
    <col min="15110" max="15111" width="11.42578125" style="4"/>
    <col min="15112" max="15112" width="5.28515625" style="4" customWidth="1"/>
    <col min="15113" max="15113" width="16.140625" style="4" customWidth="1"/>
    <col min="15114" max="15360" width="11.42578125" style="4"/>
    <col min="15361" max="15361" width="13.7109375" style="4" customWidth="1"/>
    <col min="15362" max="15362" width="11.42578125" style="4"/>
    <col min="15363" max="15363" width="10.28515625" style="4" customWidth="1"/>
    <col min="15364" max="15364" width="11.42578125" style="4"/>
    <col min="15365" max="15365" width="10.5703125" style="4" customWidth="1"/>
    <col min="15366" max="15367" width="11.42578125" style="4"/>
    <col min="15368" max="15368" width="5.28515625" style="4" customWidth="1"/>
    <col min="15369" max="15369" width="16.140625" style="4" customWidth="1"/>
    <col min="15370" max="15616" width="11.42578125" style="4"/>
    <col min="15617" max="15617" width="13.7109375" style="4" customWidth="1"/>
    <col min="15618" max="15618" width="11.42578125" style="4"/>
    <col min="15619" max="15619" width="10.28515625" style="4" customWidth="1"/>
    <col min="15620" max="15620" width="11.42578125" style="4"/>
    <col min="15621" max="15621" width="10.5703125" style="4" customWidth="1"/>
    <col min="15622" max="15623" width="11.42578125" style="4"/>
    <col min="15624" max="15624" width="5.28515625" style="4" customWidth="1"/>
    <col min="15625" max="15625" width="16.140625" style="4" customWidth="1"/>
    <col min="15626" max="15872" width="11.42578125" style="4"/>
    <col min="15873" max="15873" width="13.7109375" style="4" customWidth="1"/>
    <col min="15874" max="15874" width="11.42578125" style="4"/>
    <col min="15875" max="15875" width="10.28515625" style="4" customWidth="1"/>
    <col min="15876" max="15876" width="11.42578125" style="4"/>
    <col min="15877" max="15877" width="10.5703125" style="4" customWidth="1"/>
    <col min="15878" max="15879" width="11.42578125" style="4"/>
    <col min="15880" max="15880" width="5.28515625" style="4" customWidth="1"/>
    <col min="15881" max="15881" width="16.140625" style="4" customWidth="1"/>
    <col min="15882" max="16128" width="11.42578125" style="4"/>
    <col min="16129" max="16129" width="13.7109375" style="4" customWidth="1"/>
    <col min="16130" max="16130" width="11.42578125" style="4"/>
    <col min="16131" max="16131" width="10.28515625" style="4" customWidth="1"/>
    <col min="16132" max="16132" width="11.42578125" style="4"/>
    <col min="16133" max="16133" width="10.5703125" style="4" customWidth="1"/>
    <col min="16134" max="16135" width="11.42578125" style="4"/>
    <col min="16136" max="16136" width="5.28515625" style="4" customWidth="1"/>
    <col min="16137" max="16137" width="16.140625" style="4" customWidth="1"/>
    <col min="16138" max="16384" width="11.42578125" style="4"/>
  </cols>
  <sheetData>
    <row r="1" spans="1:9">
      <c r="A1" s="618" t="s">
        <v>46</v>
      </c>
      <c r="B1" s="599"/>
      <c r="C1" s="599"/>
      <c r="D1" s="599"/>
      <c r="E1" s="599"/>
      <c r="F1" s="599"/>
      <c r="G1" s="599"/>
      <c r="H1" s="599"/>
      <c r="I1" s="600"/>
    </row>
    <row r="2" spans="1:9" ht="13.5" thickBot="1">
      <c r="A2" s="603"/>
      <c r="B2" s="604"/>
      <c r="C2" s="604"/>
      <c r="D2" s="604"/>
      <c r="E2" s="604"/>
      <c r="F2" s="604"/>
      <c r="G2" s="604"/>
      <c r="H2" s="604"/>
      <c r="I2" s="605"/>
    </row>
    <row r="3" spans="1:9" ht="13.5" thickBot="1">
      <c r="A3" s="67"/>
      <c r="B3" s="51"/>
      <c r="C3" s="51"/>
      <c r="D3" s="51"/>
      <c r="E3" s="51"/>
      <c r="F3" s="51"/>
      <c r="G3" s="51"/>
      <c r="H3" s="52"/>
      <c r="I3" s="53"/>
    </row>
    <row r="4" spans="1:9" ht="13.5" thickBot="1">
      <c r="A4" s="68"/>
      <c r="B4" s="628" t="s">
        <v>47</v>
      </c>
      <c r="C4" s="629"/>
      <c r="D4" s="628" t="s">
        <v>48</v>
      </c>
      <c r="E4" s="629"/>
      <c r="F4" s="628" t="s">
        <v>49</v>
      </c>
      <c r="G4" s="629"/>
      <c r="H4" s="630" t="s">
        <v>50</v>
      </c>
      <c r="I4" s="629"/>
    </row>
    <row r="5" spans="1:9" ht="23.25" customHeight="1" thickBot="1">
      <c r="A5" s="54" t="s">
        <v>51</v>
      </c>
      <c r="B5" s="619"/>
      <c r="C5" s="620"/>
      <c r="D5" s="619"/>
      <c r="E5" s="620"/>
      <c r="F5" s="619"/>
      <c r="G5" s="621"/>
      <c r="H5" s="619"/>
      <c r="I5" s="620"/>
    </row>
    <row r="6" spans="1:9" ht="23.25" customHeight="1" thickBot="1">
      <c r="A6" s="54" t="s">
        <v>52</v>
      </c>
      <c r="B6" s="619"/>
      <c r="C6" s="620"/>
      <c r="D6" s="619"/>
      <c r="E6" s="620"/>
      <c r="F6" s="619"/>
      <c r="G6" s="621"/>
      <c r="H6" s="619"/>
      <c r="I6" s="620"/>
    </row>
    <row r="7" spans="1:9">
      <c r="A7" s="56" t="s">
        <v>39</v>
      </c>
      <c r="B7" s="567"/>
      <c r="C7" s="569"/>
      <c r="D7" s="567"/>
      <c r="E7" s="569"/>
      <c r="F7" s="567"/>
      <c r="G7" s="569"/>
      <c r="H7" s="567"/>
      <c r="I7" s="569"/>
    </row>
    <row r="8" spans="1:9">
      <c r="A8" s="609" t="s">
        <v>40</v>
      </c>
      <c r="B8" s="570"/>
      <c r="C8" s="572"/>
      <c r="D8" s="570"/>
      <c r="E8" s="572"/>
      <c r="F8" s="570"/>
      <c r="G8" s="572"/>
      <c r="H8" s="570"/>
      <c r="I8" s="572"/>
    </row>
    <row r="9" spans="1:9">
      <c r="A9" s="609"/>
      <c r="B9" s="570"/>
      <c r="C9" s="572"/>
      <c r="D9" s="570"/>
      <c r="E9" s="572"/>
      <c r="F9" s="570"/>
      <c r="G9" s="572"/>
      <c r="H9" s="570"/>
      <c r="I9" s="572"/>
    </row>
    <row r="10" spans="1:9">
      <c r="A10" s="609"/>
      <c r="B10" s="570"/>
      <c r="C10" s="572"/>
      <c r="D10" s="570"/>
      <c r="E10" s="572"/>
      <c r="F10" s="570"/>
      <c r="G10" s="572"/>
      <c r="H10" s="570"/>
      <c r="I10" s="572"/>
    </row>
    <row r="11" spans="1:9" ht="13.5" thickBot="1">
      <c r="A11" s="613"/>
      <c r="B11" s="573"/>
      <c r="C11" s="575"/>
      <c r="D11" s="573"/>
      <c r="E11" s="575"/>
      <c r="F11" s="573"/>
      <c r="G11" s="575"/>
      <c r="H11" s="573"/>
      <c r="I11" s="575"/>
    </row>
    <row r="12" spans="1:9">
      <c r="A12" s="56" t="s">
        <v>53</v>
      </c>
      <c r="B12" s="567"/>
      <c r="C12" s="569"/>
      <c r="D12" s="567"/>
      <c r="E12" s="569"/>
      <c r="F12" s="567"/>
      <c r="G12" s="569"/>
      <c r="H12" s="567"/>
      <c r="I12" s="569"/>
    </row>
    <row r="13" spans="1:9">
      <c r="A13" s="609" t="s">
        <v>40</v>
      </c>
      <c r="B13" s="570"/>
      <c r="C13" s="572"/>
      <c r="D13" s="570"/>
      <c r="E13" s="572"/>
      <c r="F13" s="570"/>
      <c r="G13" s="572"/>
      <c r="H13" s="570"/>
      <c r="I13" s="572"/>
    </row>
    <row r="14" spans="1:9">
      <c r="A14" s="609"/>
      <c r="B14" s="570"/>
      <c r="C14" s="572"/>
      <c r="D14" s="570"/>
      <c r="E14" s="572"/>
      <c r="F14" s="570"/>
      <c r="G14" s="572"/>
      <c r="H14" s="570"/>
      <c r="I14" s="572"/>
    </row>
    <row r="15" spans="1:9">
      <c r="A15" s="609"/>
      <c r="B15" s="570"/>
      <c r="C15" s="572"/>
      <c r="D15" s="570"/>
      <c r="E15" s="572"/>
      <c r="F15" s="570"/>
      <c r="G15" s="572"/>
      <c r="H15" s="570"/>
      <c r="I15" s="572"/>
    </row>
    <row r="16" spans="1:9" ht="13.5" thickBot="1">
      <c r="A16" s="613"/>
      <c r="B16" s="573"/>
      <c r="C16" s="575"/>
      <c r="D16" s="573"/>
      <c r="E16" s="575"/>
      <c r="F16" s="573"/>
      <c r="G16" s="575"/>
      <c r="H16" s="573"/>
      <c r="I16" s="575"/>
    </row>
    <row r="17" spans="1:9">
      <c r="A17" s="56" t="s">
        <v>42</v>
      </c>
      <c r="B17" s="567"/>
      <c r="C17" s="569"/>
      <c r="D17" s="567"/>
      <c r="E17" s="569"/>
      <c r="F17" s="567"/>
      <c r="G17" s="569"/>
      <c r="H17" s="567"/>
      <c r="I17" s="569"/>
    </row>
    <row r="18" spans="1:9">
      <c r="A18" s="609" t="s">
        <v>40</v>
      </c>
      <c r="B18" s="570"/>
      <c r="C18" s="572"/>
      <c r="D18" s="570"/>
      <c r="E18" s="572"/>
      <c r="F18" s="570"/>
      <c r="G18" s="572"/>
      <c r="H18" s="570"/>
      <c r="I18" s="572"/>
    </row>
    <row r="19" spans="1:9">
      <c r="A19" s="609"/>
      <c r="B19" s="570"/>
      <c r="C19" s="572"/>
      <c r="D19" s="570"/>
      <c r="E19" s="572"/>
      <c r="F19" s="570"/>
      <c r="G19" s="572"/>
      <c r="H19" s="570"/>
      <c r="I19" s="572"/>
    </row>
    <row r="20" spans="1:9">
      <c r="A20" s="609"/>
      <c r="B20" s="570"/>
      <c r="C20" s="572"/>
      <c r="D20" s="570"/>
      <c r="E20" s="572"/>
      <c r="F20" s="570"/>
      <c r="G20" s="572"/>
      <c r="H20" s="570"/>
      <c r="I20" s="572"/>
    </row>
    <row r="21" spans="1:9" ht="13.5" thickBot="1">
      <c r="A21" s="613"/>
      <c r="B21" s="573"/>
      <c r="C21" s="575"/>
      <c r="D21" s="573"/>
      <c r="E21" s="575"/>
      <c r="F21" s="573"/>
      <c r="G21" s="575"/>
      <c r="H21" s="573"/>
      <c r="I21" s="575"/>
    </row>
    <row r="22" spans="1:9" ht="23.25" customHeight="1" thickBot="1">
      <c r="A22" s="69" t="s">
        <v>54</v>
      </c>
      <c r="B22" s="619"/>
      <c r="C22" s="620"/>
      <c r="D22" s="619"/>
      <c r="E22" s="620"/>
      <c r="F22" s="619"/>
      <c r="G22" s="621"/>
      <c r="H22" s="619"/>
      <c r="I22" s="620"/>
    </row>
    <row r="23" spans="1:9" ht="13.5" thickBot="1"/>
    <row r="24" spans="1:9">
      <c r="A24" s="618" t="s">
        <v>55</v>
      </c>
      <c r="B24" s="599"/>
      <c r="C24" s="599"/>
      <c r="D24" s="599"/>
      <c r="E24" s="599"/>
      <c r="F24" s="599"/>
      <c r="G24" s="599"/>
      <c r="H24" s="599"/>
      <c r="I24" s="600"/>
    </row>
    <row r="25" spans="1:9" ht="13.5" thickBot="1">
      <c r="A25" s="603"/>
      <c r="B25" s="604"/>
      <c r="C25" s="604"/>
      <c r="D25" s="604"/>
      <c r="E25" s="604"/>
      <c r="F25" s="604"/>
      <c r="G25" s="604"/>
      <c r="H25" s="604"/>
      <c r="I25" s="605"/>
    </row>
    <row r="26" spans="1:9" ht="13.5" thickBot="1">
      <c r="A26" s="625"/>
      <c r="B26" s="626"/>
      <c r="C26" s="626"/>
      <c r="D26" s="626"/>
      <c r="E26" s="626"/>
      <c r="F26" s="626"/>
      <c r="G26" s="626"/>
      <c r="H26" s="626"/>
      <c r="I26" s="627"/>
    </row>
    <row r="27" spans="1:9" ht="13.5" thickBot="1">
      <c r="A27" s="610" t="s">
        <v>56</v>
      </c>
      <c r="B27" s="611"/>
      <c r="C27" s="610" t="s">
        <v>57</v>
      </c>
      <c r="D27" s="611"/>
      <c r="E27" s="610" t="s">
        <v>58</v>
      </c>
      <c r="F27" s="611"/>
      <c r="G27" s="610" t="s">
        <v>59</v>
      </c>
      <c r="H27" s="611"/>
      <c r="I27" s="70" t="s">
        <v>60</v>
      </c>
    </row>
    <row r="28" spans="1:9">
      <c r="A28" s="567"/>
      <c r="B28" s="569"/>
      <c r="C28" s="567"/>
      <c r="D28" s="569"/>
      <c r="E28" s="567"/>
      <c r="F28" s="569"/>
      <c r="G28" s="567"/>
      <c r="H28" s="569"/>
      <c r="I28" s="584"/>
    </row>
    <row r="29" spans="1:9">
      <c r="A29" s="570"/>
      <c r="B29" s="572"/>
      <c r="C29" s="570"/>
      <c r="D29" s="572"/>
      <c r="E29" s="570"/>
      <c r="F29" s="572"/>
      <c r="G29" s="570"/>
      <c r="H29" s="572"/>
      <c r="I29" s="585"/>
    </row>
    <row r="30" spans="1:9">
      <c r="A30" s="570"/>
      <c r="B30" s="572"/>
      <c r="C30" s="570"/>
      <c r="D30" s="572"/>
      <c r="E30" s="570"/>
      <c r="F30" s="572"/>
      <c r="G30" s="570"/>
      <c r="H30" s="572"/>
      <c r="I30" s="585"/>
    </row>
    <row r="31" spans="1:9">
      <c r="A31" s="570"/>
      <c r="B31" s="572"/>
      <c r="C31" s="570"/>
      <c r="D31" s="572"/>
      <c r="E31" s="570"/>
      <c r="F31" s="572"/>
      <c r="G31" s="570"/>
      <c r="H31" s="572"/>
      <c r="I31" s="585"/>
    </row>
    <row r="32" spans="1:9">
      <c r="A32" s="570"/>
      <c r="B32" s="572"/>
      <c r="C32" s="570"/>
      <c r="D32" s="572"/>
      <c r="E32" s="570"/>
      <c r="F32" s="572"/>
      <c r="G32" s="570"/>
      <c r="H32" s="572"/>
      <c r="I32" s="585"/>
    </row>
    <row r="33" spans="1:9">
      <c r="A33" s="570"/>
      <c r="B33" s="572"/>
      <c r="C33" s="570"/>
      <c r="D33" s="572"/>
      <c r="E33" s="570"/>
      <c r="F33" s="572"/>
      <c r="G33" s="570"/>
      <c r="H33" s="572"/>
      <c r="I33" s="585"/>
    </row>
    <row r="34" spans="1:9" ht="22.5" customHeight="1" thickBot="1">
      <c r="A34" s="573"/>
      <c r="B34" s="575"/>
      <c r="C34" s="573"/>
      <c r="D34" s="575"/>
      <c r="E34" s="573"/>
      <c r="F34" s="575"/>
      <c r="G34" s="573"/>
      <c r="H34" s="575"/>
      <c r="I34" s="586"/>
    </row>
    <row r="35" spans="1:9" ht="13.5" thickBot="1">
      <c r="A35" s="622" t="s">
        <v>61</v>
      </c>
      <c r="B35" s="623"/>
      <c r="C35" s="623"/>
      <c r="D35" s="623"/>
      <c r="E35" s="623"/>
      <c r="F35" s="623"/>
      <c r="G35" s="623"/>
      <c r="H35" s="623"/>
      <c r="I35" s="624"/>
    </row>
    <row r="36" spans="1:9">
      <c r="A36" s="567"/>
      <c r="B36" s="568"/>
      <c r="C36" s="568"/>
      <c r="D36" s="568"/>
      <c r="E36" s="568"/>
      <c r="F36" s="568"/>
      <c r="G36" s="568"/>
      <c r="H36" s="568"/>
      <c r="I36" s="569"/>
    </row>
    <row r="37" spans="1:9">
      <c r="A37" s="570"/>
      <c r="B37" s="571"/>
      <c r="C37" s="571"/>
      <c r="D37" s="571"/>
      <c r="E37" s="571"/>
      <c r="F37" s="571"/>
      <c r="G37" s="571"/>
      <c r="H37" s="571"/>
      <c r="I37" s="572"/>
    </row>
    <row r="38" spans="1:9">
      <c r="A38" s="570"/>
      <c r="B38" s="571"/>
      <c r="C38" s="571"/>
      <c r="D38" s="571"/>
      <c r="E38" s="571"/>
      <c r="F38" s="571"/>
      <c r="G38" s="571"/>
      <c r="H38" s="571"/>
      <c r="I38" s="572"/>
    </row>
    <row r="39" spans="1:9" ht="13.5" thickBot="1">
      <c r="A39" s="573"/>
      <c r="B39" s="574"/>
      <c r="C39" s="574"/>
      <c r="D39" s="574"/>
      <c r="E39" s="574"/>
      <c r="F39" s="574"/>
      <c r="G39" s="574"/>
      <c r="H39" s="574"/>
      <c r="I39" s="575"/>
    </row>
    <row r="41" spans="1:9" ht="13.5" thickBot="1"/>
    <row r="42" spans="1:9" ht="15">
      <c r="A42" s="71" t="s">
        <v>15</v>
      </c>
      <c r="B42" s="72"/>
      <c r="C42" s="72"/>
      <c r="D42" s="72"/>
      <c r="E42" s="72"/>
      <c r="F42" s="72"/>
      <c r="G42" s="72"/>
      <c r="H42" s="72"/>
      <c r="I42" s="73"/>
    </row>
    <row r="43" spans="1:9">
      <c r="A43" s="74"/>
      <c r="B43" s="32"/>
      <c r="C43" s="32"/>
      <c r="D43" s="32"/>
      <c r="E43" s="32"/>
      <c r="F43" s="32"/>
      <c r="G43" s="32"/>
      <c r="H43" s="32"/>
      <c r="I43" s="75"/>
    </row>
    <row r="44" spans="1:9">
      <c r="A44" s="74"/>
      <c r="B44" s="32"/>
      <c r="C44" s="32"/>
      <c r="D44" s="32"/>
      <c r="E44" s="32"/>
      <c r="F44" s="32"/>
      <c r="G44" s="32"/>
      <c r="H44" s="32"/>
      <c r="I44" s="75"/>
    </row>
    <row r="45" spans="1:9">
      <c r="A45" s="74"/>
      <c r="B45" s="32"/>
      <c r="C45" s="32"/>
      <c r="D45" s="32"/>
      <c r="E45" s="32"/>
      <c r="F45" s="32"/>
      <c r="G45" s="32"/>
      <c r="H45" s="32"/>
      <c r="I45" s="75"/>
    </row>
    <row r="46" spans="1:9">
      <c r="A46" s="74"/>
      <c r="B46" s="32"/>
      <c r="C46" s="32"/>
      <c r="D46" s="32"/>
      <c r="E46" s="32"/>
      <c r="F46" s="32"/>
      <c r="G46" s="32"/>
      <c r="H46" s="32"/>
      <c r="I46" s="75"/>
    </row>
    <row r="47" spans="1:9">
      <c r="A47" s="74"/>
      <c r="B47" s="32"/>
      <c r="C47" s="32"/>
      <c r="D47" s="32"/>
      <c r="E47" s="32"/>
      <c r="F47" s="32"/>
      <c r="G47" s="32"/>
      <c r="H47" s="32"/>
      <c r="I47" s="75"/>
    </row>
    <row r="48" spans="1:9">
      <c r="A48" s="74"/>
      <c r="B48" s="32"/>
      <c r="C48" s="32"/>
      <c r="D48" s="32"/>
      <c r="E48" s="32"/>
      <c r="F48" s="32"/>
      <c r="G48" s="32"/>
      <c r="H48" s="32"/>
      <c r="I48" s="75"/>
    </row>
    <row r="49" spans="1:9">
      <c r="A49" s="74"/>
      <c r="B49" s="32"/>
      <c r="C49" s="32"/>
      <c r="D49" s="32"/>
      <c r="E49" s="32"/>
      <c r="F49" s="32"/>
      <c r="G49" s="32"/>
      <c r="H49" s="32"/>
      <c r="I49" s="75"/>
    </row>
    <row r="50" spans="1:9">
      <c r="A50" s="74"/>
      <c r="B50" s="32"/>
      <c r="C50" s="32"/>
      <c r="D50" s="32"/>
      <c r="E50" s="32"/>
      <c r="F50" s="32"/>
      <c r="G50" s="32"/>
      <c r="H50" s="32"/>
      <c r="I50" s="75"/>
    </row>
    <row r="51" spans="1:9">
      <c r="A51" s="74"/>
      <c r="B51" s="32"/>
      <c r="C51" s="32"/>
      <c r="D51" s="32"/>
      <c r="E51" s="32"/>
      <c r="F51" s="32"/>
      <c r="G51" s="32"/>
      <c r="H51" s="32"/>
      <c r="I51" s="75"/>
    </row>
    <row r="52" spans="1:9" ht="13.5" thickBot="1">
      <c r="A52" s="76"/>
      <c r="B52" s="29"/>
      <c r="C52" s="29"/>
      <c r="D52" s="29"/>
      <c r="E52" s="29"/>
      <c r="F52" s="29"/>
      <c r="G52" s="29"/>
      <c r="H52" s="29"/>
      <c r="I52" s="77"/>
    </row>
  </sheetData>
  <mergeCells count="45">
    <mergeCell ref="B5:C5"/>
    <mergeCell ref="D5:E5"/>
    <mergeCell ref="F5:G5"/>
    <mergeCell ref="H5:I5"/>
    <mergeCell ref="A1:I2"/>
    <mergeCell ref="B4:C4"/>
    <mergeCell ref="D4:E4"/>
    <mergeCell ref="F4:G4"/>
    <mergeCell ref="H4:I4"/>
    <mergeCell ref="B6:C6"/>
    <mergeCell ref="D6:E6"/>
    <mergeCell ref="F6:G6"/>
    <mergeCell ref="H6:I6"/>
    <mergeCell ref="B7:C11"/>
    <mergeCell ref="D7:E11"/>
    <mergeCell ref="F7:G11"/>
    <mergeCell ref="H7:I11"/>
    <mergeCell ref="B22:C22"/>
    <mergeCell ref="D22:E22"/>
    <mergeCell ref="F22:G22"/>
    <mergeCell ref="H22:I22"/>
    <mergeCell ref="A8:A11"/>
    <mergeCell ref="B12:C16"/>
    <mergeCell ref="D12:E16"/>
    <mergeCell ref="F12:G16"/>
    <mergeCell ref="H12:I16"/>
    <mergeCell ref="A13:A16"/>
    <mergeCell ref="B17:C21"/>
    <mergeCell ref="D17:E21"/>
    <mergeCell ref="F17:G21"/>
    <mergeCell ref="H17:I21"/>
    <mergeCell ref="A18:A21"/>
    <mergeCell ref="A24:I25"/>
    <mergeCell ref="A26:I26"/>
    <mergeCell ref="A27:B27"/>
    <mergeCell ref="C27:D27"/>
    <mergeCell ref="E27:F27"/>
    <mergeCell ref="G27:H27"/>
    <mergeCell ref="A36:I39"/>
    <mergeCell ref="A28:B34"/>
    <mergeCell ref="C28:D34"/>
    <mergeCell ref="E28:F34"/>
    <mergeCell ref="G28:H34"/>
    <mergeCell ref="I28:I34"/>
    <mergeCell ref="A35:I35"/>
  </mergeCells>
  <pageMargins left="0" right="0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Original</vt:lpstr>
      <vt:lpstr>Tournée</vt:lpstr>
      <vt:lpstr>Sem2</vt:lpstr>
      <vt:lpstr>Sem3</vt:lpstr>
      <vt:lpstr>Planning Atelier</vt:lpstr>
      <vt:lpstr>Feuille Chargement</vt:lpstr>
      <vt:lpstr>Debit Fermette</vt:lpstr>
      <vt:lpstr>Debit Tradi</vt:lpstr>
      <vt:lpstr>'Sem2'!Agences</vt:lpstr>
      <vt:lpstr>'Sem3'!Agences</vt:lpstr>
      <vt:lpstr>Agences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reboursjl</dc:creator>
  <cp:lastModifiedBy>reboursjl</cp:lastModifiedBy>
  <cp:lastPrinted>2014-07-29T16:28:51Z</cp:lastPrinted>
  <dcterms:created xsi:type="dcterms:W3CDTF">2014-06-25T07:39:46Z</dcterms:created>
  <dcterms:modified xsi:type="dcterms:W3CDTF">2014-07-30T11:25:41Z</dcterms:modified>
</cp:coreProperties>
</file>