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20" yWindow="-15" windowWidth="28725" windowHeight="6675"/>
  </bookViews>
  <sheets>
    <sheet name="SUIVI FACTURATION" sheetId="1" r:id="rId1"/>
    <sheet name="CALCULS ECHEANCES" sheetId="2" r:id="rId2"/>
  </sheets>
  <definedNames>
    <definedName name="_xlnm._FilterDatabase" localSheetId="0" hidden="1">'SUIVI FACTURATION'!$A$1:$M$7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K4"/>
  <c r="K5"/>
  <c r="K6"/>
  <c r="K7"/>
  <c r="K2"/>
  <c r="M3"/>
  <c r="M4"/>
  <c r="M5"/>
  <c r="M6"/>
  <c r="M7"/>
  <c r="F3"/>
  <c r="F4"/>
  <c r="F5"/>
  <c r="F6"/>
  <c r="F7"/>
  <c r="F2"/>
  <c r="M2" s="1"/>
  <c r="C4" i="2" l="1"/>
  <c r="C12" l="1"/>
  <c r="C10"/>
  <c r="C8"/>
  <c r="C6"/>
  <c r="C2"/>
</calcChain>
</file>

<file path=xl/sharedStrings.xml><?xml version="1.0" encoding="utf-8"?>
<sst xmlns="http://schemas.openxmlformats.org/spreadsheetml/2006/main" count="39" uniqueCount="39">
  <si>
    <t>DATE</t>
  </si>
  <si>
    <t>CHANTIER</t>
  </si>
  <si>
    <t>N° FACTURE</t>
  </si>
  <si>
    <t>ETAT</t>
  </si>
  <si>
    <t>ECHEANCE</t>
  </si>
  <si>
    <t>TTC FACTURE</t>
  </si>
  <si>
    <t>N° SITUATION</t>
  </si>
  <si>
    <t>date facture</t>
  </si>
  <si>
    <t>échéance</t>
  </si>
  <si>
    <t>30 jours nets</t>
  </si>
  <si>
    <t>30 jours FDM</t>
  </si>
  <si>
    <t>45 jours nets</t>
  </si>
  <si>
    <t>45 jours + FMD</t>
  </si>
  <si>
    <t>FDM + 45 jours</t>
  </si>
  <si>
    <t>60 jours nets</t>
  </si>
  <si>
    <t>INFOS RELANCE</t>
  </si>
  <si>
    <t>DATE RELANCE</t>
  </si>
  <si>
    <t>ARHCI</t>
  </si>
  <si>
    <t>MAITRE D'OUVRAGE</t>
  </si>
  <si>
    <t>18F000</t>
  </si>
  <si>
    <t>S1</t>
  </si>
  <si>
    <t>TEST 1</t>
  </si>
  <si>
    <t>18F001</t>
  </si>
  <si>
    <t>DGD</t>
  </si>
  <si>
    <t>TEST 2</t>
  </si>
  <si>
    <t>ABC</t>
  </si>
  <si>
    <t>XYZ</t>
  </si>
  <si>
    <t>OFFICE</t>
  </si>
  <si>
    <t>MAIRIE</t>
  </si>
  <si>
    <t>Date du règlement</t>
  </si>
  <si>
    <t>Nombres de jours écoulés</t>
  </si>
  <si>
    <t>18F002</t>
  </si>
  <si>
    <t>18F003</t>
  </si>
  <si>
    <t>18F004</t>
  </si>
  <si>
    <t>18F005</t>
  </si>
  <si>
    <t>TEST 3</t>
  </si>
  <si>
    <t>TEST 4</t>
  </si>
  <si>
    <t>TEST 5</t>
  </si>
  <si>
    <t>TEST 6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</si>
</sst>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C009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009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1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4" fontId="3" fillId="0" borderId="6" xfId="0" applyNumberFormat="1" applyFont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164" fontId="6" fillId="0" borderId="8" xfId="0" applyNumberFormat="1" applyFont="1" applyFill="1" applyBorder="1" applyAlignment="1">
      <alignment horizontal="right" vertical="center"/>
    </xf>
    <xf numFmtId="164" fontId="6" fillId="0" borderId="9" xfId="0" applyNumberFormat="1" applyFont="1" applyFill="1" applyBorder="1" applyAlignment="1">
      <alignment horizontal="right" vertical="center"/>
    </xf>
    <xf numFmtId="164" fontId="6" fillId="0" borderId="10" xfId="0" applyNumberFormat="1" applyFont="1" applyFill="1" applyBorder="1" applyAlignment="1">
      <alignment horizontal="right" vertical="center"/>
    </xf>
    <xf numFmtId="164" fontId="3" fillId="0" borderId="11" xfId="0" applyNumberFormat="1" applyFont="1" applyBorder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14" fontId="7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4">
    <dxf>
      <fill>
        <patternFill>
          <bgColor theme="7" tint="0.3999450666829432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rgb="FFFF7171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171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"/>
  <sheetViews>
    <sheetView tabSelected="1" zoomScale="85" zoomScaleNormal="85" workbookViewId="0">
      <pane ySplit="1" topLeftCell="A2" activePane="bottomLeft" state="frozen"/>
      <selection pane="bottomLeft" activeCell="E4" sqref="E4"/>
    </sheetView>
  </sheetViews>
  <sheetFormatPr baseColWidth="10" defaultRowHeight="15"/>
  <cols>
    <col min="1" max="1" width="17.140625" style="20" customWidth="1"/>
    <col min="2" max="2" width="15.7109375" style="20" customWidth="1"/>
    <col min="3" max="3" width="11.42578125" style="21"/>
    <col min="4" max="4" width="26.7109375" style="20" customWidth="1"/>
    <col min="5" max="5" width="18" style="22" customWidth="1"/>
    <col min="6" max="6" width="15.42578125" style="21" customWidth="1"/>
    <col min="7" max="7" width="20.5703125" style="20" customWidth="1"/>
    <col min="8" max="8" width="21.28515625" style="20" customWidth="1"/>
    <col min="9" max="9" width="15" style="20" customWidth="1"/>
    <col min="10" max="10" width="35.140625" style="20" customWidth="1"/>
    <col min="11" max="11" width="10.140625" style="20" customWidth="1"/>
    <col min="12" max="12" width="11.42578125" style="20"/>
    <col min="13" max="13" width="15" style="20" customWidth="1"/>
    <col min="14" max="16384" width="11.42578125" style="20"/>
  </cols>
  <sheetData>
    <row r="1" spans="1:13" s="19" customFormat="1" ht="45">
      <c r="A1" s="16" t="s">
        <v>2</v>
      </c>
      <c r="B1" s="15" t="s">
        <v>6</v>
      </c>
      <c r="C1" s="17" t="s">
        <v>0</v>
      </c>
      <c r="D1" s="16" t="s">
        <v>1</v>
      </c>
      <c r="E1" s="18" t="s">
        <v>5</v>
      </c>
      <c r="F1" s="17" t="s">
        <v>4</v>
      </c>
      <c r="G1" s="16" t="s">
        <v>17</v>
      </c>
      <c r="H1" s="16" t="s">
        <v>18</v>
      </c>
      <c r="I1" s="16" t="s">
        <v>16</v>
      </c>
      <c r="J1" s="16" t="s">
        <v>15</v>
      </c>
      <c r="K1" s="15" t="s">
        <v>30</v>
      </c>
      <c r="L1" s="15" t="s">
        <v>29</v>
      </c>
      <c r="M1" s="16" t="s">
        <v>3</v>
      </c>
    </row>
    <row r="2" spans="1:13">
      <c r="A2" s="20" t="s">
        <v>19</v>
      </c>
      <c r="B2" s="20" t="s">
        <v>20</v>
      </c>
      <c r="C2" s="21">
        <v>43286</v>
      </c>
      <c r="D2" s="20" t="s">
        <v>21</v>
      </c>
      <c r="E2" s="22">
        <v>12500.32</v>
      </c>
      <c r="F2" s="23">
        <f>IF(C2&gt;0,EOMONTH(C2+30,0),"")</f>
        <v>43343</v>
      </c>
      <c r="G2" s="20" t="s">
        <v>25</v>
      </c>
      <c r="H2" s="20" t="s">
        <v>28</v>
      </c>
      <c r="K2" s="24">
        <f ca="1">IF(C2&gt;0,IF(L2&gt;0,L2-C2,TODAY()-C2),"")</f>
        <v>3</v>
      </c>
      <c r="M2" s="20" t="str">
        <f ca="1">IF(C2&gt;0,IF(L2&gt;0,"Payé",IF(F2&gt;=TODAY(),"Attente",IF(I2=0,"A relancer","Impayé"))),"")</f>
        <v>Attente</v>
      </c>
    </row>
    <row r="3" spans="1:13">
      <c r="A3" s="20" t="s">
        <v>22</v>
      </c>
      <c r="B3" s="20" t="s">
        <v>23</v>
      </c>
      <c r="C3" s="21">
        <v>43132</v>
      </c>
      <c r="D3" s="20" t="s">
        <v>24</v>
      </c>
      <c r="E3" s="22">
        <v>1520</v>
      </c>
      <c r="F3" s="23">
        <f t="shared" ref="F3:F7" si="0">IF(C3&gt;0,EOMONTH(C3+30,0),"")</f>
        <v>43190</v>
      </c>
      <c r="G3" s="20" t="s">
        <v>26</v>
      </c>
      <c r="H3" s="20" t="s">
        <v>27</v>
      </c>
      <c r="I3" s="21"/>
      <c r="K3" s="24">
        <f t="shared" ref="K3:K7" ca="1" si="1">IF(C3&gt;0,IF(L3&gt;0,L3-C3,TODAY()-C3),"")</f>
        <v>157</v>
      </c>
      <c r="L3" s="21"/>
      <c r="M3" s="20" t="str">
        <f t="shared" ref="M3:M7" ca="1" si="2">IF(C3&gt;0,IF(L3&gt;0,"Payé",IF(F3&gt;=TODAY(),"Attente",IF(I3=0,"A relancer","Impayé"))),"")</f>
        <v>A relancer</v>
      </c>
    </row>
    <row r="4" spans="1:13">
      <c r="A4" s="20" t="s">
        <v>31</v>
      </c>
      <c r="C4" s="21">
        <v>43223</v>
      </c>
      <c r="D4" s="20" t="s">
        <v>35</v>
      </c>
      <c r="F4" s="23">
        <f t="shared" si="0"/>
        <v>43281</v>
      </c>
      <c r="I4" s="21">
        <v>43282</v>
      </c>
      <c r="K4" s="24">
        <f t="shared" ca="1" si="1"/>
        <v>66</v>
      </c>
      <c r="M4" s="20" t="str">
        <f t="shared" ca="1" si="2"/>
        <v>Impayé</v>
      </c>
    </row>
    <row r="5" spans="1:13">
      <c r="A5" s="20" t="s">
        <v>32</v>
      </c>
      <c r="C5" s="21">
        <v>43223</v>
      </c>
      <c r="D5" s="20" t="s">
        <v>36</v>
      </c>
      <c r="F5" s="23">
        <f t="shared" si="0"/>
        <v>43281</v>
      </c>
      <c r="K5" s="24">
        <f t="shared" ca="1" si="1"/>
        <v>12</v>
      </c>
      <c r="L5" s="21">
        <v>43235</v>
      </c>
      <c r="M5" s="20" t="str">
        <f t="shared" ca="1" si="2"/>
        <v>Payé</v>
      </c>
    </row>
    <row r="6" spans="1:13">
      <c r="A6" s="20" t="s">
        <v>33</v>
      </c>
      <c r="D6" s="20" t="s">
        <v>37</v>
      </c>
      <c r="F6" s="23" t="str">
        <f t="shared" si="0"/>
        <v/>
      </c>
      <c r="K6" s="24" t="str">
        <f t="shared" ca="1" si="1"/>
        <v/>
      </c>
      <c r="M6" s="20" t="str">
        <f t="shared" ca="1" si="2"/>
        <v/>
      </c>
    </row>
    <row r="7" spans="1:13">
      <c r="A7" s="20" t="s">
        <v>34</v>
      </c>
      <c r="D7" s="20" t="s">
        <v>38</v>
      </c>
      <c r="F7" s="23" t="str">
        <f t="shared" si="0"/>
        <v/>
      </c>
      <c r="K7" s="24" t="str">
        <f t="shared" ca="1" si="1"/>
        <v/>
      </c>
      <c r="M7" s="20" t="str">
        <f t="shared" ca="1" si="2"/>
        <v/>
      </c>
    </row>
  </sheetData>
  <autoFilter ref="A1:M7"/>
  <conditionalFormatting sqref="F2:F7">
    <cfRule type="expression" dxfId="3" priority="19">
      <formula>$F2&lt;TODAY()</formula>
    </cfRule>
  </conditionalFormatting>
  <conditionalFormatting sqref="M2:M7">
    <cfRule type="cellIs" dxfId="1" priority="16" operator="equal">
      <formula>"Payé"</formula>
    </cfRule>
    <cfRule type="cellIs" dxfId="2" priority="1" operator="equal">
      <formula>"Impayé"</formula>
    </cfRule>
    <cfRule type="cellIs" dxfId="0" priority="2" operator="equal">
      <formula>"A relancer"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4" sqref="C4"/>
    </sheetView>
  </sheetViews>
  <sheetFormatPr baseColWidth="10" defaultRowHeight="15"/>
  <cols>
    <col min="1" max="1" width="20.28515625" customWidth="1"/>
    <col min="2" max="2" width="21" customWidth="1"/>
    <col min="3" max="3" width="19.85546875" customWidth="1"/>
  </cols>
  <sheetData>
    <row r="1" spans="1:3" ht="19.5" thickBot="1">
      <c r="A1" s="1"/>
      <c r="B1" s="2" t="s">
        <v>7</v>
      </c>
      <c r="C1" s="3" t="s">
        <v>8</v>
      </c>
    </row>
    <row r="2" spans="1:3" ht="18.75">
      <c r="A2" s="4" t="s">
        <v>9</v>
      </c>
      <c r="B2" s="5">
        <v>40823</v>
      </c>
      <c r="C2" s="11">
        <f>B2+30</f>
        <v>40853</v>
      </c>
    </row>
    <row r="3" spans="1:3" ht="19.5" thickBot="1">
      <c r="A3" s="6"/>
      <c r="B3" s="14"/>
      <c r="C3" s="12"/>
    </row>
    <row r="4" spans="1:3" ht="18.75">
      <c r="A4" s="6" t="s">
        <v>10</v>
      </c>
      <c r="B4" s="5">
        <v>40823</v>
      </c>
      <c r="C4" s="12">
        <f>EOMONTH(B4+30,0)</f>
        <v>40877</v>
      </c>
    </row>
    <row r="5" spans="1:3" ht="19.5" thickBot="1">
      <c r="A5" s="6"/>
      <c r="B5" s="7"/>
      <c r="C5" s="12"/>
    </row>
    <row r="6" spans="1:3" ht="18.75">
      <c r="A6" s="8" t="s">
        <v>11</v>
      </c>
      <c r="B6" s="5">
        <v>40823</v>
      </c>
      <c r="C6" s="12">
        <f>B6+45</f>
        <v>40868</v>
      </c>
    </row>
    <row r="7" spans="1:3" ht="19.5" thickBot="1">
      <c r="A7" s="8"/>
      <c r="B7" s="9"/>
      <c r="C7" s="12"/>
    </row>
    <row r="8" spans="1:3" ht="18.75">
      <c r="A8" s="8" t="s">
        <v>12</v>
      </c>
      <c r="B8" s="5">
        <v>40823</v>
      </c>
      <c r="C8" s="12">
        <f>EOMONTH(B8+45,0)</f>
        <v>40877</v>
      </c>
    </row>
    <row r="9" spans="1:3" ht="19.5" thickBot="1">
      <c r="A9" s="8"/>
      <c r="B9" s="9"/>
      <c r="C9" s="12"/>
    </row>
    <row r="10" spans="1:3" ht="18.75">
      <c r="A10" s="8" t="s">
        <v>13</v>
      </c>
      <c r="B10" s="5">
        <v>40823</v>
      </c>
      <c r="C10" s="12">
        <f>EOMONTH(B10,0)+45</f>
        <v>40892</v>
      </c>
    </row>
    <row r="11" spans="1:3" ht="19.5" thickBot="1">
      <c r="A11" s="8"/>
      <c r="B11" s="9"/>
      <c r="C11" s="12"/>
    </row>
    <row r="12" spans="1:3" ht="19.5" thickBot="1">
      <c r="A12" s="10" t="s">
        <v>14</v>
      </c>
      <c r="B12" s="5">
        <v>40823</v>
      </c>
      <c r="C12" s="13">
        <f>B12+60</f>
        <v>40883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FACTURATION</vt:lpstr>
      <vt:lpstr>CALCULS ECHEANCES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Bellaredj</dc:creator>
  <cp:lastModifiedBy>Patrice</cp:lastModifiedBy>
  <dcterms:created xsi:type="dcterms:W3CDTF">2018-06-13T19:23:52Z</dcterms:created>
  <dcterms:modified xsi:type="dcterms:W3CDTF">2018-07-08T12:20:17Z</dcterms:modified>
</cp:coreProperties>
</file>