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25" windowHeight="10425"/>
  </bookViews>
  <sheets>
    <sheet name="Sheet1" sheetId="1" r:id="rId1"/>
  </sheets>
  <externalReferences>
    <externalReference r:id="rId2"/>
  </externalReferences>
  <definedNames>
    <definedName name="_xlnm._FilterDatabase" localSheetId="0" hidden="1">Sheet1!$F$1:$F$356</definedName>
    <definedName name="_xlnm.Print_Area" localSheetId="0">Sheet1!$A$1:$D$356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55" i="1"/>
  <c r="B354"/>
  <c r="B353"/>
  <c r="B352"/>
  <c r="B351"/>
  <c r="B350"/>
  <c r="B349"/>
  <c r="B344"/>
  <c r="B343"/>
  <c r="B342"/>
  <c r="B341"/>
  <c r="B340"/>
  <c r="B339"/>
  <c r="B338"/>
  <c r="B333"/>
  <c r="B332"/>
  <c r="B331"/>
  <c r="B330"/>
  <c r="B329"/>
  <c r="B328"/>
  <c r="B327"/>
  <c r="B326"/>
  <c r="B321"/>
  <c r="B320"/>
  <c r="B319"/>
  <c r="B314"/>
  <c r="B313"/>
  <c r="B312"/>
  <c r="B311"/>
  <c r="B310"/>
  <c r="B309"/>
  <c r="B308"/>
  <c r="B303"/>
  <c r="B302"/>
  <c r="B301"/>
  <c r="B300"/>
  <c r="B299"/>
  <c r="B298"/>
  <c r="B291"/>
  <c r="B290"/>
  <c r="B289"/>
  <c r="B288"/>
  <c r="B287"/>
  <c r="B286"/>
  <c r="B285"/>
  <c r="B284"/>
  <c r="B283"/>
  <c r="B278"/>
  <c r="B277"/>
  <c r="B276"/>
  <c r="B275"/>
  <c r="B274"/>
  <c r="B273"/>
  <c r="B266"/>
  <c r="B265"/>
  <c r="B264"/>
  <c r="B263"/>
  <c r="B262"/>
  <c r="B254"/>
  <c r="B253"/>
  <c r="B252"/>
  <c r="B251"/>
  <c r="B250"/>
  <c r="B237"/>
  <c r="B236"/>
  <c r="B235"/>
  <c r="B234"/>
  <c r="B233"/>
  <c r="B232"/>
  <c r="B231"/>
  <c r="B230"/>
  <c r="B229"/>
  <c r="B228"/>
  <c r="B221"/>
  <c r="B218"/>
  <c r="B217"/>
  <c r="B216"/>
  <c r="B215"/>
  <c r="B214"/>
  <c r="B213"/>
  <c r="B212"/>
  <c r="B211"/>
  <c r="B210"/>
  <c r="B209"/>
  <c r="B208"/>
  <c r="B203"/>
  <c r="B202"/>
  <c r="B201"/>
  <c r="B200"/>
  <c r="B199"/>
  <c r="B198"/>
  <c r="B197"/>
  <c r="B196"/>
  <c r="B195"/>
  <c r="B194"/>
  <c r="B185"/>
  <c r="B184"/>
  <c r="B183"/>
  <c r="B182"/>
  <c r="B181"/>
  <c r="B180"/>
  <c r="B179"/>
  <c r="B178"/>
  <c r="B177"/>
  <c r="B171"/>
  <c r="B169"/>
  <c r="B168"/>
  <c r="B167"/>
  <c r="B166"/>
  <c r="B165"/>
  <c r="B164"/>
  <c r="B163"/>
  <c r="B162"/>
  <c r="B161"/>
  <c r="B160"/>
  <c r="B149"/>
  <c r="B147"/>
  <c r="B146"/>
  <c r="B145"/>
  <c r="B144"/>
  <c r="B143"/>
  <c r="B142"/>
  <c r="B141"/>
  <c r="B140"/>
  <c r="B139"/>
  <c r="B138"/>
  <c r="B137"/>
  <c r="B136"/>
  <c r="B131"/>
  <c r="B130"/>
  <c r="B129"/>
  <c r="B128"/>
  <c r="B127"/>
  <c r="B126"/>
  <c r="B125"/>
  <c r="B124"/>
  <c r="B123"/>
  <c r="B122"/>
  <c r="B121"/>
  <c r="B120"/>
  <c r="B115"/>
  <c r="B114"/>
  <c r="B113"/>
  <c r="B112"/>
  <c r="B111"/>
  <c r="B110"/>
  <c r="B109"/>
  <c r="B108"/>
  <c r="B107"/>
  <c r="B102"/>
  <c r="B101"/>
  <c r="B100"/>
  <c r="B99"/>
  <c r="B98"/>
  <c r="B97"/>
  <c r="B96"/>
  <c r="B95"/>
  <c r="B90"/>
  <c r="B89"/>
  <c r="B88"/>
  <c r="B87"/>
  <c r="B86"/>
  <c r="B85"/>
  <c r="B74"/>
  <c r="B73"/>
  <c r="B72"/>
  <c r="B68"/>
  <c r="B67"/>
  <c r="B66"/>
  <c r="B65"/>
  <c r="B64"/>
  <c r="B63"/>
  <c r="B62"/>
  <c r="B54"/>
  <c r="B51"/>
  <c r="B50"/>
  <c r="B49"/>
  <c r="B48"/>
  <c r="B47"/>
  <c r="B46"/>
  <c r="B45"/>
  <c r="B44"/>
  <c r="B43"/>
  <c r="B42"/>
  <c r="B41"/>
  <c r="B36"/>
  <c r="B35"/>
  <c r="B34"/>
  <c r="B33"/>
  <c r="B32"/>
  <c r="B31"/>
  <c r="B26"/>
  <c r="B25"/>
  <c r="B24"/>
  <c r="B23"/>
  <c r="B22"/>
  <c r="B18"/>
  <c r="B16"/>
  <c r="B15"/>
  <c r="B14"/>
  <c r="B13"/>
  <c r="B12"/>
  <c r="B7"/>
  <c r="B6"/>
  <c r="B5"/>
  <c r="B4"/>
  <c r="A2"/>
  <c r="B219" l="1"/>
  <c r="B53"/>
  <c r="B148"/>
</calcChain>
</file>

<file path=xl/sharedStrings.xml><?xml version="1.0" encoding="utf-8"?>
<sst xmlns="http://schemas.openxmlformats.org/spreadsheetml/2006/main" count="829" uniqueCount="260">
  <si>
    <t>beurre pommade:</t>
  </si>
  <si>
    <t>sucre glace tamisé:</t>
  </si>
  <si>
    <t>sel fin:</t>
  </si>
  <si>
    <t>farine faible (T 65):</t>
  </si>
  <si>
    <t>Total:</t>
  </si>
  <si>
    <t xml:space="preserve">Crumble </t>
  </si>
  <si>
    <t>dés de beurre froid:</t>
  </si>
  <si>
    <t>Sabler tout les éléments ensemble.</t>
  </si>
  <si>
    <t>sucre cassonade:</t>
  </si>
  <si>
    <t xml:space="preserve">Cuire au four à 145°C pendant 20 minutes. </t>
  </si>
  <si>
    <t>poudre d'amande blanche:</t>
  </si>
  <si>
    <t>Incorporer le beurre de cacao dans le crumble chaud, puis mettre à refroidir.</t>
  </si>
  <si>
    <t>farine de maïs:</t>
  </si>
  <si>
    <t>Garnir 100 g par tarte.</t>
  </si>
  <si>
    <t>beurre de cacao mycryo:</t>
  </si>
  <si>
    <t>Pâte sablée chocolat</t>
  </si>
  <si>
    <t>Monter le beurre, le sucre et le sel ensemble.</t>
  </si>
  <si>
    <t>Incorporer la farine préalablement tamisée avec le cacao poudre et mélanger.</t>
  </si>
  <si>
    <t>Étaler la pâte.</t>
  </si>
  <si>
    <t xml:space="preserve">Cuire à 145°C pendant 25 minutes. </t>
  </si>
  <si>
    <t>cacao poudre:</t>
  </si>
  <si>
    <t>En fin de cuisson imperméabiliser avec du beurre mycryo.</t>
  </si>
  <si>
    <t>Garnir 150 g par tarte dans le cercle</t>
  </si>
  <si>
    <t>Crumble Chausson</t>
  </si>
  <si>
    <t>beurre en cube froid:</t>
  </si>
  <si>
    <t>amandes entières:</t>
  </si>
  <si>
    <t>Brioche Feuilletée</t>
  </si>
  <si>
    <t>eau:</t>
  </si>
  <si>
    <t>Fondre au micro onde ou dans une casserole le sel, la poudre de lait, les sucres et les eaux .</t>
  </si>
  <si>
    <t>poudre de lait 0% MG:</t>
  </si>
  <si>
    <t>Mettre à refroidir.</t>
  </si>
  <si>
    <t>Verser la farine , puis le sirop et les oeufs. Pétrir.</t>
  </si>
  <si>
    <t>sucre semoule:</t>
  </si>
  <si>
    <t>Ajouter la levure, puis les dés de beurre, puis finir d'ajouter les œufs en corsant la pâte.</t>
  </si>
  <si>
    <t>sucre inverti (trimoline):</t>
  </si>
  <si>
    <t>Faire pousser la pâte 1h15 à 1h30 à température ambiante.</t>
  </si>
  <si>
    <t>œufs entiers:</t>
  </si>
  <si>
    <t>Rabattre la pâte et la mettre au congélateur.</t>
  </si>
  <si>
    <t>farine de force T 45:</t>
  </si>
  <si>
    <t>Mettre au réfrigérateur à 0°C.</t>
  </si>
  <si>
    <t>farine faible T 65:</t>
  </si>
  <si>
    <t>Étaler le beurre froid (1 kg), puis la pâte(3 kg) 2 fois plus grande que ce dernier.</t>
  </si>
  <si>
    <t>levure boulangère:</t>
  </si>
  <si>
    <t>Plier, puis donner 1 tour double.</t>
  </si>
  <si>
    <t>cubes de beurre froid:</t>
  </si>
  <si>
    <t>Donner 1 dernier tour simple et mettre à refroidir pendant 02h00.</t>
  </si>
  <si>
    <t>Étaler à 9 mn d'épaisseur sur 40 cm de longueur.</t>
  </si>
  <si>
    <t>beurre pour le tourrage:</t>
  </si>
  <si>
    <t>Couper des bandes de 4 cm de large. Peser pour obtenir 300 g de pâte.</t>
  </si>
  <si>
    <t>Total de la pâte:</t>
  </si>
  <si>
    <t>Faire pousser à 28°C.</t>
  </si>
  <si>
    <t>Enfournée dans un four préchauffé à 170°C et cuire à 145°C pendant 25 minutes</t>
  </si>
  <si>
    <t>Feuilletage inversé</t>
  </si>
  <si>
    <t>Détrempe</t>
  </si>
  <si>
    <t>Mélanger l'eau et le sel jusqu'à dissolution. Ajouter le vinaigre et mettre au froid.</t>
  </si>
  <si>
    <t>Peser les farines et mettre au froid. Laisser le beurre à température ambiante.</t>
  </si>
  <si>
    <t>vinaigre blanc:</t>
  </si>
  <si>
    <t>Verser 90% du liquide sur les farines et le beurre.</t>
  </si>
  <si>
    <t>Mélanger tout les ingrédients.</t>
  </si>
  <si>
    <t>Verser le restant du liquide pour aider à décoller la farine de la bassine.</t>
  </si>
  <si>
    <t>beurre tempéré:</t>
  </si>
  <si>
    <t>Pétrir sans donner trop de corps, mais suffisamment.</t>
  </si>
  <si>
    <t>Peser la détrempe, puis la parer en rectangle régulier.</t>
  </si>
  <si>
    <t>Beurre manié</t>
  </si>
  <si>
    <t>Peser la farine et mettre au froid. Peser le beurre séparément et mettre au froid.</t>
  </si>
  <si>
    <t>beurre:</t>
  </si>
  <si>
    <t>Malaxer le beurre froid, puis incorporer la farine froide.</t>
  </si>
  <si>
    <t>Bien mélanger et l'arrêter avant qu'elle ne colle à la bassine. Peser, puis parer en rectangle régulier. Etaler.</t>
  </si>
  <si>
    <t>Étendre la détrempe au 2/3 du beurre manié. Positionner au carré les deux préparations.</t>
  </si>
  <si>
    <t>Poids total:</t>
  </si>
  <si>
    <t>Rabattre l'extrémité du beurre manié découvert sur la détrempe. Finir de rabattre la détrempe sur le beurre.</t>
  </si>
  <si>
    <t>On à 1 tour. Filmer et mettre au froid.</t>
  </si>
  <si>
    <t>Donner un tour double, filmer, puis mettre au froid.</t>
  </si>
  <si>
    <t>Redonner 1 tour double. Ajouter les rognures si besoin (50% du poids maxi.), puis mettre au froid.</t>
  </si>
  <si>
    <t>Si pas de rognures, redonner 1 tour simple, puis mettre au froid.</t>
  </si>
  <si>
    <t>Etaler et détailler.</t>
  </si>
  <si>
    <t>Crumble pour galettes</t>
  </si>
  <si>
    <t>Mixer en poudre fine le beurre, le sucre, le sel et les farines.</t>
  </si>
  <si>
    <t>Mélanger les amandes éffilées congelées à la main.</t>
  </si>
  <si>
    <t>60 g pour les grosses galettes</t>
  </si>
  <si>
    <t>amandes éffilées:</t>
  </si>
  <si>
    <t>6 g pour les petites galettes</t>
  </si>
  <si>
    <t xml:space="preserve">Pâte brisée </t>
  </si>
  <si>
    <r>
      <t>Mélanger le lait, les œufs, le sucre glace et le sel</t>
    </r>
    <r>
      <rPr>
        <b/>
        <sz val="8"/>
        <rFont val="Arial"/>
        <family val="2"/>
      </rPr>
      <t xml:space="preserve"> </t>
    </r>
    <r>
      <rPr>
        <sz val="8"/>
        <rFont val="Arial"/>
        <family val="2"/>
      </rPr>
      <t>jusqu'à dissolution.</t>
    </r>
  </si>
  <si>
    <t>sucre glace:</t>
  </si>
  <si>
    <t>Sabler la farine, la farine de maïs et la poudre d'amande avec les cubes de beurre froid.</t>
  </si>
  <si>
    <t>Incorporer le liquide et juste mélanger.</t>
  </si>
  <si>
    <t>lait entier:</t>
  </si>
  <si>
    <t>Fraser et travailler.</t>
  </si>
  <si>
    <t>Etaler à 3 mm, puis foncer les tartes oblongues et les cuires 25 minutes à 145°C.</t>
  </si>
  <si>
    <t>Etaler les dessus des tartes 14 cm x 28 cm à 1 mm. Les dorer recto - verso.</t>
  </si>
  <si>
    <t>Pain au lait</t>
  </si>
  <si>
    <t>farine de force:</t>
  </si>
  <si>
    <t>Pétrir tous les éléments afin d'obtenir une pâte souple et élastique.</t>
  </si>
  <si>
    <t>améliorant à viennoiserie:</t>
  </si>
  <si>
    <t>Incorporer le beurre en dernier.</t>
  </si>
  <si>
    <t>sel:</t>
  </si>
  <si>
    <t>Laisser lever la pâte.</t>
  </si>
  <si>
    <t>Rabattre la pâte et la mettre au réfrigérateur.</t>
  </si>
  <si>
    <t>Rabattre une nouvelle fois la pâte froide si nécessaire.</t>
  </si>
  <si>
    <t>lait:</t>
  </si>
  <si>
    <t>Détailler la pâte.</t>
  </si>
  <si>
    <t>Mettre à lever dans une étuve à 30°C.</t>
  </si>
  <si>
    <t>Enfourner dans un four ventilé à 200°C avec bué, puis cuire à 180°C.</t>
  </si>
  <si>
    <t>Pâte à pizza</t>
  </si>
  <si>
    <t>Faire une poolish en mélangeant la farine, la levure , l'eau et l'améliorant si besoin.</t>
  </si>
  <si>
    <t>Laisser lever, puis pétrir avec les autres ingrédients.</t>
  </si>
  <si>
    <t>Température de base: 54°C: fin de pétrissage:24°C</t>
  </si>
  <si>
    <t>La pâte doit être souple et ferme. Laisser pointer.</t>
  </si>
  <si>
    <t>Détailler.</t>
  </si>
  <si>
    <t>purée de pomme de terre:</t>
  </si>
  <si>
    <t>Enfourner dans un four ventilé à 220°C avec bué, puis cuire à 200°C.</t>
  </si>
  <si>
    <t>Poids de pâte pour une pizza de 20cm de diamètre:</t>
  </si>
  <si>
    <t>Brioche des Rois Feuilletée</t>
  </si>
  <si>
    <t>eau de rose:</t>
  </si>
  <si>
    <t>eau de fleur d'oranger:</t>
  </si>
  <si>
    <t>Mettre la levure au fond de la bassine.</t>
  </si>
  <si>
    <t>Verser la farine , puis le beurre tempéré en cubes.</t>
  </si>
  <si>
    <t>Ajouter le sirop.</t>
  </si>
  <si>
    <t>Sabler la farine, puis incorporer progressivement les œufs.</t>
  </si>
  <si>
    <t>Étaler le beurre froid, puis la pâte 2 fois plus grande que ce dernier.</t>
  </si>
  <si>
    <t>Étaler à 9 mn d'épaisseur sur 80 cm de longueur.</t>
  </si>
  <si>
    <t>Couper des bandes de 4 cm de large. Peser pour obtenir 400 g de pâte.</t>
  </si>
  <si>
    <t>Grand total:</t>
  </si>
  <si>
    <t>Positionner dans un cercle de 20 cm de diamètre.</t>
  </si>
  <si>
    <t>Enfournée les grosses brioches dans un four préchauffé à 170°C et cuire à 145°C pendant 25 minutes</t>
  </si>
  <si>
    <t>Cuire les individuelles à 180°C pendant 12 minutes.</t>
  </si>
  <si>
    <t>Tremper dans le sirop la base des brioches à la sortie du four.</t>
  </si>
  <si>
    <t>Brioche à l'huile d'olive</t>
  </si>
  <si>
    <t>recette élaborée pour</t>
  </si>
  <si>
    <t xml:space="preserve">brioches de 350 g </t>
  </si>
  <si>
    <t>Fondre au micro onde ou dans une casserole le sel, la poudre de lait, les sucres et l'eau .</t>
  </si>
  <si>
    <t>Verser la farine , puis la moitié du mélange huile et fleur d'oranger.</t>
  </si>
  <si>
    <t>Sabler la farine, puis incorporer progressivement le restant du mélange d'huile.</t>
  </si>
  <si>
    <t>Faire pousser la pâte 0h30 à température ambiante.</t>
  </si>
  <si>
    <t>Mettre au réfrigérateur jusqu'au lendemain.</t>
  </si>
  <si>
    <t>Détailler des morceaux de 275 g, puis ajouter 75 g de praline rose.</t>
  </si>
  <si>
    <t>huile d'olive:</t>
  </si>
  <si>
    <t>Bouler et mettre à pousser à 28°C.</t>
  </si>
  <si>
    <t>praline roses:</t>
  </si>
  <si>
    <t>Pâte à Savarin</t>
  </si>
  <si>
    <t>recette pour</t>
  </si>
  <si>
    <t>moules de 250 g (6 personnes)</t>
  </si>
  <si>
    <t>Mettre la levure au fond du robot mixer.</t>
  </si>
  <si>
    <t>Verser par dessus les farines.</t>
  </si>
  <si>
    <t>Dissoudre le sel et le sucre dans le lait et la crème.</t>
  </si>
  <si>
    <t>Ajouter les œufs puis verser sur la farine. Mixer au robot.</t>
  </si>
  <si>
    <t>crème 35% de MG:</t>
  </si>
  <si>
    <t xml:space="preserve">Lorsque la pâte est bien mélangée et émulsionnée, filmer et laisser lever. </t>
  </si>
  <si>
    <t>Faire pousser environ 40 minutes à température ambiante.</t>
  </si>
  <si>
    <t>Faire fondre le beurre et le laisser refroidir.</t>
  </si>
  <si>
    <t>Ajouter le beurre liquide tempéré sur la pâte et le mélanger délicatement au robot.</t>
  </si>
  <si>
    <t>beurre fondu:</t>
  </si>
  <si>
    <t>Mouler puis faire lever 30 minutes dans une étuve préchauffée à 28°C.</t>
  </si>
  <si>
    <t xml:space="preserve">Préchauffé le four à 160°C. </t>
  </si>
  <si>
    <t>Cuire le temps nécessaire en fonction de la grosseur des pièces.</t>
  </si>
  <si>
    <t>Démouler sur grille en sortie de four  et laisser sécher.</t>
  </si>
  <si>
    <t>Pain de Mie</t>
  </si>
  <si>
    <t>moules de 38 cm x 13 cm - H: 13 cm: poids 2800 g</t>
  </si>
  <si>
    <t>farine de force (T45):</t>
  </si>
  <si>
    <t>farine faible (T65):</t>
  </si>
  <si>
    <t>Verser la farine , puis le sirop. Pétrir.</t>
  </si>
  <si>
    <t>Enfourner dans un four ventilé à 190°C et cuire 50 minutes.</t>
  </si>
  <si>
    <t>Démouler sur grille en sortie de four .</t>
  </si>
  <si>
    <t>CROISSANT</t>
  </si>
  <si>
    <t>Dissoudre la poudre de lait avec l'eau, puis ajouter les sucres et le sel.</t>
  </si>
  <si>
    <t>Bien laisser fondre le tout.</t>
  </si>
  <si>
    <t>Ajouter la farine , puis le beurre froid en cubes.</t>
  </si>
  <si>
    <t>Verser le sirop puis mettre à pétrir.</t>
  </si>
  <si>
    <t>Ajouter progressivement les jaunes préalablement mélangé avec l'eau, pour faire décoller la pâte.</t>
  </si>
  <si>
    <t>jaunes d'œufs:</t>
  </si>
  <si>
    <t>poids de la détrempe:</t>
  </si>
  <si>
    <t>Plier, puis donner 1 tour double et mettre à refroidir 20 minutes.</t>
  </si>
  <si>
    <t>Donner 1 dernier tour simple et étaler.</t>
  </si>
  <si>
    <t>beurre de tourrage:</t>
  </si>
  <si>
    <t>Découper des bandes dans la longueur (28 cm), puis détailler les croissants à 4.5 cm de large.</t>
  </si>
  <si>
    <t>Inciser chaque pièce au milieu à 2 cm, puis rouler.</t>
  </si>
  <si>
    <t>Dorer puis cuire dans un four préchauffé à 210°C, pendant 23 minutes à 185°C.</t>
  </si>
  <si>
    <t>BRIOCHE</t>
  </si>
  <si>
    <t>La veille, peser la farine dans la bassine et la mettre au réfrigérateur.</t>
  </si>
  <si>
    <t>La veille, faire fondre au micro onde ou dans une casserole le sel, les sucres et l'eau .</t>
  </si>
  <si>
    <t>Le jour, mettre la levure au fond de la bassine. Ajouter les farines.</t>
  </si>
  <si>
    <t>Incorporer le sirop froid et les œufs entiers froid 1, puis mélanger en vitesse 2.5.</t>
  </si>
  <si>
    <t>Pétrir la pâte et la corser en vitesse 3.5, avant d'incorporer les cubes de beurre froid 1.</t>
  </si>
  <si>
    <t>Faire décoller, puis ajouter progressivement les cubes de beurre froid 2.</t>
  </si>
  <si>
    <t>Faire décoller la pâte régulièrement.</t>
  </si>
  <si>
    <t>Incorporer progressivement la deuxième partie d'œufs et faire décoller.</t>
  </si>
  <si>
    <t>Faire pousser la pâte 1h30 à température ambiante, prés du four.</t>
  </si>
  <si>
    <t>Rabattre la pâte et la mettre en cellule de refroidissement rapide positive.</t>
  </si>
  <si>
    <t>Rabattre une nouvelle fois la pâte et finir de la refroidir en cellule.</t>
  </si>
  <si>
    <t>Mettre au réfrigérateur toute la nuit.</t>
  </si>
  <si>
    <t>Brioche Nanterre</t>
  </si>
  <si>
    <t>pâte à brioche:</t>
  </si>
  <si>
    <t>Détailler des boudins de 250 g et les diviser en 4 morceaux égaux.</t>
  </si>
  <si>
    <t>Bouler et mettre en moule.</t>
  </si>
  <si>
    <t>Mettre à lever dans une étuve à 30°C en mode combiné, hygrométrie 14%.</t>
  </si>
  <si>
    <t>Mettre en ventilation 3 pendant 10 minutes et ventilation 2 par la suite.</t>
  </si>
  <si>
    <t>Cuire à 145°C pendant 35 minutes.</t>
  </si>
  <si>
    <t>Brioche Praline</t>
  </si>
  <si>
    <t>Étaler 1155 g de pâte sur 1 feuille 40 x 60 pour faire 6 brioches de 250 g.</t>
  </si>
  <si>
    <t>Passer au froid, puis mouiller toute la surface.</t>
  </si>
  <si>
    <t>noisettes torréfiées concassées:</t>
  </si>
  <si>
    <t>Verser  et répartir 360 g de fruits secs mélangé aux zestes.</t>
  </si>
  <si>
    <t>praline rouge:</t>
  </si>
  <si>
    <t>Faire pénétrer les fruits avec le rouleau.</t>
  </si>
  <si>
    <t>zestes d'orange:</t>
  </si>
  <si>
    <t xml:space="preserve">Diviser en 3 parties égales sur la longueur, puis rouler les boudins dans la largeur. </t>
  </si>
  <si>
    <t>zestes de citron:</t>
  </si>
  <si>
    <t>Couper en 2, peser et mettre en moule.</t>
  </si>
  <si>
    <t>Brioche Carlit</t>
  </si>
  <si>
    <t>raisins blonds:</t>
  </si>
  <si>
    <t>fruits cubes:</t>
  </si>
  <si>
    <t>Crumble citron</t>
  </si>
  <si>
    <t>Passer au gros crible.</t>
  </si>
  <si>
    <t>Garnir les tablettes et parsemer de crumble par-dessus.</t>
  </si>
  <si>
    <t>zests de citron:</t>
  </si>
  <si>
    <t>Les Sablés d'Olivier</t>
  </si>
  <si>
    <t>beurre froid en cube:</t>
  </si>
  <si>
    <t>Tamiser les poudres ensemble.</t>
  </si>
  <si>
    <t>farine faible (T 55):</t>
  </si>
  <si>
    <t>Ajouter le sel et les dés de beurre froid.</t>
  </si>
  <si>
    <t>Sabler les élément ensemble.</t>
  </si>
  <si>
    <t>levure chimique:</t>
  </si>
  <si>
    <t>Incorporer les œufs, puis l'alcool (ne pas mélanger ensemble).</t>
  </si>
  <si>
    <t>Finir juste de mélanger. Repartir 4000 g de pâte par plaque 40 x 60 à rebord et passer au froid.</t>
  </si>
  <si>
    <t>Etaler à 4 mm. 1 plaque 34 x 56 = 1000 g</t>
  </si>
  <si>
    <t>Dorer, puis rayer.</t>
  </si>
  <si>
    <t>rivesaltes ambré Delmas:</t>
  </si>
  <si>
    <t xml:space="preserve">Cuire dans un four préchauffé à 160°C et réglé à 145°C, pendant 15 minutes. </t>
  </si>
  <si>
    <t>Sortir du four et découper des bandes de 13.5 cm dans la longueur (4) et 4 cm dans la largeur (8)</t>
  </si>
  <si>
    <t>Finir de cuire pendant 15 minutes à 145°C.</t>
  </si>
  <si>
    <t>Les Sablés pour chocolat</t>
  </si>
  <si>
    <t>Mélanger les œufs avec le sel pour bien dissoudre.</t>
  </si>
  <si>
    <t>Tamiser ensemble la farine et la levure chimique. Ajouter le sucre glace et les cubes de beurre.</t>
  </si>
  <si>
    <t>Sabler tous les ingrédients.</t>
  </si>
  <si>
    <t>Ajouter le liquide dans les poudres et mélanger sans travailler. Incorporer les noisettes hachées.</t>
  </si>
  <si>
    <t>Finir de fraser et étaler très fin.</t>
  </si>
  <si>
    <t xml:space="preserve">Cuire dans un four préchauffé à 145°C, pendant 20 minutes. </t>
  </si>
  <si>
    <t xml:space="preserve">pâte à choux  </t>
  </si>
  <si>
    <t>Bouillir le lait, l'eau, le sel et le beurre ensemble.</t>
  </si>
  <si>
    <t>Chauffer la farine par plaque de 1000g  a 100°C pendant 40 minutes</t>
  </si>
  <si>
    <t>verser le lait dans la cuve puis la farine tempérées</t>
  </si>
  <si>
    <t>Melanger jusqu'à l'obtention d'une pate homogene</t>
  </si>
  <si>
    <t>Ajouter graduellement les oeufs, jusqu'à obtention d'une pâte lisse et souple.</t>
  </si>
  <si>
    <t>farine de force (T 45):</t>
  </si>
  <si>
    <t>Compléter de lait .</t>
  </si>
  <si>
    <t>craquelin</t>
  </si>
  <si>
    <t>Crumble pignon pistache</t>
  </si>
  <si>
    <t>mettre à refroidir puis mélanger avec les fruits secs</t>
  </si>
  <si>
    <t>pignons:</t>
  </si>
  <si>
    <t>pistaches émondées:</t>
  </si>
  <si>
    <t>Pate sucree</t>
  </si>
  <si>
    <t>CREPES:</t>
  </si>
  <si>
    <t>farine faible:</t>
  </si>
  <si>
    <t>zestes d'oranges:</t>
  </si>
  <si>
    <t>Pâte sablée nature</t>
  </si>
  <si>
    <t>Choix Recette</t>
  </si>
  <si>
    <t>Croissant</t>
  </si>
  <si>
    <t>Brioche</t>
  </si>
  <si>
    <t>Crèpes</t>
  </si>
</sst>
</file>

<file path=xl/styles.xml><?xml version="1.0" encoding="utf-8"?>
<styleSheet xmlns="http://schemas.openxmlformats.org/spreadsheetml/2006/main">
  <numFmts count="4">
    <numFmt numFmtId="164" formatCode="0&quot; g&quot;"/>
    <numFmt numFmtId="165" formatCode="_([$€]* #,##0.00_);_([$€]* \(#,##0.00\);_([$€]* &quot;-&quot;??_);_(@_)"/>
    <numFmt numFmtId="166" formatCode="0.00&quot; €&quot;"/>
    <numFmt numFmtId="167" formatCode="0\."/>
  </numFmts>
  <fonts count="35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0"/>
      <name val="Tahoma"/>
      <family val="2"/>
    </font>
    <font>
      <b/>
      <i/>
      <sz val="8"/>
      <name val="Arial"/>
      <family val="2"/>
    </font>
    <font>
      <sz val="8"/>
      <color rgb="FFFF0000"/>
      <name val="Arial"/>
      <family val="2"/>
    </font>
    <font>
      <i/>
      <sz val="8"/>
      <name val="Arial"/>
      <family val="2"/>
    </font>
    <font>
      <b/>
      <sz val="8"/>
      <color theme="1"/>
      <name val="Arial"/>
      <family val="2"/>
    </font>
    <font>
      <b/>
      <sz val="8"/>
      <color rgb="FFFF0000"/>
      <name val="Arial"/>
      <family val="2"/>
    </font>
    <font>
      <b/>
      <sz val="10"/>
      <name val="Arial"/>
      <family val="2"/>
    </font>
    <font>
      <sz val="8"/>
      <name val="Tahoma"/>
      <family val="2"/>
    </font>
    <font>
      <b/>
      <i/>
      <sz val="8"/>
      <color indexed="8"/>
      <name val="Arial"/>
      <family val="2"/>
    </font>
    <font>
      <u/>
      <sz val="8"/>
      <color indexed="8"/>
      <name val="Arial"/>
      <family val="2"/>
    </font>
    <font>
      <b/>
      <sz val="16"/>
      <color indexed="8"/>
      <name val="Edwardian Script ITC"/>
      <family val="4"/>
    </font>
    <font>
      <b/>
      <u/>
      <sz val="8"/>
      <name val="Arial"/>
      <family val="2"/>
    </font>
    <font>
      <b/>
      <sz val="10"/>
      <color indexed="8"/>
      <name val="Arial"/>
      <family val="2"/>
    </font>
    <font>
      <i/>
      <sz val="8"/>
      <color indexed="8"/>
      <name val="Arial"/>
      <family val="2"/>
    </font>
    <font>
      <b/>
      <u/>
      <sz val="8"/>
      <color indexed="8"/>
      <name val="Arial"/>
      <family val="2"/>
    </font>
    <font>
      <b/>
      <sz val="8"/>
      <name val="Tahoma"/>
      <family val="2"/>
    </font>
    <font>
      <b/>
      <i/>
      <u/>
      <sz val="8"/>
      <color rgb="FFFF0000"/>
      <name val="Arial"/>
      <family val="2"/>
    </font>
    <font>
      <u/>
      <sz val="10"/>
      <color theme="10"/>
      <name val="Tahoma"/>
      <family val="2"/>
    </font>
    <font>
      <u/>
      <sz val="8"/>
      <color theme="10"/>
      <name val="Arial"/>
      <family val="2"/>
    </font>
    <font>
      <sz val="10"/>
      <name val="Arial"/>
      <family val="2"/>
    </font>
    <font>
      <b/>
      <i/>
      <sz val="8"/>
      <color rgb="FFFF0000"/>
      <name val="Arial"/>
      <family val="2"/>
    </font>
    <font>
      <b/>
      <i/>
      <sz val="10"/>
      <color theme="1"/>
      <name val="Arial"/>
      <family val="2"/>
    </font>
    <font>
      <sz val="8"/>
      <color theme="1"/>
      <name val="Arial"/>
      <family val="2"/>
    </font>
    <font>
      <sz val="12"/>
      <color rgb="FFFF0000"/>
      <name val="Arial"/>
      <family val="2"/>
    </font>
    <font>
      <b/>
      <i/>
      <sz val="1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indexed="8"/>
      <name val="Arial"/>
      <family val="2"/>
    </font>
    <font>
      <i/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5" fontId="5" fillId="0" borderId="0" applyFont="0" applyFill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0" fontId="24" fillId="0" borderId="0"/>
    <xf numFmtId="0" fontId="5" fillId="0" borderId="0"/>
  </cellStyleXfs>
  <cellXfs count="120">
    <xf numFmtId="0" fontId="0" fillId="0" borderId="0" xfId="0"/>
    <xf numFmtId="0" fontId="23" fillId="0" borderId="0" xfId="2" applyFont="1" applyAlignment="1" applyProtection="1"/>
    <xf numFmtId="0" fontId="0" fillId="0" borderId="0" xfId="0" applyProtection="1"/>
    <xf numFmtId="0" fontId="1" fillId="2" borderId="1" xfId="0" applyFont="1" applyFill="1" applyBorder="1" applyProtection="1"/>
    <xf numFmtId="164" fontId="4" fillId="2" borderId="3" xfId="0" applyNumberFormat="1" applyFont="1" applyFill="1" applyBorder="1" applyAlignment="1" applyProtection="1">
      <alignment horizontal="right"/>
    </xf>
    <xf numFmtId="0" fontId="1" fillId="2" borderId="3" xfId="0" applyFont="1" applyFill="1" applyBorder="1" applyAlignment="1" applyProtection="1">
      <alignment horizontal="center"/>
    </xf>
    <xf numFmtId="0" fontId="3" fillId="2" borderId="3" xfId="0" applyFont="1" applyFill="1" applyBorder="1" applyProtection="1"/>
    <xf numFmtId="0" fontId="2" fillId="0" borderId="0" xfId="0" applyFont="1" applyProtection="1"/>
    <xf numFmtId="0" fontId="3" fillId="0" borderId="0" xfId="0" applyFont="1" applyProtection="1"/>
    <xf numFmtId="164" fontId="3" fillId="0" borderId="0" xfId="0" applyNumberFormat="1" applyFont="1" applyProtection="1"/>
    <xf numFmtId="0" fontId="4" fillId="0" borderId="0" xfId="0" applyFont="1" applyProtection="1"/>
    <xf numFmtId="164" fontId="4" fillId="0" borderId="0" xfId="0" applyNumberFormat="1" applyFont="1" applyAlignment="1" applyProtection="1">
      <alignment horizontal="right"/>
    </xf>
    <xf numFmtId="0" fontId="1" fillId="0" borderId="0" xfId="0" applyFont="1" applyAlignment="1" applyProtection="1">
      <alignment horizontal="center"/>
    </xf>
    <xf numFmtId="165" fontId="6" fillId="0" borderId="0" xfId="1" applyFont="1" applyProtection="1"/>
    <xf numFmtId="164" fontId="3" fillId="0" borderId="0" xfId="0" applyNumberFormat="1" applyFont="1" applyAlignment="1" applyProtection="1">
      <alignment horizontal="left"/>
    </xf>
    <xf numFmtId="164" fontId="4" fillId="0" borderId="0" xfId="0" applyNumberFormat="1" applyFont="1" applyAlignment="1" applyProtection="1">
      <alignment horizontal="left"/>
    </xf>
    <xf numFmtId="164" fontId="1" fillId="0" borderId="0" xfId="0" applyNumberFormat="1" applyFont="1" applyAlignment="1" applyProtection="1">
      <alignment horizontal="right"/>
    </xf>
    <xf numFmtId="0" fontId="7" fillId="0" borderId="0" xfId="0" applyFont="1" applyProtection="1"/>
    <xf numFmtId="165" fontId="8" fillId="0" borderId="0" xfId="1" applyFont="1" applyProtection="1"/>
    <xf numFmtId="164" fontId="2" fillId="0" borderId="0" xfId="0" applyNumberFormat="1" applyFont="1" applyProtection="1"/>
    <xf numFmtId="0" fontId="9" fillId="2" borderId="1" xfId="0" applyFont="1" applyFill="1" applyBorder="1" applyAlignment="1" applyProtection="1">
      <alignment horizontal="left"/>
    </xf>
    <xf numFmtId="164" fontId="1" fillId="2" borderId="3" xfId="0" applyNumberFormat="1" applyFont="1" applyFill="1" applyBorder="1" applyProtection="1"/>
    <xf numFmtId="0" fontId="7" fillId="2" borderId="3" xfId="0" applyFont="1" applyFill="1" applyBorder="1" applyProtection="1"/>
    <xf numFmtId="0" fontId="2" fillId="2" borderId="3" xfId="0" applyFont="1" applyFill="1" applyBorder="1" applyProtection="1"/>
    <xf numFmtId="164" fontId="4" fillId="0" borderId="0" xfId="0" applyNumberFormat="1" applyFont="1" applyProtection="1"/>
    <xf numFmtId="164" fontId="10" fillId="0" borderId="0" xfId="0" applyNumberFormat="1" applyFont="1" applyAlignment="1" applyProtection="1">
      <alignment horizontal="right"/>
    </xf>
    <xf numFmtId="0" fontId="11" fillId="2" borderId="1" xfId="0" applyFont="1" applyFill="1" applyBorder="1" applyProtection="1"/>
    <xf numFmtId="0" fontId="11" fillId="2" borderId="3" xfId="0" applyFont="1" applyFill="1" applyBorder="1" applyProtection="1"/>
    <xf numFmtId="0" fontId="3" fillId="0" borderId="0" xfId="0" applyFont="1" applyAlignment="1" applyProtection="1">
      <alignment horizontal="right"/>
    </xf>
    <xf numFmtId="164" fontId="3" fillId="0" borderId="0" xfId="0" applyNumberFormat="1" applyFont="1" applyAlignment="1" applyProtection="1">
      <alignment horizontal="right"/>
    </xf>
    <xf numFmtId="0" fontId="3" fillId="0" borderId="3" xfId="0" applyFont="1" applyBorder="1" applyProtection="1"/>
    <xf numFmtId="164" fontId="3" fillId="0" borderId="3" xfId="0" applyNumberFormat="1" applyFont="1" applyBorder="1" applyAlignment="1" applyProtection="1">
      <alignment horizontal="right"/>
    </xf>
    <xf numFmtId="0" fontId="2" fillId="0" borderId="3" xfId="0" applyFont="1" applyBorder="1" applyProtection="1"/>
    <xf numFmtId="0" fontId="2" fillId="0" borderId="0" xfId="0" applyFont="1" applyAlignment="1" applyProtection="1">
      <alignment horizontal="left"/>
    </xf>
    <xf numFmtId="0" fontId="12" fillId="0" borderId="0" xfId="0" applyFont="1" applyProtection="1"/>
    <xf numFmtId="164" fontId="7" fillId="0" borderId="0" xfId="0" applyNumberFormat="1" applyFont="1" applyAlignment="1" applyProtection="1">
      <alignment horizontal="right"/>
    </xf>
    <xf numFmtId="0" fontId="3" fillId="0" borderId="0" xfId="0" applyFont="1" applyAlignment="1" applyProtection="1">
      <alignment horizontal="left"/>
    </xf>
    <xf numFmtId="0" fontId="4" fillId="2" borderId="1" xfId="0" applyFont="1" applyFill="1" applyBorder="1" applyProtection="1"/>
    <xf numFmtId="0" fontId="4" fillId="2" borderId="3" xfId="0" applyFont="1" applyFill="1" applyBorder="1" applyProtection="1"/>
    <xf numFmtId="0" fontId="4" fillId="0" borderId="1" xfId="0" applyFont="1" applyBorder="1" applyProtection="1"/>
    <xf numFmtId="164" fontId="13" fillId="0" borderId="0" xfId="0" applyNumberFormat="1" applyFont="1" applyAlignment="1" applyProtection="1">
      <alignment horizontal="right"/>
    </xf>
    <xf numFmtId="0" fontId="14" fillId="0" borderId="0" xfId="0" applyFont="1" applyProtection="1"/>
    <xf numFmtId="164" fontId="13" fillId="0" borderId="3" xfId="0" applyNumberFormat="1" applyFont="1" applyBorder="1" applyAlignment="1" applyProtection="1">
      <alignment horizontal="right"/>
    </xf>
    <xf numFmtId="0" fontId="3" fillId="0" borderId="3" xfId="0" applyFont="1" applyBorder="1" applyAlignment="1" applyProtection="1">
      <alignment horizontal="left"/>
    </xf>
    <xf numFmtId="0" fontId="2" fillId="0" borderId="0" xfId="0" applyFont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0" fontId="1" fillId="2" borderId="1" xfId="0" applyFont="1" applyFill="1" applyBorder="1" applyAlignment="1" applyProtection="1">
      <alignment horizontal="left"/>
    </xf>
    <xf numFmtId="0" fontId="11" fillId="2" borderId="3" xfId="0" applyFont="1" applyFill="1" applyBorder="1" applyAlignment="1" applyProtection="1">
      <alignment horizontal="center"/>
    </xf>
    <xf numFmtId="0" fontId="10" fillId="2" borderId="3" xfId="0" applyFont="1" applyFill="1" applyBorder="1" applyProtection="1"/>
    <xf numFmtId="0" fontId="4" fillId="0" borderId="0" xfId="0" applyFont="1" applyAlignment="1" applyProtection="1">
      <alignment horizontal="center"/>
    </xf>
    <xf numFmtId="0" fontId="15" fillId="0" borderId="1" xfId="0" applyFont="1" applyBorder="1" applyProtection="1"/>
    <xf numFmtId="164" fontId="2" fillId="0" borderId="0" xfId="0" applyNumberFormat="1" applyFont="1" applyAlignment="1" applyProtection="1">
      <alignment horizontal="right"/>
    </xf>
    <xf numFmtId="0" fontId="16" fillId="0" borderId="0" xfId="0" applyFont="1" applyProtection="1"/>
    <xf numFmtId="0" fontId="17" fillId="2" borderId="1" xfId="0" applyFont="1" applyFill="1" applyBorder="1" applyProtection="1"/>
    <xf numFmtId="0" fontId="17" fillId="2" borderId="3" xfId="0" applyFont="1" applyFill="1" applyBorder="1" applyProtection="1"/>
    <xf numFmtId="0" fontId="4" fillId="0" borderId="0" xfId="0" applyFont="1" applyAlignment="1" applyProtection="1">
      <alignment horizontal="right"/>
    </xf>
    <xf numFmtId="0" fontId="1" fillId="0" borderId="0" xfId="0" applyFont="1" applyProtection="1"/>
    <xf numFmtId="0" fontId="18" fillId="0" borderId="0" xfId="0" applyFont="1" applyProtection="1"/>
    <xf numFmtId="1" fontId="10" fillId="0" borderId="0" xfId="0" applyNumberFormat="1" applyFont="1" applyAlignment="1" applyProtection="1">
      <alignment horizontal="center"/>
    </xf>
    <xf numFmtId="0" fontId="1" fillId="0" borderId="0" xfId="0" applyFont="1" applyAlignment="1" applyProtection="1">
      <alignment horizontal="left"/>
    </xf>
    <xf numFmtId="164" fontId="3" fillId="0" borderId="3" xfId="0" applyNumberFormat="1" applyFont="1" applyBorder="1" applyProtection="1"/>
    <xf numFmtId="0" fontId="1" fillId="2" borderId="3" xfId="0" applyFont="1" applyFill="1" applyBorder="1" applyProtection="1"/>
    <xf numFmtId="0" fontId="19" fillId="0" borderId="0" xfId="0" applyFont="1" applyProtection="1"/>
    <xf numFmtId="164" fontId="20" fillId="0" borderId="0" xfId="0" applyNumberFormat="1" applyFont="1" applyProtection="1"/>
    <xf numFmtId="0" fontId="18" fillId="2" borderId="3" xfId="0" applyFont="1" applyFill="1" applyBorder="1" applyProtection="1"/>
    <xf numFmtId="0" fontId="21" fillId="0" borderId="0" xfId="0" applyFont="1" applyProtection="1"/>
    <xf numFmtId="164" fontId="7" fillId="0" borderId="0" xfId="0" applyNumberFormat="1" applyFont="1" applyProtection="1"/>
    <xf numFmtId="0" fontId="4" fillId="0" borderId="0" xfId="0" applyFont="1" applyAlignment="1" applyProtection="1">
      <alignment horizontal="left"/>
    </xf>
    <xf numFmtId="0" fontId="1" fillId="2" borderId="1" xfId="3" applyFont="1" applyFill="1" applyBorder="1" applyProtection="1"/>
    <xf numFmtId="164" fontId="1" fillId="2" borderId="3" xfId="3" applyNumberFormat="1" applyFont="1" applyFill="1" applyBorder="1" applyAlignment="1" applyProtection="1">
      <alignment horizontal="center"/>
    </xf>
    <xf numFmtId="0" fontId="2" fillId="2" borderId="3" xfId="3" applyFont="1" applyFill="1" applyBorder="1" applyProtection="1"/>
    <xf numFmtId="1" fontId="1" fillId="0" borderId="0" xfId="3" applyNumberFormat="1" applyFont="1" applyAlignment="1" applyProtection="1">
      <alignment horizontal="center"/>
    </xf>
    <xf numFmtId="165" fontId="6" fillId="0" borderId="0" xfId="1" applyFont="1" applyAlignment="1" applyProtection="1"/>
    <xf numFmtId="0" fontId="17" fillId="0" borderId="1" xfId="0" applyFont="1" applyBorder="1" applyProtection="1"/>
    <xf numFmtId="1" fontId="25" fillId="0" borderId="3" xfId="0" applyNumberFormat="1" applyFont="1" applyBorder="1" applyAlignment="1" applyProtection="1">
      <alignment horizontal="center"/>
    </xf>
    <xf numFmtId="0" fontId="6" fillId="0" borderId="3" xfId="0" applyFont="1" applyBorder="1" applyAlignment="1" applyProtection="1">
      <alignment horizontal="left"/>
    </xf>
    <xf numFmtId="0" fontId="6" fillId="0" borderId="3" xfId="0" applyFont="1" applyBorder="1" applyAlignment="1" applyProtection="1">
      <alignment horizontal="center"/>
    </xf>
    <xf numFmtId="1" fontId="10" fillId="0" borderId="3" xfId="0" applyNumberFormat="1" applyFont="1" applyBorder="1" applyAlignment="1" applyProtection="1">
      <alignment horizontal="center"/>
    </xf>
    <xf numFmtId="0" fontId="2" fillId="0" borderId="3" xfId="0" applyFont="1" applyBorder="1" applyAlignment="1" applyProtection="1">
      <alignment horizontal="left"/>
    </xf>
    <xf numFmtId="0" fontId="2" fillId="0" borderId="3" xfId="0" applyFont="1" applyBorder="1" applyAlignment="1" applyProtection="1">
      <alignment horizontal="center"/>
    </xf>
    <xf numFmtId="0" fontId="26" fillId="0" borderId="1" xfId="0" applyFont="1" applyBorder="1" applyProtection="1"/>
    <xf numFmtId="0" fontId="26" fillId="0" borderId="4" xfId="0" applyFont="1" applyBorder="1" applyProtection="1"/>
    <xf numFmtId="0" fontId="26" fillId="0" borderId="3" xfId="0" applyFont="1" applyBorder="1" applyProtection="1"/>
    <xf numFmtId="2" fontId="7" fillId="0" borderId="0" xfId="0" applyNumberFormat="1" applyFont="1" applyAlignment="1" applyProtection="1">
      <alignment horizontal="center"/>
    </xf>
    <xf numFmtId="2" fontId="3" fillId="0" borderId="0" xfId="0" applyNumberFormat="1" applyFont="1" applyProtection="1"/>
    <xf numFmtId="0" fontId="27" fillId="0" borderId="0" xfId="0" applyFont="1" applyProtection="1"/>
    <xf numFmtId="0" fontId="2" fillId="0" borderId="0" xfId="4" applyFont="1" applyProtection="1"/>
    <xf numFmtId="2" fontId="4" fillId="0" borderId="0" xfId="0" applyNumberFormat="1" applyFont="1" applyAlignment="1" applyProtection="1">
      <alignment horizontal="right"/>
    </xf>
    <xf numFmtId="0" fontId="28" fillId="0" borderId="0" xfId="0" applyFont="1" applyProtection="1"/>
    <xf numFmtId="2" fontId="10" fillId="0" borderId="0" xfId="0" applyNumberFormat="1" applyFont="1" applyAlignment="1" applyProtection="1">
      <alignment horizontal="center"/>
    </xf>
    <xf numFmtId="2" fontId="4" fillId="0" borderId="0" xfId="0" applyNumberFormat="1" applyFont="1" applyProtection="1"/>
    <xf numFmtId="0" fontId="29" fillId="2" borderId="1" xfId="0" applyFont="1" applyFill="1" applyBorder="1" applyProtection="1"/>
    <xf numFmtId="2" fontId="30" fillId="2" borderId="3" xfId="0" applyNumberFormat="1" applyFont="1" applyFill="1" applyBorder="1" applyAlignment="1" applyProtection="1">
      <alignment horizontal="center"/>
    </xf>
    <xf numFmtId="0" fontId="31" fillId="2" borderId="1" xfId="0" applyFont="1" applyFill="1" applyBorder="1" applyProtection="1"/>
    <xf numFmtId="2" fontId="32" fillId="2" borderId="3" xfId="0" applyNumberFormat="1" applyFont="1" applyFill="1" applyBorder="1" applyProtection="1"/>
    <xf numFmtId="2" fontId="2" fillId="0" borderId="0" xfId="0" applyNumberFormat="1" applyFont="1" applyProtection="1"/>
    <xf numFmtId="2" fontId="3" fillId="0" borderId="2" xfId="0" applyNumberFormat="1" applyFont="1" applyBorder="1" applyProtection="1"/>
    <xf numFmtId="2" fontId="1" fillId="3" borderId="0" xfId="0" applyNumberFormat="1" applyFont="1" applyFill="1" applyProtection="1"/>
    <xf numFmtId="164" fontId="2" fillId="0" borderId="3" xfId="0" applyNumberFormat="1" applyFont="1" applyBorder="1" applyProtection="1"/>
    <xf numFmtId="0" fontId="3" fillId="0" borderId="0" xfId="0" applyFont="1" applyBorder="1" applyProtection="1"/>
    <xf numFmtId="164" fontId="3" fillId="0" borderId="0" xfId="0" applyNumberFormat="1" applyFont="1" applyBorder="1" applyProtection="1"/>
    <xf numFmtId="0" fontId="0" fillId="0" borderId="0" xfId="0" applyBorder="1" applyProtection="1"/>
    <xf numFmtId="0" fontId="2" fillId="0" borderId="0" xfId="0" applyFont="1" applyBorder="1" applyProtection="1"/>
    <xf numFmtId="0" fontId="1" fillId="0" borderId="0" xfId="0" applyFont="1" applyBorder="1" applyAlignment="1" applyProtection="1">
      <alignment horizontal="center"/>
    </xf>
    <xf numFmtId="164" fontId="3" fillId="0" borderId="0" xfId="0" applyNumberFormat="1" applyFont="1" applyBorder="1" applyAlignment="1" applyProtection="1">
      <alignment horizontal="right"/>
    </xf>
    <xf numFmtId="0" fontId="2" fillId="0" borderId="0" xfId="0" applyFont="1" applyBorder="1" applyAlignment="1" applyProtection="1">
      <alignment horizontal="left"/>
    </xf>
    <xf numFmtId="0" fontId="12" fillId="0" borderId="0" xfId="0" applyFont="1" applyBorder="1" applyProtection="1"/>
    <xf numFmtId="166" fontId="2" fillId="0" borderId="0" xfId="0" applyNumberFormat="1" applyFont="1" applyBorder="1" applyProtection="1"/>
    <xf numFmtId="0" fontId="3" fillId="0" borderId="0" xfId="0" applyFont="1" applyBorder="1" applyAlignment="1" applyProtection="1">
      <alignment horizontal="left"/>
    </xf>
    <xf numFmtId="164" fontId="2" fillId="0" borderId="0" xfId="0" applyNumberFormat="1" applyFont="1" applyBorder="1" applyProtection="1"/>
    <xf numFmtId="0" fontId="4" fillId="0" borderId="0" xfId="0" applyFont="1" applyBorder="1" applyAlignment="1" applyProtection="1">
      <alignment horizontal="center"/>
    </xf>
    <xf numFmtId="0" fontId="4" fillId="0" borderId="0" xfId="0" applyFont="1" applyBorder="1" applyProtection="1"/>
    <xf numFmtId="164" fontId="7" fillId="0" borderId="0" xfId="0" applyNumberFormat="1" applyFont="1" applyBorder="1" applyAlignment="1" applyProtection="1">
      <alignment horizontal="right"/>
    </xf>
    <xf numFmtId="0" fontId="3" fillId="0" borderId="0" xfId="0" applyFont="1" applyBorder="1" applyAlignment="1" applyProtection="1">
      <alignment horizontal="right"/>
    </xf>
    <xf numFmtId="167" fontId="2" fillId="0" borderId="0" xfId="0" applyNumberFormat="1" applyFont="1" applyBorder="1" applyProtection="1"/>
    <xf numFmtId="0" fontId="18" fillId="0" borderId="0" xfId="0" applyFont="1" applyBorder="1" applyProtection="1"/>
    <xf numFmtId="164" fontId="4" fillId="0" borderId="0" xfId="0" applyNumberFormat="1" applyFont="1" applyBorder="1" applyAlignment="1" applyProtection="1">
      <alignment horizontal="right"/>
    </xf>
    <xf numFmtId="2" fontId="3" fillId="0" borderId="0" xfId="0" applyNumberFormat="1" applyFont="1" applyBorder="1" applyProtection="1"/>
    <xf numFmtId="0" fontId="33" fillId="2" borderId="5" xfId="0" applyFont="1" applyFill="1" applyBorder="1" applyAlignment="1" applyProtection="1">
      <alignment horizontal="center"/>
    </xf>
    <xf numFmtId="0" fontId="34" fillId="0" borderId="0" xfId="0" applyFont="1" applyProtection="1"/>
  </cellXfs>
  <cellStyles count="5">
    <cellStyle name="Euro" xfId="1"/>
    <cellStyle name="Lien hypertexte" xfId="2" builtinId="8"/>
    <cellStyle name="Normal" xfId="0" builtinId="0"/>
    <cellStyle name="Normal 2 2 2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ecette%20de%20bas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ES PATES"/>
      <sheetName val="LES BISCUITS"/>
      <sheetName val="CREME,CREMEUX,COULIS,MOUSSEUX"/>
      <sheetName val="LES CHOCOLATS"/>
      <sheetName val="LES CONFISERIES"/>
      <sheetName val="LES MOUSSES"/>
      <sheetName val="LES INGREDIENTS BRUTS"/>
      <sheetName val="PREPARATIONS DIVERSES"/>
      <sheetName val="LES RECETTES DECORS"/>
      <sheetName val="PREPARATIONS GLACEES"/>
    </sheetNames>
    <sheetDataSet>
      <sheetData sheetId="0">
        <row r="1">
          <cell r="A1" t="str">
            <v>Pâte sablée nature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56"/>
  <sheetViews>
    <sheetView tabSelected="1" zoomScaleNormal="100" zoomScaleSheetLayoutView="100" workbookViewId="0">
      <selection activeCell="D4" sqref="D4"/>
    </sheetView>
  </sheetViews>
  <sheetFormatPr baseColWidth="10" defaultColWidth="11.42578125" defaultRowHeight="15"/>
  <cols>
    <col min="1" max="1" width="19.7109375" style="85" customWidth="1"/>
    <col min="2" max="2" width="6.85546875" style="85" bestFit="1" customWidth="1"/>
    <col min="3" max="3" width="3.140625" style="85" customWidth="1"/>
    <col min="4" max="4" width="75.85546875" style="85" bestFit="1" customWidth="1"/>
    <col min="5" max="5" width="11.42578125" style="2"/>
    <col min="6" max="6" width="27.85546875" style="2" customWidth="1"/>
    <col min="7" max="16384" width="11.42578125" style="2"/>
  </cols>
  <sheetData>
    <row r="1" spans="1:6">
      <c r="A1" s="2"/>
      <c r="B1" s="2"/>
      <c r="C1" s="2"/>
      <c r="D1" s="2"/>
      <c r="F1" s="118" t="s">
        <v>256</v>
      </c>
    </row>
    <row r="2" spans="1:6">
      <c r="A2" s="3" t="str">
        <f>'[1]LES PATES'!$A$1</f>
        <v>Pâte sablée nature</v>
      </c>
      <c r="B2" s="4"/>
      <c r="C2" s="5"/>
      <c r="D2" s="6"/>
      <c r="F2" s="119" t="s">
        <v>255</v>
      </c>
    </row>
    <row r="3" spans="1:6">
      <c r="A3" s="7"/>
      <c r="B3" s="7"/>
      <c r="C3" s="2"/>
      <c r="D3" s="2"/>
      <c r="F3" s="119" t="s">
        <v>255</v>
      </c>
    </row>
    <row r="4" spans="1:6">
      <c r="A4" s="99" t="s">
        <v>0</v>
      </c>
      <c r="B4" s="100">
        <f>B8*(0.45)</f>
        <v>450</v>
      </c>
      <c r="C4" s="101"/>
      <c r="D4" s="101"/>
      <c r="F4" s="119" t="s">
        <v>255</v>
      </c>
    </row>
    <row r="5" spans="1:6">
      <c r="A5" s="99" t="s">
        <v>1</v>
      </c>
      <c r="B5" s="100">
        <f>B8*(0.225)</f>
        <v>225</v>
      </c>
      <c r="C5" s="101"/>
      <c r="D5" s="101"/>
      <c r="F5" s="119" t="s">
        <v>255</v>
      </c>
    </row>
    <row r="6" spans="1:6">
      <c r="A6" s="99" t="s">
        <v>2</v>
      </c>
      <c r="B6" s="100">
        <f>B8*(0.003)</f>
        <v>3</v>
      </c>
      <c r="C6" s="101"/>
      <c r="D6" s="101"/>
      <c r="F6" s="119" t="s">
        <v>255</v>
      </c>
    </row>
    <row r="7" spans="1:6">
      <c r="A7" s="102" t="s">
        <v>3</v>
      </c>
      <c r="B7" s="100">
        <f>B8*(0.325)</f>
        <v>325</v>
      </c>
      <c r="C7" s="101"/>
      <c r="D7" s="101"/>
      <c r="F7" s="119" t="s">
        <v>255</v>
      </c>
    </row>
    <row r="8" spans="1:6">
      <c r="A8" s="10" t="s">
        <v>4</v>
      </c>
      <c r="B8" s="11">
        <v>1000</v>
      </c>
      <c r="C8" s="2"/>
      <c r="D8" s="2"/>
      <c r="F8" s="119" t="s">
        <v>255</v>
      </c>
    </row>
    <row r="9" spans="1:6">
      <c r="A9" s="2"/>
      <c r="B9" s="2"/>
      <c r="C9" s="2"/>
      <c r="D9" s="2"/>
      <c r="F9" s="119" t="s">
        <v>255</v>
      </c>
    </row>
    <row r="10" spans="1:6">
      <c r="A10" s="3" t="s">
        <v>5</v>
      </c>
      <c r="B10" s="4"/>
      <c r="C10" s="5"/>
      <c r="D10" s="6"/>
      <c r="F10" s="119" t="s">
        <v>5</v>
      </c>
    </row>
    <row r="11" spans="1:6">
      <c r="A11" s="8"/>
      <c r="B11" s="9"/>
      <c r="C11" s="12"/>
      <c r="D11" s="7"/>
      <c r="F11" s="119" t="s">
        <v>5</v>
      </c>
    </row>
    <row r="12" spans="1:6">
      <c r="A12" s="8" t="s">
        <v>6</v>
      </c>
      <c r="B12" s="9">
        <f>B17*(0.25)</f>
        <v>250</v>
      </c>
      <c r="C12" s="13"/>
      <c r="D12" s="8" t="s">
        <v>7</v>
      </c>
      <c r="F12" s="119" t="s">
        <v>5</v>
      </c>
    </row>
    <row r="13" spans="1:6">
      <c r="A13" s="8" t="s">
        <v>8</v>
      </c>
      <c r="B13" s="9">
        <f>B17*(0.25)</f>
        <v>250</v>
      </c>
      <c r="C13" s="13"/>
      <c r="D13" s="8" t="s">
        <v>9</v>
      </c>
      <c r="F13" s="119" t="s">
        <v>5</v>
      </c>
    </row>
    <row r="14" spans="1:6">
      <c r="A14" s="7" t="s">
        <v>10</v>
      </c>
      <c r="B14" s="9">
        <f>B17*(0.25)</f>
        <v>250</v>
      </c>
      <c r="C14" s="13"/>
      <c r="D14" s="14" t="s">
        <v>11</v>
      </c>
      <c r="F14" s="119" t="s">
        <v>5</v>
      </c>
    </row>
    <row r="15" spans="1:6">
      <c r="A15" s="8" t="s">
        <v>12</v>
      </c>
      <c r="B15" s="9">
        <f>B17*(0.25)</f>
        <v>250</v>
      </c>
      <c r="C15" s="13"/>
      <c r="D15" s="15"/>
      <c r="F15" s="119" t="s">
        <v>5</v>
      </c>
    </row>
    <row r="16" spans="1:6">
      <c r="A16" s="8" t="s">
        <v>2</v>
      </c>
      <c r="B16" s="9">
        <f>B17*(0.003)</f>
        <v>3</v>
      </c>
      <c r="C16" s="13"/>
      <c r="D16" s="11"/>
      <c r="F16" s="119" t="s">
        <v>5</v>
      </c>
    </row>
    <row r="17" spans="1:6">
      <c r="A17" s="10" t="s">
        <v>4</v>
      </c>
      <c r="B17" s="16">
        <v>1000</v>
      </c>
      <c r="C17" s="13"/>
      <c r="D17" s="17" t="s">
        <v>13</v>
      </c>
      <c r="F17" s="119" t="s">
        <v>5</v>
      </c>
    </row>
    <row r="18" spans="1:6">
      <c r="A18" s="8" t="s">
        <v>14</v>
      </c>
      <c r="B18" s="9">
        <f>B17*(0.1)</f>
        <v>100</v>
      </c>
      <c r="C18" s="18"/>
      <c r="D18" s="7"/>
      <c r="F18" s="119" t="s">
        <v>5</v>
      </c>
    </row>
    <row r="19" spans="1:6">
      <c r="A19" s="7"/>
      <c r="B19" s="19"/>
      <c r="C19" s="7"/>
      <c r="D19" s="7"/>
      <c r="F19" s="119" t="s">
        <v>5</v>
      </c>
    </row>
    <row r="20" spans="1:6">
      <c r="A20" s="20" t="s">
        <v>15</v>
      </c>
      <c r="B20" s="21"/>
      <c r="C20" s="22"/>
      <c r="D20" s="23"/>
      <c r="F20" s="119" t="s">
        <v>15</v>
      </c>
    </row>
    <row r="21" spans="1:6">
      <c r="A21" s="7"/>
      <c r="B21" s="9"/>
      <c r="C21" s="12"/>
      <c r="D21" s="8"/>
      <c r="F21" s="119" t="s">
        <v>15</v>
      </c>
    </row>
    <row r="22" spans="1:6">
      <c r="A22" s="8" t="s">
        <v>0</v>
      </c>
      <c r="B22" s="9">
        <f>B27*(0.45)</f>
        <v>450</v>
      </c>
      <c r="C22" s="7"/>
      <c r="D22" s="7" t="s">
        <v>16</v>
      </c>
      <c r="F22" s="119" t="s">
        <v>15</v>
      </c>
    </row>
    <row r="23" spans="1:6">
      <c r="A23" s="99" t="s">
        <v>1</v>
      </c>
      <c r="B23" s="100">
        <f>B27*(0.225)</f>
        <v>225</v>
      </c>
      <c r="C23" s="103"/>
      <c r="D23" s="102" t="s">
        <v>17</v>
      </c>
      <c r="F23" s="119" t="s">
        <v>15</v>
      </c>
    </row>
    <row r="24" spans="1:6">
      <c r="A24" s="99" t="s">
        <v>2</v>
      </c>
      <c r="B24" s="100">
        <f>B27*(0.003)</f>
        <v>3</v>
      </c>
      <c r="C24" s="103"/>
      <c r="D24" s="102" t="s">
        <v>18</v>
      </c>
      <c r="F24" s="119" t="s">
        <v>15</v>
      </c>
    </row>
    <row r="25" spans="1:6">
      <c r="A25" s="102" t="s">
        <v>3</v>
      </c>
      <c r="B25" s="100">
        <f>B27*(0.275)</f>
        <v>275</v>
      </c>
      <c r="C25" s="103"/>
      <c r="D25" s="102" t="s">
        <v>19</v>
      </c>
      <c r="F25" s="119" t="s">
        <v>15</v>
      </c>
    </row>
    <row r="26" spans="1:6">
      <c r="A26" s="102" t="s">
        <v>20</v>
      </c>
      <c r="B26" s="100">
        <f>B27*(0.05)</f>
        <v>50</v>
      </c>
      <c r="C26" s="103"/>
      <c r="D26" s="102" t="s">
        <v>21</v>
      </c>
      <c r="F26" s="119" t="s">
        <v>15</v>
      </c>
    </row>
    <row r="27" spans="1:6">
      <c r="A27" s="10" t="s">
        <v>4</v>
      </c>
      <c r="B27" s="24">
        <v>1000</v>
      </c>
      <c r="C27" s="19"/>
      <c r="D27" s="17" t="s">
        <v>22</v>
      </c>
      <c r="F27" s="119" t="s">
        <v>15</v>
      </c>
    </row>
    <row r="28" spans="1:6">
      <c r="A28" s="2"/>
      <c r="B28" s="2"/>
      <c r="C28" s="2"/>
      <c r="D28" s="2"/>
      <c r="F28" s="119" t="s">
        <v>15</v>
      </c>
    </row>
    <row r="29" spans="1:6">
      <c r="A29" s="20" t="s">
        <v>23</v>
      </c>
      <c r="B29" s="21"/>
      <c r="C29" s="22"/>
      <c r="D29" s="23"/>
      <c r="F29" s="119" t="s">
        <v>23</v>
      </c>
    </row>
    <row r="30" spans="1:6">
      <c r="A30" s="7"/>
      <c r="B30" s="7"/>
      <c r="C30" s="2"/>
      <c r="D30" s="2"/>
      <c r="F30" s="119" t="s">
        <v>23</v>
      </c>
    </row>
    <row r="31" spans="1:6">
      <c r="A31" s="8" t="s">
        <v>24</v>
      </c>
      <c r="B31" s="9">
        <f>B37*(0.25)</f>
        <v>250</v>
      </c>
      <c r="C31" s="2"/>
      <c r="D31" s="2"/>
      <c r="F31" s="119" t="s">
        <v>23</v>
      </c>
    </row>
    <row r="32" spans="1:6">
      <c r="A32" s="8" t="s">
        <v>8</v>
      </c>
      <c r="B32" s="9">
        <f>B37*(0.25)</f>
        <v>250</v>
      </c>
      <c r="C32" s="2"/>
      <c r="D32" s="2"/>
      <c r="F32" s="119" t="s">
        <v>23</v>
      </c>
    </row>
    <row r="33" spans="1:6">
      <c r="A33" s="7" t="s">
        <v>25</v>
      </c>
      <c r="B33" s="9">
        <f>B37*(0.2)</f>
        <v>200</v>
      </c>
      <c r="C33" s="2"/>
      <c r="D33" s="2"/>
      <c r="F33" s="119" t="s">
        <v>23</v>
      </c>
    </row>
    <row r="34" spans="1:6">
      <c r="A34" s="8" t="s">
        <v>2</v>
      </c>
      <c r="B34" s="9">
        <f>B37*(0.003)</f>
        <v>3</v>
      </c>
      <c r="C34" s="2"/>
      <c r="D34" s="2"/>
      <c r="F34" s="119" t="s">
        <v>23</v>
      </c>
    </row>
    <row r="35" spans="1:6">
      <c r="A35" s="7" t="s">
        <v>3</v>
      </c>
      <c r="B35" s="9">
        <f>B37*(0.15)</f>
        <v>150</v>
      </c>
      <c r="C35" s="2"/>
      <c r="D35" s="2"/>
      <c r="F35" s="119" t="s">
        <v>23</v>
      </c>
    </row>
    <row r="36" spans="1:6">
      <c r="A36" s="7" t="s">
        <v>12</v>
      </c>
      <c r="B36" s="9">
        <f>B37*(0.15)</f>
        <v>150</v>
      </c>
      <c r="C36" s="2"/>
      <c r="D36" s="2"/>
      <c r="F36" s="119" t="s">
        <v>23</v>
      </c>
    </row>
    <row r="37" spans="1:6">
      <c r="A37" s="10" t="s">
        <v>4</v>
      </c>
      <c r="B37" s="25">
        <v>1000</v>
      </c>
      <c r="C37" s="2"/>
      <c r="D37" s="2"/>
      <c r="F37" s="119" t="s">
        <v>23</v>
      </c>
    </row>
    <row r="38" spans="1:6">
      <c r="A38" s="2"/>
      <c r="B38" s="2"/>
      <c r="C38" s="2"/>
      <c r="D38" s="2"/>
      <c r="F38" s="119" t="s">
        <v>23</v>
      </c>
    </row>
    <row r="39" spans="1:6">
      <c r="A39" s="20" t="s">
        <v>26</v>
      </c>
      <c r="B39" s="21"/>
      <c r="C39" s="22"/>
      <c r="D39" s="23"/>
      <c r="F39" s="119" t="s">
        <v>26</v>
      </c>
    </row>
    <row r="40" spans="1:6">
      <c r="A40" s="8"/>
      <c r="B40" s="28"/>
      <c r="C40" s="8"/>
      <c r="D40" s="8"/>
      <c r="F40" s="119" t="s">
        <v>26</v>
      </c>
    </row>
    <row r="41" spans="1:6">
      <c r="A41" s="8" t="s">
        <v>27</v>
      </c>
      <c r="B41" s="29">
        <f>B55*(0.1)</f>
        <v>100</v>
      </c>
      <c r="C41" s="8"/>
      <c r="D41" s="7" t="s">
        <v>28</v>
      </c>
      <c r="F41" s="119" t="s">
        <v>26</v>
      </c>
    </row>
    <row r="42" spans="1:6">
      <c r="A42" s="7" t="s">
        <v>29</v>
      </c>
      <c r="B42" s="29">
        <f>B55*(0.005)</f>
        <v>5</v>
      </c>
      <c r="C42" s="8"/>
      <c r="D42" s="7" t="s">
        <v>30</v>
      </c>
      <c r="F42" s="119" t="s">
        <v>26</v>
      </c>
    </row>
    <row r="43" spans="1:6">
      <c r="A43" s="99" t="s">
        <v>2</v>
      </c>
      <c r="B43" s="104">
        <f>B55*(0.01)</f>
        <v>10</v>
      </c>
      <c r="C43" s="99"/>
      <c r="D43" s="102" t="s">
        <v>31</v>
      </c>
      <c r="F43" s="119" t="s">
        <v>26</v>
      </c>
    </row>
    <row r="44" spans="1:6">
      <c r="A44" s="99" t="s">
        <v>32</v>
      </c>
      <c r="B44" s="104">
        <f>B55*(0.03)</f>
        <v>30</v>
      </c>
      <c r="C44" s="99"/>
      <c r="D44" s="99" t="s">
        <v>33</v>
      </c>
      <c r="F44" s="119" t="s">
        <v>26</v>
      </c>
    </row>
    <row r="45" spans="1:6">
      <c r="A45" s="102" t="s">
        <v>34</v>
      </c>
      <c r="B45" s="104">
        <f>B55*(0.015)</f>
        <v>15</v>
      </c>
      <c r="C45" s="99"/>
      <c r="D45" s="102" t="s">
        <v>35</v>
      </c>
      <c r="F45" s="119" t="s">
        <v>26</v>
      </c>
    </row>
    <row r="46" spans="1:6">
      <c r="A46" s="99" t="s">
        <v>36</v>
      </c>
      <c r="B46" s="104">
        <f>B55*(0.09)</f>
        <v>90</v>
      </c>
      <c r="C46" s="99"/>
      <c r="D46" s="102" t="s">
        <v>37</v>
      </c>
      <c r="F46" s="119" t="s">
        <v>26</v>
      </c>
    </row>
    <row r="47" spans="1:6">
      <c r="A47" s="102" t="s">
        <v>38</v>
      </c>
      <c r="B47" s="104">
        <f>B55*(0.3)</f>
        <v>300</v>
      </c>
      <c r="C47" s="99"/>
      <c r="D47" s="102" t="s">
        <v>39</v>
      </c>
      <c r="F47" s="119" t="s">
        <v>26</v>
      </c>
    </row>
    <row r="48" spans="1:6">
      <c r="A48" s="102" t="s">
        <v>40</v>
      </c>
      <c r="B48" s="104">
        <f>B55*(0.12)</f>
        <v>120</v>
      </c>
      <c r="C48" s="99"/>
      <c r="D48" s="102" t="s">
        <v>41</v>
      </c>
      <c r="F48" s="119" t="s">
        <v>26</v>
      </c>
    </row>
    <row r="49" spans="1:6">
      <c r="A49" s="102" t="s">
        <v>42</v>
      </c>
      <c r="B49" s="104">
        <f>B55*(0.02)</f>
        <v>20</v>
      </c>
      <c r="C49" s="99"/>
      <c r="D49" s="105" t="s">
        <v>43</v>
      </c>
      <c r="F49" s="119" t="s">
        <v>26</v>
      </c>
    </row>
    <row r="50" spans="1:6">
      <c r="A50" s="99" t="s">
        <v>44</v>
      </c>
      <c r="B50" s="104">
        <f>B55*(0.045)</f>
        <v>45</v>
      </c>
      <c r="C50" s="99"/>
      <c r="D50" s="102" t="s">
        <v>45</v>
      </c>
      <c r="F50" s="119" t="s">
        <v>26</v>
      </c>
    </row>
    <row r="51" spans="1:6">
      <c r="A51" s="99" t="s">
        <v>36</v>
      </c>
      <c r="B51" s="104">
        <f>B55*(0.035)</f>
        <v>35</v>
      </c>
      <c r="C51" s="99"/>
      <c r="D51" s="106"/>
      <c r="F51" s="119" t="s">
        <v>26</v>
      </c>
    </row>
    <row r="52" spans="1:6">
      <c r="A52" s="8"/>
      <c r="B52" s="29"/>
      <c r="C52" s="8"/>
      <c r="D52" s="7"/>
      <c r="F52" s="119" t="s">
        <v>26</v>
      </c>
    </row>
    <row r="53" spans="1:6">
      <c r="A53" s="8"/>
      <c r="B53" s="35">
        <f>SUM(B41:B51)</f>
        <v>770</v>
      </c>
      <c r="C53" s="8"/>
      <c r="D53" s="8" t="s">
        <v>46</v>
      </c>
      <c r="F53" s="119" t="s">
        <v>26</v>
      </c>
    </row>
    <row r="54" spans="1:6">
      <c r="A54" s="36" t="s">
        <v>47</v>
      </c>
      <c r="B54" s="29">
        <f>B55*(0.25)</f>
        <v>250</v>
      </c>
      <c r="C54" s="8"/>
      <c r="D54" s="8" t="s">
        <v>48</v>
      </c>
      <c r="F54" s="119" t="s">
        <v>26</v>
      </c>
    </row>
    <row r="55" spans="1:6">
      <c r="A55" s="10" t="s">
        <v>49</v>
      </c>
      <c r="B55" s="25">
        <v>1000</v>
      </c>
      <c r="C55" s="8"/>
      <c r="D55" s="7" t="s">
        <v>50</v>
      </c>
      <c r="F55" s="119" t="s">
        <v>26</v>
      </c>
    </row>
    <row r="56" spans="1:6">
      <c r="A56" s="34"/>
      <c r="B56" s="34"/>
      <c r="C56" s="8"/>
      <c r="D56" s="8" t="s">
        <v>51</v>
      </c>
      <c r="F56" s="119" t="s">
        <v>26</v>
      </c>
    </row>
    <row r="57" spans="1:6">
      <c r="A57" s="34"/>
      <c r="B57" s="34"/>
      <c r="C57" s="8"/>
      <c r="D57" s="8"/>
      <c r="F57" s="119" t="s">
        <v>26</v>
      </c>
    </row>
    <row r="58" spans="1:6">
      <c r="A58" s="37" t="s">
        <v>52</v>
      </c>
      <c r="B58" s="38"/>
      <c r="C58" s="38"/>
      <c r="D58" s="38"/>
      <c r="F58" s="119" t="s">
        <v>52</v>
      </c>
    </row>
    <row r="59" spans="1:6">
      <c r="A59" s="7"/>
      <c r="B59" s="7"/>
      <c r="C59" s="7"/>
      <c r="D59" s="7"/>
      <c r="F59" s="119" t="s">
        <v>52</v>
      </c>
    </row>
    <row r="60" spans="1:6">
      <c r="A60" s="39" t="s">
        <v>53</v>
      </c>
      <c r="B60" s="31"/>
      <c r="C60" s="31"/>
      <c r="D60" s="32"/>
      <c r="F60" s="119" t="s">
        <v>52</v>
      </c>
    </row>
    <row r="61" spans="1:6">
      <c r="A61" s="8"/>
      <c r="B61" s="29"/>
      <c r="C61" s="29"/>
      <c r="D61" s="7"/>
      <c r="F61" s="119" t="s">
        <v>52</v>
      </c>
    </row>
    <row r="62" spans="1:6">
      <c r="A62" s="8" t="s">
        <v>27</v>
      </c>
      <c r="B62" s="29">
        <f>B76*(0.135)</f>
        <v>135</v>
      </c>
      <c r="C62" s="7"/>
      <c r="D62" s="36" t="s">
        <v>54</v>
      </c>
      <c r="F62" s="119" t="s">
        <v>52</v>
      </c>
    </row>
    <row r="63" spans="1:6">
      <c r="A63" s="99" t="s">
        <v>2</v>
      </c>
      <c r="B63" s="104">
        <f>B76*(0.01)</f>
        <v>10</v>
      </c>
      <c r="C63" s="102"/>
      <c r="D63" s="102" t="s">
        <v>55</v>
      </c>
      <c r="F63" s="119" t="s">
        <v>52</v>
      </c>
    </row>
    <row r="64" spans="1:6">
      <c r="A64" s="99" t="s">
        <v>56</v>
      </c>
      <c r="B64" s="104">
        <f>B76*(0.01)</f>
        <v>10</v>
      </c>
      <c r="C64" s="102"/>
      <c r="D64" s="102" t="s">
        <v>57</v>
      </c>
      <c r="F64" s="119" t="s">
        <v>52</v>
      </c>
    </row>
    <row r="65" spans="1:6">
      <c r="A65" s="102" t="s">
        <v>40</v>
      </c>
      <c r="B65" s="104">
        <f>B76*(0.16)</f>
        <v>160</v>
      </c>
      <c r="C65" s="107"/>
      <c r="D65" s="108" t="s">
        <v>58</v>
      </c>
      <c r="F65" s="119" t="s">
        <v>52</v>
      </c>
    </row>
    <row r="66" spans="1:6">
      <c r="A66" s="102" t="s">
        <v>38</v>
      </c>
      <c r="B66" s="104">
        <f>B76*(0.16)</f>
        <v>160</v>
      </c>
      <c r="C66" s="107"/>
      <c r="D66" s="102" t="s">
        <v>59</v>
      </c>
      <c r="F66" s="119" t="s">
        <v>52</v>
      </c>
    </row>
    <row r="67" spans="1:6">
      <c r="A67" s="99" t="s">
        <v>60</v>
      </c>
      <c r="B67" s="104">
        <f>B76*(0.1)</f>
        <v>100</v>
      </c>
      <c r="C67" s="102"/>
      <c r="D67" s="108" t="s">
        <v>61</v>
      </c>
      <c r="F67" s="119" t="s">
        <v>52</v>
      </c>
    </row>
    <row r="68" spans="1:6">
      <c r="A68" s="10" t="s">
        <v>4</v>
      </c>
      <c r="B68" s="40">
        <f>B76*(0.575)</f>
        <v>575</v>
      </c>
      <c r="C68" s="7"/>
      <c r="D68" s="36" t="s">
        <v>62</v>
      </c>
      <c r="F68" s="119" t="s">
        <v>52</v>
      </c>
    </row>
    <row r="69" spans="1:6">
      <c r="A69" s="41"/>
      <c r="B69" s="40"/>
      <c r="C69" s="7"/>
      <c r="D69" s="36"/>
      <c r="F69" s="119" t="s">
        <v>52</v>
      </c>
    </row>
    <row r="70" spans="1:6">
      <c r="A70" s="39" t="s">
        <v>63</v>
      </c>
      <c r="B70" s="42"/>
      <c r="C70" s="32"/>
      <c r="D70" s="43"/>
      <c r="F70" s="119" t="s">
        <v>52</v>
      </c>
    </row>
    <row r="71" spans="1:6">
      <c r="A71" s="41"/>
      <c r="B71" s="40"/>
      <c r="C71" s="7"/>
      <c r="D71" s="36"/>
      <c r="F71" s="119" t="s">
        <v>52</v>
      </c>
    </row>
    <row r="72" spans="1:6">
      <c r="A72" s="7" t="s">
        <v>38</v>
      </c>
      <c r="B72" s="29">
        <f>B76*(0.1)</f>
        <v>100</v>
      </c>
      <c r="C72" s="7"/>
      <c r="D72" s="7" t="s">
        <v>64</v>
      </c>
      <c r="F72" s="119" t="s">
        <v>52</v>
      </c>
    </row>
    <row r="73" spans="1:6">
      <c r="A73" s="8" t="s">
        <v>65</v>
      </c>
      <c r="B73" s="29">
        <f>B76*(0.325)</f>
        <v>325</v>
      </c>
      <c r="C73" s="7"/>
      <c r="D73" s="36" t="s">
        <v>66</v>
      </c>
      <c r="F73" s="119" t="s">
        <v>52</v>
      </c>
    </row>
    <row r="74" spans="1:6">
      <c r="A74" s="10" t="s">
        <v>4</v>
      </c>
      <c r="B74" s="40">
        <f>B76*(0.425)</f>
        <v>425</v>
      </c>
      <c r="C74" s="7"/>
      <c r="D74" s="36" t="s">
        <v>67</v>
      </c>
      <c r="F74" s="119" t="s">
        <v>52</v>
      </c>
    </row>
    <row r="75" spans="1:6">
      <c r="A75" s="7"/>
      <c r="B75" s="7"/>
      <c r="C75" s="7"/>
      <c r="D75" s="8" t="s">
        <v>68</v>
      </c>
      <c r="F75" s="119" t="s">
        <v>52</v>
      </c>
    </row>
    <row r="76" spans="1:6">
      <c r="A76" s="10" t="s">
        <v>69</v>
      </c>
      <c r="B76" s="11">
        <v>1000</v>
      </c>
      <c r="C76" s="44"/>
      <c r="D76" s="7" t="s">
        <v>70</v>
      </c>
      <c r="F76" s="119" t="s">
        <v>52</v>
      </c>
    </row>
    <row r="77" spans="1:6">
      <c r="A77" s="10"/>
      <c r="B77" s="11"/>
      <c r="C77" s="44"/>
      <c r="D77" s="7" t="s">
        <v>71</v>
      </c>
      <c r="F77" s="119" t="s">
        <v>52</v>
      </c>
    </row>
    <row r="78" spans="1:6">
      <c r="A78" s="7"/>
      <c r="B78" s="11"/>
      <c r="C78" s="44"/>
      <c r="D78" s="36" t="s">
        <v>72</v>
      </c>
      <c r="F78" s="119" t="s">
        <v>52</v>
      </c>
    </row>
    <row r="79" spans="1:6">
      <c r="A79" s="10"/>
      <c r="B79" s="11"/>
      <c r="C79" s="44"/>
      <c r="D79" s="36" t="s">
        <v>73</v>
      </c>
      <c r="F79" s="119" t="s">
        <v>52</v>
      </c>
    </row>
    <row r="80" spans="1:6">
      <c r="A80" s="10"/>
      <c r="B80" s="11"/>
      <c r="C80" s="44"/>
      <c r="D80" s="36" t="s">
        <v>74</v>
      </c>
      <c r="F80" s="119" t="s">
        <v>52</v>
      </c>
    </row>
    <row r="81" spans="1:6">
      <c r="A81" s="10"/>
      <c r="B81" s="11"/>
      <c r="C81" s="44"/>
      <c r="D81" s="36" t="s">
        <v>75</v>
      </c>
      <c r="F81" s="119" t="s">
        <v>52</v>
      </c>
    </row>
    <row r="82" spans="1:6">
      <c r="A82" s="10"/>
      <c r="B82" s="11"/>
      <c r="C82" s="44"/>
      <c r="D82" s="45"/>
      <c r="F82" s="119" t="s">
        <v>52</v>
      </c>
    </row>
    <row r="83" spans="1:6">
      <c r="A83" s="46" t="s">
        <v>76</v>
      </c>
      <c r="B83" s="47"/>
      <c r="C83" s="47"/>
      <c r="D83" s="47"/>
      <c r="F83" s="119" t="s">
        <v>76</v>
      </c>
    </row>
    <row r="84" spans="1:6">
      <c r="A84" s="7"/>
      <c r="B84" s="7"/>
      <c r="C84" s="12"/>
      <c r="D84" s="7"/>
      <c r="F84" s="119" t="s">
        <v>76</v>
      </c>
    </row>
    <row r="85" spans="1:6">
      <c r="A85" s="8" t="s">
        <v>24</v>
      </c>
      <c r="B85" s="9">
        <f>B91*(0.2)</f>
        <v>200</v>
      </c>
      <c r="C85" s="19"/>
      <c r="D85" s="7" t="s">
        <v>77</v>
      </c>
      <c r="F85" s="119" t="s">
        <v>76</v>
      </c>
    </row>
    <row r="86" spans="1:6">
      <c r="A86" s="8" t="s">
        <v>8</v>
      </c>
      <c r="B86" s="9">
        <f>B91*(0.2)</f>
        <v>200</v>
      </c>
      <c r="C86" s="19"/>
      <c r="D86" s="7" t="s">
        <v>78</v>
      </c>
      <c r="F86" s="119" t="s">
        <v>76</v>
      </c>
    </row>
    <row r="87" spans="1:6">
      <c r="A87" s="99" t="s">
        <v>2</v>
      </c>
      <c r="B87" s="100">
        <f>B91*(0.003)</f>
        <v>3</v>
      </c>
      <c r="C87" s="109"/>
      <c r="D87" s="99"/>
      <c r="F87" s="119" t="s">
        <v>76</v>
      </c>
    </row>
    <row r="88" spans="1:6">
      <c r="A88" s="102" t="s">
        <v>3</v>
      </c>
      <c r="B88" s="100">
        <f>B91*(0.1)</f>
        <v>100</v>
      </c>
      <c r="C88" s="109"/>
      <c r="D88" s="102"/>
      <c r="F88" s="119" t="s">
        <v>76</v>
      </c>
    </row>
    <row r="89" spans="1:6">
      <c r="A89" s="102" t="s">
        <v>12</v>
      </c>
      <c r="B89" s="100">
        <f>B91*(0.1)</f>
        <v>100</v>
      </c>
      <c r="C89" s="109"/>
      <c r="D89" s="102" t="s">
        <v>79</v>
      </c>
      <c r="F89" s="119" t="s">
        <v>76</v>
      </c>
    </row>
    <row r="90" spans="1:6">
      <c r="A90" s="102" t="s">
        <v>80</v>
      </c>
      <c r="B90" s="100">
        <f>B91*(0.4)</f>
        <v>400</v>
      </c>
      <c r="C90" s="109"/>
      <c r="D90" s="102" t="s">
        <v>81</v>
      </c>
      <c r="F90" s="119" t="s">
        <v>76</v>
      </c>
    </row>
    <row r="91" spans="1:6">
      <c r="A91" s="10" t="s">
        <v>4</v>
      </c>
      <c r="B91" s="11">
        <v>1000</v>
      </c>
      <c r="C91" s="19"/>
      <c r="D91" s="17"/>
      <c r="F91" s="119" t="s">
        <v>76</v>
      </c>
    </row>
    <row r="92" spans="1:6">
      <c r="A92" s="2"/>
      <c r="B92" s="2"/>
      <c r="C92" s="2"/>
      <c r="D92" s="2"/>
      <c r="F92" s="119" t="s">
        <v>76</v>
      </c>
    </row>
    <row r="93" spans="1:6">
      <c r="A93" s="37" t="s">
        <v>82</v>
      </c>
      <c r="B93" s="48"/>
      <c r="C93" s="23"/>
      <c r="D93" s="23"/>
      <c r="F93" s="119" t="s">
        <v>82</v>
      </c>
    </row>
    <row r="94" spans="1:6">
      <c r="A94" s="10"/>
      <c r="B94" s="11"/>
      <c r="C94" s="7"/>
      <c r="D94" s="7"/>
      <c r="F94" s="119" t="s">
        <v>82</v>
      </c>
    </row>
    <row r="95" spans="1:6">
      <c r="A95" s="8" t="s">
        <v>2</v>
      </c>
      <c r="B95" s="29">
        <f>B103*(0.01)</f>
        <v>10</v>
      </c>
      <c r="C95" s="7"/>
      <c r="D95" s="7" t="s">
        <v>83</v>
      </c>
      <c r="F95" s="119" t="s">
        <v>82</v>
      </c>
    </row>
    <row r="96" spans="1:6">
      <c r="A96" s="99" t="s">
        <v>84</v>
      </c>
      <c r="B96" s="104">
        <f>B103*(0.075)</f>
        <v>75</v>
      </c>
      <c r="C96" s="102"/>
      <c r="D96" s="102" t="s">
        <v>85</v>
      </c>
      <c r="F96" s="119" t="s">
        <v>82</v>
      </c>
    </row>
    <row r="97" spans="1:6">
      <c r="A97" s="99" t="s">
        <v>36</v>
      </c>
      <c r="B97" s="104">
        <f>B103*(0.05)</f>
        <v>50</v>
      </c>
      <c r="C97" s="102"/>
      <c r="D97" s="102" t="s">
        <v>86</v>
      </c>
      <c r="F97" s="119" t="s">
        <v>82</v>
      </c>
    </row>
    <row r="98" spans="1:6">
      <c r="A98" s="99" t="s">
        <v>87</v>
      </c>
      <c r="B98" s="104">
        <f>B103*(0.05)</f>
        <v>50</v>
      </c>
      <c r="C98" s="102"/>
      <c r="D98" s="102" t="s">
        <v>88</v>
      </c>
      <c r="F98" s="119" t="s">
        <v>82</v>
      </c>
    </row>
    <row r="99" spans="1:6">
      <c r="A99" s="102" t="s">
        <v>3</v>
      </c>
      <c r="B99" s="104">
        <f>B103*(0.18)</f>
        <v>180</v>
      </c>
      <c r="C99" s="102"/>
      <c r="D99" s="102" t="s">
        <v>89</v>
      </c>
      <c r="F99" s="119" t="s">
        <v>82</v>
      </c>
    </row>
    <row r="100" spans="1:6">
      <c r="A100" s="99" t="s">
        <v>12</v>
      </c>
      <c r="B100" s="100">
        <f>B103*(0.18)</f>
        <v>180</v>
      </c>
      <c r="C100" s="102"/>
      <c r="D100" s="102" t="s">
        <v>90</v>
      </c>
      <c r="F100" s="119" t="s">
        <v>82</v>
      </c>
    </row>
    <row r="101" spans="1:6">
      <c r="A101" s="99" t="s">
        <v>10</v>
      </c>
      <c r="B101" s="100">
        <f>B103*(0.18)</f>
        <v>180</v>
      </c>
      <c r="C101" s="110"/>
      <c r="D101" s="102"/>
      <c r="F101" s="119" t="s">
        <v>82</v>
      </c>
    </row>
    <row r="102" spans="1:6">
      <c r="A102" s="7" t="s">
        <v>65</v>
      </c>
      <c r="B102" s="29">
        <f>B103*(0.3)</f>
        <v>300</v>
      </c>
      <c r="C102" s="7"/>
      <c r="D102" s="7"/>
      <c r="F102" s="119" t="s">
        <v>82</v>
      </c>
    </row>
    <row r="103" spans="1:6">
      <c r="A103" s="10" t="s">
        <v>4</v>
      </c>
      <c r="B103" s="11">
        <v>1000</v>
      </c>
      <c r="C103" s="49"/>
      <c r="D103" s="49"/>
      <c r="F103" s="119" t="s">
        <v>82</v>
      </c>
    </row>
    <row r="104" spans="1:6">
      <c r="A104" s="2"/>
      <c r="B104" s="2"/>
      <c r="C104" s="2"/>
      <c r="D104" s="2"/>
      <c r="F104" s="119" t="s">
        <v>82</v>
      </c>
    </row>
    <row r="105" spans="1:6" ht="21.75">
      <c r="A105" s="50" t="s">
        <v>91</v>
      </c>
      <c r="B105" s="32"/>
      <c r="C105" s="32"/>
      <c r="D105" s="32"/>
      <c r="F105" s="119" t="s">
        <v>91</v>
      </c>
    </row>
    <row r="106" spans="1:6">
      <c r="A106" s="7"/>
      <c r="B106" s="7"/>
      <c r="C106" s="7"/>
      <c r="D106" s="7"/>
      <c r="F106" s="119" t="s">
        <v>91</v>
      </c>
    </row>
    <row r="107" spans="1:6">
      <c r="A107" s="8" t="s">
        <v>92</v>
      </c>
      <c r="B107" s="9">
        <f>B116*(0.5)</f>
        <v>500</v>
      </c>
      <c r="C107" s="7"/>
      <c r="D107" s="7" t="s">
        <v>93</v>
      </c>
      <c r="F107" s="119" t="s">
        <v>91</v>
      </c>
    </row>
    <row r="108" spans="1:6">
      <c r="A108" s="8" t="s">
        <v>94</v>
      </c>
      <c r="B108" s="9">
        <f>B116*(0.01)</f>
        <v>10</v>
      </c>
      <c r="C108" s="7"/>
      <c r="D108" s="7" t="s">
        <v>95</v>
      </c>
      <c r="F108" s="119" t="s">
        <v>91</v>
      </c>
    </row>
    <row r="109" spans="1:6">
      <c r="A109" s="8" t="s">
        <v>96</v>
      </c>
      <c r="B109" s="9">
        <f>B116*(0.01)</f>
        <v>10</v>
      </c>
      <c r="C109" s="7"/>
      <c r="D109" s="7" t="s">
        <v>97</v>
      </c>
      <c r="F109" s="119" t="s">
        <v>91</v>
      </c>
    </row>
    <row r="110" spans="1:6">
      <c r="A110" s="99" t="s">
        <v>34</v>
      </c>
      <c r="B110" s="100">
        <f>B116*(0.01)</f>
        <v>10</v>
      </c>
      <c r="C110" s="102"/>
      <c r="D110" s="102" t="s">
        <v>98</v>
      </c>
      <c r="F110" s="119" t="s">
        <v>91</v>
      </c>
    </row>
    <row r="111" spans="1:6">
      <c r="A111" s="99" t="s">
        <v>32</v>
      </c>
      <c r="B111" s="100">
        <f>B116*(0.015)</f>
        <v>15</v>
      </c>
      <c r="C111" s="102"/>
      <c r="D111" s="102" t="s">
        <v>99</v>
      </c>
      <c r="F111" s="119" t="s">
        <v>91</v>
      </c>
    </row>
    <row r="112" spans="1:6">
      <c r="A112" s="99" t="s">
        <v>100</v>
      </c>
      <c r="B112" s="100">
        <f>B116*(0.165)</f>
        <v>165</v>
      </c>
      <c r="C112" s="102"/>
      <c r="D112" s="102" t="s">
        <v>101</v>
      </c>
      <c r="F112" s="119" t="s">
        <v>91</v>
      </c>
    </row>
    <row r="113" spans="1:6">
      <c r="A113" s="99" t="s">
        <v>36</v>
      </c>
      <c r="B113" s="100">
        <f>B116*(0.085)</f>
        <v>85</v>
      </c>
      <c r="C113" s="102"/>
      <c r="D113" s="102" t="s">
        <v>102</v>
      </c>
      <c r="F113" s="119" t="s">
        <v>91</v>
      </c>
    </row>
    <row r="114" spans="1:6">
      <c r="A114" s="102" t="s">
        <v>42</v>
      </c>
      <c r="B114" s="100">
        <f>B116*(0.015)</f>
        <v>15</v>
      </c>
      <c r="C114" s="102"/>
      <c r="D114" s="102" t="s">
        <v>103</v>
      </c>
      <c r="F114" s="119" t="s">
        <v>91</v>
      </c>
    </row>
    <row r="115" spans="1:6">
      <c r="A115" s="8" t="s">
        <v>60</v>
      </c>
      <c r="B115" s="9">
        <f>B116*(0.2)</f>
        <v>200</v>
      </c>
      <c r="C115" s="7"/>
      <c r="D115" s="7"/>
      <c r="F115" s="119" t="s">
        <v>91</v>
      </c>
    </row>
    <row r="116" spans="1:6">
      <c r="A116" s="10" t="s">
        <v>4</v>
      </c>
      <c r="B116" s="11">
        <v>1000</v>
      </c>
      <c r="C116" s="7"/>
      <c r="D116" s="7"/>
      <c r="F116" s="119" t="s">
        <v>91</v>
      </c>
    </row>
    <row r="117" spans="1:6">
      <c r="A117" s="2"/>
      <c r="B117" s="2"/>
      <c r="C117" s="2"/>
      <c r="D117" s="2"/>
      <c r="F117" s="119" t="s">
        <v>91</v>
      </c>
    </row>
    <row r="118" spans="1:6" ht="21.75">
      <c r="A118" s="50" t="s">
        <v>104</v>
      </c>
      <c r="B118" s="32"/>
      <c r="C118" s="32"/>
      <c r="D118" s="32"/>
      <c r="F118" s="119" t="s">
        <v>104</v>
      </c>
    </row>
    <row r="119" spans="1:6">
      <c r="A119" s="7"/>
      <c r="B119" s="7"/>
      <c r="C119" s="7"/>
      <c r="D119" s="7"/>
      <c r="F119" s="119" t="s">
        <v>104</v>
      </c>
    </row>
    <row r="120" spans="1:6">
      <c r="A120" s="8" t="s">
        <v>92</v>
      </c>
      <c r="B120" s="29">
        <f>B132*(0.05)</f>
        <v>50</v>
      </c>
      <c r="C120" s="7"/>
      <c r="D120" s="7" t="s">
        <v>105</v>
      </c>
      <c r="F120" s="119" t="s">
        <v>104</v>
      </c>
    </row>
    <row r="121" spans="1:6">
      <c r="A121" s="7" t="s">
        <v>94</v>
      </c>
      <c r="B121" s="29">
        <f>B132*(0.01)</f>
        <v>10</v>
      </c>
      <c r="C121" s="7"/>
      <c r="D121" s="7" t="s">
        <v>106</v>
      </c>
      <c r="F121" s="119" t="s">
        <v>104</v>
      </c>
    </row>
    <row r="122" spans="1:6">
      <c r="A122" s="102" t="s">
        <v>42</v>
      </c>
      <c r="B122" s="104">
        <f>B132*(0.015)</f>
        <v>15</v>
      </c>
      <c r="C122" s="102"/>
      <c r="D122" s="102" t="s">
        <v>95</v>
      </c>
      <c r="F122" s="119" t="s">
        <v>104</v>
      </c>
    </row>
    <row r="123" spans="1:6">
      <c r="A123" s="99" t="s">
        <v>27</v>
      </c>
      <c r="B123" s="104">
        <f>B132*(0.075)</f>
        <v>75</v>
      </c>
      <c r="C123" s="102"/>
      <c r="D123" s="99" t="s">
        <v>107</v>
      </c>
      <c r="F123" s="119" t="s">
        <v>104</v>
      </c>
    </row>
    <row r="124" spans="1:6">
      <c r="A124" s="99" t="s">
        <v>92</v>
      </c>
      <c r="B124" s="104">
        <f>B132*(0.45)</f>
        <v>450</v>
      </c>
      <c r="C124" s="102"/>
      <c r="D124" s="102" t="s">
        <v>108</v>
      </c>
      <c r="F124" s="119" t="s">
        <v>104</v>
      </c>
    </row>
    <row r="125" spans="1:6">
      <c r="A125" s="99" t="s">
        <v>32</v>
      </c>
      <c r="B125" s="104">
        <f>B132*(0.02)</f>
        <v>20</v>
      </c>
      <c r="C125" s="102"/>
      <c r="D125" s="102" t="s">
        <v>98</v>
      </c>
      <c r="F125" s="119" t="s">
        <v>104</v>
      </c>
    </row>
    <row r="126" spans="1:6">
      <c r="A126" s="99" t="s">
        <v>34</v>
      </c>
      <c r="B126" s="104">
        <f>B132*(0.01)</f>
        <v>10</v>
      </c>
      <c r="C126" s="102"/>
      <c r="D126" s="102" t="s">
        <v>99</v>
      </c>
      <c r="F126" s="119" t="s">
        <v>104</v>
      </c>
    </row>
    <row r="127" spans="1:6">
      <c r="A127" s="99" t="s">
        <v>96</v>
      </c>
      <c r="B127" s="104">
        <f>B132*(0.01)</f>
        <v>10</v>
      </c>
      <c r="C127" s="102"/>
      <c r="D127" s="102" t="s">
        <v>109</v>
      </c>
      <c r="F127" s="119" t="s">
        <v>104</v>
      </c>
    </row>
    <row r="128" spans="1:6">
      <c r="A128" s="99" t="s">
        <v>110</v>
      </c>
      <c r="B128" s="104">
        <f>B132*(0.15)</f>
        <v>150</v>
      </c>
      <c r="C128" s="102"/>
      <c r="D128" s="102" t="s">
        <v>102</v>
      </c>
      <c r="F128" s="119" t="s">
        <v>104</v>
      </c>
    </row>
    <row r="129" spans="1:6">
      <c r="A129" s="99" t="s">
        <v>36</v>
      </c>
      <c r="B129" s="104">
        <f>B132*(0.05)</f>
        <v>50</v>
      </c>
      <c r="C129" s="102"/>
      <c r="D129" s="102" t="s">
        <v>111</v>
      </c>
      <c r="F129" s="119" t="s">
        <v>104</v>
      </c>
    </row>
    <row r="130" spans="1:6">
      <c r="A130" s="99" t="s">
        <v>100</v>
      </c>
      <c r="B130" s="104">
        <f>B132*(0.025)</f>
        <v>25</v>
      </c>
      <c r="C130" s="102"/>
      <c r="D130" s="102"/>
      <c r="F130" s="119" t="s">
        <v>104</v>
      </c>
    </row>
    <row r="131" spans="1:6">
      <c r="A131" s="8" t="s">
        <v>60</v>
      </c>
      <c r="B131" s="29">
        <f>B132*(0.15)</f>
        <v>150</v>
      </c>
      <c r="C131" s="7"/>
      <c r="D131" s="7" t="s">
        <v>112</v>
      </c>
      <c r="F131" s="119" t="s">
        <v>104</v>
      </c>
    </row>
    <row r="132" spans="1:6">
      <c r="A132" s="10" t="s">
        <v>4</v>
      </c>
      <c r="B132" s="11">
        <v>1000</v>
      </c>
      <c r="C132" s="7"/>
      <c r="D132" s="7"/>
      <c r="F132" s="119" t="s">
        <v>104</v>
      </c>
    </row>
    <row r="133" spans="1:6">
      <c r="A133" s="2"/>
      <c r="B133" s="2"/>
      <c r="C133" s="2"/>
      <c r="D133" s="2"/>
      <c r="F133" s="119" t="s">
        <v>104</v>
      </c>
    </row>
    <row r="134" spans="1:6">
      <c r="A134" s="26" t="s">
        <v>113</v>
      </c>
      <c r="B134" s="27"/>
      <c r="C134" s="27"/>
      <c r="D134" s="27"/>
      <c r="F134" s="119" t="s">
        <v>113</v>
      </c>
    </row>
    <row r="135" spans="1:6">
      <c r="A135" s="8"/>
      <c r="B135" s="28"/>
      <c r="C135" s="8"/>
      <c r="D135" s="8"/>
      <c r="F135" s="119" t="s">
        <v>113</v>
      </c>
    </row>
    <row r="136" spans="1:6">
      <c r="A136" s="8" t="s">
        <v>27</v>
      </c>
      <c r="B136" s="29">
        <f>B150*(0.025)</f>
        <v>25</v>
      </c>
      <c r="C136" s="8"/>
      <c r="D136" s="7" t="s">
        <v>28</v>
      </c>
      <c r="F136" s="119" t="s">
        <v>113</v>
      </c>
    </row>
    <row r="137" spans="1:6">
      <c r="A137" s="7" t="s">
        <v>114</v>
      </c>
      <c r="B137" s="51">
        <f>B150*(0.01)</f>
        <v>10</v>
      </c>
      <c r="C137" s="8"/>
      <c r="D137" s="7" t="s">
        <v>30</v>
      </c>
      <c r="F137" s="119" t="s">
        <v>113</v>
      </c>
    </row>
    <row r="138" spans="1:6">
      <c r="A138" s="7" t="s">
        <v>115</v>
      </c>
      <c r="B138" s="51">
        <f>B150*(0.04)</f>
        <v>40</v>
      </c>
      <c r="C138" s="8"/>
      <c r="D138" s="7" t="s">
        <v>116</v>
      </c>
      <c r="F138" s="119" t="s">
        <v>113</v>
      </c>
    </row>
    <row r="139" spans="1:6">
      <c r="A139" s="102" t="s">
        <v>29</v>
      </c>
      <c r="B139" s="104">
        <f>B150*(0.015)</f>
        <v>15</v>
      </c>
      <c r="C139" s="99"/>
      <c r="D139" s="102" t="s">
        <v>117</v>
      </c>
      <c r="F139" s="119" t="s">
        <v>113</v>
      </c>
    </row>
    <row r="140" spans="1:6">
      <c r="A140" s="99" t="s">
        <v>2</v>
      </c>
      <c r="B140" s="104">
        <f>B150*(0.01)</f>
        <v>10</v>
      </c>
      <c r="C140" s="99"/>
      <c r="D140" s="99" t="s">
        <v>118</v>
      </c>
      <c r="F140" s="119" t="s">
        <v>113</v>
      </c>
    </row>
    <row r="141" spans="1:6">
      <c r="A141" s="99" t="s">
        <v>32</v>
      </c>
      <c r="B141" s="104">
        <f>B150*(0.04)</f>
        <v>40</v>
      </c>
      <c r="C141" s="99"/>
      <c r="D141" s="102" t="s">
        <v>119</v>
      </c>
      <c r="F141" s="119" t="s">
        <v>113</v>
      </c>
    </row>
    <row r="142" spans="1:6">
      <c r="A142" s="102" t="s">
        <v>34</v>
      </c>
      <c r="B142" s="104">
        <f>B150*(0.01)</f>
        <v>10</v>
      </c>
      <c r="C142" s="99"/>
      <c r="D142" s="102" t="s">
        <v>35</v>
      </c>
      <c r="F142" s="119" t="s">
        <v>113</v>
      </c>
    </row>
    <row r="143" spans="1:6">
      <c r="A143" s="102" t="s">
        <v>42</v>
      </c>
      <c r="B143" s="104">
        <f>B150*(0.02)</f>
        <v>20</v>
      </c>
      <c r="C143" s="99"/>
      <c r="D143" s="102" t="s">
        <v>37</v>
      </c>
      <c r="F143" s="119" t="s">
        <v>113</v>
      </c>
    </row>
    <row r="144" spans="1:6">
      <c r="A144" s="102" t="s">
        <v>38</v>
      </c>
      <c r="B144" s="104">
        <f>B150*(0.3)</f>
        <v>300</v>
      </c>
      <c r="C144" s="99"/>
      <c r="D144" s="102" t="s">
        <v>39</v>
      </c>
      <c r="F144" s="119" t="s">
        <v>113</v>
      </c>
    </row>
    <row r="145" spans="1:6">
      <c r="A145" s="102" t="s">
        <v>40</v>
      </c>
      <c r="B145" s="104">
        <f>B150*(0.12)</f>
        <v>120</v>
      </c>
      <c r="C145" s="99"/>
      <c r="D145" s="102" t="s">
        <v>120</v>
      </c>
      <c r="F145" s="119" t="s">
        <v>113</v>
      </c>
    </row>
    <row r="146" spans="1:6">
      <c r="A146" s="99" t="s">
        <v>44</v>
      </c>
      <c r="B146" s="104">
        <f>B150*(0.04)</f>
        <v>40</v>
      </c>
      <c r="C146" s="99"/>
      <c r="D146" s="105" t="s">
        <v>43</v>
      </c>
      <c r="F146" s="119" t="s">
        <v>113</v>
      </c>
    </row>
    <row r="147" spans="1:6">
      <c r="A147" s="99" t="s">
        <v>36</v>
      </c>
      <c r="B147" s="104">
        <f>B150*(0.15)</f>
        <v>150</v>
      </c>
      <c r="C147" s="99"/>
      <c r="D147" s="102" t="s">
        <v>45</v>
      </c>
      <c r="F147" s="119" t="s">
        <v>113</v>
      </c>
    </row>
    <row r="148" spans="1:6">
      <c r="A148" s="111" t="s">
        <v>49</v>
      </c>
      <c r="B148" s="112">
        <f>SUM(B136:B147)</f>
        <v>780</v>
      </c>
      <c r="C148" s="99"/>
      <c r="D148" s="99" t="s">
        <v>121</v>
      </c>
      <c r="F148" s="119" t="s">
        <v>113</v>
      </c>
    </row>
    <row r="149" spans="1:6">
      <c r="A149" s="113" t="s">
        <v>47</v>
      </c>
      <c r="B149" s="104">
        <f>B150*(0.25)</f>
        <v>250</v>
      </c>
      <c r="C149" s="111"/>
      <c r="D149" s="99" t="s">
        <v>122</v>
      </c>
      <c r="F149" s="119" t="s">
        <v>113</v>
      </c>
    </row>
    <row r="150" spans="1:6">
      <c r="A150" s="10" t="s">
        <v>123</v>
      </c>
      <c r="B150" s="25">
        <v>1000</v>
      </c>
      <c r="C150" s="10"/>
      <c r="D150" s="7" t="s">
        <v>124</v>
      </c>
      <c r="F150" s="119" t="s">
        <v>113</v>
      </c>
    </row>
    <row r="151" spans="1:6">
      <c r="A151" s="8"/>
      <c r="B151" s="28"/>
      <c r="C151" s="10"/>
      <c r="D151" s="7" t="s">
        <v>50</v>
      </c>
      <c r="F151" s="119" t="s">
        <v>113</v>
      </c>
    </row>
    <row r="152" spans="1:6">
      <c r="A152" s="52"/>
      <c r="B152" s="51"/>
      <c r="C152" s="10"/>
      <c r="D152" s="8" t="s">
        <v>125</v>
      </c>
      <c r="F152" s="119" t="s">
        <v>113</v>
      </c>
    </row>
    <row r="153" spans="1:6">
      <c r="A153" s="7"/>
      <c r="B153" s="7"/>
      <c r="C153" s="8"/>
      <c r="D153" s="7" t="s">
        <v>126</v>
      </c>
      <c r="F153" s="119" t="s">
        <v>113</v>
      </c>
    </row>
    <row r="154" spans="1:6">
      <c r="A154" s="8"/>
      <c r="B154" s="29"/>
      <c r="C154" s="8"/>
      <c r="D154" s="8" t="s">
        <v>127</v>
      </c>
      <c r="F154" s="119" t="s">
        <v>113</v>
      </c>
    </row>
    <row r="155" spans="1:6">
      <c r="A155" s="2"/>
      <c r="B155" s="2"/>
      <c r="C155" s="2"/>
      <c r="D155" s="2"/>
      <c r="F155" s="119" t="s">
        <v>113</v>
      </c>
    </row>
    <row r="156" spans="1:6">
      <c r="A156" s="53" t="s">
        <v>128</v>
      </c>
      <c r="B156" s="54"/>
      <c r="C156" s="54"/>
      <c r="D156" s="54"/>
      <c r="F156" s="119" t="s">
        <v>128</v>
      </c>
    </row>
    <row r="157" spans="1:6">
      <c r="A157" s="8"/>
      <c r="B157" s="28"/>
      <c r="C157" s="8"/>
      <c r="D157" s="8"/>
      <c r="F157" s="119" t="s">
        <v>128</v>
      </c>
    </row>
    <row r="158" spans="1:6">
      <c r="A158" s="55" t="s">
        <v>129</v>
      </c>
      <c r="B158" s="45">
        <v>24</v>
      </c>
      <c r="C158" s="56" t="s">
        <v>130</v>
      </c>
      <c r="D158" s="8"/>
      <c r="F158" s="119" t="s">
        <v>128</v>
      </c>
    </row>
    <row r="159" spans="1:6">
      <c r="A159" s="8"/>
      <c r="B159" s="28"/>
      <c r="C159" s="8"/>
      <c r="D159" s="8"/>
      <c r="F159" s="119" t="s">
        <v>128</v>
      </c>
    </row>
    <row r="160" spans="1:6">
      <c r="A160" s="8" t="s">
        <v>27</v>
      </c>
      <c r="B160" s="29">
        <f>B170*(0.1)</f>
        <v>100</v>
      </c>
      <c r="C160" s="8"/>
      <c r="D160" s="7" t="s">
        <v>131</v>
      </c>
      <c r="F160" s="119" t="s">
        <v>128</v>
      </c>
    </row>
    <row r="161" spans="1:6">
      <c r="A161" s="7" t="s">
        <v>29</v>
      </c>
      <c r="B161" s="29">
        <f>B170*(0.02)</f>
        <v>20</v>
      </c>
      <c r="C161" s="8"/>
      <c r="D161" s="7" t="s">
        <v>30</v>
      </c>
      <c r="F161" s="119" t="s">
        <v>128</v>
      </c>
    </row>
    <row r="162" spans="1:6">
      <c r="A162" s="8" t="s">
        <v>2</v>
      </c>
      <c r="B162" s="29">
        <f>B170*(0.01)</f>
        <v>10</v>
      </c>
      <c r="C162" s="8"/>
      <c r="D162" s="7" t="s">
        <v>116</v>
      </c>
      <c r="F162" s="119" t="s">
        <v>128</v>
      </c>
    </row>
    <row r="163" spans="1:6">
      <c r="A163" s="99" t="s">
        <v>32</v>
      </c>
      <c r="B163" s="104">
        <f>B170*(0.04)</f>
        <v>40</v>
      </c>
      <c r="C163" s="99"/>
      <c r="D163" s="102" t="s">
        <v>132</v>
      </c>
      <c r="F163" s="119" t="s">
        <v>128</v>
      </c>
    </row>
    <row r="164" spans="1:6">
      <c r="A164" s="102" t="s">
        <v>34</v>
      </c>
      <c r="B164" s="104">
        <f>B170*(0.01)</f>
        <v>10</v>
      </c>
      <c r="C164" s="99"/>
      <c r="D164" s="102" t="s">
        <v>133</v>
      </c>
      <c r="F164" s="119" t="s">
        <v>128</v>
      </c>
    </row>
    <row r="165" spans="1:6">
      <c r="A165" s="102" t="s">
        <v>42</v>
      </c>
      <c r="B165" s="104">
        <f>B170*(0.02)</f>
        <v>20</v>
      </c>
      <c r="C165" s="99"/>
      <c r="D165" s="102" t="s">
        <v>134</v>
      </c>
      <c r="F165" s="119" t="s">
        <v>128</v>
      </c>
    </row>
    <row r="166" spans="1:6">
      <c r="A166" s="102" t="s">
        <v>38</v>
      </c>
      <c r="B166" s="104">
        <f>B170*(0.375)</f>
        <v>375</v>
      </c>
      <c r="C166" s="99"/>
      <c r="D166" s="102" t="s">
        <v>37</v>
      </c>
      <c r="F166" s="119" t="s">
        <v>128</v>
      </c>
    </row>
    <row r="167" spans="1:6">
      <c r="A167" s="102" t="s">
        <v>40</v>
      </c>
      <c r="B167" s="104">
        <f>B170*(0.15)</f>
        <v>150</v>
      </c>
      <c r="C167" s="99"/>
      <c r="D167" s="102" t="s">
        <v>135</v>
      </c>
      <c r="F167" s="119" t="s">
        <v>128</v>
      </c>
    </row>
    <row r="168" spans="1:6">
      <c r="A168" s="99" t="s">
        <v>115</v>
      </c>
      <c r="B168" s="104">
        <f>B170*(0.2)</f>
        <v>200</v>
      </c>
      <c r="C168" s="99"/>
      <c r="D168" s="99" t="s">
        <v>136</v>
      </c>
      <c r="F168" s="119" t="s">
        <v>128</v>
      </c>
    </row>
    <row r="169" spans="1:6">
      <c r="A169" s="99" t="s">
        <v>137</v>
      </c>
      <c r="B169" s="104">
        <f>B170*(0.1)</f>
        <v>100</v>
      </c>
      <c r="C169" s="99"/>
      <c r="D169" s="99" t="s">
        <v>138</v>
      </c>
      <c r="F169" s="119" t="s">
        <v>128</v>
      </c>
    </row>
    <row r="170" spans="1:6">
      <c r="A170" s="10" t="s">
        <v>49</v>
      </c>
      <c r="B170" s="25">
        <v>1000</v>
      </c>
      <c r="C170" s="8"/>
      <c r="D170" s="8" t="s">
        <v>51</v>
      </c>
      <c r="F170" s="119" t="s">
        <v>128</v>
      </c>
    </row>
    <row r="171" spans="1:6">
      <c r="A171" s="8" t="s">
        <v>139</v>
      </c>
      <c r="B171" s="29">
        <f>B170*(0.273)</f>
        <v>273</v>
      </c>
      <c r="C171" s="8"/>
      <c r="D171" s="8"/>
      <c r="F171" s="119" t="s">
        <v>128</v>
      </c>
    </row>
    <row r="172" spans="1:6">
      <c r="A172" s="2"/>
      <c r="B172" s="2"/>
      <c r="C172" s="2"/>
      <c r="D172" s="2"/>
      <c r="F172" s="119" t="s">
        <v>128</v>
      </c>
    </row>
    <row r="173" spans="1:6">
      <c r="A173" s="26" t="s">
        <v>140</v>
      </c>
      <c r="B173" s="27"/>
      <c r="C173" s="27"/>
      <c r="D173" s="27"/>
      <c r="F173" s="119" t="s">
        <v>140</v>
      </c>
    </row>
    <row r="174" spans="1:6">
      <c r="A174" s="56"/>
      <c r="B174" s="28"/>
      <c r="C174" s="57"/>
      <c r="D174" s="49"/>
      <c r="F174" s="119" t="s">
        <v>140</v>
      </c>
    </row>
    <row r="175" spans="1:6">
      <c r="A175" s="12" t="s">
        <v>141</v>
      </c>
      <c r="B175" s="58">
        <v>1</v>
      </c>
      <c r="C175" s="59" t="s">
        <v>142</v>
      </c>
      <c r="D175" s="7"/>
      <c r="F175" s="119" t="s">
        <v>140</v>
      </c>
    </row>
    <row r="176" spans="1:6">
      <c r="A176" s="8"/>
      <c r="B176" s="29"/>
      <c r="C176" s="49"/>
      <c r="D176" s="49"/>
      <c r="F176" s="119" t="s">
        <v>140</v>
      </c>
    </row>
    <row r="177" spans="1:6">
      <c r="A177" s="102" t="s">
        <v>42</v>
      </c>
      <c r="B177" s="104">
        <f>B186*(0.025)</f>
        <v>25</v>
      </c>
      <c r="C177" s="110"/>
      <c r="D177" s="102" t="s">
        <v>143</v>
      </c>
      <c r="F177" s="119" t="s">
        <v>140</v>
      </c>
    </row>
    <row r="178" spans="1:6">
      <c r="A178" s="102" t="s">
        <v>40</v>
      </c>
      <c r="B178" s="104">
        <f>B186*(0.2)</f>
        <v>200</v>
      </c>
      <c r="C178" s="110"/>
      <c r="D178" s="102" t="s">
        <v>144</v>
      </c>
      <c r="F178" s="119" t="s">
        <v>140</v>
      </c>
    </row>
    <row r="179" spans="1:6">
      <c r="A179" s="102" t="s">
        <v>38</v>
      </c>
      <c r="B179" s="104">
        <f>B186*(0.2)</f>
        <v>200</v>
      </c>
      <c r="C179" s="110"/>
      <c r="D179" s="102" t="s">
        <v>145</v>
      </c>
      <c r="F179" s="119" t="s">
        <v>140</v>
      </c>
    </row>
    <row r="180" spans="1:6">
      <c r="A180" s="99" t="s">
        <v>87</v>
      </c>
      <c r="B180" s="104">
        <f>B186*(0.125)</f>
        <v>125</v>
      </c>
      <c r="C180" s="110"/>
      <c r="D180" s="102" t="s">
        <v>146</v>
      </c>
      <c r="F180" s="119" t="s">
        <v>140</v>
      </c>
    </row>
    <row r="181" spans="1:6">
      <c r="A181" s="114" t="s">
        <v>147</v>
      </c>
      <c r="B181" s="104">
        <f>B186*(0.075)</f>
        <v>75</v>
      </c>
      <c r="C181" s="110"/>
      <c r="D181" s="102" t="s">
        <v>148</v>
      </c>
      <c r="F181" s="119" t="s">
        <v>140</v>
      </c>
    </row>
    <row r="182" spans="1:6">
      <c r="A182" s="99" t="s">
        <v>2</v>
      </c>
      <c r="B182" s="104">
        <f>B186*(0.01)</f>
        <v>10</v>
      </c>
      <c r="C182" s="110"/>
      <c r="D182" s="102" t="s">
        <v>149</v>
      </c>
      <c r="F182" s="119" t="s">
        <v>140</v>
      </c>
    </row>
    <row r="183" spans="1:6">
      <c r="A183" s="99" t="s">
        <v>32</v>
      </c>
      <c r="B183" s="104">
        <f>B186*(0.025)</f>
        <v>25</v>
      </c>
      <c r="C183" s="110"/>
      <c r="D183" s="102" t="s">
        <v>150</v>
      </c>
      <c r="F183" s="119" t="s">
        <v>140</v>
      </c>
    </row>
    <row r="184" spans="1:6">
      <c r="A184" s="99" t="s">
        <v>36</v>
      </c>
      <c r="B184" s="104">
        <f>B186*(0.2)</f>
        <v>200</v>
      </c>
      <c r="C184" s="110"/>
      <c r="D184" s="102" t="s">
        <v>151</v>
      </c>
      <c r="F184" s="119" t="s">
        <v>140</v>
      </c>
    </row>
    <row r="185" spans="1:6">
      <c r="A185" s="99" t="s">
        <v>152</v>
      </c>
      <c r="B185" s="104">
        <f>B186*(0.15)</f>
        <v>150</v>
      </c>
      <c r="C185" s="110"/>
      <c r="D185" s="102" t="s">
        <v>153</v>
      </c>
      <c r="F185" s="119" t="s">
        <v>140</v>
      </c>
    </row>
    <row r="186" spans="1:6">
      <c r="A186" s="10" t="s">
        <v>49</v>
      </c>
      <c r="B186" s="25">
        <v>1000</v>
      </c>
      <c r="C186" s="49"/>
      <c r="D186" s="7" t="s">
        <v>154</v>
      </c>
      <c r="F186" s="119" t="s">
        <v>140</v>
      </c>
    </row>
    <row r="187" spans="1:6">
      <c r="A187" s="34"/>
      <c r="B187" s="34"/>
      <c r="C187" s="49"/>
      <c r="D187" s="7" t="s">
        <v>155</v>
      </c>
      <c r="F187" s="119" t="s">
        <v>140</v>
      </c>
    </row>
    <row r="188" spans="1:6">
      <c r="A188" s="10"/>
      <c r="B188" s="16"/>
      <c r="C188" s="49"/>
      <c r="D188" s="7" t="s">
        <v>156</v>
      </c>
      <c r="F188" s="119" t="s">
        <v>140</v>
      </c>
    </row>
    <row r="189" spans="1:6">
      <c r="A189" s="2"/>
      <c r="B189" s="2"/>
      <c r="C189" s="2"/>
      <c r="D189" s="2"/>
      <c r="F189" s="119" t="s">
        <v>140</v>
      </c>
    </row>
    <row r="190" spans="1:6">
      <c r="A190" s="53" t="s">
        <v>157</v>
      </c>
      <c r="B190" s="54"/>
      <c r="C190" s="54"/>
      <c r="D190" s="54"/>
      <c r="F190" s="119" t="s">
        <v>157</v>
      </c>
    </row>
    <row r="191" spans="1:6">
      <c r="A191" s="7"/>
      <c r="B191" s="7"/>
      <c r="C191" s="7"/>
      <c r="D191" s="7"/>
      <c r="F191" s="119" t="s">
        <v>157</v>
      </c>
    </row>
    <row r="192" spans="1:6">
      <c r="A192" s="12" t="s">
        <v>141</v>
      </c>
      <c r="B192" s="58">
        <v>1</v>
      </c>
      <c r="C192" s="7" t="s">
        <v>158</v>
      </c>
      <c r="D192" s="34"/>
      <c r="F192" s="119" t="s">
        <v>157</v>
      </c>
    </row>
    <row r="193" spans="1:6">
      <c r="A193" s="7"/>
      <c r="B193" s="7"/>
      <c r="C193" s="7"/>
      <c r="D193" s="7"/>
      <c r="F193" s="119" t="s">
        <v>157</v>
      </c>
    </row>
    <row r="194" spans="1:6">
      <c r="A194" s="99" t="s">
        <v>159</v>
      </c>
      <c r="B194" s="100">
        <f>B204*(0.3)</f>
        <v>300</v>
      </c>
      <c r="C194" s="102"/>
      <c r="D194" s="102" t="s">
        <v>28</v>
      </c>
      <c r="F194" s="119" t="s">
        <v>157</v>
      </c>
    </row>
    <row r="195" spans="1:6">
      <c r="A195" s="102" t="s">
        <v>160</v>
      </c>
      <c r="B195" s="100">
        <f>B204*(0.3)</f>
        <v>300</v>
      </c>
      <c r="C195" s="102"/>
      <c r="D195" s="102" t="s">
        <v>30</v>
      </c>
      <c r="F195" s="119" t="s">
        <v>157</v>
      </c>
    </row>
    <row r="196" spans="1:6">
      <c r="A196" s="99" t="s">
        <v>34</v>
      </c>
      <c r="B196" s="100">
        <f>B204*(0.01)</f>
        <v>10</v>
      </c>
      <c r="C196" s="102"/>
      <c r="D196" s="102" t="s">
        <v>161</v>
      </c>
      <c r="F196" s="119" t="s">
        <v>157</v>
      </c>
    </row>
    <row r="197" spans="1:6">
      <c r="A197" s="99" t="s">
        <v>96</v>
      </c>
      <c r="B197" s="100">
        <f>B204*(0.01)</f>
        <v>10</v>
      </c>
      <c r="C197" s="102"/>
      <c r="D197" s="99" t="s">
        <v>33</v>
      </c>
      <c r="F197" s="119" t="s">
        <v>157</v>
      </c>
    </row>
    <row r="198" spans="1:6">
      <c r="A198" s="99" t="s">
        <v>32</v>
      </c>
      <c r="B198" s="100">
        <f>B204*(0.03)</f>
        <v>30</v>
      </c>
      <c r="C198" s="102"/>
      <c r="D198" s="102" t="s">
        <v>35</v>
      </c>
      <c r="F198" s="119" t="s">
        <v>157</v>
      </c>
    </row>
    <row r="199" spans="1:6">
      <c r="A199" s="99" t="s">
        <v>100</v>
      </c>
      <c r="B199" s="100">
        <f>B204*(0.115)</f>
        <v>115</v>
      </c>
      <c r="C199" s="102"/>
      <c r="D199" s="102" t="s">
        <v>37</v>
      </c>
      <c r="F199" s="119" t="s">
        <v>157</v>
      </c>
    </row>
    <row r="200" spans="1:6">
      <c r="A200" s="99" t="s">
        <v>27</v>
      </c>
      <c r="B200" s="100">
        <f>B204*(0.115)</f>
        <v>115</v>
      </c>
      <c r="C200" s="102"/>
      <c r="D200" s="102" t="s">
        <v>39</v>
      </c>
      <c r="F200" s="119" t="s">
        <v>157</v>
      </c>
    </row>
    <row r="201" spans="1:6">
      <c r="A201" s="102" t="s">
        <v>42</v>
      </c>
      <c r="B201" s="100">
        <f>B204*(0.015)</f>
        <v>15</v>
      </c>
      <c r="C201" s="102"/>
      <c r="D201" s="102" t="s">
        <v>101</v>
      </c>
      <c r="F201" s="119" t="s">
        <v>157</v>
      </c>
    </row>
    <row r="202" spans="1:6">
      <c r="A202" s="99" t="s">
        <v>65</v>
      </c>
      <c r="B202" s="100">
        <f>B204*(0.065)</f>
        <v>65</v>
      </c>
      <c r="C202" s="102"/>
      <c r="D202" s="102" t="s">
        <v>102</v>
      </c>
      <c r="F202" s="119" t="s">
        <v>157</v>
      </c>
    </row>
    <row r="203" spans="1:6">
      <c r="A203" s="99" t="s">
        <v>36</v>
      </c>
      <c r="B203" s="100">
        <f>B204*(0.05)</f>
        <v>50</v>
      </c>
      <c r="C203" s="7"/>
      <c r="D203" s="7" t="s">
        <v>162</v>
      </c>
      <c r="F203" s="119" t="s">
        <v>157</v>
      </c>
    </row>
    <row r="204" spans="1:6">
      <c r="A204" s="10" t="s">
        <v>4</v>
      </c>
      <c r="B204" s="25">
        <v>1000</v>
      </c>
      <c r="C204" s="7"/>
      <c r="D204" s="7" t="s">
        <v>163</v>
      </c>
      <c r="F204" s="119" t="s">
        <v>157</v>
      </c>
    </row>
    <row r="205" spans="1:6">
      <c r="A205" s="2"/>
      <c r="B205" s="2"/>
      <c r="C205" s="2"/>
      <c r="D205" s="2"/>
      <c r="F205" s="119" t="s">
        <v>157</v>
      </c>
    </row>
    <row r="206" spans="1:6">
      <c r="A206" s="3" t="s">
        <v>164</v>
      </c>
      <c r="B206" s="61"/>
      <c r="C206" s="61"/>
      <c r="D206" s="61"/>
      <c r="F206" s="119" t="s">
        <v>257</v>
      </c>
    </row>
    <row r="207" spans="1:6">
      <c r="A207" s="7"/>
      <c r="B207" s="7"/>
      <c r="C207" s="7"/>
      <c r="D207" s="7"/>
      <c r="F207" s="119" t="s">
        <v>257</v>
      </c>
    </row>
    <row r="208" spans="1:6">
      <c r="A208" s="8" t="s">
        <v>27</v>
      </c>
      <c r="B208" s="29">
        <f>B222*(0.14)</f>
        <v>140</v>
      </c>
      <c r="C208" s="7"/>
      <c r="D208" s="8" t="s">
        <v>165</v>
      </c>
      <c r="F208" s="119" t="s">
        <v>257</v>
      </c>
    </row>
    <row r="209" spans="1:6">
      <c r="A209" s="7" t="s">
        <v>29</v>
      </c>
      <c r="B209" s="29">
        <f>B222*(0.015)</f>
        <v>15</v>
      </c>
      <c r="C209" s="7"/>
      <c r="D209" s="8" t="s">
        <v>166</v>
      </c>
      <c r="F209" s="119" t="s">
        <v>257</v>
      </c>
    </row>
    <row r="210" spans="1:6">
      <c r="A210" s="8" t="s">
        <v>2</v>
      </c>
      <c r="B210" s="29">
        <f>B222*(0.01)</f>
        <v>10</v>
      </c>
      <c r="C210" s="7"/>
      <c r="D210" s="7" t="s">
        <v>116</v>
      </c>
      <c r="F210" s="119" t="s">
        <v>257</v>
      </c>
    </row>
    <row r="211" spans="1:6">
      <c r="A211" s="99" t="s">
        <v>32</v>
      </c>
      <c r="B211" s="104">
        <f>B222*(0.025)</f>
        <v>25</v>
      </c>
      <c r="C211" s="102"/>
      <c r="D211" s="102" t="s">
        <v>167</v>
      </c>
      <c r="F211" s="119" t="s">
        <v>257</v>
      </c>
    </row>
    <row r="212" spans="1:6">
      <c r="A212" s="102" t="s">
        <v>34</v>
      </c>
      <c r="B212" s="104">
        <f>B222*(0.01)</f>
        <v>10</v>
      </c>
      <c r="C212" s="102"/>
      <c r="D212" s="102" t="s">
        <v>168</v>
      </c>
      <c r="F212" s="119" t="s">
        <v>257</v>
      </c>
    </row>
    <row r="213" spans="1:6">
      <c r="A213" s="102" t="s">
        <v>42</v>
      </c>
      <c r="B213" s="104">
        <f>B222*(0.015)</f>
        <v>15</v>
      </c>
      <c r="C213" s="102"/>
      <c r="D213" s="99" t="s">
        <v>169</v>
      </c>
      <c r="F213" s="119" t="s">
        <v>257</v>
      </c>
    </row>
    <row r="214" spans="1:6">
      <c r="A214" s="102" t="s">
        <v>38</v>
      </c>
      <c r="B214" s="104">
        <f>B222*(0.3)</f>
        <v>300</v>
      </c>
      <c r="C214" s="102"/>
      <c r="D214" s="102" t="s">
        <v>35</v>
      </c>
      <c r="F214" s="119" t="s">
        <v>257</v>
      </c>
    </row>
    <row r="215" spans="1:6">
      <c r="A215" s="102" t="s">
        <v>40</v>
      </c>
      <c r="B215" s="100">
        <f>B222*(0.12)</f>
        <v>120</v>
      </c>
      <c r="C215" s="102"/>
      <c r="D215" s="102" t="s">
        <v>37</v>
      </c>
      <c r="F215" s="119" t="s">
        <v>257</v>
      </c>
    </row>
    <row r="216" spans="1:6">
      <c r="A216" s="99" t="s">
        <v>44</v>
      </c>
      <c r="B216" s="104">
        <f>B222*(0.04)</f>
        <v>40</v>
      </c>
      <c r="C216" s="102"/>
      <c r="D216" s="102" t="s">
        <v>135</v>
      </c>
      <c r="F216" s="119" t="s">
        <v>257</v>
      </c>
    </row>
    <row r="217" spans="1:6">
      <c r="A217" s="99" t="s">
        <v>170</v>
      </c>
      <c r="B217" s="104">
        <f>B222*(0.025)</f>
        <v>25</v>
      </c>
      <c r="C217" s="110"/>
      <c r="D217" s="99"/>
      <c r="F217" s="119" t="s">
        <v>257</v>
      </c>
    </row>
    <row r="218" spans="1:6">
      <c r="A218" s="99" t="s">
        <v>27</v>
      </c>
      <c r="B218" s="104">
        <f>B222*(0.05)</f>
        <v>50</v>
      </c>
      <c r="C218" s="99"/>
      <c r="D218" s="102" t="s">
        <v>120</v>
      </c>
      <c r="F218" s="119" t="s">
        <v>257</v>
      </c>
    </row>
    <row r="219" spans="1:6">
      <c r="A219" s="62" t="s">
        <v>171</v>
      </c>
      <c r="B219" s="63">
        <f>SUM(B208:B218)</f>
        <v>750</v>
      </c>
      <c r="C219" s="49"/>
      <c r="D219" s="33" t="s">
        <v>172</v>
      </c>
      <c r="F219" s="119" t="s">
        <v>257</v>
      </c>
    </row>
    <row r="220" spans="1:6">
      <c r="A220" s="62"/>
      <c r="B220" s="40"/>
      <c r="C220" s="8"/>
      <c r="D220" s="7" t="s">
        <v>173</v>
      </c>
      <c r="F220" s="119" t="s">
        <v>257</v>
      </c>
    </row>
    <row r="221" spans="1:6">
      <c r="A221" s="8" t="s">
        <v>174</v>
      </c>
      <c r="B221" s="29">
        <f>B222*(0.25)</f>
        <v>250</v>
      </c>
      <c r="C221" s="8"/>
      <c r="D221" s="8" t="s">
        <v>175</v>
      </c>
      <c r="F221" s="119" t="s">
        <v>257</v>
      </c>
    </row>
    <row r="222" spans="1:6">
      <c r="A222" s="10" t="s">
        <v>69</v>
      </c>
      <c r="B222" s="11">
        <v>1000</v>
      </c>
      <c r="C222" s="8"/>
      <c r="D222" s="8" t="s">
        <v>176</v>
      </c>
      <c r="F222" s="119" t="s">
        <v>257</v>
      </c>
    </row>
    <row r="223" spans="1:6">
      <c r="A223" s="2"/>
      <c r="B223" s="2"/>
      <c r="C223" s="2"/>
      <c r="D223" s="7" t="s">
        <v>50</v>
      </c>
      <c r="F223" s="119" t="s">
        <v>257</v>
      </c>
    </row>
    <row r="224" spans="1:6">
      <c r="A224" s="2"/>
      <c r="B224" s="2"/>
      <c r="C224" s="2"/>
      <c r="D224" s="7" t="s">
        <v>177</v>
      </c>
      <c r="F224" s="119" t="s">
        <v>257</v>
      </c>
    </row>
    <row r="225" spans="1:6">
      <c r="A225" s="2"/>
      <c r="B225" s="2"/>
      <c r="C225" s="2"/>
      <c r="D225" s="2"/>
      <c r="F225" s="119" t="s">
        <v>257</v>
      </c>
    </row>
    <row r="226" spans="1:6">
      <c r="A226" s="3" t="s">
        <v>178</v>
      </c>
      <c r="B226" s="61"/>
      <c r="C226" s="64"/>
      <c r="D226" s="6"/>
      <c r="F226" s="119" t="s">
        <v>258</v>
      </c>
    </row>
    <row r="227" spans="1:6">
      <c r="A227" s="34"/>
      <c r="B227" s="34"/>
      <c r="C227" s="57"/>
      <c r="D227" s="8"/>
      <c r="F227" s="119" t="s">
        <v>258</v>
      </c>
    </row>
    <row r="228" spans="1:6">
      <c r="A228" s="8" t="s">
        <v>27</v>
      </c>
      <c r="B228" s="29">
        <f>B238*(0.075)</f>
        <v>75</v>
      </c>
      <c r="C228" s="57"/>
      <c r="D228" s="8" t="s">
        <v>179</v>
      </c>
      <c r="F228" s="119" t="s">
        <v>258</v>
      </c>
    </row>
    <row r="229" spans="1:6">
      <c r="A229" s="7" t="s">
        <v>29</v>
      </c>
      <c r="B229" s="29">
        <f>B238*(0.015)</f>
        <v>15</v>
      </c>
      <c r="C229" s="57"/>
      <c r="D229" s="7" t="s">
        <v>180</v>
      </c>
      <c r="F229" s="119" t="s">
        <v>258</v>
      </c>
    </row>
    <row r="230" spans="1:6">
      <c r="A230" s="8" t="s">
        <v>2</v>
      </c>
      <c r="B230" s="29">
        <f>B238*(0.01)</f>
        <v>10</v>
      </c>
      <c r="C230" s="57"/>
      <c r="D230" s="7" t="s">
        <v>181</v>
      </c>
      <c r="F230" s="119" t="s">
        <v>258</v>
      </c>
    </row>
    <row r="231" spans="1:6">
      <c r="A231" s="8" t="s">
        <v>32</v>
      </c>
      <c r="B231" s="29">
        <f>B238*(0.025)</f>
        <v>25</v>
      </c>
      <c r="C231" s="57"/>
      <c r="D231" s="7" t="s">
        <v>182</v>
      </c>
      <c r="F231" s="119" t="s">
        <v>258</v>
      </c>
    </row>
    <row r="232" spans="1:6">
      <c r="A232" s="102" t="s">
        <v>34</v>
      </c>
      <c r="B232" s="104">
        <f>B238*(0.01)</f>
        <v>10</v>
      </c>
      <c r="C232" s="115"/>
      <c r="D232" s="99" t="s">
        <v>183</v>
      </c>
      <c r="F232" s="119" t="s">
        <v>258</v>
      </c>
    </row>
    <row r="233" spans="1:6">
      <c r="A233" s="102" t="s">
        <v>42</v>
      </c>
      <c r="B233" s="104">
        <f>B238*(0.02)</f>
        <v>20</v>
      </c>
      <c r="C233" s="115"/>
      <c r="D233" s="102" t="s">
        <v>184</v>
      </c>
      <c r="F233" s="119" t="s">
        <v>258</v>
      </c>
    </row>
    <row r="234" spans="1:6">
      <c r="A234" s="102" t="s">
        <v>38</v>
      </c>
      <c r="B234" s="104">
        <f>B238*(0.225)</f>
        <v>225</v>
      </c>
      <c r="C234" s="115"/>
      <c r="D234" s="102" t="s">
        <v>185</v>
      </c>
      <c r="F234" s="119" t="s">
        <v>258</v>
      </c>
    </row>
    <row r="235" spans="1:6">
      <c r="A235" s="102" t="s">
        <v>40</v>
      </c>
      <c r="B235" s="104">
        <f>B238*(0.2)</f>
        <v>200</v>
      </c>
      <c r="C235" s="115"/>
      <c r="D235" s="99" t="s">
        <v>186</v>
      </c>
      <c r="F235" s="119" t="s">
        <v>258</v>
      </c>
    </row>
    <row r="236" spans="1:6">
      <c r="A236" s="99" t="s">
        <v>36</v>
      </c>
      <c r="B236" s="104">
        <f>B238*(0.175)</f>
        <v>175</v>
      </c>
      <c r="C236" s="115"/>
      <c r="D236" s="102" t="s">
        <v>187</v>
      </c>
      <c r="F236" s="119" t="s">
        <v>258</v>
      </c>
    </row>
    <row r="237" spans="1:6">
      <c r="A237" s="8" t="s">
        <v>44</v>
      </c>
      <c r="B237" s="29">
        <f>B238*(0.25)</f>
        <v>250</v>
      </c>
      <c r="C237" s="57"/>
      <c r="D237" s="7" t="s">
        <v>188</v>
      </c>
      <c r="F237" s="119" t="s">
        <v>258</v>
      </c>
    </row>
    <row r="238" spans="1:6">
      <c r="A238" s="10" t="s">
        <v>49</v>
      </c>
      <c r="B238" s="25">
        <v>1000</v>
      </c>
      <c r="C238" s="57"/>
      <c r="D238" s="7" t="s">
        <v>189</v>
      </c>
      <c r="F238" s="119" t="s">
        <v>258</v>
      </c>
    </row>
    <row r="239" spans="1:6">
      <c r="A239" s="34"/>
      <c r="B239" s="34"/>
      <c r="C239" s="57"/>
      <c r="D239" s="7" t="s">
        <v>190</v>
      </c>
      <c r="F239" s="119" t="s">
        <v>258</v>
      </c>
    </row>
    <row r="240" spans="1:6">
      <c r="A240" s="65" t="s">
        <v>191</v>
      </c>
      <c r="B240" s="1"/>
      <c r="C240" s="49"/>
      <c r="D240" s="8"/>
      <c r="F240" s="119" t="s">
        <v>258</v>
      </c>
    </row>
    <row r="241" spans="1:6">
      <c r="A241" s="8"/>
      <c r="B241" s="28"/>
      <c r="C241" s="8"/>
      <c r="D241" s="8"/>
      <c r="F241" s="119" t="s">
        <v>258</v>
      </c>
    </row>
    <row r="242" spans="1:6">
      <c r="A242" s="12" t="s">
        <v>192</v>
      </c>
      <c r="B242" s="29">
        <v>1000</v>
      </c>
      <c r="C242" s="44"/>
      <c r="D242" s="56"/>
      <c r="F242" s="119" t="s">
        <v>258</v>
      </c>
    </row>
    <row r="243" spans="1:6">
      <c r="A243" s="8"/>
      <c r="B243" s="28"/>
      <c r="C243" s="8"/>
      <c r="D243" s="8" t="s">
        <v>193</v>
      </c>
      <c r="F243" s="119" t="s">
        <v>258</v>
      </c>
    </row>
    <row r="244" spans="1:6">
      <c r="A244" s="8"/>
      <c r="B244" s="28"/>
      <c r="C244" s="57"/>
      <c r="D244" s="7" t="s">
        <v>194</v>
      </c>
      <c r="F244" s="119" t="s">
        <v>258</v>
      </c>
    </row>
    <row r="245" spans="1:6">
      <c r="A245" s="8"/>
      <c r="B245" s="28"/>
      <c r="C245" s="57"/>
      <c r="D245" s="7" t="s">
        <v>195</v>
      </c>
      <c r="F245" s="119" t="s">
        <v>258</v>
      </c>
    </row>
    <row r="246" spans="1:6">
      <c r="A246" s="7"/>
      <c r="B246" s="66"/>
      <c r="C246" s="57"/>
      <c r="D246" s="8" t="s">
        <v>196</v>
      </c>
      <c r="F246" s="119" t="s">
        <v>258</v>
      </c>
    </row>
    <row r="247" spans="1:6">
      <c r="A247" s="7"/>
      <c r="B247" s="66"/>
      <c r="C247" s="57"/>
      <c r="D247" s="7" t="s">
        <v>197</v>
      </c>
      <c r="F247" s="119" t="s">
        <v>258</v>
      </c>
    </row>
    <row r="248" spans="1:6">
      <c r="A248" s="65" t="s">
        <v>198</v>
      </c>
      <c r="B248" s="49"/>
      <c r="C248" s="49"/>
      <c r="D248" s="7"/>
      <c r="F248" s="119" t="s">
        <v>258</v>
      </c>
    </row>
    <row r="249" spans="1:6">
      <c r="A249" s="65"/>
      <c r="B249" s="49"/>
      <c r="C249" s="49"/>
      <c r="D249" s="8" t="s">
        <v>199</v>
      </c>
      <c r="F249" s="119" t="s">
        <v>258</v>
      </c>
    </row>
    <row r="250" spans="1:6">
      <c r="A250" s="36" t="s">
        <v>192</v>
      </c>
      <c r="B250" s="51">
        <f>B255*(0.77)</f>
        <v>1001</v>
      </c>
      <c r="C250" s="8"/>
      <c r="D250" s="7" t="s">
        <v>200</v>
      </c>
      <c r="F250" s="119" t="s">
        <v>258</v>
      </c>
    </row>
    <row r="251" spans="1:6">
      <c r="A251" s="36" t="s">
        <v>201</v>
      </c>
      <c r="B251" s="51">
        <f>B255*(0.075)</f>
        <v>97.5</v>
      </c>
      <c r="C251" s="49"/>
      <c r="D251" s="8" t="s">
        <v>202</v>
      </c>
      <c r="F251" s="119" t="s">
        <v>258</v>
      </c>
    </row>
    <row r="252" spans="1:6">
      <c r="A252" s="36" t="s">
        <v>203</v>
      </c>
      <c r="B252" s="51">
        <f>B255*(0.15)</f>
        <v>195</v>
      </c>
      <c r="C252" s="49"/>
      <c r="D252" s="8" t="s">
        <v>204</v>
      </c>
      <c r="F252" s="119" t="s">
        <v>258</v>
      </c>
    </row>
    <row r="253" spans="1:6">
      <c r="A253" s="36" t="s">
        <v>205</v>
      </c>
      <c r="B253" s="51">
        <f>B255*(0.01)</f>
        <v>13</v>
      </c>
      <c r="C253" s="49"/>
      <c r="D253" s="7" t="s">
        <v>206</v>
      </c>
      <c r="F253" s="119" t="s">
        <v>258</v>
      </c>
    </row>
    <row r="254" spans="1:6">
      <c r="A254" s="36" t="s">
        <v>207</v>
      </c>
      <c r="B254" s="51">
        <f>B255*(0.01)</f>
        <v>13</v>
      </c>
      <c r="C254" s="49"/>
      <c r="D254" s="7" t="s">
        <v>208</v>
      </c>
      <c r="F254" s="119" t="s">
        <v>258</v>
      </c>
    </row>
    <row r="255" spans="1:6">
      <c r="A255" s="67" t="s">
        <v>4</v>
      </c>
      <c r="B255" s="16">
        <v>1300</v>
      </c>
      <c r="C255" s="8"/>
      <c r="D255" s="7" t="s">
        <v>195</v>
      </c>
      <c r="F255" s="119" t="s">
        <v>258</v>
      </c>
    </row>
    <row r="256" spans="1:6">
      <c r="A256" s="8"/>
      <c r="B256" s="29"/>
      <c r="C256" s="8"/>
      <c r="D256" s="8" t="s">
        <v>196</v>
      </c>
      <c r="F256" s="119" t="s">
        <v>258</v>
      </c>
    </row>
    <row r="257" spans="1:6">
      <c r="A257" s="8"/>
      <c r="B257" s="29"/>
      <c r="C257" s="8"/>
      <c r="D257" s="7" t="s">
        <v>197</v>
      </c>
      <c r="F257" s="119" t="s">
        <v>258</v>
      </c>
    </row>
    <row r="258" spans="1:6">
      <c r="A258" s="49"/>
      <c r="B258" s="58"/>
      <c r="C258" s="10"/>
      <c r="D258" s="34"/>
      <c r="F258" s="119" t="s">
        <v>258</v>
      </c>
    </row>
    <row r="259" spans="1:6">
      <c r="A259" s="49"/>
      <c r="B259" s="58"/>
      <c r="C259" s="10"/>
      <c r="D259" s="34"/>
      <c r="F259" s="119" t="s">
        <v>258</v>
      </c>
    </row>
    <row r="260" spans="1:6">
      <c r="A260" s="65" t="s">
        <v>209</v>
      </c>
      <c r="B260" s="29"/>
      <c r="C260" s="49"/>
      <c r="D260" s="8"/>
      <c r="F260" s="119" t="s">
        <v>258</v>
      </c>
    </row>
    <row r="261" spans="1:6">
      <c r="A261" s="65"/>
      <c r="B261" s="29"/>
      <c r="C261" s="49"/>
      <c r="D261" s="8" t="s">
        <v>199</v>
      </c>
      <c r="F261" s="119" t="s">
        <v>258</v>
      </c>
    </row>
    <row r="262" spans="1:6">
      <c r="A262" s="36" t="s">
        <v>192</v>
      </c>
      <c r="B262" s="51">
        <f>B267*(0.77)</f>
        <v>1001</v>
      </c>
      <c r="C262" s="8"/>
      <c r="D262" s="7" t="s">
        <v>200</v>
      </c>
      <c r="F262" s="119" t="s">
        <v>258</v>
      </c>
    </row>
    <row r="263" spans="1:6">
      <c r="A263" s="36" t="s">
        <v>210</v>
      </c>
      <c r="B263" s="51">
        <f>B267*(0.075)</f>
        <v>97.5</v>
      </c>
      <c r="C263" s="49"/>
      <c r="D263" s="8" t="s">
        <v>202</v>
      </c>
      <c r="F263" s="119" t="s">
        <v>258</v>
      </c>
    </row>
    <row r="264" spans="1:6">
      <c r="A264" s="36" t="s">
        <v>211</v>
      </c>
      <c r="B264" s="51">
        <f>B267*(0.15)</f>
        <v>195</v>
      </c>
      <c r="C264" s="49"/>
      <c r="D264" s="8" t="s">
        <v>204</v>
      </c>
      <c r="F264" s="119" t="s">
        <v>258</v>
      </c>
    </row>
    <row r="265" spans="1:6">
      <c r="A265" s="36" t="s">
        <v>205</v>
      </c>
      <c r="B265" s="51">
        <f>B267*(0.01)</f>
        <v>13</v>
      </c>
      <c r="C265" s="49"/>
      <c r="D265" s="7" t="s">
        <v>206</v>
      </c>
      <c r="F265" s="119" t="s">
        <v>258</v>
      </c>
    </row>
    <row r="266" spans="1:6">
      <c r="A266" s="36" t="s">
        <v>207</v>
      </c>
      <c r="B266" s="51">
        <f>B267*(0.01)</f>
        <v>13</v>
      </c>
      <c r="C266" s="49"/>
      <c r="D266" s="7" t="s">
        <v>208</v>
      </c>
      <c r="F266" s="119" t="s">
        <v>258</v>
      </c>
    </row>
    <row r="267" spans="1:6">
      <c r="A267" s="67" t="s">
        <v>4</v>
      </c>
      <c r="B267" s="16">
        <v>1300</v>
      </c>
      <c r="C267" s="34"/>
      <c r="D267" s="7" t="s">
        <v>195</v>
      </c>
      <c r="F267" s="119" t="s">
        <v>258</v>
      </c>
    </row>
    <row r="268" spans="1:6">
      <c r="A268" s="8"/>
      <c r="B268" s="29"/>
      <c r="C268" s="34"/>
      <c r="D268" s="8" t="s">
        <v>196</v>
      </c>
      <c r="F268" s="119" t="s">
        <v>258</v>
      </c>
    </row>
    <row r="269" spans="1:6">
      <c r="A269" s="34"/>
      <c r="B269" s="34"/>
      <c r="C269" s="34"/>
      <c r="D269" s="7" t="s">
        <v>197</v>
      </c>
      <c r="F269" s="119" t="s">
        <v>258</v>
      </c>
    </row>
    <row r="270" spans="1:6">
      <c r="A270" s="2"/>
      <c r="B270" s="2"/>
      <c r="C270" s="2"/>
      <c r="D270" s="2"/>
      <c r="F270" s="119" t="s">
        <v>258</v>
      </c>
    </row>
    <row r="271" spans="1:6">
      <c r="A271" s="68" t="s">
        <v>212</v>
      </c>
      <c r="B271" s="69"/>
      <c r="C271" s="70"/>
      <c r="D271" s="70"/>
      <c r="F271" s="119" t="s">
        <v>212</v>
      </c>
    </row>
    <row r="272" spans="1:6">
      <c r="A272" s="7"/>
      <c r="B272" s="7"/>
      <c r="C272" s="71"/>
      <c r="D272" s="7"/>
      <c r="F272" s="119" t="s">
        <v>212</v>
      </c>
    </row>
    <row r="273" spans="1:6">
      <c r="A273" s="8" t="s">
        <v>6</v>
      </c>
      <c r="B273" s="9">
        <f>B279*(0.25)</f>
        <v>250</v>
      </c>
      <c r="C273" s="13"/>
      <c r="D273" s="8" t="s">
        <v>7</v>
      </c>
      <c r="F273" s="119" t="s">
        <v>212</v>
      </c>
    </row>
    <row r="274" spans="1:6">
      <c r="A274" s="8" t="s">
        <v>8</v>
      </c>
      <c r="B274" s="9">
        <f>B279*(0.25)</f>
        <v>250</v>
      </c>
      <c r="C274" s="13"/>
      <c r="D274" s="7" t="s">
        <v>213</v>
      </c>
      <c r="F274" s="119" t="s">
        <v>212</v>
      </c>
    </row>
    <row r="275" spans="1:6">
      <c r="A275" s="7" t="s">
        <v>10</v>
      </c>
      <c r="B275" s="9">
        <f>B279*(0.25)</f>
        <v>250</v>
      </c>
      <c r="C275" s="72"/>
      <c r="D275" s="8" t="s">
        <v>9</v>
      </c>
      <c r="F275" s="119" t="s">
        <v>212</v>
      </c>
    </row>
    <row r="276" spans="1:6">
      <c r="A276" s="8" t="s">
        <v>12</v>
      </c>
      <c r="B276" s="9">
        <f>B279*(0.25)</f>
        <v>250</v>
      </c>
      <c r="C276" s="13"/>
      <c r="D276" s="15"/>
      <c r="F276" s="119" t="s">
        <v>212</v>
      </c>
    </row>
    <row r="277" spans="1:6">
      <c r="A277" s="8" t="s">
        <v>2</v>
      </c>
      <c r="B277" s="9">
        <f>B279*(0.003)</f>
        <v>3</v>
      </c>
      <c r="C277" s="13"/>
      <c r="D277" s="7" t="s">
        <v>214</v>
      </c>
      <c r="F277" s="119" t="s">
        <v>212</v>
      </c>
    </row>
    <row r="278" spans="1:6">
      <c r="A278" s="8" t="s">
        <v>215</v>
      </c>
      <c r="B278" s="9">
        <f>B279*(0.02)</f>
        <v>20</v>
      </c>
      <c r="C278" s="13"/>
      <c r="D278" s="11"/>
      <c r="F278" s="119" t="s">
        <v>212</v>
      </c>
    </row>
    <row r="279" spans="1:6">
      <c r="A279" s="10" t="s">
        <v>4</v>
      </c>
      <c r="B279" s="11">
        <v>1000</v>
      </c>
      <c r="C279" s="13"/>
      <c r="D279" s="11"/>
      <c r="F279" s="119" t="s">
        <v>212</v>
      </c>
    </row>
    <row r="280" spans="1:6">
      <c r="A280" s="2"/>
      <c r="B280" s="2"/>
      <c r="C280" s="2"/>
      <c r="D280" s="2"/>
      <c r="F280" s="119" t="s">
        <v>212</v>
      </c>
    </row>
    <row r="281" spans="1:6">
      <c r="A281" s="73" t="s">
        <v>216</v>
      </c>
      <c r="B281" s="74"/>
      <c r="C281" s="75"/>
      <c r="D281" s="76"/>
      <c r="F281" s="119" t="s">
        <v>216</v>
      </c>
    </row>
    <row r="282" spans="1:6">
      <c r="A282" s="8"/>
      <c r="B282" s="19"/>
      <c r="C282" s="7"/>
      <c r="D282" s="7"/>
      <c r="F282" s="119" t="s">
        <v>216</v>
      </c>
    </row>
    <row r="283" spans="1:6">
      <c r="A283" s="99" t="s">
        <v>217</v>
      </c>
      <c r="B283" s="100">
        <f>B292*(0.3)</f>
        <v>300</v>
      </c>
      <c r="C283" s="103"/>
      <c r="D283" s="102" t="s">
        <v>218</v>
      </c>
      <c r="F283" s="119" t="s">
        <v>216</v>
      </c>
    </row>
    <row r="284" spans="1:6">
      <c r="A284" s="102" t="s">
        <v>219</v>
      </c>
      <c r="B284" s="100">
        <f>B292*(0.4)</f>
        <v>400</v>
      </c>
      <c r="C284" s="103"/>
      <c r="D284" s="102" t="s">
        <v>220</v>
      </c>
      <c r="F284" s="119" t="s">
        <v>216</v>
      </c>
    </row>
    <row r="285" spans="1:6">
      <c r="A285" s="102" t="s">
        <v>12</v>
      </c>
      <c r="B285" s="100">
        <f>B292*(0.05)</f>
        <v>50</v>
      </c>
      <c r="C285" s="103"/>
      <c r="D285" s="102" t="s">
        <v>221</v>
      </c>
      <c r="F285" s="119" t="s">
        <v>216</v>
      </c>
    </row>
    <row r="286" spans="1:6">
      <c r="A286" s="102" t="s">
        <v>222</v>
      </c>
      <c r="B286" s="100">
        <f>B292*(0.015)</f>
        <v>15</v>
      </c>
      <c r="C286" s="103"/>
      <c r="D286" s="102" t="s">
        <v>223</v>
      </c>
      <c r="F286" s="119" t="s">
        <v>216</v>
      </c>
    </row>
    <row r="287" spans="1:6">
      <c r="A287" s="99" t="s">
        <v>2</v>
      </c>
      <c r="B287" s="100">
        <f>B292*(0.005)</f>
        <v>5</v>
      </c>
      <c r="C287" s="103"/>
      <c r="D287" s="102" t="s">
        <v>224</v>
      </c>
      <c r="F287" s="119" t="s">
        <v>216</v>
      </c>
    </row>
    <row r="288" spans="1:6">
      <c r="A288" s="99" t="s">
        <v>84</v>
      </c>
      <c r="B288" s="100">
        <f>B292*(0.15)</f>
        <v>150</v>
      </c>
      <c r="C288" s="102"/>
      <c r="D288" s="102" t="s">
        <v>225</v>
      </c>
      <c r="F288" s="119" t="s">
        <v>216</v>
      </c>
    </row>
    <row r="289" spans="1:6">
      <c r="A289" s="99" t="s">
        <v>36</v>
      </c>
      <c r="B289" s="100">
        <f>B292*(0.04)</f>
        <v>40</v>
      </c>
      <c r="C289" s="103"/>
      <c r="D289" s="102" t="s">
        <v>226</v>
      </c>
      <c r="F289" s="119" t="s">
        <v>216</v>
      </c>
    </row>
    <row r="290" spans="1:6">
      <c r="A290" s="102" t="s">
        <v>87</v>
      </c>
      <c r="B290" s="100">
        <f>B292*(0.03)</f>
        <v>30</v>
      </c>
      <c r="C290" s="103"/>
      <c r="D290" s="102"/>
      <c r="F290" s="119" t="s">
        <v>216</v>
      </c>
    </row>
    <row r="291" spans="1:6">
      <c r="A291" s="99" t="s">
        <v>227</v>
      </c>
      <c r="B291" s="100">
        <f>B292*(0.03)</f>
        <v>30</v>
      </c>
      <c r="C291" s="103"/>
      <c r="D291" s="99" t="s">
        <v>228</v>
      </c>
      <c r="F291" s="119" t="s">
        <v>216</v>
      </c>
    </row>
    <row r="292" spans="1:6">
      <c r="A292" s="111" t="s">
        <v>4</v>
      </c>
      <c r="B292" s="116">
        <v>1000</v>
      </c>
      <c r="C292" s="103"/>
      <c r="D292" s="102" t="s">
        <v>229</v>
      </c>
      <c r="F292" s="119" t="s">
        <v>216</v>
      </c>
    </row>
    <row r="293" spans="1:6">
      <c r="A293" s="8"/>
      <c r="B293" s="19"/>
      <c r="C293" s="7"/>
      <c r="D293" s="7" t="s">
        <v>230</v>
      </c>
      <c r="F293" s="119" t="s">
        <v>216</v>
      </c>
    </row>
    <row r="294" spans="1:6">
      <c r="A294" s="8"/>
      <c r="B294" s="19"/>
      <c r="C294" s="7"/>
      <c r="D294" s="7" t="s">
        <v>30</v>
      </c>
      <c r="F294" s="119" t="s">
        <v>216</v>
      </c>
    </row>
    <row r="295" spans="1:6">
      <c r="A295" s="2"/>
      <c r="B295" s="2"/>
      <c r="C295" s="2"/>
      <c r="D295" s="2"/>
      <c r="F295" s="119" t="s">
        <v>216</v>
      </c>
    </row>
    <row r="296" spans="1:6">
      <c r="A296" s="73" t="s">
        <v>231</v>
      </c>
      <c r="B296" s="77"/>
      <c r="C296" s="78"/>
      <c r="D296" s="79"/>
      <c r="F296" s="119" t="s">
        <v>231</v>
      </c>
    </row>
    <row r="297" spans="1:6">
      <c r="A297" s="8"/>
      <c r="B297" s="19"/>
      <c r="C297" s="7"/>
      <c r="D297" s="7"/>
      <c r="F297" s="119" t="s">
        <v>231</v>
      </c>
    </row>
    <row r="298" spans="1:6">
      <c r="A298" s="99" t="s">
        <v>2</v>
      </c>
      <c r="B298" s="100">
        <f>B304*(0.005)</f>
        <v>5</v>
      </c>
      <c r="C298" s="103"/>
      <c r="D298" s="102" t="s">
        <v>232</v>
      </c>
      <c r="F298" s="119" t="s">
        <v>231</v>
      </c>
    </row>
    <row r="299" spans="1:6">
      <c r="A299" s="99" t="s">
        <v>36</v>
      </c>
      <c r="B299" s="100">
        <f>B304*(0.11)</f>
        <v>110</v>
      </c>
      <c r="C299" s="103"/>
      <c r="D299" s="102" t="s">
        <v>233</v>
      </c>
      <c r="F299" s="119" t="s">
        <v>231</v>
      </c>
    </row>
    <row r="300" spans="1:6">
      <c r="A300" s="99" t="s">
        <v>84</v>
      </c>
      <c r="B300" s="100">
        <f>B304*(0.2)</f>
        <v>200</v>
      </c>
      <c r="C300" s="103"/>
      <c r="D300" s="102" t="s">
        <v>234</v>
      </c>
      <c r="F300" s="119" t="s">
        <v>231</v>
      </c>
    </row>
    <row r="301" spans="1:6">
      <c r="A301" s="102" t="s">
        <v>40</v>
      </c>
      <c r="B301" s="100">
        <f>B304*(0.475)</f>
        <v>475</v>
      </c>
      <c r="C301" s="103"/>
      <c r="D301" s="102" t="s">
        <v>235</v>
      </c>
      <c r="F301" s="119" t="s">
        <v>231</v>
      </c>
    </row>
    <row r="302" spans="1:6">
      <c r="A302" s="102" t="s">
        <v>222</v>
      </c>
      <c r="B302" s="100">
        <f>B304*(0.01)</f>
        <v>10</v>
      </c>
      <c r="C302" s="103"/>
      <c r="D302" s="102" t="s">
        <v>236</v>
      </c>
      <c r="F302" s="119" t="s">
        <v>231</v>
      </c>
    </row>
    <row r="303" spans="1:6">
      <c r="A303" s="99" t="s">
        <v>44</v>
      </c>
      <c r="B303" s="100">
        <f>B304*(0.2)</f>
        <v>200</v>
      </c>
      <c r="C303" s="12"/>
      <c r="D303" s="7"/>
      <c r="F303" s="119" t="s">
        <v>231</v>
      </c>
    </row>
    <row r="304" spans="1:6">
      <c r="A304" s="10" t="s">
        <v>4</v>
      </c>
      <c r="B304" s="11">
        <v>1000</v>
      </c>
      <c r="C304" s="12"/>
      <c r="D304" s="8" t="s">
        <v>237</v>
      </c>
      <c r="F304" s="119" t="s">
        <v>231</v>
      </c>
    </row>
    <row r="305" spans="1:6">
      <c r="A305" s="2"/>
      <c r="B305" s="2"/>
      <c r="C305" s="2"/>
      <c r="D305" s="2"/>
      <c r="F305" s="119" t="s">
        <v>231</v>
      </c>
    </row>
    <row r="306" spans="1:6">
      <c r="A306" s="80" t="s">
        <v>238</v>
      </c>
      <c r="B306" s="81"/>
      <c r="C306" s="82"/>
      <c r="D306" s="82"/>
      <c r="F306" s="119" t="s">
        <v>238</v>
      </c>
    </row>
    <row r="307" spans="1:6">
      <c r="A307" s="7"/>
      <c r="B307" s="83"/>
      <c r="C307" s="83"/>
      <c r="D307" s="7"/>
      <c r="F307" s="119" t="s">
        <v>238</v>
      </c>
    </row>
    <row r="308" spans="1:6">
      <c r="A308" s="8" t="s">
        <v>100</v>
      </c>
      <c r="B308" s="84">
        <f>B315*(0.18)</f>
        <v>180</v>
      </c>
      <c r="C308" s="84"/>
      <c r="D308" s="7" t="s">
        <v>239</v>
      </c>
      <c r="F308" s="119" t="s">
        <v>238</v>
      </c>
    </row>
    <row r="309" spans="1:6">
      <c r="A309" s="8" t="s">
        <v>27</v>
      </c>
      <c r="B309" s="84">
        <f>B315*(0.18)</f>
        <v>180</v>
      </c>
      <c r="C309" s="84"/>
      <c r="D309" s="85" t="s">
        <v>240</v>
      </c>
      <c r="F309" s="119" t="s">
        <v>238</v>
      </c>
    </row>
    <row r="310" spans="1:6">
      <c r="A310" s="8" t="s">
        <v>96</v>
      </c>
      <c r="B310" s="84">
        <f>B315*(0.004)</f>
        <v>4</v>
      </c>
      <c r="C310" s="84"/>
      <c r="D310" s="85" t="s">
        <v>241</v>
      </c>
      <c r="F310" s="119" t="s">
        <v>238</v>
      </c>
    </row>
    <row r="311" spans="1:6">
      <c r="A311" s="8" t="s">
        <v>65</v>
      </c>
      <c r="B311" s="84">
        <f>B315*(0.16)</f>
        <v>160</v>
      </c>
      <c r="C311" s="84"/>
      <c r="D311" s="7" t="s">
        <v>242</v>
      </c>
      <c r="F311" s="119" t="s">
        <v>238</v>
      </c>
    </row>
    <row r="312" spans="1:6">
      <c r="A312" s="86" t="s">
        <v>219</v>
      </c>
      <c r="B312" s="84">
        <f>B315*(0.1075)</f>
        <v>107.5</v>
      </c>
      <c r="C312" s="84"/>
      <c r="D312" s="7" t="s">
        <v>243</v>
      </c>
      <c r="F312" s="119" t="s">
        <v>238</v>
      </c>
    </row>
    <row r="313" spans="1:6">
      <c r="A313" s="86" t="s">
        <v>244</v>
      </c>
      <c r="B313" s="84">
        <f>B315*(0.1075)</f>
        <v>107.5</v>
      </c>
      <c r="C313" s="84"/>
      <c r="D313" s="7"/>
      <c r="F313" s="119" t="s">
        <v>238</v>
      </c>
    </row>
    <row r="314" spans="1:6">
      <c r="A314" s="8" t="s">
        <v>36</v>
      </c>
      <c r="B314" s="84">
        <f>B315*(0.36)</f>
        <v>360</v>
      </c>
      <c r="C314" s="84"/>
      <c r="D314" s="7" t="s">
        <v>245</v>
      </c>
      <c r="F314" s="119" t="s">
        <v>238</v>
      </c>
    </row>
    <row r="315" spans="1:6" ht="15.75">
      <c r="A315" s="10" t="s">
        <v>4</v>
      </c>
      <c r="B315" s="87">
        <v>1000</v>
      </c>
      <c r="C315" s="87"/>
      <c r="D315" s="88"/>
      <c r="F315" s="119" t="s">
        <v>238</v>
      </c>
    </row>
    <row r="316" spans="1:6">
      <c r="A316" s="2"/>
      <c r="B316" s="2"/>
      <c r="C316" s="2"/>
      <c r="D316" s="2"/>
      <c r="F316" s="119" t="s">
        <v>238</v>
      </c>
    </row>
    <row r="317" spans="1:6">
      <c r="A317" s="80" t="s">
        <v>246</v>
      </c>
      <c r="B317" s="82"/>
      <c r="C317" s="2"/>
      <c r="D317" s="2"/>
      <c r="F317" s="119" t="s">
        <v>246</v>
      </c>
    </row>
    <row r="318" spans="1:6">
      <c r="A318" s="7"/>
      <c r="B318" s="89"/>
      <c r="C318" s="2"/>
      <c r="D318" s="2"/>
      <c r="F318" s="119" t="s">
        <v>246</v>
      </c>
    </row>
    <row r="319" spans="1:6">
      <c r="A319" s="8" t="s">
        <v>65</v>
      </c>
      <c r="B319" s="84">
        <f>B322*(0.3)</f>
        <v>300</v>
      </c>
      <c r="C319" s="2"/>
      <c r="D319" s="2"/>
      <c r="F319" s="119" t="s">
        <v>246</v>
      </c>
    </row>
    <row r="320" spans="1:6">
      <c r="A320" s="8" t="s">
        <v>8</v>
      </c>
      <c r="B320" s="84">
        <f>B322*(0.35)</f>
        <v>350</v>
      </c>
      <c r="C320" s="2"/>
      <c r="D320" s="2"/>
      <c r="F320" s="119" t="s">
        <v>246</v>
      </c>
    </row>
    <row r="321" spans="1:6">
      <c r="A321" s="86" t="s">
        <v>219</v>
      </c>
      <c r="B321" s="84">
        <f>B322*(0.35)</f>
        <v>350</v>
      </c>
      <c r="C321" s="2"/>
      <c r="D321" s="2"/>
      <c r="F321" s="119" t="s">
        <v>246</v>
      </c>
    </row>
    <row r="322" spans="1:6">
      <c r="A322" s="10" t="s">
        <v>4</v>
      </c>
      <c r="B322" s="90">
        <v>1000</v>
      </c>
      <c r="C322" s="2"/>
      <c r="D322" s="2"/>
      <c r="F322" s="119" t="s">
        <v>246</v>
      </c>
    </row>
    <row r="323" spans="1:6">
      <c r="A323" s="2"/>
      <c r="B323" s="2"/>
      <c r="C323" s="2"/>
      <c r="D323" s="2"/>
      <c r="F323" s="119" t="s">
        <v>246</v>
      </c>
    </row>
    <row r="324" spans="1:6">
      <c r="A324" s="91" t="s">
        <v>247</v>
      </c>
      <c r="B324" s="92"/>
      <c r="C324" s="2"/>
      <c r="D324" s="2"/>
      <c r="F324" s="119" t="s">
        <v>247</v>
      </c>
    </row>
    <row r="325" spans="1:6">
      <c r="A325" s="8"/>
      <c r="B325" s="84"/>
      <c r="C325" s="2"/>
      <c r="D325" s="2"/>
      <c r="F325" s="119" t="s">
        <v>247</v>
      </c>
    </row>
    <row r="326" spans="1:6">
      <c r="A326" s="8" t="s">
        <v>6</v>
      </c>
      <c r="B326" s="84">
        <f>B334*(0.2)</f>
        <v>200</v>
      </c>
      <c r="C326" s="2"/>
      <c r="D326" s="2"/>
      <c r="F326" s="119" t="s">
        <v>247</v>
      </c>
    </row>
    <row r="327" spans="1:6">
      <c r="A327" s="8" t="s">
        <v>8</v>
      </c>
      <c r="B327" s="84">
        <f>B334*(0.2)</f>
        <v>200</v>
      </c>
      <c r="C327" s="2"/>
      <c r="D327" s="8" t="s">
        <v>7</v>
      </c>
      <c r="F327" s="119" t="s">
        <v>247</v>
      </c>
    </row>
    <row r="328" spans="1:6">
      <c r="A328" s="7" t="s">
        <v>10</v>
      </c>
      <c r="B328" s="84">
        <f>B334*(0.2)</f>
        <v>200</v>
      </c>
      <c r="C328" s="2"/>
      <c r="D328" s="8" t="s">
        <v>248</v>
      </c>
      <c r="F328" s="119" t="s">
        <v>247</v>
      </c>
    </row>
    <row r="329" spans="1:6">
      <c r="A329" s="8" t="s">
        <v>12</v>
      </c>
      <c r="B329" s="84">
        <f>B334*(0.2)</f>
        <v>200</v>
      </c>
      <c r="C329" s="2"/>
      <c r="D329" s="14"/>
      <c r="F329" s="119" t="s">
        <v>247</v>
      </c>
    </row>
    <row r="330" spans="1:6">
      <c r="A330" s="99" t="s">
        <v>2</v>
      </c>
      <c r="B330" s="117">
        <f>B334*(0.003)</f>
        <v>3</v>
      </c>
      <c r="C330" s="101"/>
      <c r="D330" s="99" t="s">
        <v>9</v>
      </c>
      <c r="F330" s="119" t="s">
        <v>247</v>
      </c>
    </row>
    <row r="331" spans="1:6">
      <c r="A331" s="99" t="s">
        <v>249</v>
      </c>
      <c r="B331" s="117">
        <f>B334*(0.1)</f>
        <v>100</v>
      </c>
      <c r="C331" s="101"/>
      <c r="D331" s="101"/>
      <c r="F331" s="119" t="s">
        <v>247</v>
      </c>
    </row>
    <row r="332" spans="1:6">
      <c r="A332" s="102" t="s">
        <v>250</v>
      </c>
      <c r="B332" s="117">
        <f>B334*(0.1)</f>
        <v>100</v>
      </c>
      <c r="C332" s="101"/>
      <c r="D332" s="101"/>
      <c r="F332" s="119" t="s">
        <v>247</v>
      </c>
    </row>
    <row r="333" spans="1:6">
      <c r="A333" s="99" t="s">
        <v>14</v>
      </c>
      <c r="B333" s="117">
        <f>B334*(0.05)</f>
        <v>50</v>
      </c>
      <c r="C333" s="101"/>
      <c r="D333" s="101"/>
      <c r="F333" s="119" t="s">
        <v>247</v>
      </c>
    </row>
    <row r="334" spans="1:6">
      <c r="A334" s="10" t="s">
        <v>4</v>
      </c>
      <c r="B334" s="87">
        <v>1000</v>
      </c>
      <c r="C334" s="2"/>
      <c r="D334" s="2"/>
      <c r="F334" s="119" t="s">
        <v>247</v>
      </c>
    </row>
    <row r="335" spans="1:6">
      <c r="A335" s="2"/>
      <c r="B335" s="2"/>
      <c r="C335" s="2"/>
      <c r="D335" s="2"/>
      <c r="F335" s="119" t="s">
        <v>247</v>
      </c>
    </row>
    <row r="336" spans="1:6">
      <c r="A336" s="93" t="s">
        <v>251</v>
      </c>
      <c r="B336" s="94"/>
      <c r="C336" s="2"/>
      <c r="D336" s="2"/>
      <c r="F336" s="119" t="s">
        <v>251</v>
      </c>
    </row>
    <row r="337" spans="1:6">
      <c r="A337" s="8"/>
      <c r="B337" s="95"/>
      <c r="C337" s="2"/>
      <c r="D337" s="2"/>
      <c r="F337" s="119" t="s">
        <v>251</v>
      </c>
    </row>
    <row r="338" spans="1:6">
      <c r="A338" s="8" t="s">
        <v>44</v>
      </c>
      <c r="B338" s="84">
        <f>B345*(0.25)</f>
        <v>250</v>
      </c>
      <c r="C338" s="2"/>
      <c r="D338" s="2"/>
      <c r="F338" s="119" t="s">
        <v>251</v>
      </c>
    </row>
    <row r="339" spans="1:6">
      <c r="A339" s="8" t="s">
        <v>84</v>
      </c>
      <c r="B339" s="84">
        <f>B345*(0.1)</f>
        <v>100</v>
      </c>
      <c r="C339" s="2"/>
      <c r="D339" s="2"/>
      <c r="F339" s="119" t="s">
        <v>251</v>
      </c>
    </row>
    <row r="340" spans="1:6">
      <c r="A340" s="8" t="s">
        <v>10</v>
      </c>
      <c r="B340" s="84">
        <f>B345*(0.075)</f>
        <v>75</v>
      </c>
      <c r="C340" s="2"/>
      <c r="D340" s="2"/>
      <c r="F340" s="119" t="s">
        <v>251</v>
      </c>
    </row>
    <row r="341" spans="1:6">
      <c r="A341" s="86" t="s">
        <v>219</v>
      </c>
      <c r="B341" s="96">
        <f>B345*(0.45)</f>
        <v>450</v>
      </c>
      <c r="C341" s="2"/>
      <c r="D341" s="2"/>
      <c r="F341" s="119" t="s">
        <v>251</v>
      </c>
    </row>
    <row r="342" spans="1:6">
      <c r="A342" s="7" t="s">
        <v>34</v>
      </c>
      <c r="B342" s="84">
        <f>B345*(0.025)</f>
        <v>25</v>
      </c>
      <c r="C342" s="2"/>
      <c r="D342" s="2"/>
      <c r="F342" s="119" t="s">
        <v>251</v>
      </c>
    </row>
    <row r="343" spans="1:6">
      <c r="A343" s="8" t="s">
        <v>2</v>
      </c>
      <c r="B343" s="84">
        <f>B345*(0.003)</f>
        <v>3</v>
      </c>
      <c r="C343" s="2"/>
      <c r="D343" s="2"/>
      <c r="F343" s="119" t="s">
        <v>251</v>
      </c>
    </row>
    <row r="344" spans="1:6">
      <c r="A344" s="8" t="s">
        <v>36</v>
      </c>
      <c r="B344" s="84">
        <f>B345*(0.1)</f>
        <v>100</v>
      </c>
      <c r="C344" s="2"/>
      <c r="D344" s="2"/>
      <c r="F344" s="119" t="s">
        <v>251</v>
      </c>
    </row>
    <row r="345" spans="1:6">
      <c r="A345" s="10" t="s">
        <v>4</v>
      </c>
      <c r="B345" s="97">
        <v>1000</v>
      </c>
      <c r="C345" s="2"/>
      <c r="D345" s="2"/>
      <c r="F345" s="119" t="s">
        <v>251</v>
      </c>
    </row>
    <row r="346" spans="1:6">
      <c r="A346" s="2"/>
      <c r="B346" s="2"/>
      <c r="C346" s="2"/>
      <c r="D346" s="2"/>
      <c r="F346" s="119" t="s">
        <v>251</v>
      </c>
    </row>
    <row r="347" spans="1:6">
      <c r="A347" s="39" t="s">
        <v>252</v>
      </c>
      <c r="B347" s="98"/>
      <c r="C347" s="2"/>
      <c r="D347" s="2"/>
      <c r="F347" s="119" t="s">
        <v>259</v>
      </c>
    </row>
    <row r="348" spans="1:6">
      <c r="A348" s="8"/>
      <c r="B348" s="19"/>
      <c r="C348" s="2"/>
      <c r="D348" s="2"/>
      <c r="F348" s="119" t="s">
        <v>259</v>
      </c>
    </row>
    <row r="349" spans="1:6">
      <c r="A349" s="8" t="s">
        <v>253</v>
      </c>
      <c r="B349" s="9">
        <f>B356*(0.25)</f>
        <v>250</v>
      </c>
      <c r="C349" s="2"/>
      <c r="D349" s="2"/>
      <c r="F349" s="119" t="s">
        <v>259</v>
      </c>
    </row>
    <row r="350" spans="1:6">
      <c r="A350" s="8" t="s">
        <v>34</v>
      </c>
      <c r="B350" s="9">
        <f>B356*(0.05)</f>
        <v>50</v>
      </c>
      <c r="C350" s="2"/>
      <c r="D350" s="2"/>
      <c r="F350" s="119" t="s">
        <v>259</v>
      </c>
    </row>
    <row r="351" spans="1:6">
      <c r="A351" s="8" t="s">
        <v>254</v>
      </c>
      <c r="B351" s="9">
        <f>B356*(0.005)</f>
        <v>5</v>
      </c>
      <c r="C351" s="2"/>
      <c r="D351" s="2"/>
      <c r="F351" s="119" t="s">
        <v>259</v>
      </c>
    </row>
    <row r="352" spans="1:6">
      <c r="A352" s="8" t="s">
        <v>96</v>
      </c>
      <c r="B352" s="9">
        <f>B356*(0.003)</f>
        <v>3</v>
      </c>
      <c r="C352" s="2"/>
      <c r="D352" s="2"/>
      <c r="F352" s="119" t="s">
        <v>259</v>
      </c>
    </row>
    <row r="353" spans="1:6">
      <c r="A353" s="8" t="s">
        <v>100</v>
      </c>
      <c r="B353" s="9">
        <f>B356*(0.4)</f>
        <v>400</v>
      </c>
      <c r="C353" s="2"/>
      <c r="D353" s="2"/>
      <c r="F353" s="119" t="s">
        <v>259</v>
      </c>
    </row>
    <row r="354" spans="1:6">
      <c r="A354" s="30" t="s">
        <v>36</v>
      </c>
      <c r="B354" s="60">
        <f>B356*(0.2)</f>
        <v>200</v>
      </c>
      <c r="C354" s="2"/>
      <c r="D354" s="2"/>
      <c r="F354" s="119" t="s">
        <v>259</v>
      </c>
    </row>
    <row r="355" spans="1:6">
      <c r="A355" s="8" t="s">
        <v>152</v>
      </c>
      <c r="B355" s="9">
        <f>B356*(0.1)</f>
        <v>100</v>
      </c>
      <c r="C355" s="2"/>
      <c r="D355" s="2"/>
      <c r="F355" s="119" t="s">
        <v>259</v>
      </c>
    </row>
    <row r="356" spans="1:6">
      <c r="A356" s="10" t="s">
        <v>4</v>
      </c>
      <c r="B356" s="11">
        <v>1000</v>
      </c>
      <c r="C356" s="2"/>
      <c r="D356" s="2"/>
      <c r="F356" s="119" t="s">
        <v>259</v>
      </c>
    </row>
  </sheetData>
  <autoFilter ref="F1:F356"/>
  <pageMargins left="0.59055118110236227" right="0.39370078740157483" top="0.59055118110236227" bottom="0.39370078740157483" header="0.31496062992125984" footer="0.31496062992125984"/>
  <pageSetup paperSize="9" scale="8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Sheet1!Zone_d_impression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Patrice</cp:lastModifiedBy>
  <dcterms:created xsi:type="dcterms:W3CDTF">2015-06-05T18:17:20Z</dcterms:created>
  <dcterms:modified xsi:type="dcterms:W3CDTF">2020-04-05T09:47:17Z</dcterms:modified>
</cp:coreProperties>
</file>