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20" yWindow="-120" windowWidth="29040" windowHeight="16440"/>
  </bookViews>
  <sheets>
    <sheet name="Feuil1" sheetId="1" r:id="rId1"/>
    <sheet name="Saisons" sheetId="2" r:id="rId2"/>
  </sheets>
  <definedNames>
    <definedName name="Année">Saisons!$A$2:$A$18</definedName>
    <definedName name="Saisons">Saisons!$B$1:$F$1</definedName>
  </definedNames>
  <calcPr calcId="125725"/>
</workbook>
</file>

<file path=xl/calcChain.xml><?xml version="1.0" encoding="utf-8"?>
<calcChain xmlns="http://schemas.openxmlformats.org/spreadsheetml/2006/main">
  <c r="E3" i="1"/>
  <c r="B3" i="2"/>
  <c r="B4"/>
  <c r="B5"/>
  <c r="B6"/>
  <c r="B7"/>
  <c r="B8"/>
  <c r="B9"/>
  <c r="B10"/>
  <c r="B11"/>
  <c r="B12"/>
  <c r="B13"/>
  <c r="B14"/>
  <c r="B15"/>
  <c r="B16"/>
  <c r="B17"/>
  <c r="B18"/>
  <c r="B2"/>
  <c r="D2"/>
  <c r="E2"/>
  <c r="F2"/>
  <c r="D3"/>
  <c r="E3"/>
  <c r="F3"/>
  <c r="D4"/>
  <c r="E4"/>
  <c r="F4"/>
  <c r="D5"/>
  <c r="E5"/>
  <c r="F5"/>
  <c r="D6"/>
  <c r="E6"/>
  <c r="F6"/>
  <c r="D7"/>
  <c r="E7"/>
  <c r="F7"/>
  <c r="D8"/>
  <c r="E8"/>
  <c r="F8"/>
  <c r="D9"/>
  <c r="E9"/>
  <c r="F9"/>
  <c r="D10"/>
  <c r="E10"/>
  <c r="F10"/>
  <c r="D11"/>
  <c r="E11"/>
  <c r="F11"/>
  <c r="D12"/>
  <c r="E12"/>
  <c r="F12"/>
  <c r="D13"/>
  <c r="E13"/>
  <c r="F13"/>
  <c r="D14"/>
  <c r="E14"/>
  <c r="F14"/>
  <c r="D15"/>
  <c r="E15"/>
  <c r="F15"/>
  <c r="D16"/>
  <c r="E16"/>
  <c r="F16"/>
  <c r="D17"/>
  <c r="E17"/>
  <c r="F17"/>
  <c r="D18"/>
  <c r="E18"/>
  <c r="F18"/>
  <c r="C2"/>
  <c r="C3"/>
  <c r="C4"/>
  <c r="C5"/>
  <c r="C6"/>
  <c r="C7"/>
  <c r="C8"/>
  <c r="C9"/>
  <c r="C10"/>
  <c r="C11"/>
  <c r="C12"/>
  <c r="C13"/>
  <c r="C14"/>
  <c r="C15"/>
  <c r="C16"/>
  <c r="C17"/>
  <c r="C18"/>
  <c r="G7" i="1"/>
  <c r="E4" l="1"/>
  <c r="E2"/>
  <c r="G8" s="1"/>
  <c r="E6"/>
  <c r="C2" l="1"/>
  <c r="B3"/>
  <c r="C3" s="1"/>
  <c r="B4" l="1"/>
  <c r="B5" s="1"/>
  <c r="B6" s="1"/>
  <c r="B7" s="1"/>
  <c r="B8" s="1"/>
  <c r="B9" s="1"/>
  <c r="B10" s="1"/>
  <c r="B11" s="1"/>
  <c r="B12" s="1"/>
  <c r="B13" s="1"/>
  <c r="C13" s="1"/>
  <c r="C12" l="1"/>
  <c r="C10"/>
  <c r="C5"/>
  <c r="C7"/>
  <c r="C8"/>
  <c r="C6"/>
  <c r="C4"/>
  <c r="C9"/>
  <c r="C11"/>
  <c r="E8" l="1"/>
  <c r="G6" s="1"/>
  <c r="G5"/>
  <c r="E9" l="1"/>
  <c r="E10" s="1"/>
  <c r="E11" s="1"/>
  <c r="E5"/>
</calcChain>
</file>

<file path=xl/sharedStrings.xml><?xml version="1.0" encoding="utf-8"?>
<sst xmlns="http://schemas.openxmlformats.org/spreadsheetml/2006/main" count="35" uniqueCount="32">
  <si>
    <t>Mois</t>
  </si>
  <si>
    <t>Nb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</si>
  <si>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</si>
  <si>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</si>
  <si>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</si>
  <si>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</si>
  <si>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</si>
  <si>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</si>
  <si>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</si>
  <si>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</si>
  <si>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</si>
  <si>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</si>
  <si>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</si>
  <si>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</si>
  <si>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</si>
  <si>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Numéro</t>
  </si>
  <si>
    <t>Nb Total Jours</t>
  </si>
  <si>
    <t>Nb Total Heurs</t>
  </si>
  <si>
    <t>Nb Total Minutes</t>
  </si>
  <si>
    <t>Nb Total Secondes</t>
  </si>
  <si>
    <t>Date</t>
  </si>
  <si>
    <t>N° Jour</t>
  </si>
  <si>
    <t>N° Semaine</t>
  </si>
  <si>
    <t>Nb Jours restant</t>
  </si>
  <si>
    <t>Printemps</t>
  </si>
  <si>
    <t>Eté</t>
  </si>
  <si>
    <t>Automne</t>
  </si>
  <si>
    <t>Hiver</t>
  </si>
  <si>
    <t>l'hiver</t>
  </si>
  <si>
    <t>le printemps</t>
  </si>
  <si>
    <t>l'été</t>
  </si>
  <si>
    <t>l'automne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</si>
</sst>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6" formatCode="dd\ mmm\ yyyy\ hh:mm:ss"/>
    <numFmt numFmtId="167" formatCode="dd\ mmm"/>
  </numFmts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8"/>
        <bgColor theme="8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/>
    <xf numFmtId="0" fontId="0" fillId="0" borderId="1" xfId="0" applyBorder="1"/>
    <xf numFmtId="0" fontId="0" fillId="0" borderId="5" xfId="0" applyNumberFormat="1" applyBorder="1"/>
    <xf numFmtId="3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1" fillId="0" borderId="0" xfId="1" applyFont="1"/>
    <xf numFmtId="0" fontId="0" fillId="0" borderId="4" xfId="0" applyBorder="1" applyAlignment="1">
      <alignment horizontal="center" vertical="center"/>
    </xf>
    <xf numFmtId="14" fontId="0" fillId="0" borderId="0" xfId="0" applyNumberFormat="1"/>
    <xf numFmtId="0" fontId="1" fillId="2" borderId="5" xfId="0" applyFont="1" applyFill="1" applyBorder="1" applyAlignment="1">
      <alignment horizontal="center" vertical="center"/>
    </xf>
    <xf numFmtId="0" fontId="0" fillId="0" borderId="0" xfId="0"/>
    <xf numFmtId="166" fontId="5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167" fontId="5" fillId="0" borderId="0" xfId="0" applyNumberFormat="1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7" fontId="5" fillId="0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C13" totalsRowShown="0" headerRowDxfId="5" headerRowBorderDxfId="4" tableBorderDxfId="3" totalsRowBorderDxfId="2">
  <tableColumns count="3">
    <tableColumn id="1" name="Mois" dataDxfId="1"/>
    <tableColumn id="2" name="Numéro" dataDxfId="0"/>
    <tableColumn id="3" name="Nb Jour">
      <calculatedColumnFormula>DAY(DATE($E$2,Tableau2[[#This Row],[Numéro]]+1,1)-1)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9"/>
  <sheetViews>
    <sheetView tabSelected="1" zoomScale="160" zoomScaleNormal="160" workbookViewId="0">
      <selection activeCell="E3" sqref="E3"/>
    </sheetView>
  </sheetViews>
  <sheetFormatPr baseColWidth="10" defaultRowHeight="15"/>
  <cols>
    <col min="2" max="2" width="8.28515625" bestFit="1" customWidth="1"/>
    <col min="4" max="4" width="17.42578125" bestFit="1" customWidth="1"/>
    <col min="5" max="5" width="22" customWidth="1"/>
    <col min="7" max="7" width="22.140625" customWidth="1"/>
  </cols>
  <sheetData>
    <row r="1" spans="1:10">
      <c r="A1" s="1" t="s">
        <v>0</v>
      </c>
      <c r="B1" s="1" t="s">
        <v>15</v>
      </c>
      <c r="C1" s="2" t="s">
        <v>1</v>
      </c>
    </row>
    <row r="2" spans="1:10">
      <c r="A2" s="12" t="s">
        <v>2</v>
      </c>
      <c r="B2" s="3">
        <v>1</v>
      </c>
      <c r="C2" s="5">
        <f ca="1">DAY(DATE($E$2,Tableau2[[#This Row],[Numéro]]+1,1)-1)</f>
        <v>31</v>
      </c>
      <c r="D2" s="10" t="s">
        <v>14</v>
      </c>
      <c r="E2" s="9">
        <f ca="1">YEAR(E3)</f>
        <v>2021</v>
      </c>
    </row>
    <row r="3" spans="1:10">
      <c r="A3" s="12" t="s">
        <v>3</v>
      </c>
      <c r="B3" s="3">
        <f>B2+1</f>
        <v>2</v>
      </c>
      <c r="C3" s="5">
        <f ca="1">DAY(DATE($E$2,Tableau2[[#This Row],[Numéro]]+1,1)-1)</f>
        <v>28</v>
      </c>
      <c r="D3" s="10" t="s">
        <v>20</v>
      </c>
      <c r="E3" s="7">
        <f ca="1">TODAY()</f>
        <v>44275</v>
      </c>
      <c r="F3" s="13"/>
    </row>
    <row r="4" spans="1:10">
      <c r="A4" s="12" t="s">
        <v>4</v>
      </c>
      <c r="B4" s="3">
        <f t="shared" ref="B4:B13" si="0">B3+1</f>
        <v>3</v>
      </c>
      <c r="C4" s="5">
        <f ca="1">DAY(DATE($E$2,Tableau2[[#This Row],[Numéro]]+1,1)-1)</f>
        <v>31</v>
      </c>
      <c r="D4" s="10" t="s">
        <v>21</v>
      </c>
      <c r="E4" s="8">
        <f ca="1">E3-DATE(YEAR(E3),1,0)</f>
        <v>79</v>
      </c>
    </row>
    <row r="5" spans="1:10">
      <c r="A5" s="12" t="s">
        <v>5</v>
      </c>
      <c r="B5" s="3">
        <f t="shared" si="0"/>
        <v>4</v>
      </c>
      <c r="C5" s="5">
        <f ca="1">DAY(DATE($E$2,Tableau2[[#This Row],[Numéro]]+1,1)-1)</f>
        <v>30</v>
      </c>
      <c r="D5" s="10" t="s">
        <v>23</v>
      </c>
      <c r="E5" s="8">
        <f ca="1">E8-E4</f>
        <v>286</v>
      </c>
      <c r="G5" s="14" t="str">
        <f ca="1">CONCATENATE(INDEX(Tableau2[Mois],MATCH(MONTH(E3),Tableau2[Numéro],0))," est fini à ",TEXT(DAY(E3)/(INDEX(Tableau2[Nb Jour],MATCH(MONTH(E3),Tableau2[Numéro],0))),"0%"))</f>
        <v>Mars est fini à 65%</v>
      </c>
    </row>
    <row r="6" spans="1:10">
      <c r="A6" s="12" t="s">
        <v>6</v>
      </c>
      <c r="B6" s="3">
        <f t="shared" si="0"/>
        <v>5</v>
      </c>
      <c r="C6" s="5">
        <f ca="1">DAY(DATE($E$2,Tableau2[[#This Row],[Numéro]]+1,1)-1)</f>
        <v>31</v>
      </c>
      <c r="D6" s="10" t="s">
        <v>22</v>
      </c>
      <c r="E6" s="8">
        <f ca="1">WEEKNUM(E3,2)</f>
        <v>12</v>
      </c>
      <c r="G6" s="14" t="str">
        <f ca="1">CONCATENATE(E2," est fini à ",TEXT(E4/E8,"0%"))</f>
        <v>2021 est fini à 22%</v>
      </c>
    </row>
    <row r="7" spans="1:10">
      <c r="A7" s="12" t="s">
        <v>7</v>
      </c>
      <c r="B7" s="3">
        <f t="shared" si="0"/>
        <v>6</v>
      </c>
      <c r="C7" s="5">
        <f ca="1">DAY(DATE($E$2,Tableau2[[#This Row],[Numéro]]+1,1)-1)</f>
        <v>30</v>
      </c>
      <c r="G7" s="14" t="str">
        <f>CONCATENATE("La saison actuelle est"," ",)</f>
        <v xml:space="preserve">La saison actuelle est </v>
      </c>
    </row>
    <row r="8" spans="1:10">
      <c r="A8" s="12" t="s">
        <v>8</v>
      </c>
      <c r="B8" s="3">
        <f t="shared" si="0"/>
        <v>7</v>
      </c>
      <c r="C8" s="5">
        <f ca="1">DAY(DATE($E$2,Tableau2[[#This Row],[Numéro]]+1,1)-1)</f>
        <v>31</v>
      </c>
      <c r="D8" s="10" t="s">
        <v>16</v>
      </c>
      <c r="E8" s="4">
        <f ca="1">SUM(Tableau2[Nb Jour])</f>
        <v>365</v>
      </c>
      <c r="G8" s="14" t="str">
        <f ca="1">INDEX(Saisons,1,MATCH(E3,OFFSET(Saisons,MATCH(E2,Année,0),0)))</f>
        <v>le printemps</v>
      </c>
      <c r="I8" s="15"/>
      <c r="J8" s="15"/>
    </row>
    <row r="9" spans="1:10">
      <c r="A9" s="12" t="s">
        <v>9</v>
      </c>
      <c r="B9" s="3">
        <f t="shared" si="0"/>
        <v>8</v>
      </c>
      <c r="C9" s="5">
        <f ca="1">DAY(DATE($E$2,Tableau2[[#This Row],[Numéro]]+1,1)-1)</f>
        <v>31</v>
      </c>
      <c r="D9" s="10" t="s">
        <v>17</v>
      </c>
      <c r="E9" s="6">
        <f ca="1">(E8+0.25)*24</f>
        <v>8766</v>
      </c>
      <c r="H9" s="15"/>
      <c r="I9" s="15"/>
      <c r="J9" s="15"/>
    </row>
    <row r="10" spans="1:10">
      <c r="A10" s="12" t="s">
        <v>10</v>
      </c>
      <c r="B10" s="3">
        <f t="shared" si="0"/>
        <v>9</v>
      </c>
      <c r="C10" s="5">
        <f ca="1">DAY(DATE($E$2,Tableau2[[#This Row],[Numéro]]+1,1)-1)</f>
        <v>30</v>
      </c>
      <c r="D10" s="10" t="s">
        <v>18</v>
      </c>
      <c r="E10" s="6">
        <f ca="1">E9*60</f>
        <v>525960</v>
      </c>
      <c r="G10" s="15"/>
      <c r="H10" s="15"/>
      <c r="I10" s="15"/>
      <c r="J10" s="15"/>
    </row>
    <row r="11" spans="1:10">
      <c r="A11" s="12" t="s">
        <v>11</v>
      </c>
      <c r="B11" s="3">
        <f t="shared" si="0"/>
        <v>10</v>
      </c>
      <c r="C11" s="5">
        <f ca="1">DAY(DATE($E$2,Tableau2[[#This Row],[Numéro]]+1,1)-1)</f>
        <v>31</v>
      </c>
      <c r="D11" s="10" t="s">
        <v>19</v>
      </c>
      <c r="E11" s="6">
        <f ca="1">(E10)*60</f>
        <v>31557600</v>
      </c>
      <c r="G11" s="15"/>
      <c r="H11" s="15"/>
      <c r="I11" s="15"/>
      <c r="J11" s="15"/>
    </row>
    <row r="12" spans="1:10">
      <c r="A12" s="12" t="s">
        <v>12</v>
      </c>
      <c r="B12" s="3">
        <f t="shared" si="0"/>
        <v>11</v>
      </c>
      <c r="C12" s="5">
        <f ca="1">DAY(DATE($E$2,Tableau2[[#This Row],[Numéro]]+1,1)-1)</f>
        <v>30</v>
      </c>
      <c r="G12" s="15"/>
      <c r="H12" s="15"/>
    </row>
    <row r="13" spans="1:10">
      <c r="A13" s="12" t="s">
        <v>13</v>
      </c>
      <c r="B13" s="3">
        <f t="shared" si="0"/>
        <v>12</v>
      </c>
      <c r="C13" s="5">
        <f ca="1">DAY(DATE($E$2,Tableau2[[#This Row],[Numéro]]+1,1)-1)</f>
        <v>31</v>
      </c>
      <c r="G13" s="15"/>
      <c r="H13" s="15"/>
    </row>
    <row r="14" spans="1:10">
      <c r="G14" s="15"/>
      <c r="H14" s="15"/>
    </row>
    <row r="15" spans="1:10">
      <c r="D15" s="11"/>
    </row>
    <row r="17" spans="6:6">
      <c r="F17" s="13"/>
    </row>
    <row r="19" spans="6:6">
      <c r="F19" s="13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M20"/>
  <sheetViews>
    <sheetView workbookViewId="0">
      <selection activeCell="F2" sqref="F2"/>
    </sheetView>
  </sheetViews>
  <sheetFormatPr baseColWidth="10" defaultRowHeight="15"/>
  <cols>
    <col min="2" max="2" width="10.7109375" customWidth="1"/>
    <col min="3" max="5" width="16.42578125" customWidth="1"/>
    <col min="6" max="6" width="16.42578125" style="15" customWidth="1"/>
    <col min="9" max="9" width="23.5703125" customWidth="1"/>
    <col min="10" max="13" width="24.7109375" customWidth="1"/>
  </cols>
  <sheetData>
    <row r="1" spans="1:13" ht="21" customHeight="1">
      <c r="A1" s="20" t="s">
        <v>14</v>
      </c>
      <c r="B1" s="19" t="s">
        <v>28</v>
      </c>
      <c r="C1" s="20" t="s">
        <v>29</v>
      </c>
      <c r="D1" s="20" t="s">
        <v>30</v>
      </c>
      <c r="E1" s="20" t="s">
        <v>31</v>
      </c>
      <c r="F1" s="20" t="s">
        <v>28</v>
      </c>
      <c r="G1" s="17"/>
      <c r="I1" s="23" t="s">
        <v>14</v>
      </c>
      <c r="J1" s="23" t="s">
        <v>24</v>
      </c>
      <c r="K1" s="23" t="s">
        <v>25</v>
      </c>
      <c r="L1" s="23" t="s">
        <v>26</v>
      </c>
      <c r="M1" s="23" t="s">
        <v>27</v>
      </c>
    </row>
    <row r="2" spans="1:13" ht="21" customHeight="1">
      <c r="A2" s="21">
        <v>2019</v>
      </c>
      <c r="B2" s="22">
        <f>DATE(A2,1,1)</f>
        <v>43466</v>
      </c>
      <c r="C2" s="22">
        <f>INT(J2)</f>
        <v>43544</v>
      </c>
      <c r="D2" s="22">
        <f t="shared" ref="D2:F17" si="0">INT(K2)</f>
        <v>43637</v>
      </c>
      <c r="E2" s="22">
        <f t="shared" si="0"/>
        <v>43731</v>
      </c>
      <c r="F2" s="22">
        <f t="shared" si="0"/>
        <v>43821</v>
      </c>
      <c r="G2" s="18"/>
      <c r="I2" s="21">
        <v>2019</v>
      </c>
      <c r="J2" s="16">
        <v>43544.915590277778</v>
      </c>
      <c r="K2" s="16">
        <v>43637.662534722222</v>
      </c>
      <c r="L2" s="16">
        <v>43731.326041666667</v>
      </c>
      <c r="M2" s="16">
        <v>43821.180289351854</v>
      </c>
    </row>
    <row r="3" spans="1:13" ht="21" customHeight="1">
      <c r="A3" s="21">
        <v>2020</v>
      </c>
      <c r="B3" s="22">
        <f t="shared" ref="B3:B18" si="1">DATE(A3,1,1)</f>
        <v>43831</v>
      </c>
      <c r="C3" s="22">
        <f>INT(J3)</f>
        <v>43910</v>
      </c>
      <c r="D3" s="22">
        <f t="shared" si="0"/>
        <v>44002</v>
      </c>
      <c r="E3" s="22">
        <f t="shared" si="0"/>
        <v>44096</v>
      </c>
      <c r="F3" s="22">
        <f t="shared" si="0"/>
        <v>44186</v>
      </c>
      <c r="G3" s="18"/>
      <c r="I3" s="21">
        <v>2020</v>
      </c>
      <c r="J3" s="16">
        <v>43910.159618055557</v>
      </c>
      <c r="K3" s="16">
        <v>44002.904999999999</v>
      </c>
      <c r="L3" s="16">
        <v>44096.562615740739</v>
      </c>
      <c r="M3" s="16">
        <v>44186.418726851851</v>
      </c>
    </row>
    <row r="4" spans="1:13" ht="21" customHeight="1">
      <c r="A4" s="21">
        <v>2021</v>
      </c>
      <c r="B4" s="22">
        <f t="shared" si="1"/>
        <v>44197</v>
      </c>
      <c r="C4" s="22">
        <f>INT(J4)</f>
        <v>44275</v>
      </c>
      <c r="D4" s="22">
        <f t="shared" si="0"/>
        <v>44368</v>
      </c>
      <c r="E4" s="22">
        <f t="shared" si="0"/>
        <v>44461</v>
      </c>
      <c r="F4" s="22">
        <f t="shared" si="0"/>
        <v>44551</v>
      </c>
      <c r="G4" s="18"/>
      <c r="I4" s="21">
        <v>2021</v>
      </c>
      <c r="J4" s="16">
        <v>44275.400775462964</v>
      </c>
      <c r="K4" s="16">
        <v>44368.14707175926</v>
      </c>
      <c r="L4" s="16">
        <v>44461.806354166663</v>
      </c>
      <c r="M4" s="16">
        <v>44551.666400462964</v>
      </c>
    </row>
    <row r="5" spans="1:13" ht="21" customHeight="1">
      <c r="A5" s="21">
        <v>2022</v>
      </c>
      <c r="B5" s="22">
        <f t="shared" si="1"/>
        <v>44562</v>
      </c>
      <c r="C5" s="22">
        <f>INT(J5)</f>
        <v>44640</v>
      </c>
      <c r="D5" s="22">
        <f t="shared" si="0"/>
        <v>44733</v>
      </c>
      <c r="E5" s="22">
        <f t="shared" si="0"/>
        <v>44827</v>
      </c>
      <c r="F5" s="22">
        <f t="shared" si="0"/>
        <v>44916</v>
      </c>
      <c r="G5" s="18"/>
      <c r="I5" s="21">
        <v>2022</v>
      </c>
      <c r="J5" s="16">
        <v>44640.648194444446</v>
      </c>
      <c r="K5" s="16">
        <v>44733.384583333333</v>
      </c>
      <c r="L5" s="16">
        <v>44827.044074074074</v>
      </c>
      <c r="M5" s="16">
        <v>44916.908148148148</v>
      </c>
    </row>
    <row r="6" spans="1:13" ht="21" customHeight="1">
      <c r="A6" s="21">
        <v>2023</v>
      </c>
      <c r="B6" s="22">
        <f t="shared" si="1"/>
        <v>44927</v>
      </c>
      <c r="C6" s="22">
        <f>INT(J6)</f>
        <v>45005</v>
      </c>
      <c r="D6" s="22">
        <f t="shared" si="0"/>
        <v>45098</v>
      </c>
      <c r="E6" s="22">
        <f t="shared" si="0"/>
        <v>45192</v>
      </c>
      <c r="F6" s="22">
        <f t="shared" si="0"/>
        <v>45282</v>
      </c>
      <c r="G6" s="18"/>
      <c r="I6" s="21">
        <v>2023</v>
      </c>
      <c r="J6" s="16">
        <v>45005.892106481479</v>
      </c>
      <c r="K6" s="16">
        <v>45098.623460648145</v>
      </c>
      <c r="L6" s="16">
        <v>45192.284282407411</v>
      </c>
      <c r="M6" s="16">
        <v>45282.143935185188</v>
      </c>
    </row>
    <row r="7" spans="1:13" ht="21" customHeight="1">
      <c r="A7" s="21">
        <v>2024</v>
      </c>
      <c r="B7" s="22">
        <f t="shared" si="1"/>
        <v>45292</v>
      </c>
      <c r="C7" s="22">
        <f>INT(J7)</f>
        <v>45371</v>
      </c>
      <c r="D7" s="22">
        <f t="shared" si="0"/>
        <v>45463</v>
      </c>
      <c r="E7" s="22">
        <f t="shared" si="0"/>
        <v>45557</v>
      </c>
      <c r="F7" s="22">
        <f t="shared" si="0"/>
        <v>45647</v>
      </c>
      <c r="G7" s="18"/>
      <c r="I7" s="21">
        <v>2024</v>
      </c>
      <c r="J7" s="16">
        <v>45371.129305555558</v>
      </c>
      <c r="K7" s="16">
        <v>45463.868854166663</v>
      </c>
      <c r="L7" s="16">
        <v>45557.530347222222</v>
      </c>
      <c r="M7" s="16">
        <v>45647.38921296296</v>
      </c>
    </row>
    <row r="8" spans="1:13" ht="21" customHeight="1">
      <c r="A8" s="21">
        <v>2025</v>
      </c>
      <c r="B8" s="22">
        <f t="shared" si="1"/>
        <v>45658</v>
      </c>
      <c r="C8" s="22">
        <f>INT(J8)</f>
        <v>45736</v>
      </c>
      <c r="D8" s="22">
        <f t="shared" si="0"/>
        <v>45829</v>
      </c>
      <c r="E8" s="22">
        <f t="shared" si="0"/>
        <v>45922</v>
      </c>
      <c r="F8" s="22">
        <f t="shared" si="0"/>
        <v>46012</v>
      </c>
      <c r="G8" s="18"/>
      <c r="I8" s="21">
        <v>2025</v>
      </c>
      <c r="J8" s="16">
        <v>45736.375972222224</v>
      </c>
      <c r="K8" s="16">
        <v>45829.112673611111</v>
      </c>
      <c r="L8" s="16">
        <v>45922.763391203705</v>
      </c>
      <c r="M8" s="16">
        <v>46012.62667824074</v>
      </c>
    </row>
    <row r="9" spans="1:13" ht="21" customHeight="1">
      <c r="A9" s="21">
        <v>2026</v>
      </c>
      <c r="B9" s="22">
        <f t="shared" si="1"/>
        <v>46023</v>
      </c>
      <c r="C9" s="22">
        <f>INT(J9)</f>
        <v>46101</v>
      </c>
      <c r="D9" s="22">
        <f t="shared" si="0"/>
        <v>46194</v>
      </c>
      <c r="E9" s="22">
        <f t="shared" si="0"/>
        <v>46288</v>
      </c>
      <c r="F9" s="22">
        <f t="shared" si="0"/>
        <v>46377</v>
      </c>
      <c r="G9" s="18"/>
      <c r="I9" s="21">
        <v>2026</v>
      </c>
      <c r="J9" s="16">
        <v>46101.614710648151</v>
      </c>
      <c r="K9" s="16">
        <v>46194.350775462961</v>
      </c>
      <c r="L9" s="16">
        <v>46288.003541666665</v>
      </c>
      <c r="M9" s="16">
        <v>46377.867951388886</v>
      </c>
    </row>
    <row r="10" spans="1:13" ht="21" customHeight="1">
      <c r="A10" s="21">
        <v>2027</v>
      </c>
      <c r="B10" s="22">
        <f t="shared" si="1"/>
        <v>46388</v>
      </c>
      <c r="C10" s="22">
        <f>INT(J10)</f>
        <v>46466</v>
      </c>
      <c r="D10" s="22">
        <f t="shared" si="0"/>
        <v>46559</v>
      </c>
      <c r="E10" s="22">
        <f t="shared" si="0"/>
        <v>46653</v>
      </c>
      <c r="F10" s="22">
        <f t="shared" si="0"/>
        <v>46743</v>
      </c>
      <c r="G10" s="18"/>
      <c r="I10" s="21">
        <v>2027</v>
      </c>
      <c r="J10" s="16">
        <v>46466.850405092591</v>
      </c>
      <c r="K10" s="16">
        <v>46559.590833333335</v>
      </c>
      <c r="L10" s="16">
        <v>46653.251064814816</v>
      </c>
      <c r="M10" s="16">
        <v>46743.112326388888</v>
      </c>
    </row>
    <row r="11" spans="1:13" ht="21" customHeight="1">
      <c r="A11" s="21">
        <v>2028</v>
      </c>
      <c r="B11" s="22">
        <f t="shared" si="1"/>
        <v>46753</v>
      </c>
      <c r="C11" s="22">
        <f>INT(J11)</f>
        <v>46832</v>
      </c>
      <c r="D11" s="22">
        <f t="shared" si="0"/>
        <v>46924</v>
      </c>
      <c r="E11" s="22">
        <f t="shared" si="0"/>
        <v>47018</v>
      </c>
      <c r="F11" s="22">
        <f t="shared" si="0"/>
        <v>47108</v>
      </c>
      <c r="G11" s="18"/>
      <c r="I11" s="21">
        <v>2028</v>
      </c>
      <c r="J11" s="16">
        <v>46832.095069444447</v>
      </c>
      <c r="K11" s="16">
        <v>46924.834340277775</v>
      </c>
      <c r="L11" s="16">
        <v>47018.489652777775</v>
      </c>
      <c r="M11" s="16">
        <v>47108.346678240741</v>
      </c>
    </row>
    <row r="12" spans="1:13" ht="21" customHeight="1">
      <c r="A12" s="21">
        <v>2029</v>
      </c>
      <c r="B12" s="22">
        <f t="shared" si="1"/>
        <v>47119</v>
      </c>
      <c r="C12" s="22">
        <f>INT(J12)</f>
        <v>47197</v>
      </c>
      <c r="D12" s="22">
        <f t="shared" si="0"/>
        <v>47290</v>
      </c>
      <c r="E12" s="22">
        <f t="shared" si="0"/>
        <v>47383</v>
      </c>
      <c r="F12" s="22">
        <f t="shared" si="0"/>
        <v>47473</v>
      </c>
      <c r="G12" s="18"/>
      <c r="I12" s="21">
        <v>2029</v>
      </c>
      <c r="J12" s="16">
        <v>47197.334027777775</v>
      </c>
      <c r="K12" s="16">
        <v>47290.07508101852</v>
      </c>
      <c r="L12" s="16">
        <v>47383.734930555554</v>
      </c>
      <c r="M12" s="16">
        <v>47473.592986111114</v>
      </c>
    </row>
    <row r="13" spans="1:13" ht="21" customHeight="1">
      <c r="A13" s="21">
        <v>2030</v>
      </c>
      <c r="B13" s="22">
        <f t="shared" si="1"/>
        <v>47484</v>
      </c>
      <c r="C13" s="22">
        <f>INT(J13)</f>
        <v>47562</v>
      </c>
      <c r="D13" s="22">
        <f t="shared" si="0"/>
        <v>47655</v>
      </c>
      <c r="E13" s="22">
        <f t="shared" si="0"/>
        <v>47748</v>
      </c>
      <c r="F13" s="22">
        <f t="shared" si="0"/>
        <v>47838</v>
      </c>
      <c r="G13" s="18"/>
      <c r="I13" s="21">
        <v>2030</v>
      </c>
      <c r="J13" s="16">
        <v>47562.577476851853</v>
      </c>
      <c r="K13" s="16">
        <v>47655.31354166667</v>
      </c>
      <c r="L13" s="16">
        <v>47748.97693287037</v>
      </c>
      <c r="M13" s="16">
        <v>47838.839699074073</v>
      </c>
    </row>
    <row r="14" spans="1:13" ht="21" customHeight="1">
      <c r="A14" s="21">
        <v>2031</v>
      </c>
      <c r="B14" s="22">
        <f t="shared" si="1"/>
        <v>47849</v>
      </c>
      <c r="C14" s="22">
        <f>INT(J14)</f>
        <v>47927</v>
      </c>
      <c r="D14" s="22">
        <f t="shared" si="0"/>
        <v>48020</v>
      </c>
      <c r="E14" s="22">
        <f t="shared" si="0"/>
        <v>48114</v>
      </c>
      <c r="F14" s="22">
        <f t="shared" si="0"/>
        <v>48204</v>
      </c>
      <c r="G14" s="18"/>
      <c r="I14" s="21">
        <v>2031</v>
      </c>
      <c r="J14" s="16">
        <v>47927.8200462963</v>
      </c>
      <c r="K14" s="16">
        <v>48020.553668981483</v>
      </c>
      <c r="L14" s="16">
        <v>48114.218449074076</v>
      </c>
      <c r="M14" s="16">
        <v>48204.080324074072</v>
      </c>
    </row>
    <row r="15" spans="1:13" ht="21" customHeight="1">
      <c r="A15" s="21">
        <v>2032</v>
      </c>
      <c r="B15" s="22">
        <f t="shared" si="1"/>
        <v>48214</v>
      </c>
      <c r="C15" s="22">
        <f>INT(J15)</f>
        <v>48293</v>
      </c>
      <c r="D15" s="22">
        <f t="shared" si="0"/>
        <v>48385</v>
      </c>
      <c r="E15" s="22">
        <f t="shared" si="0"/>
        <v>48479</v>
      </c>
      <c r="F15" s="22">
        <f t="shared" si="0"/>
        <v>48569</v>
      </c>
      <c r="G15" s="18"/>
      <c r="I15" s="21">
        <v>2032</v>
      </c>
      <c r="J15" s="16">
        <v>48293.056562500002</v>
      </c>
      <c r="K15" s="16">
        <v>48385.797708333332</v>
      </c>
      <c r="L15" s="16">
        <v>48479.465613425928</v>
      </c>
      <c r="M15" s="16">
        <v>48569.330740740741</v>
      </c>
    </row>
    <row r="16" spans="1:13" ht="21" customHeight="1">
      <c r="A16" s="21">
        <v>2033</v>
      </c>
      <c r="B16" s="22">
        <f t="shared" si="1"/>
        <v>48580</v>
      </c>
      <c r="C16" s="22">
        <f>INT(J16)</f>
        <v>48658</v>
      </c>
      <c r="D16" s="22">
        <f t="shared" si="0"/>
        <v>48751</v>
      </c>
      <c r="E16" s="22">
        <f t="shared" si="0"/>
        <v>48844</v>
      </c>
      <c r="F16" s="22">
        <f t="shared" si="0"/>
        <v>48934</v>
      </c>
      <c r="G16" s="18"/>
      <c r="I16" s="21">
        <v>2033</v>
      </c>
      <c r="J16" s="16">
        <v>48658.30740740741</v>
      </c>
      <c r="K16" s="16">
        <v>48751.042175925926</v>
      </c>
      <c r="L16" s="16">
        <v>48844.702430555553</v>
      </c>
      <c r="M16" s="16">
        <v>48934.573020833333</v>
      </c>
    </row>
    <row r="17" spans="1:13" ht="21" customHeight="1">
      <c r="A17" s="21">
        <v>2034</v>
      </c>
      <c r="B17" s="22">
        <f t="shared" si="1"/>
        <v>48945</v>
      </c>
      <c r="C17" s="22">
        <f>INT(J17)</f>
        <v>49023</v>
      </c>
      <c r="D17" s="22">
        <f t="shared" si="0"/>
        <v>49116</v>
      </c>
      <c r="E17" s="22">
        <f t="shared" si="0"/>
        <v>49209</v>
      </c>
      <c r="F17" s="22">
        <f t="shared" si="0"/>
        <v>49299</v>
      </c>
      <c r="G17" s="18"/>
      <c r="I17" s="21">
        <v>2034</v>
      </c>
      <c r="J17" s="16">
        <v>49023.553715277776</v>
      </c>
      <c r="K17" s="16">
        <v>49116.280972222223</v>
      </c>
      <c r="L17" s="16">
        <v>49209.943680555552</v>
      </c>
      <c r="M17" s="16">
        <v>49299.815046296295</v>
      </c>
    </row>
    <row r="18" spans="1:13" ht="21" customHeight="1">
      <c r="A18" s="21">
        <v>2035</v>
      </c>
      <c r="B18" s="22">
        <f t="shared" si="1"/>
        <v>49310</v>
      </c>
      <c r="C18" s="22">
        <f>INT(J18)</f>
        <v>49388</v>
      </c>
      <c r="D18" s="22">
        <f t="shared" ref="D18:F18" si="2">INT(K18)</f>
        <v>49481</v>
      </c>
      <c r="E18" s="22">
        <f t="shared" si="2"/>
        <v>49575</v>
      </c>
      <c r="F18" s="22">
        <f t="shared" si="2"/>
        <v>49665</v>
      </c>
      <c r="G18" s="18"/>
      <c r="I18" s="21">
        <v>2035</v>
      </c>
      <c r="J18" s="16">
        <v>49388.793761574074</v>
      </c>
      <c r="K18" s="16">
        <v>49481.522800925923</v>
      </c>
      <c r="L18" s="16">
        <v>49575.193310185183</v>
      </c>
      <c r="M18" s="16">
        <v>49665.063020833331</v>
      </c>
    </row>
    <row r="20" spans="1:13">
      <c r="B20" s="15"/>
      <c r="C20" s="15"/>
      <c r="D20" s="15"/>
      <c r="E2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Saisons</vt:lpstr>
      <vt:lpstr>Année</vt:lpstr>
      <vt:lpstr>Saisons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ZEPHIR PECETTO</dc:creator>
  <cp:lastModifiedBy>Patrice</cp:lastModifiedBy>
  <dcterms:created xsi:type="dcterms:W3CDTF">2020-06-22T19:29:22Z</dcterms:created>
  <dcterms:modified xsi:type="dcterms:W3CDTF">2021-03-20T12:02:55Z</dcterms:modified>
</cp:coreProperties>
</file>