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040" windowHeight="8910"/>
  </bookViews>
  <sheets>
    <sheet name="Feuil1" sheetId="1" r:id="rId1"/>
    <sheet name="Fériés" sheetId="2" r:id="rId2"/>
  </sheets>
  <definedNames>
    <definedName name="An" localSheetId="1">Fériés!$B$2</definedName>
    <definedName name="An">#REF!</definedName>
    <definedName name="_xlnm.Print_Area" localSheetId="1">Fériés!$B$2:$E$36</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B2" i="2"/>
  <c r="C33" s="1"/>
  <c r="M7" i="1"/>
  <c r="D32" i="2" l="1"/>
  <c r="B17"/>
  <c r="I8"/>
  <c r="I21"/>
  <c r="I24"/>
  <c r="I20"/>
  <c r="N4"/>
  <c r="O4" s="1"/>
  <c r="P4" s="1"/>
  <c r="R15"/>
  <c r="B15" s="1"/>
  <c r="R13"/>
  <c r="B13" s="1"/>
  <c r="R11"/>
  <c r="R10"/>
  <c r="B10" s="1"/>
  <c r="R14"/>
  <c r="B14" s="1"/>
  <c r="N5"/>
  <c r="R12"/>
  <c r="B12" s="1"/>
  <c r="R16"/>
  <c r="B16" s="1"/>
  <c r="F4"/>
  <c r="R6"/>
  <c r="B6" s="1"/>
  <c r="N7"/>
  <c r="O7" s="1"/>
  <c r="P7" s="1"/>
  <c r="F8"/>
  <c r="R8"/>
  <c r="N10"/>
  <c r="N11"/>
  <c r="N12"/>
  <c r="O12" s="1"/>
  <c r="P12" s="1"/>
  <c r="N14"/>
  <c r="O14" s="1"/>
  <c r="P14" s="1"/>
  <c r="E14" s="1"/>
  <c r="N16"/>
  <c r="O16" s="1"/>
  <c r="P16" s="1"/>
  <c r="C39"/>
  <c r="R4"/>
  <c r="B4" s="1"/>
  <c r="N6"/>
  <c r="I7"/>
  <c r="R9"/>
  <c r="B9" s="1"/>
  <c r="I11"/>
  <c r="F12"/>
  <c r="N13"/>
  <c r="O13" s="1"/>
  <c r="P13" s="1"/>
  <c r="E13" s="1"/>
  <c r="F14"/>
  <c r="N15"/>
  <c r="O15" s="1"/>
  <c r="P15" s="1"/>
  <c r="F16"/>
  <c r="C38"/>
  <c r="C40" s="1"/>
  <c r="R5"/>
  <c r="B5" s="1"/>
  <c r="F7"/>
  <c r="R7"/>
  <c r="N8"/>
  <c r="O8" s="1"/>
  <c r="P8" s="1"/>
  <c r="N9"/>
  <c r="F13"/>
  <c r="F15"/>
  <c r="C44"/>
  <c r="C45" s="1"/>
  <c r="J4" i="1"/>
  <c r="R26" i="2" l="1"/>
  <c r="B26" s="1"/>
  <c r="R22"/>
  <c r="B22" s="1"/>
  <c r="R18"/>
  <c r="B18" s="1"/>
  <c r="R23"/>
  <c r="B23" s="1"/>
  <c r="R19"/>
  <c r="B19" s="1"/>
  <c r="R24"/>
  <c r="B24" s="1"/>
  <c r="R20"/>
  <c r="R25"/>
  <c r="B25" s="1"/>
  <c r="R21"/>
  <c r="B21" s="1"/>
  <c r="R17"/>
  <c r="D17" s="1"/>
  <c r="R27"/>
  <c r="B27" s="1"/>
  <c r="R28"/>
  <c r="B28" s="1"/>
  <c r="R29"/>
  <c r="B29" s="1"/>
  <c r="E15"/>
  <c r="K15" s="1"/>
  <c r="D48"/>
  <c r="F20"/>
  <c r="F28"/>
  <c r="F27"/>
  <c r="F17"/>
  <c r="F29"/>
  <c r="F26"/>
  <c r="F25"/>
  <c r="F21"/>
  <c r="B8"/>
  <c r="E8" s="1"/>
  <c r="C54"/>
  <c r="N27"/>
  <c r="O27" s="1"/>
  <c r="N23"/>
  <c r="N19"/>
  <c r="C55"/>
  <c r="N28"/>
  <c r="O28" s="1"/>
  <c r="P28" s="1"/>
  <c r="N24"/>
  <c r="N20"/>
  <c r="O20" s="1"/>
  <c r="P20" s="1"/>
  <c r="N29"/>
  <c r="O29" s="1"/>
  <c r="N25"/>
  <c r="O25" s="1"/>
  <c r="P25" s="1"/>
  <c r="E25" s="1"/>
  <c r="K25" s="1"/>
  <c r="N21"/>
  <c r="O21" s="1"/>
  <c r="P21" s="1"/>
  <c r="N17"/>
  <c r="O17" s="1"/>
  <c r="C49"/>
  <c r="N26"/>
  <c r="O26" s="1"/>
  <c r="N22"/>
  <c r="N18"/>
  <c r="E4"/>
  <c r="W4" s="1"/>
  <c r="B20"/>
  <c r="E16"/>
  <c r="W16" s="1"/>
  <c r="E12"/>
  <c r="W12" s="1"/>
  <c r="B11"/>
  <c r="B7"/>
  <c r="E7" s="1"/>
  <c r="C41"/>
  <c r="C42" s="1"/>
  <c r="W13"/>
  <c r="K13"/>
  <c r="K14"/>
  <c r="W14"/>
  <c r="W15"/>
  <c r="E28" l="1"/>
  <c r="E21"/>
  <c r="W21" s="1"/>
  <c r="P17"/>
  <c r="E17" s="1"/>
  <c r="P29"/>
  <c r="E29" s="1"/>
  <c r="K29" s="1"/>
  <c r="P26"/>
  <c r="E26" s="1"/>
  <c r="P27"/>
  <c r="E27" s="1"/>
  <c r="K27" s="1"/>
  <c r="K4"/>
  <c r="E20"/>
  <c r="K20" s="1"/>
  <c r="C56"/>
  <c r="C57" s="1"/>
  <c r="C58" s="1"/>
  <c r="C50" s="1"/>
  <c r="C60"/>
  <c r="C61" s="1"/>
  <c r="W25"/>
  <c r="K16"/>
  <c r="K28"/>
  <c r="W28"/>
  <c r="K12"/>
  <c r="K7"/>
  <c r="W7"/>
  <c r="K8"/>
  <c r="W8"/>
  <c r="C34"/>
  <c r="K21" l="1"/>
  <c r="W20"/>
  <c r="W26"/>
  <c r="K26"/>
  <c r="W17"/>
  <c r="K17"/>
  <c r="W29"/>
  <c r="W27"/>
  <c r="C51"/>
  <c r="L18" s="1"/>
  <c r="C52"/>
  <c r="M18" s="1"/>
  <c r="C36"/>
  <c r="M5" s="1"/>
  <c r="C35"/>
  <c r="L5" s="1"/>
  <c r="F18" l="1"/>
  <c r="M19"/>
  <c r="M22"/>
  <c r="M24"/>
  <c r="M23"/>
  <c r="O18"/>
  <c r="L23"/>
  <c r="L24"/>
  <c r="L22"/>
  <c r="L19"/>
  <c r="M11"/>
  <c r="M10"/>
  <c r="F5"/>
  <c r="M9"/>
  <c r="M6"/>
  <c r="O5"/>
  <c r="P5" s="1"/>
  <c r="E5" s="1"/>
  <c r="L11"/>
  <c r="L10"/>
  <c r="L9"/>
  <c r="L6"/>
  <c r="F22" l="1"/>
  <c r="F19"/>
  <c r="F24"/>
  <c r="F23"/>
  <c r="P18"/>
  <c r="E18" s="1"/>
  <c r="O22"/>
  <c r="O23"/>
  <c r="O19"/>
  <c r="O24"/>
  <c r="F6"/>
  <c r="O6"/>
  <c r="P6" s="1"/>
  <c r="E6" s="1"/>
  <c r="F11"/>
  <c r="O11"/>
  <c r="P11" s="1"/>
  <c r="E11" s="1"/>
  <c r="F10"/>
  <c r="O10"/>
  <c r="P10" s="1"/>
  <c r="E10" s="1"/>
  <c r="W5"/>
  <c r="K5"/>
  <c r="F9"/>
  <c r="O9"/>
  <c r="P9" s="1"/>
  <c r="E9" s="1"/>
  <c r="L7" i="1" l="1"/>
  <c r="M5" s="1"/>
  <c r="W18" i="2"/>
  <c r="K18"/>
  <c r="P24"/>
  <c r="E24" s="1"/>
  <c r="P23"/>
  <c r="E23" s="1"/>
  <c r="P19"/>
  <c r="E19" s="1"/>
  <c r="P22"/>
  <c r="E22" s="1"/>
  <c r="K9"/>
  <c r="W9"/>
  <c r="W6"/>
  <c r="K6"/>
  <c r="W10"/>
  <c r="K10"/>
  <c r="W11"/>
  <c r="K11"/>
  <c r="L5" i="1" l="1"/>
  <c r="K7"/>
  <c r="J7" s="1"/>
  <c r="K5" s="1"/>
  <c r="W19" i="2"/>
  <c r="K19"/>
  <c r="W24"/>
  <c r="K24"/>
  <c r="K22"/>
  <c r="W22"/>
  <c r="K23"/>
  <c r="W23"/>
  <c r="J5" i="1" l="1"/>
  <c r="I7"/>
  <c r="H7" s="1"/>
  <c r="I5" s="1"/>
  <c r="H5" l="1"/>
  <c r="G7"/>
  <c r="F7" s="1"/>
  <c r="F5" s="1"/>
  <c r="E7" l="1"/>
  <c r="D7" s="1"/>
  <c r="C7" s="1"/>
  <c r="B7" s="1"/>
  <c r="G5"/>
  <c r="E5" l="1"/>
  <c r="D5"/>
  <c r="C5"/>
  <c r="B5"/>
</calcChain>
</file>

<file path=xl/sharedStrings.xml><?xml version="1.0" encoding="utf-8"?>
<sst xmlns="http://schemas.openxmlformats.org/spreadsheetml/2006/main" count="128" uniqueCount="64">
  <si>
    <t>Congé F</t>
  </si>
  <si>
    <t>CONGE A</t>
  </si>
  <si>
    <t>CONGE B</t>
  </si>
  <si>
    <t>CONGE C</t>
  </si>
  <si>
    <t>CONGE D</t>
  </si>
  <si>
    <t>Congé E 10% du congé D</t>
  </si>
  <si>
    <t>Date de départ</t>
  </si>
  <si>
    <t>nb de jours à renseigner</t>
  </si>
  <si>
    <r>
      <t>Jours fériés</t>
    </r>
    <r>
      <rPr>
        <sz val="16"/>
        <rFont val="Xpressive"/>
      </rPr>
      <t xml:space="preserve"> (1583 à ce jour)</t>
    </r>
  </si>
  <si>
    <t>Calcul du Nom</t>
  </si>
  <si>
    <t>Calcul de la date</t>
  </si>
  <si>
    <t>Calcul jours fériés</t>
  </si>
  <si>
    <t>Nom</t>
  </si>
  <si>
    <t>Format Texte</t>
  </si>
  <si>
    <t>Format Date (&gt;= 1900)</t>
  </si>
  <si>
    <t>Nom non férié</t>
  </si>
  <si>
    <t>Nom actuel</t>
  </si>
  <si>
    <t>Test</t>
  </si>
  <si>
    <t>Autre nom</t>
  </si>
  <si>
    <t>Jour</t>
  </si>
  <si>
    <t>Mois</t>
  </si>
  <si>
    <t>An eq</t>
  </si>
  <si>
    <t>Pseudo date</t>
  </si>
  <si>
    <t>Date</t>
  </si>
  <si>
    <t>Férié depuis</t>
  </si>
  <si>
    <t>Férié</t>
  </si>
  <si>
    <t>&gt;=</t>
  </si>
  <si>
    <t>&lt;</t>
  </si>
  <si>
    <t>=</t>
  </si>
  <si>
    <t>Nbre</t>
  </si>
  <si>
    <t>Jour de l'An</t>
  </si>
  <si>
    <t>23.03.1810</t>
  </si>
  <si>
    <t>Pâques</t>
  </si>
  <si>
    <t>Lundi de Pâques</t>
  </si>
  <si>
    <t>08.03.1886</t>
  </si>
  <si>
    <t>Fête du Travail</t>
  </si>
  <si>
    <t>1er mai</t>
  </si>
  <si>
    <t>30.04.1947</t>
  </si>
  <si>
    <t>Victoire de 1945</t>
  </si>
  <si>
    <t>02.10.1981</t>
  </si>
  <si>
    <t>Ascension</t>
  </si>
  <si>
    <t>19.04.1802</t>
  </si>
  <si>
    <t>Pentecôte</t>
  </si>
  <si>
    <t>Lundi de Pentecôte</t>
  </si>
  <si>
    <t>L. de Pentecôte &amp; Journée de solidarité</t>
  </si>
  <si>
    <t>Fête Nationale</t>
  </si>
  <si>
    <t>06.07.1880</t>
  </si>
  <si>
    <t>Assomption</t>
  </si>
  <si>
    <t>Toussaint</t>
  </si>
  <si>
    <t>Armistice</t>
  </si>
  <si>
    <t>24.10.1922</t>
  </si>
  <si>
    <t>Noël</t>
  </si>
  <si>
    <t>Calcul Pâques (S. Butcher)</t>
  </si>
  <si>
    <t>Nombre d'or-1</t>
  </si>
  <si>
    <t>P</t>
  </si>
  <si>
    <t>Calendrier Grégorien</t>
  </si>
  <si>
    <t>Siècle-1</t>
  </si>
  <si>
    <t>Année courte</t>
  </si>
  <si>
    <t>H</t>
  </si>
  <si>
    <t>L</t>
  </si>
  <si>
    <t>M</t>
  </si>
  <si>
    <t>Calendrier Julien</t>
  </si>
  <si>
    <t>h</t>
  </si>
  <si>
    <t>l</t>
  </si>
</sst>
</file>

<file path=xl/styles.xml><?xml version="1.0" encoding="utf-8"?>
<styleSheet xmlns="http://schemas.openxmlformats.org/spreadsheetml/2006/main">
  <numFmts count="2">
    <numFmt numFmtId="164" formatCode="ddd"/>
    <numFmt numFmtId="165" formatCode="dd/mm/yyyy"/>
  </numFmts>
  <fonts count="20">
    <font>
      <sz val="11"/>
      <color theme="1"/>
      <name val="Calibri"/>
      <family val="2"/>
      <scheme val="minor"/>
    </font>
    <font>
      <b/>
      <sz val="11"/>
      <color theme="1"/>
      <name val="Calibri"/>
      <family val="2"/>
      <scheme val="minor"/>
    </font>
    <font>
      <b/>
      <sz val="11"/>
      <color rgb="FF004494"/>
      <name val="Calibri"/>
      <family val="2"/>
      <scheme val="minor"/>
    </font>
    <font>
      <sz val="11"/>
      <name val="Calibri"/>
      <family val="2"/>
      <scheme val="minor"/>
    </font>
    <font>
      <b/>
      <sz val="10"/>
      <color theme="1"/>
      <name val="Calibri"/>
      <family val="2"/>
      <scheme val="minor"/>
    </font>
    <font>
      <b/>
      <sz val="11"/>
      <color rgb="FFFF0000"/>
      <name val="Calibri"/>
      <family val="2"/>
      <scheme val="minor"/>
    </font>
    <font>
      <b/>
      <sz val="10"/>
      <color rgb="FF000000"/>
      <name val="Calibri"/>
      <family val="2"/>
      <scheme val="minor"/>
    </font>
    <font>
      <b/>
      <sz val="11"/>
      <color rgb="FF0070C0"/>
      <name val="Calibri"/>
      <family val="2"/>
      <scheme val="minor"/>
    </font>
    <font>
      <sz val="10"/>
      <name val="Arial"/>
    </font>
    <font>
      <b/>
      <sz val="24"/>
      <name val="Arial"/>
      <family val="2"/>
    </font>
    <font>
      <b/>
      <sz val="24"/>
      <color indexed="14"/>
      <name val="Arial"/>
      <family val="2"/>
    </font>
    <font>
      <b/>
      <sz val="20"/>
      <name val="Xpressive"/>
    </font>
    <font>
      <sz val="16"/>
      <name val="Xpressive"/>
    </font>
    <font>
      <b/>
      <sz val="14"/>
      <name val="Xpressive"/>
    </font>
    <font>
      <b/>
      <sz val="28"/>
      <name val="Xpressive"/>
    </font>
    <font>
      <sz val="10"/>
      <color indexed="16"/>
      <name val="Arial"/>
    </font>
    <font>
      <sz val="8"/>
      <name val="Tahoma"/>
      <family val="2"/>
    </font>
    <font>
      <sz val="12"/>
      <name val="Arial"/>
      <family val="2"/>
    </font>
    <font>
      <sz val="12"/>
      <color indexed="9"/>
      <name val="Arial"/>
      <family val="2"/>
    </font>
    <font>
      <b/>
      <sz val="18"/>
      <name val="Arial"/>
      <family val="2"/>
    </font>
  </fonts>
  <fills count="6">
    <fill>
      <patternFill patternType="none"/>
    </fill>
    <fill>
      <patternFill patternType="gray125"/>
    </fill>
    <fill>
      <patternFill patternType="solid">
        <fgColor theme="7" tint="0.59999389629810485"/>
        <bgColor indexed="64"/>
      </patternFill>
    </fill>
    <fill>
      <patternFill patternType="solid">
        <fgColor rgb="FF00B2CB"/>
        <bgColor indexed="64"/>
      </patternFill>
    </fill>
    <fill>
      <patternFill patternType="solid">
        <fgColor theme="5" tint="0.79998168889431442"/>
        <bgColor indexed="64"/>
      </patternFill>
    </fill>
    <fill>
      <patternFill patternType="solid">
        <fgColor rgb="FFFFC000"/>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dotted">
        <color indexed="64"/>
      </left>
      <right style="dotted">
        <color indexed="64"/>
      </right>
      <top style="dotted">
        <color indexed="64"/>
      </top>
      <bottom style="dotted">
        <color indexed="64"/>
      </bottom>
      <diagonal/>
    </border>
    <border>
      <left style="dashed">
        <color indexed="64"/>
      </left>
      <right/>
      <top style="dashed">
        <color indexed="64"/>
      </top>
      <bottom style="dashed">
        <color indexed="64"/>
      </bottom>
      <diagonal/>
    </border>
    <border>
      <left style="dotted">
        <color indexed="64"/>
      </left>
      <right/>
      <top style="dotted">
        <color indexed="64"/>
      </top>
      <bottom/>
      <diagonal/>
    </border>
    <border>
      <left/>
      <right style="dotted">
        <color indexed="64"/>
      </right>
      <top style="dotted">
        <color indexed="64"/>
      </top>
      <bottom/>
      <diagonal/>
    </border>
    <border>
      <left style="thin">
        <color indexed="64"/>
      </left>
      <right style="thin">
        <color indexed="64"/>
      </right>
      <top style="thin">
        <color indexed="64"/>
      </top>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s>
  <cellStyleXfs count="2">
    <xf numFmtId="0" fontId="0" fillId="0" borderId="0"/>
    <xf numFmtId="0" fontId="8" fillId="0" borderId="0"/>
  </cellStyleXfs>
  <cellXfs count="75">
    <xf numFmtId="0" fontId="0" fillId="0" borderId="0" xfId="0"/>
    <xf numFmtId="0" fontId="4" fillId="3" borderId="3" xfId="0" applyFont="1" applyFill="1" applyBorder="1" applyAlignment="1">
      <alignment horizontal="center" vertical="center" wrapText="1"/>
    </xf>
    <xf numFmtId="14" fontId="3" fillId="0" borderId="1" xfId="0" applyNumberFormat="1" applyFont="1" applyFill="1" applyBorder="1" applyAlignment="1">
      <alignment horizontal="center" vertical="center"/>
    </xf>
    <xf numFmtId="14" fontId="0" fillId="0" borderId="1" xfId="0" applyNumberFormat="1" applyFont="1" applyBorder="1" applyAlignment="1">
      <alignment horizontal="center" vertical="center"/>
    </xf>
    <xf numFmtId="14" fontId="3" fillId="4" borderId="1" xfId="0" applyNumberFormat="1" applyFont="1" applyFill="1" applyBorder="1" applyAlignment="1">
      <alignment horizontal="center" vertical="center"/>
    </xf>
    <xf numFmtId="0" fontId="0" fillId="0" borderId="0" xfId="0" applyAlignment="1">
      <alignment vertical="center"/>
    </xf>
    <xf numFmtId="0" fontId="1" fillId="5" borderId="0" xfId="0" applyFont="1" applyFill="1" applyAlignment="1">
      <alignment horizontal="right" vertical="center" wrapText="1"/>
    </xf>
    <xf numFmtId="14" fontId="6" fillId="0" borderId="1" xfId="0" applyNumberFormat="1" applyFont="1" applyFill="1" applyBorder="1" applyAlignment="1">
      <alignment horizontal="center" vertical="center"/>
    </xf>
    <xf numFmtId="0" fontId="7" fillId="0" borderId="0" xfId="0" applyFont="1" applyAlignment="1">
      <alignment vertical="center" wrapText="1"/>
    </xf>
    <xf numFmtId="0" fontId="7" fillId="0" borderId="0" xfId="0" applyFont="1" applyAlignment="1">
      <alignment vertical="center"/>
    </xf>
    <xf numFmtId="14" fontId="0" fillId="0" borderId="0" xfId="0" applyNumberFormat="1"/>
    <xf numFmtId="0" fontId="8" fillId="0" borderId="0" xfId="1" applyFill="1" applyProtection="1">
      <protection hidden="1"/>
    </xf>
    <xf numFmtId="0" fontId="10" fillId="0" borderId="0" xfId="1" applyFont="1" applyFill="1" applyBorder="1" applyAlignment="1" applyProtection="1">
      <alignment horizontal="center" vertical="center"/>
      <protection hidden="1"/>
    </xf>
    <xf numFmtId="0" fontId="13" fillId="0" borderId="1" xfId="1" applyFont="1" applyFill="1" applyBorder="1" applyAlignment="1" applyProtection="1">
      <alignment horizontal="centerContinuous"/>
      <protection hidden="1"/>
    </xf>
    <xf numFmtId="0" fontId="14" fillId="0" borderId="1" xfId="1" applyFont="1" applyFill="1" applyBorder="1" applyAlignment="1" applyProtection="1">
      <alignment horizontal="centerContinuous"/>
      <protection hidden="1"/>
    </xf>
    <xf numFmtId="0" fontId="13" fillId="0" borderId="6" xfId="1" applyFont="1" applyFill="1" applyBorder="1" applyAlignment="1" applyProtection="1">
      <alignment horizontal="centerContinuous"/>
      <protection hidden="1"/>
    </xf>
    <xf numFmtId="0" fontId="13" fillId="0" borderId="7" xfId="1" applyFont="1" applyFill="1" applyBorder="1" applyAlignment="1" applyProtection="1">
      <alignment horizontal="centerContinuous"/>
      <protection hidden="1"/>
    </xf>
    <xf numFmtId="0" fontId="8" fillId="0" borderId="0" xfId="1" applyNumberFormat="1" applyFill="1" applyProtection="1">
      <protection hidden="1"/>
    </xf>
    <xf numFmtId="0" fontId="15" fillId="0" borderId="0" xfId="1" applyFont="1" applyFill="1" applyAlignment="1" applyProtection="1">
      <alignment horizontal="centerContinuous"/>
      <protection hidden="1"/>
    </xf>
    <xf numFmtId="0" fontId="16" fillId="0" borderId="1" xfId="1" applyFont="1" applyFill="1" applyBorder="1" applyAlignment="1" applyProtection="1">
      <alignment horizontal="center"/>
      <protection hidden="1"/>
    </xf>
    <xf numFmtId="0" fontId="16" fillId="0" borderId="8" xfId="1" applyFont="1" applyFill="1" applyBorder="1" applyAlignment="1" applyProtection="1">
      <alignment horizontal="center"/>
      <protection hidden="1"/>
    </xf>
    <xf numFmtId="0" fontId="16" fillId="0" borderId="9" xfId="1" applyFont="1" applyFill="1" applyBorder="1" applyAlignment="1" applyProtection="1">
      <alignment horizontal="center"/>
      <protection hidden="1"/>
    </xf>
    <xf numFmtId="0" fontId="16" fillId="0" borderId="6" xfId="1" applyFont="1" applyFill="1" applyBorder="1" applyAlignment="1" applyProtection="1">
      <alignment horizontal="center"/>
      <protection hidden="1"/>
    </xf>
    <xf numFmtId="0" fontId="16" fillId="0" borderId="6" xfId="1" applyFont="1" applyFill="1" applyBorder="1" applyProtection="1">
      <protection hidden="1"/>
    </xf>
    <xf numFmtId="0" fontId="8" fillId="0" borderId="0" xfId="1" applyFill="1" applyAlignment="1" applyProtection="1">
      <alignment vertical="center"/>
      <protection hidden="1"/>
    </xf>
    <xf numFmtId="164" fontId="18" fillId="0" borderId="1" xfId="1" applyNumberFormat="1" applyFont="1" applyFill="1" applyBorder="1" applyAlignment="1" applyProtection="1">
      <alignment vertical="center"/>
      <protection hidden="1"/>
    </xf>
    <xf numFmtId="165" fontId="18" fillId="0" borderId="1" xfId="1" applyNumberFormat="1" applyFont="1" applyFill="1" applyBorder="1" applyAlignment="1" applyProtection="1">
      <alignment horizontal="center" vertical="center"/>
      <protection hidden="1"/>
    </xf>
    <xf numFmtId="0" fontId="16" fillId="0" borderId="9" xfId="1" applyFont="1" applyFill="1" applyBorder="1" applyAlignment="1" applyProtection="1">
      <alignment vertical="center"/>
      <protection hidden="1"/>
    </xf>
    <xf numFmtId="0" fontId="16" fillId="0" borderId="10" xfId="1" applyNumberFormat="1" applyFont="1" applyFill="1" applyBorder="1" applyAlignment="1" applyProtection="1">
      <alignment vertical="center"/>
      <protection hidden="1"/>
    </xf>
    <xf numFmtId="0" fontId="16" fillId="0" borderId="7" xfId="1" applyNumberFormat="1" applyFont="1" applyFill="1" applyBorder="1" applyAlignment="1" applyProtection="1">
      <alignment vertical="center"/>
      <protection hidden="1"/>
    </xf>
    <xf numFmtId="0" fontId="16" fillId="0" borderId="9" xfId="1" applyNumberFormat="1" applyFont="1" applyFill="1" applyBorder="1" applyAlignment="1" applyProtection="1">
      <alignment horizontal="center" vertical="center"/>
      <protection hidden="1"/>
    </xf>
    <xf numFmtId="165" fontId="16" fillId="0" borderId="10" xfId="1" applyNumberFormat="1" applyFont="1" applyFill="1" applyBorder="1" applyAlignment="1" applyProtection="1">
      <alignment vertical="center"/>
      <protection hidden="1"/>
    </xf>
    <xf numFmtId="165" fontId="16" fillId="0" borderId="7" xfId="1" applyNumberFormat="1" applyFont="1" applyFill="1" applyBorder="1" applyAlignment="1" applyProtection="1">
      <alignment vertical="center"/>
      <protection hidden="1"/>
    </xf>
    <xf numFmtId="0" fontId="16" fillId="0" borderId="10" xfId="1" applyFont="1" applyFill="1" applyBorder="1" applyAlignment="1" applyProtection="1">
      <alignment vertical="center"/>
      <protection hidden="1"/>
    </xf>
    <xf numFmtId="0" fontId="16" fillId="0" borderId="10" xfId="1" applyNumberFormat="1" applyFont="1" applyFill="1" applyBorder="1" applyAlignment="1" applyProtection="1">
      <alignment horizontal="center" vertical="center"/>
      <protection hidden="1"/>
    </xf>
    <xf numFmtId="0" fontId="16" fillId="0" borderId="10" xfId="1" applyFont="1" applyFill="1" applyBorder="1" applyAlignment="1" applyProtection="1">
      <alignment horizontal="center"/>
      <protection hidden="1"/>
    </xf>
    <xf numFmtId="0" fontId="16" fillId="0" borderId="7" xfId="1" applyNumberFormat="1" applyFont="1" applyFill="1" applyBorder="1" applyAlignment="1" applyProtection="1">
      <alignment horizontal="center" vertical="center"/>
      <protection hidden="1"/>
    </xf>
    <xf numFmtId="0" fontId="8" fillId="0" borderId="0" xfId="1" applyNumberFormat="1" applyFill="1" applyAlignment="1" applyProtection="1">
      <alignment vertical="center"/>
      <protection hidden="1"/>
    </xf>
    <xf numFmtId="49" fontId="16" fillId="0" borderId="11" xfId="1" applyNumberFormat="1" applyFont="1" applyFill="1" applyBorder="1" applyAlignment="1" applyProtection="1">
      <alignment vertical="center"/>
      <protection hidden="1"/>
    </xf>
    <xf numFmtId="0" fontId="16" fillId="0" borderId="0" xfId="1" applyNumberFormat="1" applyFont="1" applyFill="1" applyBorder="1" applyAlignment="1" applyProtection="1">
      <alignment vertical="center"/>
      <protection hidden="1"/>
    </xf>
    <xf numFmtId="0" fontId="16" fillId="0" borderId="12" xfId="1" applyNumberFormat="1" applyFont="1" applyFill="1" applyBorder="1" applyAlignment="1" applyProtection="1">
      <alignment vertical="center"/>
      <protection hidden="1"/>
    </xf>
    <xf numFmtId="0" fontId="16" fillId="0" borderId="11" xfId="1" applyNumberFormat="1" applyFont="1" applyFill="1" applyBorder="1" applyAlignment="1" applyProtection="1">
      <alignment horizontal="center" vertical="center"/>
      <protection hidden="1"/>
    </xf>
    <xf numFmtId="165" fontId="16" fillId="0" borderId="0" xfId="1" applyNumberFormat="1" applyFont="1" applyFill="1" applyBorder="1" applyAlignment="1" applyProtection="1">
      <alignment vertical="center"/>
      <protection hidden="1"/>
    </xf>
    <xf numFmtId="165" fontId="16" fillId="0" borderId="12" xfId="1" applyNumberFormat="1" applyFont="1" applyFill="1" applyBorder="1" applyAlignment="1" applyProtection="1">
      <alignment vertical="center"/>
      <protection hidden="1"/>
    </xf>
    <xf numFmtId="0" fontId="16" fillId="0" borderId="0" xfId="1" applyFont="1" applyFill="1" applyBorder="1" applyAlignment="1" applyProtection="1">
      <alignment vertical="center"/>
      <protection hidden="1"/>
    </xf>
    <xf numFmtId="0" fontId="16" fillId="0" borderId="0" xfId="1" applyNumberFormat="1" applyFont="1" applyFill="1" applyBorder="1" applyAlignment="1" applyProtection="1">
      <alignment horizontal="center" vertical="center"/>
      <protection hidden="1"/>
    </xf>
    <xf numFmtId="0" fontId="16" fillId="0" borderId="12" xfId="1" applyNumberFormat="1" applyFont="1" applyFill="1" applyBorder="1" applyAlignment="1" applyProtection="1">
      <alignment horizontal="center" vertical="center"/>
      <protection hidden="1"/>
    </xf>
    <xf numFmtId="49" fontId="16" fillId="0" borderId="12" xfId="1" applyNumberFormat="1" applyFont="1" applyFill="1" applyBorder="1" applyAlignment="1" applyProtection="1">
      <alignment vertical="center"/>
      <protection hidden="1"/>
    </xf>
    <xf numFmtId="49" fontId="16" fillId="0" borderId="13" xfId="1" applyNumberFormat="1" applyFont="1" applyFill="1" applyBorder="1" applyAlignment="1" applyProtection="1">
      <alignment vertical="center"/>
      <protection hidden="1"/>
    </xf>
    <xf numFmtId="0" fontId="16" fillId="0" borderId="14" xfId="1" applyNumberFormat="1" applyFont="1" applyFill="1" applyBorder="1" applyAlignment="1" applyProtection="1">
      <alignment vertical="center"/>
      <protection hidden="1"/>
    </xf>
    <xf numFmtId="0" fontId="16" fillId="0" borderId="15" xfId="1" applyNumberFormat="1" applyFont="1" applyFill="1" applyBorder="1" applyAlignment="1" applyProtection="1">
      <alignment vertical="center"/>
      <protection hidden="1"/>
    </xf>
    <xf numFmtId="0" fontId="16" fillId="0" borderId="13" xfId="1" applyNumberFormat="1" applyFont="1" applyFill="1" applyBorder="1" applyAlignment="1" applyProtection="1">
      <alignment horizontal="center" vertical="center"/>
      <protection hidden="1"/>
    </xf>
    <xf numFmtId="165" fontId="16" fillId="0" borderId="14" xfId="1" applyNumberFormat="1" applyFont="1" applyFill="1" applyBorder="1" applyAlignment="1" applyProtection="1">
      <alignment vertical="center"/>
      <protection hidden="1"/>
    </xf>
    <xf numFmtId="165" fontId="16" fillId="0" borderId="15" xfId="1" applyNumberFormat="1" applyFont="1" applyFill="1" applyBorder="1" applyAlignment="1" applyProtection="1">
      <alignment vertical="center"/>
      <protection hidden="1"/>
    </xf>
    <xf numFmtId="0" fontId="16" fillId="0" borderId="14" xfId="1" applyFont="1" applyFill="1" applyBorder="1" applyAlignment="1" applyProtection="1">
      <alignment vertical="center"/>
      <protection hidden="1"/>
    </xf>
    <xf numFmtId="0" fontId="16" fillId="0" borderId="14" xfId="1" applyNumberFormat="1" applyFont="1" applyFill="1" applyBorder="1" applyAlignment="1" applyProtection="1">
      <alignment horizontal="center" vertical="center"/>
      <protection hidden="1"/>
    </xf>
    <xf numFmtId="0" fontId="16" fillId="0" borderId="15" xfId="1" applyNumberFormat="1" applyFont="1" applyFill="1" applyBorder="1" applyAlignment="1" applyProtection="1">
      <alignment horizontal="center" vertical="center"/>
      <protection hidden="1"/>
    </xf>
    <xf numFmtId="0" fontId="16" fillId="0" borderId="1" xfId="1" applyFont="1" applyFill="1" applyBorder="1" applyAlignment="1" applyProtection="1">
      <alignment horizontal="centerContinuous"/>
      <protection hidden="1"/>
    </xf>
    <xf numFmtId="0" fontId="16" fillId="0" borderId="1" xfId="1" applyFont="1" applyFill="1" applyBorder="1" applyAlignment="1" applyProtection="1">
      <alignment horizontal="right"/>
      <protection hidden="1"/>
    </xf>
    <xf numFmtId="0" fontId="16" fillId="0" borderId="1" xfId="1" applyNumberFormat="1" applyFont="1" applyFill="1" applyBorder="1" applyAlignment="1" applyProtection="1">
      <alignment horizontal="center"/>
      <protection hidden="1"/>
    </xf>
    <xf numFmtId="0" fontId="17" fillId="0" borderId="1" xfId="1" applyFont="1" applyFill="1" applyBorder="1" applyAlignment="1" applyProtection="1">
      <alignment horizontal="right" vertical="center"/>
      <protection hidden="1"/>
    </xf>
    <xf numFmtId="0" fontId="17" fillId="0" borderId="16" xfId="1" applyFont="1" applyFill="1" applyBorder="1" applyAlignment="1" applyProtection="1">
      <alignment vertical="center"/>
      <protection hidden="1"/>
    </xf>
    <xf numFmtId="0" fontId="8" fillId="0" borderId="0" xfId="1" applyFill="1" applyAlignment="1" applyProtection="1">
      <alignment horizontal="left"/>
      <protection hidden="1"/>
    </xf>
    <xf numFmtId="0" fontId="9" fillId="0" borderId="1" xfId="1" applyFont="1" applyFill="1" applyBorder="1" applyAlignment="1" applyProtection="1">
      <alignment horizontal="center" vertical="center"/>
    </xf>
    <xf numFmtId="0" fontId="19" fillId="0" borderId="1" xfId="1" applyFont="1" applyFill="1" applyBorder="1" applyAlignment="1" applyProtection="1">
      <alignment horizontal="center" vertical="center"/>
    </xf>
    <xf numFmtId="0" fontId="2" fillId="2" borderId="2" xfId="0" applyFont="1" applyFill="1" applyBorder="1" applyAlignment="1">
      <alignment horizontal="center" vertical="center" wrapText="1"/>
    </xf>
    <xf numFmtId="2" fontId="5" fillId="0" borderId="4" xfId="0" applyNumberFormat="1" applyFont="1" applyFill="1" applyBorder="1" applyAlignment="1">
      <alignment horizontal="center" vertical="center"/>
    </xf>
    <xf numFmtId="2" fontId="5" fillId="0" borderId="5" xfId="0" applyNumberFormat="1" applyFont="1" applyFill="1" applyBorder="1" applyAlignment="1">
      <alignment horizontal="center" vertical="center"/>
    </xf>
    <xf numFmtId="2" fontId="3" fillId="4" borderId="4" xfId="0" applyNumberFormat="1" applyFont="1" applyFill="1" applyBorder="1" applyAlignment="1">
      <alignment horizontal="center" vertical="center"/>
    </xf>
    <xf numFmtId="2" fontId="3" fillId="4" borderId="5" xfId="0" applyNumberFormat="1" applyFont="1" applyFill="1" applyBorder="1" applyAlignment="1">
      <alignment horizontal="center" vertical="center"/>
    </xf>
    <xf numFmtId="0" fontId="2" fillId="4" borderId="2" xfId="0" applyFont="1" applyFill="1" applyBorder="1" applyAlignment="1">
      <alignment horizontal="center" vertical="center" wrapText="1"/>
    </xf>
    <xf numFmtId="0" fontId="17" fillId="0" borderId="1" xfId="1" applyFont="1" applyFill="1" applyBorder="1" applyAlignment="1" applyProtection="1">
      <alignment horizontal="right" vertical="center"/>
      <protection hidden="1"/>
    </xf>
    <xf numFmtId="0" fontId="11" fillId="0" borderId="6" xfId="1" applyFont="1" applyFill="1" applyBorder="1" applyAlignment="1" applyProtection="1">
      <alignment horizontal="center"/>
      <protection hidden="1"/>
    </xf>
    <xf numFmtId="0" fontId="11" fillId="0" borderId="1" xfId="1" applyFont="1" applyFill="1" applyBorder="1" applyAlignment="1" applyProtection="1">
      <alignment horizontal="center"/>
      <protection hidden="1"/>
    </xf>
    <xf numFmtId="0" fontId="16" fillId="0" borderId="1" xfId="1" applyFont="1" applyFill="1" applyBorder="1" applyAlignment="1" applyProtection="1">
      <alignment horizontal="center"/>
      <protection hidden="1"/>
    </xf>
  </cellXfs>
  <cellStyles count="2">
    <cellStyle name="Normal" xfId="0" builtinId="0"/>
    <cellStyle name="Normal 2" xfId="1"/>
  </cellStyles>
  <dxfs count="8">
    <dxf>
      <font>
        <condense val="0"/>
        <extend val="0"/>
        <color indexed="10"/>
      </font>
    </dxf>
    <dxf>
      <font>
        <condense val="0"/>
        <extend val="0"/>
        <color indexed="12"/>
      </font>
    </dxf>
    <dxf>
      <font>
        <condense val="0"/>
        <extend val="0"/>
        <color indexed="10"/>
      </font>
    </dxf>
    <dxf>
      <font>
        <b val="0"/>
        <i val="0"/>
        <condense val="0"/>
        <extend val="0"/>
        <color indexed="10"/>
      </font>
      <border>
        <left style="thin">
          <color indexed="9"/>
        </left>
        <right style="thin">
          <color indexed="55"/>
        </right>
        <top style="thin">
          <color indexed="9"/>
        </top>
        <bottom style="thin">
          <color indexed="55"/>
        </bottom>
      </border>
    </dxf>
    <dxf>
      <font>
        <b val="0"/>
        <i val="0"/>
        <condense val="0"/>
        <extend val="0"/>
        <color indexed="10"/>
      </font>
      <border>
        <left style="thin">
          <color indexed="9"/>
        </left>
        <right style="thin">
          <color indexed="55"/>
        </right>
        <top style="thin">
          <color indexed="9"/>
        </top>
        <bottom style="thin">
          <color indexed="55"/>
        </bottom>
      </border>
    </dxf>
    <dxf>
      <font>
        <condense val="0"/>
        <extend val="0"/>
        <color indexed="10"/>
      </font>
    </dxf>
    <dxf>
      <font>
        <condense val="0"/>
        <extend val="0"/>
        <color indexed="12"/>
      </font>
      <border>
        <left style="thin">
          <color indexed="9"/>
        </left>
        <right style="thin">
          <color indexed="23"/>
        </right>
        <top style="thin">
          <color indexed="9"/>
        </top>
        <bottom style="thin">
          <color indexed="23"/>
        </bottom>
      </border>
    </dxf>
    <dxf>
      <font>
        <condense val="0"/>
        <extend val="0"/>
        <color indexed="10"/>
      </font>
      <border>
        <left style="thin">
          <color indexed="9"/>
        </left>
        <right style="thin">
          <color indexed="23"/>
        </right>
        <top style="thin">
          <color indexed="9"/>
        </top>
        <bottom style="thin">
          <color indexed="23"/>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3:M9"/>
  <sheetViews>
    <sheetView tabSelected="1" workbookViewId="0">
      <selection activeCell="L7" sqref="L7"/>
    </sheetView>
  </sheetViews>
  <sheetFormatPr baseColWidth="10" defaultRowHeight="15"/>
  <cols>
    <col min="2" max="4" width="11.7109375" bestFit="1" customWidth="1"/>
    <col min="5" max="5" width="14" customWidth="1"/>
    <col min="6" max="6" width="11.7109375" bestFit="1" customWidth="1"/>
    <col min="7" max="7" width="16.7109375" bestFit="1" customWidth="1"/>
    <col min="8" max="8" width="11.7109375" bestFit="1" customWidth="1"/>
    <col min="9" max="9" width="16.7109375" bestFit="1" customWidth="1"/>
    <col min="10" max="11" width="11.7109375" bestFit="1" customWidth="1"/>
    <col min="12" max="12" width="11" customWidth="1"/>
  </cols>
  <sheetData>
    <row r="3" spans="1:13" ht="29.45" customHeight="1">
      <c r="B3" s="65" t="s">
        <v>1</v>
      </c>
      <c r="C3" s="65"/>
      <c r="D3" s="65" t="s">
        <v>2</v>
      </c>
      <c r="E3" s="65"/>
      <c r="F3" s="65" t="s">
        <v>3</v>
      </c>
      <c r="G3" s="65"/>
      <c r="H3" s="65" t="s">
        <v>4</v>
      </c>
      <c r="I3" s="65"/>
      <c r="J3" s="70" t="s">
        <v>5</v>
      </c>
      <c r="K3" s="70"/>
      <c r="L3" s="65" t="s">
        <v>0</v>
      </c>
      <c r="M3" s="65"/>
    </row>
    <row r="4" spans="1:13" ht="43.15" customHeight="1">
      <c r="A4" s="6" t="s">
        <v>7</v>
      </c>
      <c r="B4" s="66"/>
      <c r="C4" s="67"/>
      <c r="D4" s="66">
        <v>3</v>
      </c>
      <c r="E4" s="67"/>
      <c r="F4" s="66">
        <v>0</v>
      </c>
      <c r="G4" s="67"/>
      <c r="H4" s="66">
        <v>10</v>
      </c>
      <c r="I4" s="67"/>
      <c r="J4" s="68">
        <f>CEILING(H4*10%,0.5)</f>
        <v>1</v>
      </c>
      <c r="K4" s="69"/>
      <c r="L4" s="66">
        <v>3</v>
      </c>
      <c r="M4" s="67"/>
    </row>
    <row r="5" spans="1:13" ht="30.6" customHeight="1">
      <c r="B5" s="2" t="str">
        <f t="shared" ref="B5" si="0">IF(B7=D7,"-",B7)</f>
        <v>-</v>
      </c>
      <c r="C5" s="2" t="str">
        <f t="shared" ref="C5" si="1">IF(B7=D7,"-",C7)</f>
        <v>-</v>
      </c>
      <c r="D5" s="2">
        <f t="shared" ref="D5" si="2">IF(D7=F7,"-",D7)</f>
        <v>43382</v>
      </c>
      <c r="E5" s="2">
        <f t="shared" ref="E5" si="3">IF(D7=F7,"-",E7)</f>
        <v>43384</v>
      </c>
      <c r="F5" s="2" t="str">
        <f t="shared" ref="F5" si="4">IF(F7=H7,"-",F7)</f>
        <v>-</v>
      </c>
      <c r="G5" s="3" t="str">
        <f t="shared" ref="G5" si="5">IF(F7=H7,"-",G7)</f>
        <v>-</v>
      </c>
      <c r="H5" s="2">
        <f t="shared" ref="H5" si="6">IF(H7=J7,"-",H7)</f>
        <v>43385</v>
      </c>
      <c r="I5" s="3">
        <f t="shared" ref="I5" si="7">IF(H7=J7,"-",I7)</f>
        <v>43398</v>
      </c>
      <c r="J5" s="4">
        <f>IF(J7=L7,"-",J7)</f>
        <v>43399</v>
      </c>
      <c r="K5" s="4">
        <f>IF(J7=L7,"-",K7)</f>
        <v>43401</v>
      </c>
      <c r="L5" s="2">
        <f>IF(L7=$C$9,"-",L7)</f>
        <v>43402</v>
      </c>
      <c r="M5" s="2">
        <f>IF(L7=$C$9,"-",M7)</f>
        <v>43404</v>
      </c>
    </row>
    <row r="6" spans="1:13">
      <c r="E6" s="8"/>
      <c r="F6" s="5"/>
      <c r="G6" s="9"/>
      <c r="H6" s="5"/>
      <c r="I6" s="9"/>
    </row>
    <row r="7" spans="1:13">
      <c r="B7" s="10">
        <f>WORKDAY(C7+1,-B4,Fériés!$F$4:$F$29)</f>
        <v>43382</v>
      </c>
      <c r="C7" s="10">
        <f>D7-1</f>
        <v>43381</v>
      </c>
      <c r="D7" s="10">
        <f>WORKDAY(E7+1,-D4,Fériés!$F$4:$F$29)</f>
        <v>43382</v>
      </c>
      <c r="E7" s="10">
        <f>F7-1</f>
        <v>43384</v>
      </c>
      <c r="F7" s="10">
        <f>WORKDAY(G7+1,-F4,Fériés!$F$4:$F$29)</f>
        <v>43385</v>
      </c>
      <c r="G7" s="10">
        <f>H7-1</f>
        <v>43384</v>
      </c>
      <c r="H7" s="10">
        <f>WORKDAY(I7+1,-H4,Fériés!$F$4:$F$29)</f>
        <v>43385</v>
      </c>
      <c r="I7" s="10">
        <f>J7-1</f>
        <v>43398</v>
      </c>
      <c r="J7" s="10">
        <f>WORKDAY(K7+1,-J4,Fériés!$F$4:$F$29)</f>
        <v>43399</v>
      </c>
      <c r="K7" s="10">
        <f>L7-1</f>
        <v>43401</v>
      </c>
      <c r="L7" s="10">
        <f>WORKDAY(M7+1,-L4,Fériés!$F$4:$F$29)</f>
        <v>43402</v>
      </c>
      <c r="M7" s="10">
        <f>C9-1</f>
        <v>43404</v>
      </c>
    </row>
    <row r="9" spans="1:13" ht="25.5">
      <c r="B9" s="1" t="s">
        <v>6</v>
      </c>
      <c r="C9" s="7">
        <v>43405</v>
      </c>
    </row>
  </sheetData>
  <mergeCells count="12">
    <mergeCell ref="L3:M3"/>
    <mergeCell ref="B4:C4"/>
    <mergeCell ref="D4:E4"/>
    <mergeCell ref="F4:G4"/>
    <mergeCell ref="H4:I4"/>
    <mergeCell ref="J4:K4"/>
    <mergeCell ref="L4:M4"/>
    <mergeCell ref="B3:C3"/>
    <mergeCell ref="D3:E3"/>
    <mergeCell ref="F3:G3"/>
    <mergeCell ref="H3:I3"/>
    <mergeCell ref="J3:K3"/>
  </mergeCell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dimension ref="A2:X61"/>
  <sheetViews>
    <sheetView workbookViewId="0">
      <selection activeCell="B3" sqref="B3:D3"/>
    </sheetView>
  </sheetViews>
  <sheetFormatPr baseColWidth="10" defaultRowHeight="12.75"/>
  <cols>
    <col min="1" max="1" width="5.7109375" style="11" customWidth="1"/>
    <col min="2" max="2" width="15.140625" style="11" customWidth="1"/>
    <col min="3" max="3" width="4.140625" style="11" customWidth="1"/>
    <col min="4" max="4" width="26.7109375" style="11" customWidth="1"/>
    <col min="5" max="5" width="38" style="11" customWidth="1"/>
    <col min="6" max="6" width="17.42578125" style="11" bestFit="1" customWidth="1"/>
    <col min="7" max="7" width="12" style="11" customWidth="1"/>
    <col min="8" max="8" width="15" style="11" customWidth="1"/>
    <col min="9" max="9" width="4.7109375" style="11" customWidth="1"/>
    <col min="10" max="10" width="17.85546875" style="11" customWidth="1"/>
    <col min="11" max="11" width="5.42578125" style="11" customWidth="1"/>
    <col min="12" max="12" width="5" style="11" customWidth="1"/>
    <col min="13" max="13" width="4" style="11" customWidth="1"/>
    <col min="14" max="14" width="5" style="11" customWidth="1"/>
    <col min="15" max="15" width="9.5703125" style="11" customWidth="1"/>
    <col min="16" max="16" width="20.85546875" style="11" customWidth="1"/>
    <col min="17" max="17" width="9.28515625" style="11" customWidth="1"/>
    <col min="18" max="18" width="4.7109375" style="11" customWidth="1"/>
    <col min="19" max="22" width="4.42578125" style="11" customWidth="1"/>
    <col min="23" max="23" width="4.28515625" style="11" customWidth="1"/>
    <col min="24" max="24" width="18.5703125" style="11" customWidth="1"/>
    <col min="25" max="256" width="11.42578125" style="11"/>
    <col min="257" max="257" width="5.7109375" style="11" customWidth="1"/>
    <col min="258" max="258" width="15.140625" style="11" customWidth="1"/>
    <col min="259" max="259" width="2.85546875" style="11" customWidth="1"/>
    <col min="260" max="260" width="26.7109375" style="11" customWidth="1"/>
    <col min="261" max="261" width="38" style="11" customWidth="1"/>
    <col min="262" max="262" width="17.42578125" style="11" bestFit="1" customWidth="1"/>
    <col min="263" max="263" width="12" style="11" customWidth="1"/>
    <col min="264" max="264" width="15" style="11" customWidth="1"/>
    <col min="265" max="265" width="4.7109375" style="11" customWidth="1"/>
    <col min="266" max="266" width="17.85546875" style="11" customWidth="1"/>
    <col min="267" max="267" width="5.42578125" style="11" customWidth="1"/>
    <col min="268" max="268" width="5" style="11" customWidth="1"/>
    <col min="269" max="269" width="4" style="11" customWidth="1"/>
    <col min="270" max="270" width="5" style="11" customWidth="1"/>
    <col min="271" max="271" width="9.5703125" style="11" customWidth="1"/>
    <col min="272" max="272" width="20.85546875" style="11" customWidth="1"/>
    <col min="273" max="273" width="9.28515625" style="11" customWidth="1"/>
    <col min="274" max="274" width="4.7109375" style="11" customWidth="1"/>
    <col min="275" max="278" width="4.42578125" style="11" customWidth="1"/>
    <col min="279" max="279" width="4.28515625" style="11" customWidth="1"/>
    <col min="280" max="280" width="18.5703125" style="11" customWidth="1"/>
    <col min="281" max="512" width="11.42578125" style="11"/>
    <col min="513" max="513" width="5.7109375" style="11" customWidth="1"/>
    <col min="514" max="514" width="15.140625" style="11" customWidth="1"/>
    <col min="515" max="515" width="2.85546875" style="11" customWidth="1"/>
    <col min="516" max="516" width="26.7109375" style="11" customWidth="1"/>
    <col min="517" max="517" width="38" style="11" customWidth="1"/>
    <col min="518" max="518" width="17.42578125" style="11" bestFit="1" customWidth="1"/>
    <col min="519" max="519" width="12" style="11" customWidth="1"/>
    <col min="520" max="520" width="15" style="11" customWidth="1"/>
    <col min="521" max="521" width="4.7109375" style="11" customWidth="1"/>
    <col min="522" max="522" width="17.85546875" style="11" customWidth="1"/>
    <col min="523" max="523" width="5.42578125" style="11" customWidth="1"/>
    <col min="524" max="524" width="5" style="11" customWidth="1"/>
    <col min="525" max="525" width="4" style="11" customWidth="1"/>
    <col min="526" max="526" width="5" style="11" customWidth="1"/>
    <col min="527" max="527" width="9.5703125" style="11" customWidth="1"/>
    <col min="528" max="528" width="20.85546875" style="11" customWidth="1"/>
    <col min="529" max="529" width="9.28515625" style="11" customWidth="1"/>
    <col min="530" max="530" width="4.7109375" style="11" customWidth="1"/>
    <col min="531" max="534" width="4.42578125" style="11" customWidth="1"/>
    <col min="535" max="535" width="4.28515625" style="11" customWidth="1"/>
    <col min="536" max="536" width="18.5703125" style="11" customWidth="1"/>
    <col min="537" max="768" width="11.42578125" style="11"/>
    <col min="769" max="769" width="5.7109375" style="11" customWidth="1"/>
    <col min="770" max="770" width="15.140625" style="11" customWidth="1"/>
    <col min="771" max="771" width="2.85546875" style="11" customWidth="1"/>
    <col min="772" max="772" width="26.7109375" style="11" customWidth="1"/>
    <col min="773" max="773" width="38" style="11" customWidth="1"/>
    <col min="774" max="774" width="17.42578125" style="11" bestFit="1" customWidth="1"/>
    <col min="775" max="775" width="12" style="11" customWidth="1"/>
    <col min="776" max="776" width="15" style="11" customWidth="1"/>
    <col min="777" max="777" width="4.7109375" style="11" customWidth="1"/>
    <col min="778" max="778" width="17.85546875" style="11" customWidth="1"/>
    <col min="779" max="779" width="5.42578125" style="11" customWidth="1"/>
    <col min="780" max="780" width="5" style="11" customWidth="1"/>
    <col min="781" max="781" width="4" style="11" customWidth="1"/>
    <col min="782" max="782" width="5" style="11" customWidth="1"/>
    <col min="783" max="783" width="9.5703125" style="11" customWidth="1"/>
    <col min="784" max="784" width="20.85546875" style="11" customWidth="1"/>
    <col min="785" max="785" width="9.28515625" style="11" customWidth="1"/>
    <col min="786" max="786" width="4.7109375" style="11" customWidth="1"/>
    <col min="787" max="790" width="4.42578125" style="11" customWidth="1"/>
    <col min="791" max="791" width="4.28515625" style="11" customWidth="1"/>
    <col min="792" max="792" width="18.5703125" style="11" customWidth="1"/>
    <col min="793" max="1024" width="11.42578125" style="11"/>
    <col min="1025" max="1025" width="5.7109375" style="11" customWidth="1"/>
    <col min="1026" max="1026" width="15.140625" style="11" customWidth="1"/>
    <col min="1027" max="1027" width="2.85546875" style="11" customWidth="1"/>
    <col min="1028" max="1028" width="26.7109375" style="11" customWidth="1"/>
    <col min="1029" max="1029" width="38" style="11" customWidth="1"/>
    <col min="1030" max="1030" width="17.42578125" style="11" bestFit="1" customWidth="1"/>
    <col min="1031" max="1031" width="12" style="11" customWidth="1"/>
    <col min="1032" max="1032" width="15" style="11" customWidth="1"/>
    <col min="1033" max="1033" width="4.7109375" style="11" customWidth="1"/>
    <col min="1034" max="1034" width="17.85546875" style="11" customWidth="1"/>
    <col min="1035" max="1035" width="5.42578125" style="11" customWidth="1"/>
    <col min="1036" max="1036" width="5" style="11" customWidth="1"/>
    <col min="1037" max="1037" width="4" style="11" customWidth="1"/>
    <col min="1038" max="1038" width="5" style="11" customWidth="1"/>
    <col min="1039" max="1039" width="9.5703125" style="11" customWidth="1"/>
    <col min="1040" max="1040" width="20.85546875" style="11" customWidth="1"/>
    <col min="1041" max="1041" width="9.28515625" style="11" customWidth="1"/>
    <col min="1042" max="1042" width="4.7109375" style="11" customWidth="1"/>
    <col min="1043" max="1046" width="4.42578125" style="11" customWidth="1"/>
    <col min="1047" max="1047" width="4.28515625" style="11" customWidth="1"/>
    <col min="1048" max="1048" width="18.5703125" style="11" customWidth="1"/>
    <col min="1049" max="1280" width="11.42578125" style="11"/>
    <col min="1281" max="1281" width="5.7109375" style="11" customWidth="1"/>
    <col min="1282" max="1282" width="15.140625" style="11" customWidth="1"/>
    <col min="1283" max="1283" width="2.85546875" style="11" customWidth="1"/>
    <col min="1284" max="1284" width="26.7109375" style="11" customWidth="1"/>
    <col min="1285" max="1285" width="38" style="11" customWidth="1"/>
    <col min="1286" max="1286" width="17.42578125" style="11" bestFit="1" customWidth="1"/>
    <col min="1287" max="1287" width="12" style="11" customWidth="1"/>
    <col min="1288" max="1288" width="15" style="11" customWidth="1"/>
    <col min="1289" max="1289" width="4.7109375" style="11" customWidth="1"/>
    <col min="1290" max="1290" width="17.85546875" style="11" customWidth="1"/>
    <col min="1291" max="1291" width="5.42578125" style="11" customWidth="1"/>
    <col min="1292" max="1292" width="5" style="11" customWidth="1"/>
    <col min="1293" max="1293" width="4" style="11" customWidth="1"/>
    <col min="1294" max="1294" width="5" style="11" customWidth="1"/>
    <col min="1295" max="1295" width="9.5703125" style="11" customWidth="1"/>
    <col min="1296" max="1296" width="20.85546875" style="11" customWidth="1"/>
    <col min="1297" max="1297" width="9.28515625" style="11" customWidth="1"/>
    <col min="1298" max="1298" width="4.7109375" style="11" customWidth="1"/>
    <col min="1299" max="1302" width="4.42578125" style="11" customWidth="1"/>
    <col min="1303" max="1303" width="4.28515625" style="11" customWidth="1"/>
    <col min="1304" max="1304" width="18.5703125" style="11" customWidth="1"/>
    <col min="1305" max="1536" width="11.42578125" style="11"/>
    <col min="1537" max="1537" width="5.7109375" style="11" customWidth="1"/>
    <col min="1538" max="1538" width="15.140625" style="11" customWidth="1"/>
    <col min="1539" max="1539" width="2.85546875" style="11" customWidth="1"/>
    <col min="1540" max="1540" width="26.7109375" style="11" customWidth="1"/>
    <col min="1541" max="1541" width="38" style="11" customWidth="1"/>
    <col min="1542" max="1542" width="17.42578125" style="11" bestFit="1" customWidth="1"/>
    <col min="1543" max="1543" width="12" style="11" customWidth="1"/>
    <col min="1544" max="1544" width="15" style="11" customWidth="1"/>
    <col min="1545" max="1545" width="4.7109375" style="11" customWidth="1"/>
    <col min="1546" max="1546" width="17.85546875" style="11" customWidth="1"/>
    <col min="1547" max="1547" width="5.42578125" style="11" customWidth="1"/>
    <col min="1548" max="1548" width="5" style="11" customWidth="1"/>
    <col min="1549" max="1549" width="4" style="11" customWidth="1"/>
    <col min="1550" max="1550" width="5" style="11" customWidth="1"/>
    <col min="1551" max="1551" width="9.5703125" style="11" customWidth="1"/>
    <col min="1552" max="1552" width="20.85546875" style="11" customWidth="1"/>
    <col min="1553" max="1553" width="9.28515625" style="11" customWidth="1"/>
    <col min="1554" max="1554" width="4.7109375" style="11" customWidth="1"/>
    <col min="1555" max="1558" width="4.42578125" style="11" customWidth="1"/>
    <col min="1559" max="1559" width="4.28515625" style="11" customWidth="1"/>
    <col min="1560" max="1560" width="18.5703125" style="11" customWidth="1"/>
    <col min="1561" max="1792" width="11.42578125" style="11"/>
    <col min="1793" max="1793" width="5.7109375" style="11" customWidth="1"/>
    <col min="1794" max="1794" width="15.140625" style="11" customWidth="1"/>
    <col min="1795" max="1795" width="2.85546875" style="11" customWidth="1"/>
    <col min="1796" max="1796" width="26.7109375" style="11" customWidth="1"/>
    <col min="1797" max="1797" width="38" style="11" customWidth="1"/>
    <col min="1798" max="1798" width="17.42578125" style="11" bestFit="1" customWidth="1"/>
    <col min="1799" max="1799" width="12" style="11" customWidth="1"/>
    <col min="1800" max="1800" width="15" style="11" customWidth="1"/>
    <col min="1801" max="1801" width="4.7109375" style="11" customWidth="1"/>
    <col min="1802" max="1802" width="17.85546875" style="11" customWidth="1"/>
    <col min="1803" max="1803" width="5.42578125" style="11" customWidth="1"/>
    <col min="1804" max="1804" width="5" style="11" customWidth="1"/>
    <col min="1805" max="1805" width="4" style="11" customWidth="1"/>
    <col min="1806" max="1806" width="5" style="11" customWidth="1"/>
    <col min="1807" max="1807" width="9.5703125" style="11" customWidth="1"/>
    <col min="1808" max="1808" width="20.85546875" style="11" customWidth="1"/>
    <col min="1809" max="1809" width="9.28515625" style="11" customWidth="1"/>
    <col min="1810" max="1810" width="4.7109375" style="11" customWidth="1"/>
    <col min="1811" max="1814" width="4.42578125" style="11" customWidth="1"/>
    <col min="1815" max="1815" width="4.28515625" style="11" customWidth="1"/>
    <col min="1816" max="1816" width="18.5703125" style="11" customWidth="1"/>
    <col min="1817" max="2048" width="11.42578125" style="11"/>
    <col min="2049" max="2049" width="5.7109375" style="11" customWidth="1"/>
    <col min="2050" max="2050" width="15.140625" style="11" customWidth="1"/>
    <col min="2051" max="2051" width="2.85546875" style="11" customWidth="1"/>
    <col min="2052" max="2052" width="26.7109375" style="11" customWidth="1"/>
    <col min="2053" max="2053" width="38" style="11" customWidth="1"/>
    <col min="2054" max="2054" width="17.42578125" style="11" bestFit="1" customWidth="1"/>
    <col min="2055" max="2055" width="12" style="11" customWidth="1"/>
    <col min="2056" max="2056" width="15" style="11" customWidth="1"/>
    <col min="2057" max="2057" width="4.7109375" style="11" customWidth="1"/>
    <col min="2058" max="2058" width="17.85546875" style="11" customWidth="1"/>
    <col min="2059" max="2059" width="5.42578125" style="11" customWidth="1"/>
    <col min="2060" max="2060" width="5" style="11" customWidth="1"/>
    <col min="2061" max="2061" width="4" style="11" customWidth="1"/>
    <col min="2062" max="2062" width="5" style="11" customWidth="1"/>
    <col min="2063" max="2063" width="9.5703125" style="11" customWidth="1"/>
    <col min="2064" max="2064" width="20.85546875" style="11" customWidth="1"/>
    <col min="2065" max="2065" width="9.28515625" style="11" customWidth="1"/>
    <col min="2066" max="2066" width="4.7109375" style="11" customWidth="1"/>
    <col min="2067" max="2070" width="4.42578125" style="11" customWidth="1"/>
    <col min="2071" max="2071" width="4.28515625" style="11" customWidth="1"/>
    <col min="2072" max="2072" width="18.5703125" style="11" customWidth="1"/>
    <col min="2073" max="2304" width="11.42578125" style="11"/>
    <col min="2305" max="2305" width="5.7109375" style="11" customWidth="1"/>
    <col min="2306" max="2306" width="15.140625" style="11" customWidth="1"/>
    <col min="2307" max="2307" width="2.85546875" style="11" customWidth="1"/>
    <col min="2308" max="2308" width="26.7109375" style="11" customWidth="1"/>
    <col min="2309" max="2309" width="38" style="11" customWidth="1"/>
    <col min="2310" max="2310" width="17.42578125" style="11" bestFit="1" customWidth="1"/>
    <col min="2311" max="2311" width="12" style="11" customWidth="1"/>
    <col min="2312" max="2312" width="15" style="11" customWidth="1"/>
    <col min="2313" max="2313" width="4.7109375" style="11" customWidth="1"/>
    <col min="2314" max="2314" width="17.85546875" style="11" customWidth="1"/>
    <col min="2315" max="2315" width="5.42578125" style="11" customWidth="1"/>
    <col min="2316" max="2316" width="5" style="11" customWidth="1"/>
    <col min="2317" max="2317" width="4" style="11" customWidth="1"/>
    <col min="2318" max="2318" width="5" style="11" customWidth="1"/>
    <col min="2319" max="2319" width="9.5703125" style="11" customWidth="1"/>
    <col min="2320" max="2320" width="20.85546875" style="11" customWidth="1"/>
    <col min="2321" max="2321" width="9.28515625" style="11" customWidth="1"/>
    <col min="2322" max="2322" width="4.7109375" style="11" customWidth="1"/>
    <col min="2323" max="2326" width="4.42578125" style="11" customWidth="1"/>
    <col min="2327" max="2327" width="4.28515625" style="11" customWidth="1"/>
    <col min="2328" max="2328" width="18.5703125" style="11" customWidth="1"/>
    <col min="2329" max="2560" width="11.42578125" style="11"/>
    <col min="2561" max="2561" width="5.7109375" style="11" customWidth="1"/>
    <col min="2562" max="2562" width="15.140625" style="11" customWidth="1"/>
    <col min="2563" max="2563" width="2.85546875" style="11" customWidth="1"/>
    <col min="2564" max="2564" width="26.7109375" style="11" customWidth="1"/>
    <col min="2565" max="2565" width="38" style="11" customWidth="1"/>
    <col min="2566" max="2566" width="17.42578125" style="11" bestFit="1" customWidth="1"/>
    <col min="2567" max="2567" width="12" style="11" customWidth="1"/>
    <col min="2568" max="2568" width="15" style="11" customWidth="1"/>
    <col min="2569" max="2569" width="4.7109375" style="11" customWidth="1"/>
    <col min="2570" max="2570" width="17.85546875" style="11" customWidth="1"/>
    <col min="2571" max="2571" width="5.42578125" style="11" customWidth="1"/>
    <col min="2572" max="2572" width="5" style="11" customWidth="1"/>
    <col min="2573" max="2573" width="4" style="11" customWidth="1"/>
    <col min="2574" max="2574" width="5" style="11" customWidth="1"/>
    <col min="2575" max="2575" width="9.5703125" style="11" customWidth="1"/>
    <col min="2576" max="2576" width="20.85546875" style="11" customWidth="1"/>
    <col min="2577" max="2577" width="9.28515625" style="11" customWidth="1"/>
    <col min="2578" max="2578" width="4.7109375" style="11" customWidth="1"/>
    <col min="2579" max="2582" width="4.42578125" style="11" customWidth="1"/>
    <col min="2583" max="2583" width="4.28515625" style="11" customWidth="1"/>
    <col min="2584" max="2584" width="18.5703125" style="11" customWidth="1"/>
    <col min="2585" max="2816" width="11.42578125" style="11"/>
    <col min="2817" max="2817" width="5.7109375" style="11" customWidth="1"/>
    <col min="2818" max="2818" width="15.140625" style="11" customWidth="1"/>
    <col min="2819" max="2819" width="2.85546875" style="11" customWidth="1"/>
    <col min="2820" max="2820" width="26.7109375" style="11" customWidth="1"/>
    <col min="2821" max="2821" width="38" style="11" customWidth="1"/>
    <col min="2822" max="2822" width="17.42578125" style="11" bestFit="1" customWidth="1"/>
    <col min="2823" max="2823" width="12" style="11" customWidth="1"/>
    <col min="2824" max="2824" width="15" style="11" customWidth="1"/>
    <col min="2825" max="2825" width="4.7109375" style="11" customWidth="1"/>
    <col min="2826" max="2826" width="17.85546875" style="11" customWidth="1"/>
    <col min="2827" max="2827" width="5.42578125" style="11" customWidth="1"/>
    <col min="2828" max="2828" width="5" style="11" customWidth="1"/>
    <col min="2829" max="2829" width="4" style="11" customWidth="1"/>
    <col min="2830" max="2830" width="5" style="11" customWidth="1"/>
    <col min="2831" max="2831" width="9.5703125" style="11" customWidth="1"/>
    <col min="2832" max="2832" width="20.85546875" style="11" customWidth="1"/>
    <col min="2833" max="2833" width="9.28515625" style="11" customWidth="1"/>
    <col min="2834" max="2834" width="4.7109375" style="11" customWidth="1"/>
    <col min="2835" max="2838" width="4.42578125" style="11" customWidth="1"/>
    <col min="2839" max="2839" width="4.28515625" style="11" customWidth="1"/>
    <col min="2840" max="2840" width="18.5703125" style="11" customWidth="1"/>
    <col min="2841" max="3072" width="11.42578125" style="11"/>
    <col min="3073" max="3073" width="5.7109375" style="11" customWidth="1"/>
    <col min="3074" max="3074" width="15.140625" style="11" customWidth="1"/>
    <col min="3075" max="3075" width="2.85546875" style="11" customWidth="1"/>
    <col min="3076" max="3076" width="26.7109375" style="11" customWidth="1"/>
    <col min="3077" max="3077" width="38" style="11" customWidth="1"/>
    <col min="3078" max="3078" width="17.42578125" style="11" bestFit="1" customWidth="1"/>
    <col min="3079" max="3079" width="12" style="11" customWidth="1"/>
    <col min="3080" max="3080" width="15" style="11" customWidth="1"/>
    <col min="3081" max="3081" width="4.7109375" style="11" customWidth="1"/>
    <col min="3082" max="3082" width="17.85546875" style="11" customWidth="1"/>
    <col min="3083" max="3083" width="5.42578125" style="11" customWidth="1"/>
    <col min="3084" max="3084" width="5" style="11" customWidth="1"/>
    <col min="3085" max="3085" width="4" style="11" customWidth="1"/>
    <col min="3086" max="3086" width="5" style="11" customWidth="1"/>
    <col min="3087" max="3087" width="9.5703125" style="11" customWidth="1"/>
    <col min="3088" max="3088" width="20.85546875" style="11" customWidth="1"/>
    <col min="3089" max="3089" width="9.28515625" style="11" customWidth="1"/>
    <col min="3090" max="3090" width="4.7109375" style="11" customWidth="1"/>
    <col min="3091" max="3094" width="4.42578125" style="11" customWidth="1"/>
    <col min="3095" max="3095" width="4.28515625" style="11" customWidth="1"/>
    <col min="3096" max="3096" width="18.5703125" style="11" customWidth="1"/>
    <col min="3097" max="3328" width="11.42578125" style="11"/>
    <col min="3329" max="3329" width="5.7109375" style="11" customWidth="1"/>
    <col min="3330" max="3330" width="15.140625" style="11" customWidth="1"/>
    <col min="3331" max="3331" width="2.85546875" style="11" customWidth="1"/>
    <col min="3332" max="3332" width="26.7109375" style="11" customWidth="1"/>
    <col min="3333" max="3333" width="38" style="11" customWidth="1"/>
    <col min="3334" max="3334" width="17.42578125" style="11" bestFit="1" customWidth="1"/>
    <col min="3335" max="3335" width="12" style="11" customWidth="1"/>
    <col min="3336" max="3336" width="15" style="11" customWidth="1"/>
    <col min="3337" max="3337" width="4.7109375" style="11" customWidth="1"/>
    <col min="3338" max="3338" width="17.85546875" style="11" customWidth="1"/>
    <col min="3339" max="3339" width="5.42578125" style="11" customWidth="1"/>
    <col min="3340" max="3340" width="5" style="11" customWidth="1"/>
    <col min="3341" max="3341" width="4" style="11" customWidth="1"/>
    <col min="3342" max="3342" width="5" style="11" customWidth="1"/>
    <col min="3343" max="3343" width="9.5703125" style="11" customWidth="1"/>
    <col min="3344" max="3344" width="20.85546875" style="11" customWidth="1"/>
    <col min="3345" max="3345" width="9.28515625" style="11" customWidth="1"/>
    <col min="3346" max="3346" width="4.7109375" style="11" customWidth="1"/>
    <col min="3347" max="3350" width="4.42578125" style="11" customWidth="1"/>
    <col min="3351" max="3351" width="4.28515625" style="11" customWidth="1"/>
    <col min="3352" max="3352" width="18.5703125" style="11" customWidth="1"/>
    <col min="3353" max="3584" width="11.42578125" style="11"/>
    <col min="3585" max="3585" width="5.7109375" style="11" customWidth="1"/>
    <col min="3586" max="3586" width="15.140625" style="11" customWidth="1"/>
    <col min="3587" max="3587" width="2.85546875" style="11" customWidth="1"/>
    <col min="3588" max="3588" width="26.7109375" style="11" customWidth="1"/>
    <col min="3589" max="3589" width="38" style="11" customWidth="1"/>
    <col min="3590" max="3590" width="17.42578125" style="11" bestFit="1" customWidth="1"/>
    <col min="3591" max="3591" width="12" style="11" customWidth="1"/>
    <col min="3592" max="3592" width="15" style="11" customWidth="1"/>
    <col min="3593" max="3593" width="4.7109375" style="11" customWidth="1"/>
    <col min="3594" max="3594" width="17.85546875" style="11" customWidth="1"/>
    <col min="3595" max="3595" width="5.42578125" style="11" customWidth="1"/>
    <col min="3596" max="3596" width="5" style="11" customWidth="1"/>
    <col min="3597" max="3597" width="4" style="11" customWidth="1"/>
    <col min="3598" max="3598" width="5" style="11" customWidth="1"/>
    <col min="3599" max="3599" width="9.5703125" style="11" customWidth="1"/>
    <col min="3600" max="3600" width="20.85546875" style="11" customWidth="1"/>
    <col min="3601" max="3601" width="9.28515625" style="11" customWidth="1"/>
    <col min="3602" max="3602" width="4.7109375" style="11" customWidth="1"/>
    <col min="3603" max="3606" width="4.42578125" style="11" customWidth="1"/>
    <col min="3607" max="3607" width="4.28515625" style="11" customWidth="1"/>
    <col min="3608" max="3608" width="18.5703125" style="11" customWidth="1"/>
    <col min="3609" max="3840" width="11.42578125" style="11"/>
    <col min="3841" max="3841" width="5.7109375" style="11" customWidth="1"/>
    <col min="3842" max="3842" width="15.140625" style="11" customWidth="1"/>
    <col min="3843" max="3843" width="2.85546875" style="11" customWidth="1"/>
    <col min="3844" max="3844" width="26.7109375" style="11" customWidth="1"/>
    <col min="3845" max="3845" width="38" style="11" customWidth="1"/>
    <col min="3846" max="3846" width="17.42578125" style="11" bestFit="1" customWidth="1"/>
    <col min="3847" max="3847" width="12" style="11" customWidth="1"/>
    <col min="3848" max="3848" width="15" style="11" customWidth="1"/>
    <col min="3849" max="3849" width="4.7109375" style="11" customWidth="1"/>
    <col min="3850" max="3850" width="17.85546875" style="11" customWidth="1"/>
    <col min="3851" max="3851" width="5.42578125" style="11" customWidth="1"/>
    <col min="3852" max="3852" width="5" style="11" customWidth="1"/>
    <col min="3853" max="3853" width="4" style="11" customWidth="1"/>
    <col min="3854" max="3854" width="5" style="11" customWidth="1"/>
    <col min="3855" max="3855" width="9.5703125" style="11" customWidth="1"/>
    <col min="3856" max="3856" width="20.85546875" style="11" customWidth="1"/>
    <col min="3857" max="3857" width="9.28515625" style="11" customWidth="1"/>
    <col min="3858" max="3858" width="4.7109375" style="11" customWidth="1"/>
    <col min="3859" max="3862" width="4.42578125" style="11" customWidth="1"/>
    <col min="3863" max="3863" width="4.28515625" style="11" customWidth="1"/>
    <col min="3864" max="3864" width="18.5703125" style="11" customWidth="1"/>
    <col min="3865" max="4096" width="11.42578125" style="11"/>
    <col min="4097" max="4097" width="5.7109375" style="11" customWidth="1"/>
    <col min="4098" max="4098" width="15.140625" style="11" customWidth="1"/>
    <col min="4099" max="4099" width="2.85546875" style="11" customWidth="1"/>
    <col min="4100" max="4100" width="26.7109375" style="11" customWidth="1"/>
    <col min="4101" max="4101" width="38" style="11" customWidth="1"/>
    <col min="4102" max="4102" width="17.42578125" style="11" bestFit="1" customWidth="1"/>
    <col min="4103" max="4103" width="12" style="11" customWidth="1"/>
    <col min="4104" max="4104" width="15" style="11" customWidth="1"/>
    <col min="4105" max="4105" width="4.7109375" style="11" customWidth="1"/>
    <col min="4106" max="4106" width="17.85546875" style="11" customWidth="1"/>
    <col min="4107" max="4107" width="5.42578125" style="11" customWidth="1"/>
    <col min="4108" max="4108" width="5" style="11" customWidth="1"/>
    <col min="4109" max="4109" width="4" style="11" customWidth="1"/>
    <col min="4110" max="4110" width="5" style="11" customWidth="1"/>
    <col min="4111" max="4111" width="9.5703125" style="11" customWidth="1"/>
    <col min="4112" max="4112" width="20.85546875" style="11" customWidth="1"/>
    <col min="4113" max="4113" width="9.28515625" style="11" customWidth="1"/>
    <col min="4114" max="4114" width="4.7109375" style="11" customWidth="1"/>
    <col min="4115" max="4118" width="4.42578125" style="11" customWidth="1"/>
    <col min="4119" max="4119" width="4.28515625" style="11" customWidth="1"/>
    <col min="4120" max="4120" width="18.5703125" style="11" customWidth="1"/>
    <col min="4121" max="4352" width="11.42578125" style="11"/>
    <col min="4353" max="4353" width="5.7109375" style="11" customWidth="1"/>
    <col min="4354" max="4354" width="15.140625" style="11" customWidth="1"/>
    <col min="4355" max="4355" width="2.85546875" style="11" customWidth="1"/>
    <col min="4356" max="4356" width="26.7109375" style="11" customWidth="1"/>
    <col min="4357" max="4357" width="38" style="11" customWidth="1"/>
    <col min="4358" max="4358" width="17.42578125" style="11" bestFit="1" customWidth="1"/>
    <col min="4359" max="4359" width="12" style="11" customWidth="1"/>
    <col min="4360" max="4360" width="15" style="11" customWidth="1"/>
    <col min="4361" max="4361" width="4.7109375" style="11" customWidth="1"/>
    <col min="4362" max="4362" width="17.85546875" style="11" customWidth="1"/>
    <col min="4363" max="4363" width="5.42578125" style="11" customWidth="1"/>
    <col min="4364" max="4364" width="5" style="11" customWidth="1"/>
    <col min="4365" max="4365" width="4" style="11" customWidth="1"/>
    <col min="4366" max="4366" width="5" style="11" customWidth="1"/>
    <col min="4367" max="4367" width="9.5703125" style="11" customWidth="1"/>
    <col min="4368" max="4368" width="20.85546875" style="11" customWidth="1"/>
    <col min="4369" max="4369" width="9.28515625" style="11" customWidth="1"/>
    <col min="4370" max="4370" width="4.7109375" style="11" customWidth="1"/>
    <col min="4371" max="4374" width="4.42578125" style="11" customWidth="1"/>
    <col min="4375" max="4375" width="4.28515625" style="11" customWidth="1"/>
    <col min="4376" max="4376" width="18.5703125" style="11" customWidth="1"/>
    <col min="4377" max="4608" width="11.42578125" style="11"/>
    <col min="4609" max="4609" width="5.7109375" style="11" customWidth="1"/>
    <col min="4610" max="4610" width="15.140625" style="11" customWidth="1"/>
    <col min="4611" max="4611" width="2.85546875" style="11" customWidth="1"/>
    <col min="4612" max="4612" width="26.7109375" style="11" customWidth="1"/>
    <col min="4613" max="4613" width="38" style="11" customWidth="1"/>
    <col min="4614" max="4614" width="17.42578125" style="11" bestFit="1" customWidth="1"/>
    <col min="4615" max="4615" width="12" style="11" customWidth="1"/>
    <col min="4616" max="4616" width="15" style="11" customWidth="1"/>
    <col min="4617" max="4617" width="4.7109375" style="11" customWidth="1"/>
    <col min="4618" max="4618" width="17.85546875" style="11" customWidth="1"/>
    <col min="4619" max="4619" width="5.42578125" style="11" customWidth="1"/>
    <col min="4620" max="4620" width="5" style="11" customWidth="1"/>
    <col min="4621" max="4621" width="4" style="11" customWidth="1"/>
    <col min="4622" max="4622" width="5" style="11" customWidth="1"/>
    <col min="4623" max="4623" width="9.5703125" style="11" customWidth="1"/>
    <col min="4624" max="4624" width="20.85546875" style="11" customWidth="1"/>
    <col min="4625" max="4625" width="9.28515625" style="11" customWidth="1"/>
    <col min="4626" max="4626" width="4.7109375" style="11" customWidth="1"/>
    <col min="4627" max="4630" width="4.42578125" style="11" customWidth="1"/>
    <col min="4631" max="4631" width="4.28515625" style="11" customWidth="1"/>
    <col min="4632" max="4632" width="18.5703125" style="11" customWidth="1"/>
    <col min="4633" max="4864" width="11.42578125" style="11"/>
    <col min="4865" max="4865" width="5.7109375" style="11" customWidth="1"/>
    <col min="4866" max="4866" width="15.140625" style="11" customWidth="1"/>
    <col min="4867" max="4867" width="2.85546875" style="11" customWidth="1"/>
    <col min="4868" max="4868" width="26.7109375" style="11" customWidth="1"/>
    <col min="4869" max="4869" width="38" style="11" customWidth="1"/>
    <col min="4870" max="4870" width="17.42578125" style="11" bestFit="1" customWidth="1"/>
    <col min="4871" max="4871" width="12" style="11" customWidth="1"/>
    <col min="4872" max="4872" width="15" style="11" customWidth="1"/>
    <col min="4873" max="4873" width="4.7109375" style="11" customWidth="1"/>
    <col min="4874" max="4874" width="17.85546875" style="11" customWidth="1"/>
    <col min="4875" max="4875" width="5.42578125" style="11" customWidth="1"/>
    <col min="4876" max="4876" width="5" style="11" customWidth="1"/>
    <col min="4877" max="4877" width="4" style="11" customWidth="1"/>
    <col min="4878" max="4878" width="5" style="11" customWidth="1"/>
    <col min="4879" max="4879" width="9.5703125" style="11" customWidth="1"/>
    <col min="4880" max="4880" width="20.85546875" style="11" customWidth="1"/>
    <col min="4881" max="4881" width="9.28515625" style="11" customWidth="1"/>
    <col min="4882" max="4882" width="4.7109375" style="11" customWidth="1"/>
    <col min="4883" max="4886" width="4.42578125" style="11" customWidth="1"/>
    <col min="4887" max="4887" width="4.28515625" style="11" customWidth="1"/>
    <col min="4888" max="4888" width="18.5703125" style="11" customWidth="1"/>
    <col min="4889" max="5120" width="11.42578125" style="11"/>
    <col min="5121" max="5121" width="5.7109375" style="11" customWidth="1"/>
    <col min="5122" max="5122" width="15.140625" style="11" customWidth="1"/>
    <col min="5123" max="5123" width="2.85546875" style="11" customWidth="1"/>
    <col min="5124" max="5124" width="26.7109375" style="11" customWidth="1"/>
    <col min="5125" max="5125" width="38" style="11" customWidth="1"/>
    <col min="5126" max="5126" width="17.42578125" style="11" bestFit="1" customWidth="1"/>
    <col min="5127" max="5127" width="12" style="11" customWidth="1"/>
    <col min="5128" max="5128" width="15" style="11" customWidth="1"/>
    <col min="5129" max="5129" width="4.7109375" style="11" customWidth="1"/>
    <col min="5130" max="5130" width="17.85546875" style="11" customWidth="1"/>
    <col min="5131" max="5131" width="5.42578125" style="11" customWidth="1"/>
    <col min="5132" max="5132" width="5" style="11" customWidth="1"/>
    <col min="5133" max="5133" width="4" style="11" customWidth="1"/>
    <col min="5134" max="5134" width="5" style="11" customWidth="1"/>
    <col min="5135" max="5135" width="9.5703125" style="11" customWidth="1"/>
    <col min="5136" max="5136" width="20.85546875" style="11" customWidth="1"/>
    <col min="5137" max="5137" width="9.28515625" style="11" customWidth="1"/>
    <col min="5138" max="5138" width="4.7109375" style="11" customWidth="1"/>
    <col min="5139" max="5142" width="4.42578125" style="11" customWidth="1"/>
    <col min="5143" max="5143" width="4.28515625" style="11" customWidth="1"/>
    <col min="5144" max="5144" width="18.5703125" style="11" customWidth="1"/>
    <col min="5145" max="5376" width="11.42578125" style="11"/>
    <col min="5377" max="5377" width="5.7109375" style="11" customWidth="1"/>
    <col min="5378" max="5378" width="15.140625" style="11" customWidth="1"/>
    <col min="5379" max="5379" width="2.85546875" style="11" customWidth="1"/>
    <col min="5380" max="5380" width="26.7109375" style="11" customWidth="1"/>
    <col min="5381" max="5381" width="38" style="11" customWidth="1"/>
    <col min="5382" max="5382" width="17.42578125" style="11" bestFit="1" customWidth="1"/>
    <col min="5383" max="5383" width="12" style="11" customWidth="1"/>
    <col min="5384" max="5384" width="15" style="11" customWidth="1"/>
    <col min="5385" max="5385" width="4.7109375" style="11" customWidth="1"/>
    <col min="5386" max="5386" width="17.85546875" style="11" customWidth="1"/>
    <col min="5387" max="5387" width="5.42578125" style="11" customWidth="1"/>
    <col min="5388" max="5388" width="5" style="11" customWidth="1"/>
    <col min="5389" max="5389" width="4" style="11" customWidth="1"/>
    <col min="5390" max="5390" width="5" style="11" customWidth="1"/>
    <col min="5391" max="5391" width="9.5703125" style="11" customWidth="1"/>
    <col min="5392" max="5392" width="20.85546875" style="11" customWidth="1"/>
    <col min="5393" max="5393" width="9.28515625" style="11" customWidth="1"/>
    <col min="5394" max="5394" width="4.7109375" style="11" customWidth="1"/>
    <col min="5395" max="5398" width="4.42578125" style="11" customWidth="1"/>
    <col min="5399" max="5399" width="4.28515625" style="11" customWidth="1"/>
    <col min="5400" max="5400" width="18.5703125" style="11" customWidth="1"/>
    <col min="5401" max="5632" width="11.42578125" style="11"/>
    <col min="5633" max="5633" width="5.7109375" style="11" customWidth="1"/>
    <col min="5634" max="5634" width="15.140625" style="11" customWidth="1"/>
    <col min="5635" max="5635" width="2.85546875" style="11" customWidth="1"/>
    <col min="5636" max="5636" width="26.7109375" style="11" customWidth="1"/>
    <col min="5637" max="5637" width="38" style="11" customWidth="1"/>
    <col min="5638" max="5638" width="17.42578125" style="11" bestFit="1" customWidth="1"/>
    <col min="5639" max="5639" width="12" style="11" customWidth="1"/>
    <col min="5640" max="5640" width="15" style="11" customWidth="1"/>
    <col min="5641" max="5641" width="4.7109375" style="11" customWidth="1"/>
    <col min="5642" max="5642" width="17.85546875" style="11" customWidth="1"/>
    <col min="5643" max="5643" width="5.42578125" style="11" customWidth="1"/>
    <col min="5644" max="5644" width="5" style="11" customWidth="1"/>
    <col min="5645" max="5645" width="4" style="11" customWidth="1"/>
    <col min="5646" max="5646" width="5" style="11" customWidth="1"/>
    <col min="5647" max="5647" width="9.5703125" style="11" customWidth="1"/>
    <col min="5648" max="5648" width="20.85546875" style="11" customWidth="1"/>
    <col min="5649" max="5649" width="9.28515625" style="11" customWidth="1"/>
    <col min="5650" max="5650" width="4.7109375" style="11" customWidth="1"/>
    <col min="5651" max="5654" width="4.42578125" style="11" customWidth="1"/>
    <col min="5655" max="5655" width="4.28515625" style="11" customWidth="1"/>
    <col min="5656" max="5656" width="18.5703125" style="11" customWidth="1"/>
    <col min="5657" max="5888" width="11.42578125" style="11"/>
    <col min="5889" max="5889" width="5.7109375" style="11" customWidth="1"/>
    <col min="5890" max="5890" width="15.140625" style="11" customWidth="1"/>
    <col min="5891" max="5891" width="2.85546875" style="11" customWidth="1"/>
    <col min="5892" max="5892" width="26.7109375" style="11" customWidth="1"/>
    <col min="5893" max="5893" width="38" style="11" customWidth="1"/>
    <col min="5894" max="5894" width="17.42578125" style="11" bestFit="1" customWidth="1"/>
    <col min="5895" max="5895" width="12" style="11" customWidth="1"/>
    <col min="5896" max="5896" width="15" style="11" customWidth="1"/>
    <col min="5897" max="5897" width="4.7109375" style="11" customWidth="1"/>
    <col min="5898" max="5898" width="17.85546875" style="11" customWidth="1"/>
    <col min="5899" max="5899" width="5.42578125" style="11" customWidth="1"/>
    <col min="5900" max="5900" width="5" style="11" customWidth="1"/>
    <col min="5901" max="5901" width="4" style="11" customWidth="1"/>
    <col min="5902" max="5902" width="5" style="11" customWidth="1"/>
    <col min="5903" max="5903" width="9.5703125" style="11" customWidth="1"/>
    <col min="5904" max="5904" width="20.85546875" style="11" customWidth="1"/>
    <col min="5905" max="5905" width="9.28515625" style="11" customWidth="1"/>
    <col min="5906" max="5906" width="4.7109375" style="11" customWidth="1"/>
    <col min="5907" max="5910" width="4.42578125" style="11" customWidth="1"/>
    <col min="5911" max="5911" width="4.28515625" style="11" customWidth="1"/>
    <col min="5912" max="5912" width="18.5703125" style="11" customWidth="1"/>
    <col min="5913" max="6144" width="11.42578125" style="11"/>
    <col min="6145" max="6145" width="5.7109375" style="11" customWidth="1"/>
    <col min="6146" max="6146" width="15.140625" style="11" customWidth="1"/>
    <col min="6147" max="6147" width="2.85546875" style="11" customWidth="1"/>
    <col min="6148" max="6148" width="26.7109375" style="11" customWidth="1"/>
    <col min="6149" max="6149" width="38" style="11" customWidth="1"/>
    <col min="6150" max="6150" width="17.42578125" style="11" bestFit="1" customWidth="1"/>
    <col min="6151" max="6151" width="12" style="11" customWidth="1"/>
    <col min="6152" max="6152" width="15" style="11" customWidth="1"/>
    <col min="6153" max="6153" width="4.7109375" style="11" customWidth="1"/>
    <col min="6154" max="6154" width="17.85546875" style="11" customWidth="1"/>
    <col min="6155" max="6155" width="5.42578125" style="11" customWidth="1"/>
    <col min="6156" max="6156" width="5" style="11" customWidth="1"/>
    <col min="6157" max="6157" width="4" style="11" customWidth="1"/>
    <col min="6158" max="6158" width="5" style="11" customWidth="1"/>
    <col min="6159" max="6159" width="9.5703125" style="11" customWidth="1"/>
    <col min="6160" max="6160" width="20.85546875" style="11" customWidth="1"/>
    <col min="6161" max="6161" width="9.28515625" style="11" customWidth="1"/>
    <col min="6162" max="6162" width="4.7109375" style="11" customWidth="1"/>
    <col min="6163" max="6166" width="4.42578125" style="11" customWidth="1"/>
    <col min="6167" max="6167" width="4.28515625" style="11" customWidth="1"/>
    <col min="6168" max="6168" width="18.5703125" style="11" customWidth="1"/>
    <col min="6169" max="6400" width="11.42578125" style="11"/>
    <col min="6401" max="6401" width="5.7109375" style="11" customWidth="1"/>
    <col min="6402" max="6402" width="15.140625" style="11" customWidth="1"/>
    <col min="6403" max="6403" width="2.85546875" style="11" customWidth="1"/>
    <col min="6404" max="6404" width="26.7109375" style="11" customWidth="1"/>
    <col min="6405" max="6405" width="38" style="11" customWidth="1"/>
    <col min="6406" max="6406" width="17.42578125" style="11" bestFit="1" customWidth="1"/>
    <col min="6407" max="6407" width="12" style="11" customWidth="1"/>
    <col min="6408" max="6408" width="15" style="11" customWidth="1"/>
    <col min="6409" max="6409" width="4.7109375" style="11" customWidth="1"/>
    <col min="6410" max="6410" width="17.85546875" style="11" customWidth="1"/>
    <col min="6411" max="6411" width="5.42578125" style="11" customWidth="1"/>
    <col min="6412" max="6412" width="5" style="11" customWidth="1"/>
    <col min="6413" max="6413" width="4" style="11" customWidth="1"/>
    <col min="6414" max="6414" width="5" style="11" customWidth="1"/>
    <col min="6415" max="6415" width="9.5703125" style="11" customWidth="1"/>
    <col min="6416" max="6416" width="20.85546875" style="11" customWidth="1"/>
    <col min="6417" max="6417" width="9.28515625" style="11" customWidth="1"/>
    <col min="6418" max="6418" width="4.7109375" style="11" customWidth="1"/>
    <col min="6419" max="6422" width="4.42578125" style="11" customWidth="1"/>
    <col min="6423" max="6423" width="4.28515625" style="11" customWidth="1"/>
    <col min="6424" max="6424" width="18.5703125" style="11" customWidth="1"/>
    <col min="6425" max="6656" width="11.42578125" style="11"/>
    <col min="6657" max="6657" width="5.7109375" style="11" customWidth="1"/>
    <col min="6658" max="6658" width="15.140625" style="11" customWidth="1"/>
    <col min="6659" max="6659" width="2.85546875" style="11" customWidth="1"/>
    <col min="6660" max="6660" width="26.7109375" style="11" customWidth="1"/>
    <col min="6661" max="6661" width="38" style="11" customWidth="1"/>
    <col min="6662" max="6662" width="17.42578125" style="11" bestFit="1" customWidth="1"/>
    <col min="6663" max="6663" width="12" style="11" customWidth="1"/>
    <col min="6664" max="6664" width="15" style="11" customWidth="1"/>
    <col min="6665" max="6665" width="4.7109375" style="11" customWidth="1"/>
    <col min="6666" max="6666" width="17.85546875" style="11" customWidth="1"/>
    <col min="6667" max="6667" width="5.42578125" style="11" customWidth="1"/>
    <col min="6668" max="6668" width="5" style="11" customWidth="1"/>
    <col min="6669" max="6669" width="4" style="11" customWidth="1"/>
    <col min="6670" max="6670" width="5" style="11" customWidth="1"/>
    <col min="6671" max="6671" width="9.5703125" style="11" customWidth="1"/>
    <col min="6672" max="6672" width="20.85546875" style="11" customWidth="1"/>
    <col min="6673" max="6673" width="9.28515625" style="11" customWidth="1"/>
    <col min="6674" max="6674" width="4.7109375" style="11" customWidth="1"/>
    <col min="6675" max="6678" width="4.42578125" style="11" customWidth="1"/>
    <col min="6679" max="6679" width="4.28515625" style="11" customWidth="1"/>
    <col min="6680" max="6680" width="18.5703125" style="11" customWidth="1"/>
    <col min="6681" max="6912" width="11.42578125" style="11"/>
    <col min="6913" max="6913" width="5.7109375" style="11" customWidth="1"/>
    <col min="6914" max="6914" width="15.140625" style="11" customWidth="1"/>
    <col min="6915" max="6915" width="2.85546875" style="11" customWidth="1"/>
    <col min="6916" max="6916" width="26.7109375" style="11" customWidth="1"/>
    <col min="6917" max="6917" width="38" style="11" customWidth="1"/>
    <col min="6918" max="6918" width="17.42578125" style="11" bestFit="1" customWidth="1"/>
    <col min="6919" max="6919" width="12" style="11" customWidth="1"/>
    <col min="6920" max="6920" width="15" style="11" customWidth="1"/>
    <col min="6921" max="6921" width="4.7109375" style="11" customWidth="1"/>
    <col min="6922" max="6922" width="17.85546875" style="11" customWidth="1"/>
    <col min="6923" max="6923" width="5.42578125" style="11" customWidth="1"/>
    <col min="6924" max="6924" width="5" style="11" customWidth="1"/>
    <col min="6925" max="6925" width="4" style="11" customWidth="1"/>
    <col min="6926" max="6926" width="5" style="11" customWidth="1"/>
    <col min="6927" max="6927" width="9.5703125" style="11" customWidth="1"/>
    <col min="6928" max="6928" width="20.85546875" style="11" customWidth="1"/>
    <col min="6929" max="6929" width="9.28515625" style="11" customWidth="1"/>
    <col min="6930" max="6930" width="4.7109375" style="11" customWidth="1"/>
    <col min="6931" max="6934" width="4.42578125" style="11" customWidth="1"/>
    <col min="6935" max="6935" width="4.28515625" style="11" customWidth="1"/>
    <col min="6936" max="6936" width="18.5703125" style="11" customWidth="1"/>
    <col min="6937" max="7168" width="11.42578125" style="11"/>
    <col min="7169" max="7169" width="5.7109375" style="11" customWidth="1"/>
    <col min="7170" max="7170" width="15.140625" style="11" customWidth="1"/>
    <col min="7171" max="7171" width="2.85546875" style="11" customWidth="1"/>
    <col min="7172" max="7172" width="26.7109375" style="11" customWidth="1"/>
    <col min="7173" max="7173" width="38" style="11" customWidth="1"/>
    <col min="7174" max="7174" width="17.42578125" style="11" bestFit="1" customWidth="1"/>
    <col min="7175" max="7175" width="12" style="11" customWidth="1"/>
    <col min="7176" max="7176" width="15" style="11" customWidth="1"/>
    <col min="7177" max="7177" width="4.7109375" style="11" customWidth="1"/>
    <col min="7178" max="7178" width="17.85546875" style="11" customWidth="1"/>
    <col min="7179" max="7179" width="5.42578125" style="11" customWidth="1"/>
    <col min="7180" max="7180" width="5" style="11" customWidth="1"/>
    <col min="7181" max="7181" width="4" style="11" customWidth="1"/>
    <col min="7182" max="7182" width="5" style="11" customWidth="1"/>
    <col min="7183" max="7183" width="9.5703125" style="11" customWidth="1"/>
    <col min="7184" max="7184" width="20.85546875" style="11" customWidth="1"/>
    <col min="7185" max="7185" width="9.28515625" style="11" customWidth="1"/>
    <col min="7186" max="7186" width="4.7109375" style="11" customWidth="1"/>
    <col min="7187" max="7190" width="4.42578125" style="11" customWidth="1"/>
    <col min="7191" max="7191" width="4.28515625" style="11" customWidth="1"/>
    <col min="7192" max="7192" width="18.5703125" style="11" customWidth="1"/>
    <col min="7193" max="7424" width="11.42578125" style="11"/>
    <col min="7425" max="7425" width="5.7109375" style="11" customWidth="1"/>
    <col min="7426" max="7426" width="15.140625" style="11" customWidth="1"/>
    <col min="7427" max="7427" width="2.85546875" style="11" customWidth="1"/>
    <col min="7428" max="7428" width="26.7109375" style="11" customWidth="1"/>
    <col min="7429" max="7429" width="38" style="11" customWidth="1"/>
    <col min="7430" max="7430" width="17.42578125" style="11" bestFit="1" customWidth="1"/>
    <col min="7431" max="7431" width="12" style="11" customWidth="1"/>
    <col min="7432" max="7432" width="15" style="11" customWidth="1"/>
    <col min="7433" max="7433" width="4.7109375" style="11" customWidth="1"/>
    <col min="7434" max="7434" width="17.85546875" style="11" customWidth="1"/>
    <col min="7435" max="7435" width="5.42578125" style="11" customWidth="1"/>
    <col min="7436" max="7436" width="5" style="11" customWidth="1"/>
    <col min="7437" max="7437" width="4" style="11" customWidth="1"/>
    <col min="7438" max="7438" width="5" style="11" customWidth="1"/>
    <col min="7439" max="7439" width="9.5703125" style="11" customWidth="1"/>
    <col min="7440" max="7440" width="20.85546875" style="11" customWidth="1"/>
    <col min="7441" max="7441" width="9.28515625" style="11" customWidth="1"/>
    <col min="7442" max="7442" width="4.7109375" style="11" customWidth="1"/>
    <col min="7443" max="7446" width="4.42578125" style="11" customWidth="1"/>
    <col min="7447" max="7447" width="4.28515625" style="11" customWidth="1"/>
    <col min="7448" max="7448" width="18.5703125" style="11" customWidth="1"/>
    <col min="7449" max="7680" width="11.42578125" style="11"/>
    <col min="7681" max="7681" width="5.7109375" style="11" customWidth="1"/>
    <col min="7682" max="7682" width="15.140625" style="11" customWidth="1"/>
    <col min="7683" max="7683" width="2.85546875" style="11" customWidth="1"/>
    <col min="7684" max="7684" width="26.7109375" style="11" customWidth="1"/>
    <col min="7685" max="7685" width="38" style="11" customWidth="1"/>
    <col min="7686" max="7686" width="17.42578125" style="11" bestFit="1" customWidth="1"/>
    <col min="7687" max="7687" width="12" style="11" customWidth="1"/>
    <col min="7688" max="7688" width="15" style="11" customWidth="1"/>
    <col min="7689" max="7689" width="4.7109375" style="11" customWidth="1"/>
    <col min="7690" max="7690" width="17.85546875" style="11" customWidth="1"/>
    <col min="7691" max="7691" width="5.42578125" style="11" customWidth="1"/>
    <col min="7692" max="7692" width="5" style="11" customWidth="1"/>
    <col min="7693" max="7693" width="4" style="11" customWidth="1"/>
    <col min="7694" max="7694" width="5" style="11" customWidth="1"/>
    <col min="7695" max="7695" width="9.5703125" style="11" customWidth="1"/>
    <col min="7696" max="7696" width="20.85546875" style="11" customWidth="1"/>
    <col min="7697" max="7697" width="9.28515625" style="11" customWidth="1"/>
    <col min="7698" max="7698" width="4.7109375" style="11" customWidth="1"/>
    <col min="7699" max="7702" width="4.42578125" style="11" customWidth="1"/>
    <col min="7703" max="7703" width="4.28515625" style="11" customWidth="1"/>
    <col min="7704" max="7704" width="18.5703125" style="11" customWidth="1"/>
    <col min="7705" max="7936" width="11.42578125" style="11"/>
    <col min="7937" max="7937" width="5.7109375" style="11" customWidth="1"/>
    <col min="7938" max="7938" width="15.140625" style="11" customWidth="1"/>
    <col min="7939" max="7939" width="2.85546875" style="11" customWidth="1"/>
    <col min="7940" max="7940" width="26.7109375" style="11" customWidth="1"/>
    <col min="7941" max="7941" width="38" style="11" customWidth="1"/>
    <col min="7942" max="7942" width="17.42578125" style="11" bestFit="1" customWidth="1"/>
    <col min="7943" max="7943" width="12" style="11" customWidth="1"/>
    <col min="7944" max="7944" width="15" style="11" customWidth="1"/>
    <col min="7945" max="7945" width="4.7109375" style="11" customWidth="1"/>
    <col min="7946" max="7946" width="17.85546875" style="11" customWidth="1"/>
    <col min="7947" max="7947" width="5.42578125" style="11" customWidth="1"/>
    <col min="7948" max="7948" width="5" style="11" customWidth="1"/>
    <col min="7949" max="7949" width="4" style="11" customWidth="1"/>
    <col min="7950" max="7950" width="5" style="11" customWidth="1"/>
    <col min="7951" max="7951" width="9.5703125" style="11" customWidth="1"/>
    <col min="7952" max="7952" width="20.85546875" style="11" customWidth="1"/>
    <col min="7953" max="7953" width="9.28515625" style="11" customWidth="1"/>
    <col min="7954" max="7954" width="4.7109375" style="11" customWidth="1"/>
    <col min="7955" max="7958" width="4.42578125" style="11" customWidth="1"/>
    <col min="7959" max="7959" width="4.28515625" style="11" customWidth="1"/>
    <col min="7960" max="7960" width="18.5703125" style="11" customWidth="1"/>
    <col min="7961" max="8192" width="11.42578125" style="11"/>
    <col min="8193" max="8193" width="5.7109375" style="11" customWidth="1"/>
    <col min="8194" max="8194" width="15.140625" style="11" customWidth="1"/>
    <col min="8195" max="8195" width="2.85546875" style="11" customWidth="1"/>
    <col min="8196" max="8196" width="26.7109375" style="11" customWidth="1"/>
    <col min="8197" max="8197" width="38" style="11" customWidth="1"/>
    <col min="8198" max="8198" width="17.42578125" style="11" bestFit="1" customWidth="1"/>
    <col min="8199" max="8199" width="12" style="11" customWidth="1"/>
    <col min="8200" max="8200" width="15" style="11" customWidth="1"/>
    <col min="8201" max="8201" width="4.7109375" style="11" customWidth="1"/>
    <col min="8202" max="8202" width="17.85546875" style="11" customWidth="1"/>
    <col min="8203" max="8203" width="5.42578125" style="11" customWidth="1"/>
    <col min="8204" max="8204" width="5" style="11" customWidth="1"/>
    <col min="8205" max="8205" width="4" style="11" customWidth="1"/>
    <col min="8206" max="8206" width="5" style="11" customWidth="1"/>
    <col min="8207" max="8207" width="9.5703125" style="11" customWidth="1"/>
    <col min="8208" max="8208" width="20.85546875" style="11" customWidth="1"/>
    <col min="8209" max="8209" width="9.28515625" style="11" customWidth="1"/>
    <col min="8210" max="8210" width="4.7109375" style="11" customWidth="1"/>
    <col min="8211" max="8214" width="4.42578125" style="11" customWidth="1"/>
    <col min="8215" max="8215" width="4.28515625" style="11" customWidth="1"/>
    <col min="8216" max="8216" width="18.5703125" style="11" customWidth="1"/>
    <col min="8217" max="8448" width="11.42578125" style="11"/>
    <col min="8449" max="8449" width="5.7109375" style="11" customWidth="1"/>
    <col min="8450" max="8450" width="15.140625" style="11" customWidth="1"/>
    <col min="8451" max="8451" width="2.85546875" style="11" customWidth="1"/>
    <col min="8452" max="8452" width="26.7109375" style="11" customWidth="1"/>
    <col min="8453" max="8453" width="38" style="11" customWidth="1"/>
    <col min="8454" max="8454" width="17.42578125" style="11" bestFit="1" customWidth="1"/>
    <col min="8455" max="8455" width="12" style="11" customWidth="1"/>
    <col min="8456" max="8456" width="15" style="11" customWidth="1"/>
    <col min="8457" max="8457" width="4.7109375" style="11" customWidth="1"/>
    <col min="8458" max="8458" width="17.85546875" style="11" customWidth="1"/>
    <col min="8459" max="8459" width="5.42578125" style="11" customWidth="1"/>
    <col min="8460" max="8460" width="5" style="11" customWidth="1"/>
    <col min="8461" max="8461" width="4" style="11" customWidth="1"/>
    <col min="8462" max="8462" width="5" style="11" customWidth="1"/>
    <col min="8463" max="8463" width="9.5703125" style="11" customWidth="1"/>
    <col min="8464" max="8464" width="20.85546875" style="11" customWidth="1"/>
    <col min="8465" max="8465" width="9.28515625" style="11" customWidth="1"/>
    <col min="8466" max="8466" width="4.7109375" style="11" customWidth="1"/>
    <col min="8467" max="8470" width="4.42578125" style="11" customWidth="1"/>
    <col min="8471" max="8471" width="4.28515625" style="11" customWidth="1"/>
    <col min="8472" max="8472" width="18.5703125" style="11" customWidth="1"/>
    <col min="8473" max="8704" width="11.42578125" style="11"/>
    <col min="8705" max="8705" width="5.7109375" style="11" customWidth="1"/>
    <col min="8706" max="8706" width="15.140625" style="11" customWidth="1"/>
    <col min="8707" max="8707" width="2.85546875" style="11" customWidth="1"/>
    <col min="8708" max="8708" width="26.7109375" style="11" customWidth="1"/>
    <col min="8709" max="8709" width="38" style="11" customWidth="1"/>
    <col min="8710" max="8710" width="17.42578125" style="11" bestFit="1" customWidth="1"/>
    <col min="8711" max="8711" width="12" style="11" customWidth="1"/>
    <col min="8712" max="8712" width="15" style="11" customWidth="1"/>
    <col min="8713" max="8713" width="4.7109375" style="11" customWidth="1"/>
    <col min="8714" max="8714" width="17.85546875" style="11" customWidth="1"/>
    <col min="8715" max="8715" width="5.42578125" style="11" customWidth="1"/>
    <col min="8716" max="8716" width="5" style="11" customWidth="1"/>
    <col min="8717" max="8717" width="4" style="11" customWidth="1"/>
    <col min="8718" max="8718" width="5" style="11" customWidth="1"/>
    <col min="8719" max="8719" width="9.5703125" style="11" customWidth="1"/>
    <col min="8720" max="8720" width="20.85546875" style="11" customWidth="1"/>
    <col min="8721" max="8721" width="9.28515625" style="11" customWidth="1"/>
    <col min="8722" max="8722" width="4.7109375" style="11" customWidth="1"/>
    <col min="8723" max="8726" width="4.42578125" style="11" customWidth="1"/>
    <col min="8727" max="8727" width="4.28515625" style="11" customWidth="1"/>
    <col min="8728" max="8728" width="18.5703125" style="11" customWidth="1"/>
    <col min="8729" max="8960" width="11.42578125" style="11"/>
    <col min="8961" max="8961" width="5.7109375" style="11" customWidth="1"/>
    <col min="8962" max="8962" width="15.140625" style="11" customWidth="1"/>
    <col min="8963" max="8963" width="2.85546875" style="11" customWidth="1"/>
    <col min="8964" max="8964" width="26.7109375" style="11" customWidth="1"/>
    <col min="8965" max="8965" width="38" style="11" customWidth="1"/>
    <col min="8966" max="8966" width="17.42578125" style="11" bestFit="1" customWidth="1"/>
    <col min="8967" max="8967" width="12" style="11" customWidth="1"/>
    <col min="8968" max="8968" width="15" style="11" customWidth="1"/>
    <col min="8969" max="8969" width="4.7109375" style="11" customWidth="1"/>
    <col min="8970" max="8970" width="17.85546875" style="11" customWidth="1"/>
    <col min="8971" max="8971" width="5.42578125" style="11" customWidth="1"/>
    <col min="8972" max="8972" width="5" style="11" customWidth="1"/>
    <col min="8973" max="8973" width="4" style="11" customWidth="1"/>
    <col min="8974" max="8974" width="5" style="11" customWidth="1"/>
    <col min="8975" max="8975" width="9.5703125" style="11" customWidth="1"/>
    <col min="8976" max="8976" width="20.85546875" style="11" customWidth="1"/>
    <col min="8977" max="8977" width="9.28515625" style="11" customWidth="1"/>
    <col min="8978" max="8978" width="4.7109375" style="11" customWidth="1"/>
    <col min="8979" max="8982" width="4.42578125" style="11" customWidth="1"/>
    <col min="8983" max="8983" width="4.28515625" style="11" customWidth="1"/>
    <col min="8984" max="8984" width="18.5703125" style="11" customWidth="1"/>
    <col min="8985" max="9216" width="11.42578125" style="11"/>
    <col min="9217" max="9217" width="5.7109375" style="11" customWidth="1"/>
    <col min="9218" max="9218" width="15.140625" style="11" customWidth="1"/>
    <col min="9219" max="9219" width="2.85546875" style="11" customWidth="1"/>
    <col min="9220" max="9220" width="26.7109375" style="11" customWidth="1"/>
    <col min="9221" max="9221" width="38" style="11" customWidth="1"/>
    <col min="9222" max="9222" width="17.42578125" style="11" bestFit="1" customWidth="1"/>
    <col min="9223" max="9223" width="12" style="11" customWidth="1"/>
    <col min="9224" max="9224" width="15" style="11" customWidth="1"/>
    <col min="9225" max="9225" width="4.7109375" style="11" customWidth="1"/>
    <col min="9226" max="9226" width="17.85546875" style="11" customWidth="1"/>
    <col min="9227" max="9227" width="5.42578125" style="11" customWidth="1"/>
    <col min="9228" max="9228" width="5" style="11" customWidth="1"/>
    <col min="9229" max="9229" width="4" style="11" customWidth="1"/>
    <col min="9230" max="9230" width="5" style="11" customWidth="1"/>
    <col min="9231" max="9231" width="9.5703125" style="11" customWidth="1"/>
    <col min="9232" max="9232" width="20.85546875" style="11" customWidth="1"/>
    <col min="9233" max="9233" width="9.28515625" style="11" customWidth="1"/>
    <col min="9234" max="9234" width="4.7109375" style="11" customWidth="1"/>
    <col min="9235" max="9238" width="4.42578125" style="11" customWidth="1"/>
    <col min="9239" max="9239" width="4.28515625" style="11" customWidth="1"/>
    <col min="9240" max="9240" width="18.5703125" style="11" customWidth="1"/>
    <col min="9241" max="9472" width="11.42578125" style="11"/>
    <col min="9473" max="9473" width="5.7109375" style="11" customWidth="1"/>
    <col min="9474" max="9474" width="15.140625" style="11" customWidth="1"/>
    <col min="9475" max="9475" width="2.85546875" style="11" customWidth="1"/>
    <col min="9476" max="9476" width="26.7109375" style="11" customWidth="1"/>
    <col min="9477" max="9477" width="38" style="11" customWidth="1"/>
    <col min="9478" max="9478" width="17.42578125" style="11" bestFit="1" customWidth="1"/>
    <col min="9479" max="9479" width="12" style="11" customWidth="1"/>
    <col min="9480" max="9480" width="15" style="11" customWidth="1"/>
    <col min="9481" max="9481" width="4.7109375" style="11" customWidth="1"/>
    <col min="9482" max="9482" width="17.85546875" style="11" customWidth="1"/>
    <col min="9483" max="9483" width="5.42578125" style="11" customWidth="1"/>
    <col min="9484" max="9484" width="5" style="11" customWidth="1"/>
    <col min="9485" max="9485" width="4" style="11" customWidth="1"/>
    <col min="9486" max="9486" width="5" style="11" customWidth="1"/>
    <col min="9487" max="9487" width="9.5703125" style="11" customWidth="1"/>
    <col min="9488" max="9488" width="20.85546875" style="11" customWidth="1"/>
    <col min="9489" max="9489" width="9.28515625" style="11" customWidth="1"/>
    <col min="9490" max="9490" width="4.7109375" style="11" customWidth="1"/>
    <col min="9491" max="9494" width="4.42578125" style="11" customWidth="1"/>
    <col min="9495" max="9495" width="4.28515625" style="11" customWidth="1"/>
    <col min="9496" max="9496" width="18.5703125" style="11" customWidth="1"/>
    <col min="9497" max="9728" width="11.42578125" style="11"/>
    <col min="9729" max="9729" width="5.7109375" style="11" customWidth="1"/>
    <col min="9730" max="9730" width="15.140625" style="11" customWidth="1"/>
    <col min="9731" max="9731" width="2.85546875" style="11" customWidth="1"/>
    <col min="9732" max="9732" width="26.7109375" style="11" customWidth="1"/>
    <col min="9733" max="9733" width="38" style="11" customWidth="1"/>
    <col min="9734" max="9734" width="17.42578125" style="11" bestFit="1" customWidth="1"/>
    <col min="9735" max="9735" width="12" style="11" customWidth="1"/>
    <col min="9736" max="9736" width="15" style="11" customWidth="1"/>
    <col min="9737" max="9737" width="4.7109375" style="11" customWidth="1"/>
    <col min="9738" max="9738" width="17.85546875" style="11" customWidth="1"/>
    <col min="9739" max="9739" width="5.42578125" style="11" customWidth="1"/>
    <col min="9740" max="9740" width="5" style="11" customWidth="1"/>
    <col min="9741" max="9741" width="4" style="11" customWidth="1"/>
    <col min="9742" max="9742" width="5" style="11" customWidth="1"/>
    <col min="9743" max="9743" width="9.5703125" style="11" customWidth="1"/>
    <col min="9744" max="9744" width="20.85546875" style="11" customWidth="1"/>
    <col min="9745" max="9745" width="9.28515625" style="11" customWidth="1"/>
    <col min="9746" max="9746" width="4.7109375" style="11" customWidth="1"/>
    <col min="9747" max="9750" width="4.42578125" style="11" customWidth="1"/>
    <col min="9751" max="9751" width="4.28515625" style="11" customWidth="1"/>
    <col min="9752" max="9752" width="18.5703125" style="11" customWidth="1"/>
    <col min="9753" max="9984" width="11.42578125" style="11"/>
    <col min="9985" max="9985" width="5.7109375" style="11" customWidth="1"/>
    <col min="9986" max="9986" width="15.140625" style="11" customWidth="1"/>
    <col min="9987" max="9987" width="2.85546875" style="11" customWidth="1"/>
    <col min="9988" max="9988" width="26.7109375" style="11" customWidth="1"/>
    <col min="9989" max="9989" width="38" style="11" customWidth="1"/>
    <col min="9990" max="9990" width="17.42578125" style="11" bestFit="1" customWidth="1"/>
    <col min="9991" max="9991" width="12" style="11" customWidth="1"/>
    <col min="9992" max="9992" width="15" style="11" customWidth="1"/>
    <col min="9993" max="9993" width="4.7109375" style="11" customWidth="1"/>
    <col min="9994" max="9994" width="17.85546875" style="11" customWidth="1"/>
    <col min="9995" max="9995" width="5.42578125" style="11" customWidth="1"/>
    <col min="9996" max="9996" width="5" style="11" customWidth="1"/>
    <col min="9997" max="9997" width="4" style="11" customWidth="1"/>
    <col min="9998" max="9998" width="5" style="11" customWidth="1"/>
    <col min="9999" max="9999" width="9.5703125" style="11" customWidth="1"/>
    <col min="10000" max="10000" width="20.85546875" style="11" customWidth="1"/>
    <col min="10001" max="10001" width="9.28515625" style="11" customWidth="1"/>
    <col min="10002" max="10002" width="4.7109375" style="11" customWidth="1"/>
    <col min="10003" max="10006" width="4.42578125" style="11" customWidth="1"/>
    <col min="10007" max="10007" width="4.28515625" style="11" customWidth="1"/>
    <col min="10008" max="10008" width="18.5703125" style="11" customWidth="1"/>
    <col min="10009" max="10240" width="11.42578125" style="11"/>
    <col min="10241" max="10241" width="5.7109375" style="11" customWidth="1"/>
    <col min="10242" max="10242" width="15.140625" style="11" customWidth="1"/>
    <col min="10243" max="10243" width="2.85546875" style="11" customWidth="1"/>
    <col min="10244" max="10244" width="26.7109375" style="11" customWidth="1"/>
    <col min="10245" max="10245" width="38" style="11" customWidth="1"/>
    <col min="10246" max="10246" width="17.42578125" style="11" bestFit="1" customWidth="1"/>
    <col min="10247" max="10247" width="12" style="11" customWidth="1"/>
    <col min="10248" max="10248" width="15" style="11" customWidth="1"/>
    <col min="10249" max="10249" width="4.7109375" style="11" customWidth="1"/>
    <col min="10250" max="10250" width="17.85546875" style="11" customWidth="1"/>
    <col min="10251" max="10251" width="5.42578125" style="11" customWidth="1"/>
    <col min="10252" max="10252" width="5" style="11" customWidth="1"/>
    <col min="10253" max="10253" width="4" style="11" customWidth="1"/>
    <col min="10254" max="10254" width="5" style="11" customWidth="1"/>
    <col min="10255" max="10255" width="9.5703125" style="11" customWidth="1"/>
    <col min="10256" max="10256" width="20.85546875" style="11" customWidth="1"/>
    <col min="10257" max="10257" width="9.28515625" style="11" customWidth="1"/>
    <col min="10258" max="10258" width="4.7109375" style="11" customWidth="1"/>
    <col min="10259" max="10262" width="4.42578125" style="11" customWidth="1"/>
    <col min="10263" max="10263" width="4.28515625" style="11" customWidth="1"/>
    <col min="10264" max="10264" width="18.5703125" style="11" customWidth="1"/>
    <col min="10265" max="10496" width="11.42578125" style="11"/>
    <col min="10497" max="10497" width="5.7109375" style="11" customWidth="1"/>
    <col min="10498" max="10498" width="15.140625" style="11" customWidth="1"/>
    <col min="10499" max="10499" width="2.85546875" style="11" customWidth="1"/>
    <col min="10500" max="10500" width="26.7109375" style="11" customWidth="1"/>
    <col min="10501" max="10501" width="38" style="11" customWidth="1"/>
    <col min="10502" max="10502" width="17.42578125" style="11" bestFit="1" customWidth="1"/>
    <col min="10503" max="10503" width="12" style="11" customWidth="1"/>
    <col min="10504" max="10504" width="15" style="11" customWidth="1"/>
    <col min="10505" max="10505" width="4.7109375" style="11" customWidth="1"/>
    <col min="10506" max="10506" width="17.85546875" style="11" customWidth="1"/>
    <col min="10507" max="10507" width="5.42578125" style="11" customWidth="1"/>
    <col min="10508" max="10508" width="5" style="11" customWidth="1"/>
    <col min="10509" max="10509" width="4" style="11" customWidth="1"/>
    <col min="10510" max="10510" width="5" style="11" customWidth="1"/>
    <col min="10511" max="10511" width="9.5703125" style="11" customWidth="1"/>
    <col min="10512" max="10512" width="20.85546875" style="11" customWidth="1"/>
    <col min="10513" max="10513" width="9.28515625" style="11" customWidth="1"/>
    <col min="10514" max="10514" width="4.7109375" style="11" customWidth="1"/>
    <col min="10515" max="10518" width="4.42578125" style="11" customWidth="1"/>
    <col min="10519" max="10519" width="4.28515625" style="11" customWidth="1"/>
    <col min="10520" max="10520" width="18.5703125" style="11" customWidth="1"/>
    <col min="10521" max="10752" width="11.42578125" style="11"/>
    <col min="10753" max="10753" width="5.7109375" style="11" customWidth="1"/>
    <col min="10754" max="10754" width="15.140625" style="11" customWidth="1"/>
    <col min="10755" max="10755" width="2.85546875" style="11" customWidth="1"/>
    <col min="10756" max="10756" width="26.7109375" style="11" customWidth="1"/>
    <col min="10757" max="10757" width="38" style="11" customWidth="1"/>
    <col min="10758" max="10758" width="17.42578125" style="11" bestFit="1" customWidth="1"/>
    <col min="10759" max="10759" width="12" style="11" customWidth="1"/>
    <col min="10760" max="10760" width="15" style="11" customWidth="1"/>
    <col min="10761" max="10761" width="4.7109375" style="11" customWidth="1"/>
    <col min="10762" max="10762" width="17.85546875" style="11" customWidth="1"/>
    <col min="10763" max="10763" width="5.42578125" style="11" customWidth="1"/>
    <col min="10764" max="10764" width="5" style="11" customWidth="1"/>
    <col min="10765" max="10765" width="4" style="11" customWidth="1"/>
    <col min="10766" max="10766" width="5" style="11" customWidth="1"/>
    <col min="10767" max="10767" width="9.5703125" style="11" customWidth="1"/>
    <col min="10768" max="10768" width="20.85546875" style="11" customWidth="1"/>
    <col min="10769" max="10769" width="9.28515625" style="11" customWidth="1"/>
    <col min="10770" max="10770" width="4.7109375" style="11" customWidth="1"/>
    <col min="10771" max="10774" width="4.42578125" style="11" customWidth="1"/>
    <col min="10775" max="10775" width="4.28515625" style="11" customWidth="1"/>
    <col min="10776" max="10776" width="18.5703125" style="11" customWidth="1"/>
    <col min="10777" max="11008" width="11.42578125" style="11"/>
    <col min="11009" max="11009" width="5.7109375" style="11" customWidth="1"/>
    <col min="11010" max="11010" width="15.140625" style="11" customWidth="1"/>
    <col min="11011" max="11011" width="2.85546875" style="11" customWidth="1"/>
    <col min="11012" max="11012" width="26.7109375" style="11" customWidth="1"/>
    <col min="11013" max="11013" width="38" style="11" customWidth="1"/>
    <col min="11014" max="11014" width="17.42578125" style="11" bestFit="1" customWidth="1"/>
    <col min="11015" max="11015" width="12" style="11" customWidth="1"/>
    <col min="11016" max="11016" width="15" style="11" customWidth="1"/>
    <col min="11017" max="11017" width="4.7109375" style="11" customWidth="1"/>
    <col min="11018" max="11018" width="17.85546875" style="11" customWidth="1"/>
    <col min="11019" max="11019" width="5.42578125" style="11" customWidth="1"/>
    <col min="11020" max="11020" width="5" style="11" customWidth="1"/>
    <col min="11021" max="11021" width="4" style="11" customWidth="1"/>
    <col min="11022" max="11022" width="5" style="11" customWidth="1"/>
    <col min="11023" max="11023" width="9.5703125" style="11" customWidth="1"/>
    <col min="11024" max="11024" width="20.85546875" style="11" customWidth="1"/>
    <col min="11025" max="11025" width="9.28515625" style="11" customWidth="1"/>
    <col min="11026" max="11026" width="4.7109375" style="11" customWidth="1"/>
    <col min="11027" max="11030" width="4.42578125" style="11" customWidth="1"/>
    <col min="11031" max="11031" width="4.28515625" style="11" customWidth="1"/>
    <col min="11032" max="11032" width="18.5703125" style="11" customWidth="1"/>
    <col min="11033" max="11264" width="11.42578125" style="11"/>
    <col min="11265" max="11265" width="5.7109375" style="11" customWidth="1"/>
    <col min="11266" max="11266" width="15.140625" style="11" customWidth="1"/>
    <col min="11267" max="11267" width="2.85546875" style="11" customWidth="1"/>
    <col min="11268" max="11268" width="26.7109375" style="11" customWidth="1"/>
    <col min="11269" max="11269" width="38" style="11" customWidth="1"/>
    <col min="11270" max="11270" width="17.42578125" style="11" bestFit="1" customWidth="1"/>
    <col min="11271" max="11271" width="12" style="11" customWidth="1"/>
    <col min="11272" max="11272" width="15" style="11" customWidth="1"/>
    <col min="11273" max="11273" width="4.7109375" style="11" customWidth="1"/>
    <col min="11274" max="11274" width="17.85546875" style="11" customWidth="1"/>
    <col min="11275" max="11275" width="5.42578125" style="11" customWidth="1"/>
    <col min="11276" max="11276" width="5" style="11" customWidth="1"/>
    <col min="11277" max="11277" width="4" style="11" customWidth="1"/>
    <col min="11278" max="11278" width="5" style="11" customWidth="1"/>
    <col min="11279" max="11279" width="9.5703125" style="11" customWidth="1"/>
    <col min="11280" max="11280" width="20.85546875" style="11" customWidth="1"/>
    <col min="11281" max="11281" width="9.28515625" style="11" customWidth="1"/>
    <col min="11282" max="11282" width="4.7109375" style="11" customWidth="1"/>
    <col min="11283" max="11286" width="4.42578125" style="11" customWidth="1"/>
    <col min="11287" max="11287" width="4.28515625" style="11" customWidth="1"/>
    <col min="11288" max="11288" width="18.5703125" style="11" customWidth="1"/>
    <col min="11289" max="11520" width="11.42578125" style="11"/>
    <col min="11521" max="11521" width="5.7109375" style="11" customWidth="1"/>
    <col min="11522" max="11522" width="15.140625" style="11" customWidth="1"/>
    <col min="11523" max="11523" width="2.85546875" style="11" customWidth="1"/>
    <col min="11524" max="11524" width="26.7109375" style="11" customWidth="1"/>
    <col min="11525" max="11525" width="38" style="11" customWidth="1"/>
    <col min="11526" max="11526" width="17.42578125" style="11" bestFit="1" customWidth="1"/>
    <col min="11527" max="11527" width="12" style="11" customWidth="1"/>
    <col min="11528" max="11528" width="15" style="11" customWidth="1"/>
    <col min="11529" max="11529" width="4.7109375" style="11" customWidth="1"/>
    <col min="11530" max="11530" width="17.85546875" style="11" customWidth="1"/>
    <col min="11531" max="11531" width="5.42578125" style="11" customWidth="1"/>
    <col min="11532" max="11532" width="5" style="11" customWidth="1"/>
    <col min="11533" max="11533" width="4" style="11" customWidth="1"/>
    <col min="11534" max="11534" width="5" style="11" customWidth="1"/>
    <col min="11535" max="11535" width="9.5703125" style="11" customWidth="1"/>
    <col min="11536" max="11536" width="20.85546875" style="11" customWidth="1"/>
    <col min="11537" max="11537" width="9.28515625" style="11" customWidth="1"/>
    <col min="11538" max="11538" width="4.7109375" style="11" customWidth="1"/>
    <col min="11539" max="11542" width="4.42578125" style="11" customWidth="1"/>
    <col min="11543" max="11543" width="4.28515625" style="11" customWidth="1"/>
    <col min="11544" max="11544" width="18.5703125" style="11" customWidth="1"/>
    <col min="11545" max="11776" width="11.42578125" style="11"/>
    <col min="11777" max="11777" width="5.7109375" style="11" customWidth="1"/>
    <col min="11778" max="11778" width="15.140625" style="11" customWidth="1"/>
    <col min="11779" max="11779" width="2.85546875" style="11" customWidth="1"/>
    <col min="11780" max="11780" width="26.7109375" style="11" customWidth="1"/>
    <col min="11781" max="11781" width="38" style="11" customWidth="1"/>
    <col min="11782" max="11782" width="17.42578125" style="11" bestFit="1" customWidth="1"/>
    <col min="11783" max="11783" width="12" style="11" customWidth="1"/>
    <col min="11784" max="11784" width="15" style="11" customWidth="1"/>
    <col min="11785" max="11785" width="4.7109375" style="11" customWidth="1"/>
    <col min="11786" max="11786" width="17.85546875" style="11" customWidth="1"/>
    <col min="11787" max="11787" width="5.42578125" style="11" customWidth="1"/>
    <col min="11788" max="11788" width="5" style="11" customWidth="1"/>
    <col min="11789" max="11789" width="4" style="11" customWidth="1"/>
    <col min="11790" max="11790" width="5" style="11" customWidth="1"/>
    <col min="11791" max="11791" width="9.5703125" style="11" customWidth="1"/>
    <col min="11792" max="11792" width="20.85546875" style="11" customWidth="1"/>
    <col min="11793" max="11793" width="9.28515625" style="11" customWidth="1"/>
    <col min="11794" max="11794" width="4.7109375" style="11" customWidth="1"/>
    <col min="11795" max="11798" width="4.42578125" style="11" customWidth="1"/>
    <col min="11799" max="11799" width="4.28515625" style="11" customWidth="1"/>
    <col min="11800" max="11800" width="18.5703125" style="11" customWidth="1"/>
    <col min="11801" max="12032" width="11.42578125" style="11"/>
    <col min="12033" max="12033" width="5.7109375" style="11" customWidth="1"/>
    <col min="12034" max="12034" width="15.140625" style="11" customWidth="1"/>
    <col min="12035" max="12035" width="2.85546875" style="11" customWidth="1"/>
    <col min="12036" max="12036" width="26.7109375" style="11" customWidth="1"/>
    <col min="12037" max="12037" width="38" style="11" customWidth="1"/>
    <col min="12038" max="12038" width="17.42578125" style="11" bestFit="1" customWidth="1"/>
    <col min="12039" max="12039" width="12" style="11" customWidth="1"/>
    <col min="12040" max="12040" width="15" style="11" customWidth="1"/>
    <col min="12041" max="12041" width="4.7109375" style="11" customWidth="1"/>
    <col min="12042" max="12042" width="17.85546875" style="11" customWidth="1"/>
    <col min="12043" max="12043" width="5.42578125" style="11" customWidth="1"/>
    <col min="12044" max="12044" width="5" style="11" customWidth="1"/>
    <col min="12045" max="12045" width="4" style="11" customWidth="1"/>
    <col min="12046" max="12046" width="5" style="11" customWidth="1"/>
    <col min="12047" max="12047" width="9.5703125" style="11" customWidth="1"/>
    <col min="12048" max="12048" width="20.85546875" style="11" customWidth="1"/>
    <col min="12049" max="12049" width="9.28515625" style="11" customWidth="1"/>
    <col min="12050" max="12050" width="4.7109375" style="11" customWidth="1"/>
    <col min="12051" max="12054" width="4.42578125" style="11" customWidth="1"/>
    <col min="12055" max="12055" width="4.28515625" style="11" customWidth="1"/>
    <col min="12056" max="12056" width="18.5703125" style="11" customWidth="1"/>
    <col min="12057" max="12288" width="11.42578125" style="11"/>
    <col min="12289" max="12289" width="5.7109375" style="11" customWidth="1"/>
    <col min="12290" max="12290" width="15.140625" style="11" customWidth="1"/>
    <col min="12291" max="12291" width="2.85546875" style="11" customWidth="1"/>
    <col min="12292" max="12292" width="26.7109375" style="11" customWidth="1"/>
    <col min="12293" max="12293" width="38" style="11" customWidth="1"/>
    <col min="12294" max="12294" width="17.42578125" style="11" bestFit="1" customWidth="1"/>
    <col min="12295" max="12295" width="12" style="11" customWidth="1"/>
    <col min="12296" max="12296" width="15" style="11" customWidth="1"/>
    <col min="12297" max="12297" width="4.7109375" style="11" customWidth="1"/>
    <col min="12298" max="12298" width="17.85546875" style="11" customWidth="1"/>
    <col min="12299" max="12299" width="5.42578125" style="11" customWidth="1"/>
    <col min="12300" max="12300" width="5" style="11" customWidth="1"/>
    <col min="12301" max="12301" width="4" style="11" customWidth="1"/>
    <col min="12302" max="12302" width="5" style="11" customWidth="1"/>
    <col min="12303" max="12303" width="9.5703125" style="11" customWidth="1"/>
    <col min="12304" max="12304" width="20.85546875" style="11" customWidth="1"/>
    <col min="12305" max="12305" width="9.28515625" style="11" customWidth="1"/>
    <col min="12306" max="12306" width="4.7109375" style="11" customWidth="1"/>
    <col min="12307" max="12310" width="4.42578125" style="11" customWidth="1"/>
    <col min="12311" max="12311" width="4.28515625" style="11" customWidth="1"/>
    <col min="12312" max="12312" width="18.5703125" style="11" customWidth="1"/>
    <col min="12313" max="12544" width="11.42578125" style="11"/>
    <col min="12545" max="12545" width="5.7109375" style="11" customWidth="1"/>
    <col min="12546" max="12546" width="15.140625" style="11" customWidth="1"/>
    <col min="12547" max="12547" width="2.85546875" style="11" customWidth="1"/>
    <col min="12548" max="12548" width="26.7109375" style="11" customWidth="1"/>
    <col min="12549" max="12549" width="38" style="11" customWidth="1"/>
    <col min="12550" max="12550" width="17.42578125" style="11" bestFit="1" customWidth="1"/>
    <col min="12551" max="12551" width="12" style="11" customWidth="1"/>
    <col min="12552" max="12552" width="15" style="11" customWidth="1"/>
    <col min="12553" max="12553" width="4.7109375" style="11" customWidth="1"/>
    <col min="12554" max="12554" width="17.85546875" style="11" customWidth="1"/>
    <col min="12555" max="12555" width="5.42578125" style="11" customWidth="1"/>
    <col min="12556" max="12556" width="5" style="11" customWidth="1"/>
    <col min="12557" max="12557" width="4" style="11" customWidth="1"/>
    <col min="12558" max="12558" width="5" style="11" customWidth="1"/>
    <col min="12559" max="12559" width="9.5703125" style="11" customWidth="1"/>
    <col min="12560" max="12560" width="20.85546875" style="11" customWidth="1"/>
    <col min="12561" max="12561" width="9.28515625" style="11" customWidth="1"/>
    <col min="12562" max="12562" width="4.7109375" style="11" customWidth="1"/>
    <col min="12563" max="12566" width="4.42578125" style="11" customWidth="1"/>
    <col min="12567" max="12567" width="4.28515625" style="11" customWidth="1"/>
    <col min="12568" max="12568" width="18.5703125" style="11" customWidth="1"/>
    <col min="12569" max="12800" width="11.42578125" style="11"/>
    <col min="12801" max="12801" width="5.7109375" style="11" customWidth="1"/>
    <col min="12802" max="12802" width="15.140625" style="11" customWidth="1"/>
    <col min="12803" max="12803" width="2.85546875" style="11" customWidth="1"/>
    <col min="12804" max="12804" width="26.7109375" style="11" customWidth="1"/>
    <col min="12805" max="12805" width="38" style="11" customWidth="1"/>
    <col min="12806" max="12806" width="17.42578125" style="11" bestFit="1" customWidth="1"/>
    <col min="12807" max="12807" width="12" style="11" customWidth="1"/>
    <col min="12808" max="12808" width="15" style="11" customWidth="1"/>
    <col min="12809" max="12809" width="4.7109375" style="11" customWidth="1"/>
    <col min="12810" max="12810" width="17.85546875" style="11" customWidth="1"/>
    <col min="12811" max="12811" width="5.42578125" style="11" customWidth="1"/>
    <col min="12812" max="12812" width="5" style="11" customWidth="1"/>
    <col min="12813" max="12813" width="4" style="11" customWidth="1"/>
    <col min="12814" max="12814" width="5" style="11" customWidth="1"/>
    <col min="12815" max="12815" width="9.5703125" style="11" customWidth="1"/>
    <col min="12816" max="12816" width="20.85546875" style="11" customWidth="1"/>
    <col min="12817" max="12817" width="9.28515625" style="11" customWidth="1"/>
    <col min="12818" max="12818" width="4.7109375" style="11" customWidth="1"/>
    <col min="12819" max="12822" width="4.42578125" style="11" customWidth="1"/>
    <col min="12823" max="12823" width="4.28515625" style="11" customWidth="1"/>
    <col min="12824" max="12824" width="18.5703125" style="11" customWidth="1"/>
    <col min="12825" max="13056" width="11.42578125" style="11"/>
    <col min="13057" max="13057" width="5.7109375" style="11" customWidth="1"/>
    <col min="13058" max="13058" width="15.140625" style="11" customWidth="1"/>
    <col min="13059" max="13059" width="2.85546875" style="11" customWidth="1"/>
    <col min="13060" max="13060" width="26.7109375" style="11" customWidth="1"/>
    <col min="13061" max="13061" width="38" style="11" customWidth="1"/>
    <col min="13062" max="13062" width="17.42578125" style="11" bestFit="1" customWidth="1"/>
    <col min="13063" max="13063" width="12" style="11" customWidth="1"/>
    <col min="13064" max="13064" width="15" style="11" customWidth="1"/>
    <col min="13065" max="13065" width="4.7109375" style="11" customWidth="1"/>
    <col min="13066" max="13066" width="17.85546875" style="11" customWidth="1"/>
    <col min="13067" max="13067" width="5.42578125" style="11" customWidth="1"/>
    <col min="13068" max="13068" width="5" style="11" customWidth="1"/>
    <col min="13069" max="13069" width="4" style="11" customWidth="1"/>
    <col min="13070" max="13070" width="5" style="11" customWidth="1"/>
    <col min="13071" max="13071" width="9.5703125" style="11" customWidth="1"/>
    <col min="13072" max="13072" width="20.85546875" style="11" customWidth="1"/>
    <col min="13073" max="13073" width="9.28515625" style="11" customWidth="1"/>
    <col min="13074" max="13074" width="4.7109375" style="11" customWidth="1"/>
    <col min="13075" max="13078" width="4.42578125" style="11" customWidth="1"/>
    <col min="13079" max="13079" width="4.28515625" style="11" customWidth="1"/>
    <col min="13080" max="13080" width="18.5703125" style="11" customWidth="1"/>
    <col min="13081" max="13312" width="11.42578125" style="11"/>
    <col min="13313" max="13313" width="5.7109375" style="11" customWidth="1"/>
    <col min="13314" max="13314" width="15.140625" style="11" customWidth="1"/>
    <col min="13315" max="13315" width="2.85546875" style="11" customWidth="1"/>
    <col min="13316" max="13316" width="26.7109375" style="11" customWidth="1"/>
    <col min="13317" max="13317" width="38" style="11" customWidth="1"/>
    <col min="13318" max="13318" width="17.42578125" style="11" bestFit="1" customWidth="1"/>
    <col min="13319" max="13319" width="12" style="11" customWidth="1"/>
    <col min="13320" max="13320" width="15" style="11" customWidth="1"/>
    <col min="13321" max="13321" width="4.7109375" style="11" customWidth="1"/>
    <col min="13322" max="13322" width="17.85546875" style="11" customWidth="1"/>
    <col min="13323" max="13323" width="5.42578125" style="11" customWidth="1"/>
    <col min="13324" max="13324" width="5" style="11" customWidth="1"/>
    <col min="13325" max="13325" width="4" style="11" customWidth="1"/>
    <col min="13326" max="13326" width="5" style="11" customWidth="1"/>
    <col min="13327" max="13327" width="9.5703125" style="11" customWidth="1"/>
    <col min="13328" max="13328" width="20.85546875" style="11" customWidth="1"/>
    <col min="13329" max="13329" width="9.28515625" style="11" customWidth="1"/>
    <col min="13330" max="13330" width="4.7109375" style="11" customWidth="1"/>
    <col min="13331" max="13334" width="4.42578125" style="11" customWidth="1"/>
    <col min="13335" max="13335" width="4.28515625" style="11" customWidth="1"/>
    <col min="13336" max="13336" width="18.5703125" style="11" customWidth="1"/>
    <col min="13337" max="13568" width="11.42578125" style="11"/>
    <col min="13569" max="13569" width="5.7109375" style="11" customWidth="1"/>
    <col min="13570" max="13570" width="15.140625" style="11" customWidth="1"/>
    <col min="13571" max="13571" width="2.85546875" style="11" customWidth="1"/>
    <col min="13572" max="13572" width="26.7109375" style="11" customWidth="1"/>
    <col min="13573" max="13573" width="38" style="11" customWidth="1"/>
    <col min="13574" max="13574" width="17.42578125" style="11" bestFit="1" customWidth="1"/>
    <col min="13575" max="13575" width="12" style="11" customWidth="1"/>
    <col min="13576" max="13576" width="15" style="11" customWidth="1"/>
    <col min="13577" max="13577" width="4.7109375" style="11" customWidth="1"/>
    <col min="13578" max="13578" width="17.85546875" style="11" customWidth="1"/>
    <col min="13579" max="13579" width="5.42578125" style="11" customWidth="1"/>
    <col min="13580" max="13580" width="5" style="11" customWidth="1"/>
    <col min="13581" max="13581" width="4" style="11" customWidth="1"/>
    <col min="13582" max="13582" width="5" style="11" customWidth="1"/>
    <col min="13583" max="13583" width="9.5703125" style="11" customWidth="1"/>
    <col min="13584" max="13584" width="20.85546875" style="11" customWidth="1"/>
    <col min="13585" max="13585" width="9.28515625" style="11" customWidth="1"/>
    <col min="13586" max="13586" width="4.7109375" style="11" customWidth="1"/>
    <col min="13587" max="13590" width="4.42578125" style="11" customWidth="1"/>
    <col min="13591" max="13591" width="4.28515625" style="11" customWidth="1"/>
    <col min="13592" max="13592" width="18.5703125" style="11" customWidth="1"/>
    <col min="13593" max="13824" width="11.42578125" style="11"/>
    <col min="13825" max="13825" width="5.7109375" style="11" customWidth="1"/>
    <col min="13826" max="13826" width="15.140625" style="11" customWidth="1"/>
    <col min="13827" max="13827" width="2.85546875" style="11" customWidth="1"/>
    <col min="13828" max="13828" width="26.7109375" style="11" customWidth="1"/>
    <col min="13829" max="13829" width="38" style="11" customWidth="1"/>
    <col min="13830" max="13830" width="17.42578125" style="11" bestFit="1" customWidth="1"/>
    <col min="13831" max="13831" width="12" style="11" customWidth="1"/>
    <col min="13832" max="13832" width="15" style="11" customWidth="1"/>
    <col min="13833" max="13833" width="4.7109375" style="11" customWidth="1"/>
    <col min="13834" max="13834" width="17.85546875" style="11" customWidth="1"/>
    <col min="13835" max="13835" width="5.42578125" style="11" customWidth="1"/>
    <col min="13836" max="13836" width="5" style="11" customWidth="1"/>
    <col min="13837" max="13837" width="4" style="11" customWidth="1"/>
    <col min="13838" max="13838" width="5" style="11" customWidth="1"/>
    <col min="13839" max="13839" width="9.5703125" style="11" customWidth="1"/>
    <col min="13840" max="13840" width="20.85546875" style="11" customWidth="1"/>
    <col min="13841" max="13841" width="9.28515625" style="11" customWidth="1"/>
    <col min="13842" max="13842" width="4.7109375" style="11" customWidth="1"/>
    <col min="13843" max="13846" width="4.42578125" style="11" customWidth="1"/>
    <col min="13847" max="13847" width="4.28515625" style="11" customWidth="1"/>
    <col min="13848" max="13848" width="18.5703125" style="11" customWidth="1"/>
    <col min="13849" max="14080" width="11.42578125" style="11"/>
    <col min="14081" max="14081" width="5.7109375" style="11" customWidth="1"/>
    <col min="14082" max="14082" width="15.140625" style="11" customWidth="1"/>
    <col min="14083" max="14083" width="2.85546875" style="11" customWidth="1"/>
    <col min="14084" max="14084" width="26.7109375" style="11" customWidth="1"/>
    <col min="14085" max="14085" width="38" style="11" customWidth="1"/>
    <col min="14086" max="14086" width="17.42578125" style="11" bestFit="1" customWidth="1"/>
    <col min="14087" max="14087" width="12" style="11" customWidth="1"/>
    <col min="14088" max="14088" width="15" style="11" customWidth="1"/>
    <col min="14089" max="14089" width="4.7109375" style="11" customWidth="1"/>
    <col min="14090" max="14090" width="17.85546875" style="11" customWidth="1"/>
    <col min="14091" max="14091" width="5.42578125" style="11" customWidth="1"/>
    <col min="14092" max="14092" width="5" style="11" customWidth="1"/>
    <col min="14093" max="14093" width="4" style="11" customWidth="1"/>
    <col min="14094" max="14094" width="5" style="11" customWidth="1"/>
    <col min="14095" max="14095" width="9.5703125" style="11" customWidth="1"/>
    <col min="14096" max="14096" width="20.85546875" style="11" customWidth="1"/>
    <col min="14097" max="14097" width="9.28515625" style="11" customWidth="1"/>
    <col min="14098" max="14098" width="4.7109375" style="11" customWidth="1"/>
    <col min="14099" max="14102" width="4.42578125" style="11" customWidth="1"/>
    <col min="14103" max="14103" width="4.28515625" style="11" customWidth="1"/>
    <col min="14104" max="14104" width="18.5703125" style="11" customWidth="1"/>
    <col min="14105" max="14336" width="11.42578125" style="11"/>
    <col min="14337" max="14337" width="5.7109375" style="11" customWidth="1"/>
    <col min="14338" max="14338" width="15.140625" style="11" customWidth="1"/>
    <col min="14339" max="14339" width="2.85546875" style="11" customWidth="1"/>
    <col min="14340" max="14340" width="26.7109375" style="11" customWidth="1"/>
    <col min="14341" max="14341" width="38" style="11" customWidth="1"/>
    <col min="14342" max="14342" width="17.42578125" style="11" bestFit="1" customWidth="1"/>
    <col min="14343" max="14343" width="12" style="11" customWidth="1"/>
    <col min="14344" max="14344" width="15" style="11" customWidth="1"/>
    <col min="14345" max="14345" width="4.7109375" style="11" customWidth="1"/>
    <col min="14346" max="14346" width="17.85546875" style="11" customWidth="1"/>
    <col min="14347" max="14347" width="5.42578125" style="11" customWidth="1"/>
    <col min="14348" max="14348" width="5" style="11" customWidth="1"/>
    <col min="14349" max="14349" width="4" style="11" customWidth="1"/>
    <col min="14350" max="14350" width="5" style="11" customWidth="1"/>
    <col min="14351" max="14351" width="9.5703125" style="11" customWidth="1"/>
    <col min="14352" max="14352" width="20.85546875" style="11" customWidth="1"/>
    <col min="14353" max="14353" width="9.28515625" style="11" customWidth="1"/>
    <col min="14354" max="14354" width="4.7109375" style="11" customWidth="1"/>
    <col min="14355" max="14358" width="4.42578125" style="11" customWidth="1"/>
    <col min="14359" max="14359" width="4.28515625" style="11" customWidth="1"/>
    <col min="14360" max="14360" width="18.5703125" style="11" customWidth="1"/>
    <col min="14361" max="14592" width="11.42578125" style="11"/>
    <col min="14593" max="14593" width="5.7109375" style="11" customWidth="1"/>
    <col min="14594" max="14594" width="15.140625" style="11" customWidth="1"/>
    <col min="14595" max="14595" width="2.85546875" style="11" customWidth="1"/>
    <col min="14596" max="14596" width="26.7109375" style="11" customWidth="1"/>
    <col min="14597" max="14597" width="38" style="11" customWidth="1"/>
    <col min="14598" max="14598" width="17.42578125" style="11" bestFit="1" customWidth="1"/>
    <col min="14599" max="14599" width="12" style="11" customWidth="1"/>
    <col min="14600" max="14600" width="15" style="11" customWidth="1"/>
    <col min="14601" max="14601" width="4.7109375" style="11" customWidth="1"/>
    <col min="14602" max="14602" width="17.85546875" style="11" customWidth="1"/>
    <col min="14603" max="14603" width="5.42578125" style="11" customWidth="1"/>
    <col min="14604" max="14604" width="5" style="11" customWidth="1"/>
    <col min="14605" max="14605" width="4" style="11" customWidth="1"/>
    <col min="14606" max="14606" width="5" style="11" customWidth="1"/>
    <col min="14607" max="14607" width="9.5703125" style="11" customWidth="1"/>
    <col min="14608" max="14608" width="20.85546875" style="11" customWidth="1"/>
    <col min="14609" max="14609" width="9.28515625" style="11" customWidth="1"/>
    <col min="14610" max="14610" width="4.7109375" style="11" customWidth="1"/>
    <col min="14611" max="14614" width="4.42578125" style="11" customWidth="1"/>
    <col min="14615" max="14615" width="4.28515625" style="11" customWidth="1"/>
    <col min="14616" max="14616" width="18.5703125" style="11" customWidth="1"/>
    <col min="14617" max="14848" width="11.42578125" style="11"/>
    <col min="14849" max="14849" width="5.7109375" style="11" customWidth="1"/>
    <col min="14850" max="14850" width="15.140625" style="11" customWidth="1"/>
    <col min="14851" max="14851" width="2.85546875" style="11" customWidth="1"/>
    <col min="14852" max="14852" width="26.7109375" style="11" customWidth="1"/>
    <col min="14853" max="14853" width="38" style="11" customWidth="1"/>
    <col min="14854" max="14854" width="17.42578125" style="11" bestFit="1" customWidth="1"/>
    <col min="14855" max="14855" width="12" style="11" customWidth="1"/>
    <col min="14856" max="14856" width="15" style="11" customWidth="1"/>
    <col min="14857" max="14857" width="4.7109375" style="11" customWidth="1"/>
    <col min="14858" max="14858" width="17.85546875" style="11" customWidth="1"/>
    <col min="14859" max="14859" width="5.42578125" style="11" customWidth="1"/>
    <col min="14860" max="14860" width="5" style="11" customWidth="1"/>
    <col min="14861" max="14861" width="4" style="11" customWidth="1"/>
    <col min="14862" max="14862" width="5" style="11" customWidth="1"/>
    <col min="14863" max="14863" width="9.5703125" style="11" customWidth="1"/>
    <col min="14864" max="14864" width="20.85546875" style="11" customWidth="1"/>
    <col min="14865" max="14865" width="9.28515625" style="11" customWidth="1"/>
    <col min="14866" max="14866" width="4.7109375" style="11" customWidth="1"/>
    <col min="14867" max="14870" width="4.42578125" style="11" customWidth="1"/>
    <col min="14871" max="14871" width="4.28515625" style="11" customWidth="1"/>
    <col min="14872" max="14872" width="18.5703125" style="11" customWidth="1"/>
    <col min="14873" max="15104" width="11.42578125" style="11"/>
    <col min="15105" max="15105" width="5.7109375" style="11" customWidth="1"/>
    <col min="15106" max="15106" width="15.140625" style="11" customWidth="1"/>
    <col min="15107" max="15107" width="2.85546875" style="11" customWidth="1"/>
    <col min="15108" max="15108" width="26.7109375" style="11" customWidth="1"/>
    <col min="15109" max="15109" width="38" style="11" customWidth="1"/>
    <col min="15110" max="15110" width="17.42578125" style="11" bestFit="1" customWidth="1"/>
    <col min="15111" max="15111" width="12" style="11" customWidth="1"/>
    <col min="15112" max="15112" width="15" style="11" customWidth="1"/>
    <col min="15113" max="15113" width="4.7109375" style="11" customWidth="1"/>
    <col min="15114" max="15114" width="17.85546875" style="11" customWidth="1"/>
    <col min="15115" max="15115" width="5.42578125" style="11" customWidth="1"/>
    <col min="15116" max="15116" width="5" style="11" customWidth="1"/>
    <col min="15117" max="15117" width="4" style="11" customWidth="1"/>
    <col min="15118" max="15118" width="5" style="11" customWidth="1"/>
    <col min="15119" max="15119" width="9.5703125" style="11" customWidth="1"/>
    <col min="15120" max="15120" width="20.85546875" style="11" customWidth="1"/>
    <col min="15121" max="15121" width="9.28515625" style="11" customWidth="1"/>
    <col min="15122" max="15122" width="4.7109375" style="11" customWidth="1"/>
    <col min="15123" max="15126" width="4.42578125" style="11" customWidth="1"/>
    <col min="15127" max="15127" width="4.28515625" style="11" customWidth="1"/>
    <col min="15128" max="15128" width="18.5703125" style="11" customWidth="1"/>
    <col min="15129" max="15360" width="11.42578125" style="11"/>
    <col min="15361" max="15361" width="5.7109375" style="11" customWidth="1"/>
    <col min="15362" max="15362" width="15.140625" style="11" customWidth="1"/>
    <col min="15363" max="15363" width="2.85546875" style="11" customWidth="1"/>
    <col min="15364" max="15364" width="26.7109375" style="11" customWidth="1"/>
    <col min="15365" max="15365" width="38" style="11" customWidth="1"/>
    <col min="15366" max="15366" width="17.42578125" style="11" bestFit="1" customWidth="1"/>
    <col min="15367" max="15367" width="12" style="11" customWidth="1"/>
    <col min="15368" max="15368" width="15" style="11" customWidth="1"/>
    <col min="15369" max="15369" width="4.7109375" style="11" customWidth="1"/>
    <col min="15370" max="15370" width="17.85546875" style="11" customWidth="1"/>
    <col min="15371" max="15371" width="5.42578125" style="11" customWidth="1"/>
    <col min="15372" max="15372" width="5" style="11" customWidth="1"/>
    <col min="15373" max="15373" width="4" style="11" customWidth="1"/>
    <col min="15374" max="15374" width="5" style="11" customWidth="1"/>
    <col min="15375" max="15375" width="9.5703125" style="11" customWidth="1"/>
    <col min="15376" max="15376" width="20.85546875" style="11" customWidth="1"/>
    <col min="15377" max="15377" width="9.28515625" style="11" customWidth="1"/>
    <col min="15378" max="15378" width="4.7109375" style="11" customWidth="1"/>
    <col min="15379" max="15382" width="4.42578125" style="11" customWidth="1"/>
    <col min="15383" max="15383" width="4.28515625" style="11" customWidth="1"/>
    <col min="15384" max="15384" width="18.5703125" style="11" customWidth="1"/>
    <col min="15385" max="15616" width="11.42578125" style="11"/>
    <col min="15617" max="15617" width="5.7109375" style="11" customWidth="1"/>
    <col min="15618" max="15618" width="15.140625" style="11" customWidth="1"/>
    <col min="15619" max="15619" width="2.85546875" style="11" customWidth="1"/>
    <col min="15620" max="15620" width="26.7109375" style="11" customWidth="1"/>
    <col min="15621" max="15621" width="38" style="11" customWidth="1"/>
    <col min="15622" max="15622" width="17.42578125" style="11" bestFit="1" customWidth="1"/>
    <col min="15623" max="15623" width="12" style="11" customWidth="1"/>
    <col min="15624" max="15624" width="15" style="11" customWidth="1"/>
    <col min="15625" max="15625" width="4.7109375" style="11" customWidth="1"/>
    <col min="15626" max="15626" width="17.85546875" style="11" customWidth="1"/>
    <col min="15627" max="15627" width="5.42578125" style="11" customWidth="1"/>
    <col min="15628" max="15628" width="5" style="11" customWidth="1"/>
    <col min="15629" max="15629" width="4" style="11" customWidth="1"/>
    <col min="15630" max="15630" width="5" style="11" customWidth="1"/>
    <col min="15631" max="15631" width="9.5703125" style="11" customWidth="1"/>
    <col min="15632" max="15632" width="20.85546875" style="11" customWidth="1"/>
    <col min="15633" max="15633" width="9.28515625" style="11" customWidth="1"/>
    <col min="15634" max="15634" width="4.7109375" style="11" customWidth="1"/>
    <col min="15635" max="15638" width="4.42578125" style="11" customWidth="1"/>
    <col min="15639" max="15639" width="4.28515625" style="11" customWidth="1"/>
    <col min="15640" max="15640" width="18.5703125" style="11" customWidth="1"/>
    <col min="15641" max="15872" width="11.42578125" style="11"/>
    <col min="15873" max="15873" width="5.7109375" style="11" customWidth="1"/>
    <col min="15874" max="15874" width="15.140625" style="11" customWidth="1"/>
    <col min="15875" max="15875" width="2.85546875" style="11" customWidth="1"/>
    <col min="15876" max="15876" width="26.7109375" style="11" customWidth="1"/>
    <col min="15877" max="15877" width="38" style="11" customWidth="1"/>
    <col min="15878" max="15878" width="17.42578125" style="11" bestFit="1" customWidth="1"/>
    <col min="15879" max="15879" width="12" style="11" customWidth="1"/>
    <col min="15880" max="15880" width="15" style="11" customWidth="1"/>
    <col min="15881" max="15881" width="4.7109375" style="11" customWidth="1"/>
    <col min="15882" max="15882" width="17.85546875" style="11" customWidth="1"/>
    <col min="15883" max="15883" width="5.42578125" style="11" customWidth="1"/>
    <col min="15884" max="15884" width="5" style="11" customWidth="1"/>
    <col min="15885" max="15885" width="4" style="11" customWidth="1"/>
    <col min="15886" max="15886" width="5" style="11" customWidth="1"/>
    <col min="15887" max="15887" width="9.5703125" style="11" customWidth="1"/>
    <col min="15888" max="15888" width="20.85546875" style="11" customWidth="1"/>
    <col min="15889" max="15889" width="9.28515625" style="11" customWidth="1"/>
    <col min="15890" max="15890" width="4.7109375" style="11" customWidth="1"/>
    <col min="15891" max="15894" width="4.42578125" style="11" customWidth="1"/>
    <col min="15895" max="15895" width="4.28515625" style="11" customWidth="1"/>
    <col min="15896" max="15896" width="18.5703125" style="11" customWidth="1"/>
    <col min="15897" max="16128" width="11.42578125" style="11"/>
    <col min="16129" max="16129" width="5.7109375" style="11" customWidth="1"/>
    <col min="16130" max="16130" width="15.140625" style="11" customWidth="1"/>
    <col min="16131" max="16131" width="2.85546875" style="11" customWidth="1"/>
    <col min="16132" max="16132" width="26.7109375" style="11" customWidth="1"/>
    <col min="16133" max="16133" width="38" style="11" customWidth="1"/>
    <col min="16134" max="16134" width="17.42578125" style="11" bestFit="1" customWidth="1"/>
    <col min="16135" max="16135" width="12" style="11" customWidth="1"/>
    <col min="16136" max="16136" width="15" style="11" customWidth="1"/>
    <col min="16137" max="16137" width="4.7109375" style="11" customWidth="1"/>
    <col min="16138" max="16138" width="17.85546875" style="11" customWidth="1"/>
    <col min="16139" max="16139" width="5.42578125" style="11" customWidth="1"/>
    <col min="16140" max="16140" width="5" style="11" customWidth="1"/>
    <col min="16141" max="16141" width="4" style="11" customWidth="1"/>
    <col min="16142" max="16142" width="5" style="11" customWidth="1"/>
    <col min="16143" max="16143" width="9.5703125" style="11" customWidth="1"/>
    <col min="16144" max="16144" width="20.85546875" style="11" customWidth="1"/>
    <col min="16145" max="16145" width="9.28515625" style="11" customWidth="1"/>
    <col min="16146" max="16146" width="4.7109375" style="11" customWidth="1"/>
    <col min="16147" max="16150" width="4.42578125" style="11" customWidth="1"/>
    <col min="16151" max="16151" width="4.28515625" style="11" customWidth="1"/>
    <col min="16152" max="16152" width="18.5703125" style="11" customWidth="1"/>
    <col min="16153" max="16384" width="11.42578125" style="11"/>
  </cols>
  <sheetData>
    <row r="2" spans="1:24" ht="35.25">
      <c r="B2" s="63">
        <f>YEAR(Feuil1!C9)</f>
        <v>2018</v>
      </c>
      <c r="C2" s="12"/>
      <c r="D2" s="72" t="s">
        <v>8</v>
      </c>
      <c r="E2" s="73"/>
      <c r="F2" s="73"/>
      <c r="G2" s="13" t="s">
        <v>9</v>
      </c>
      <c r="H2" s="13"/>
      <c r="I2" s="13"/>
      <c r="J2" s="13"/>
      <c r="K2" s="13" t="s">
        <v>10</v>
      </c>
      <c r="L2" s="13"/>
      <c r="M2" s="14"/>
      <c r="N2" s="14"/>
      <c r="O2" s="14"/>
      <c r="P2" s="14"/>
      <c r="Q2" s="15" t="s">
        <v>11</v>
      </c>
      <c r="R2" s="15"/>
      <c r="S2" s="15"/>
      <c r="T2" s="15"/>
      <c r="U2" s="15"/>
      <c r="V2" s="15"/>
      <c r="W2" s="16"/>
      <c r="X2" s="17"/>
    </row>
    <row r="3" spans="1:24">
      <c r="A3" s="18"/>
      <c r="B3" s="74" t="s">
        <v>12</v>
      </c>
      <c r="C3" s="74"/>
      <c r="D3" s="74"/>
      <c r="E3" s="19" t="s">
        <v>13</v>
      </c>
      <c r="F3" s="19" t="s">
        <v>14</v>
      </c>
      <c r="G3" s="19" t="s">
        <v>15</v>
      </c>
      <c r="H3" s="19" t="s">
        <v>16</v>
      </c>
      <c r="I3" s="19" t="s">
        <v>17</v>
      </c>
      <c r="J3" s="19" t="s">
        <v>18</v>
      </c>
      <c r="K3" s="19" t="s">
        <v>19</v>
      </c>
      <c r="L3" s="19" t="s">
        <v>19</v>
      </c>
      <c r="M3" s="19" t="s">
        <v>20</v>
      </c>
      <c r="N3" s="19" t="s">
        <v>21</v>
      </c>
      <c r="O3" s="20" t="s">
        <v>22</v>
      </c>
      <c r="P3" s="21" t="s">
        <v>23</v>
      </c>
      <c r="Q3" s="22" t="s">
        <v>24</v>
      </c>
      <c r="R3" s="23" t="s">
        <v>25</v>
      </c>
      <c r="S3" s="22" t="s">
        <v>26</v>
      </c>
      <c r="T3" s="22" t="s">
        <v>27</v>
      </c>
      <c r="U3" s="22" t="s">
        <v>28</v>
      </c>
      <c r="V3" s="22" t="s">
        <v>26</v>
      </c>
      <c r="W3" s="22" t="s">
        <v>29</v>
      </c>
      <c r="X3" s="17"/>
    </row>
    <row r="4" spans="1:24" s="24" customFormat="1" ht="20.25" customHeight="1">
      <c r="B4" s="71" t="str">
        <f>IF(R4,IF(I4,J4&amp;"",H4&amp;""),IF(I4,J4&amp;"",G4&amp;""))</f>
        <v>Jour de l'An</v>
      </c>
      <c r="C4" s="71"/>
      <c r="D4" s="71"/>
      <c r="E4" s="25" t="str">
        <f t="shared" ref="E4:E16" si="0">IF(B4&gt;"",P4,"")</f>
        <v>lundi 01 janvier 2018</v>
      </c>
      <c r="F4" s="26">
        <f t="shared" ref="F4:F16" si="1">IF(An&lt;1900,"",DATE(An,M4,L4))</f>
        <v>43101</v>
      </c>
      <c r="G4" s="27" t="s">
        <v>30</v>
      </c>
      <c r="H4" s="28" t="s">
        <v>30</v>
      </c>
      <c r="I4" s="28" t="b">
        <v>0</v>
      </c>
      <c r="J4" s="29"/>
      <c r="K4" s="30" t="str">
        <f>LEFT(E4,3)</f>
        <v>lun</v>
      </c>
      <c r="L4" s="28">
        <v>1</v>
      </c>
      <c r="M4" s="28">
        <v>1</v>
      </c>
      <c r="N4" s="28">
        <f t="shared" ref="N4:N16" si="2">2000+MOD(An,400)</f>
        <v>2018</v>
      </c>
      <c r="O4" s="31">
        <f>DATE(N4,M4,L4)</f>
        <v>43101</v>
      </c>
      <c r="P4" s="32" t="str">
        <f>TEXT(O4,"jjjj jj mmmm")&amp;" "&amp;$B$2</f>
        <v>lundi 01 janvier 2018</v>
      </c>
      <c r="Q4" s="30" t="s">
        <v>31</v>
      </c>
      <c r="R4" s="33" t="b">
        <f>OR(AND(An&gt;=S4,An&lt;T4),An=U4,An&gt;=V4)</f>
        <v>1</v>
      </c>
      <c r="S4" s="34"/>
      <c r="T4" s="35"/>
      <c r="U4" s="34"/>
      <c r="V4" s="34">
        <v>1811</v>
      </c>
      <c r="W4" s="36">
        <f t="shared" ref="W4:W16" si="3">IF(AND(LEFT(E4,3)&lt;&gt;"dim",R4),1,0)</f>
        <v>1</v>
      </c>
      <c r="X4" s="37"/>
    </row>
    <row r="5" spans="1:24" s="24" customFormat="1" ht="20.25" customHeight="1">
      <c r="B5" s="71" t="str">
        <f t="shared" ref="B5:B16" si="4">IF(R5,IF(I5,J5&amp;"",H5&amp;""),IF(I5,J5&amp;"",G5&amp;""))</f>
        <v>Pâques</v>
      </c>
      <c r="C5" s="71"/>
      <c r="D5" s="71"/>
      <c r="E5" s="25" t="str">
        <f t="shared" si="0"/>
        <v>dimanche 01 avril 2018</v>
      </c>
      <c r="F5" s="26">
        <f t="shared" si="1"/>
        <v>43191</v>
      </c>
      <c r="G5" s="38" t="s">
        <v>32</v>
      </c>
      <c r="H5" s="39" t="s">
        <v>32</v>
      </c>
      <c r="I5" s="39" t="b">
        <v>0</v>
      </c>
      <c r="J5" s="40"/>
      <c r="K5" s="41" t="str">
        <f t="shared" ref="K5:K16" si="5">LEFT(E5,3)</f>
        <v>dim</v>
      </c>
      <c r="L5" s="39">
        <f>C35</f>
        <v>1</v>
      </c>
      <c r="M5" s="39">
        <f>C36</f>
        <v>4</v>
      </c>
      <c r="N5" s="39">
        <f t="shared" si="2"/>
        <v>2018</v>
      </c>
      <c r="O5" s="42">
        <f t="shared" ref="O5:O16" si="6">DATE(N5,M5,L5)</f>
        <v>43191</v>
      </c>
      <c r="P5" s="43" t="str">
        <f t="shared" ref="P5:P16" si="7">TEXT(O5,"jjjj jj mmmm")&amp;" "&amp;$B$2</f>
        <v>dimanche 01 avril 2018</v>
      </c>
      <c r="Q5" s="41"/>
      <c r="R5" s="44" t="b">
        <f t="shared" ref="R5:R16" si="8">OR(AND(An&gt;=S5,An&lt;T5),An=U5,An&gt;=V5)</f>
        <v>1</v>
      </c>
      <c r="S5" s="45"/>
      <c r="T5" s="45"/>
      <c r="U5" s="45"/>
      <c r="V5" s="45">
        <v>1802</v>
      </c>
      <c r="W5" s="46">
        <f t="shared" si="3"/>
        <v>0</v>
      </c>
      <c r="X5" s="37"/>
    </row>
    <row r="6" spans="1:24" s="24" customFormat="1" ht="20.25" customHeight="1">
      <c r="B6" s="71" t="str">
        <f t="shared" si="4"/>
        <v>Lundi de Pâques</v>
      </c>
      <c r="C6" s="71"/>
      <c r="D6" s="71"/>
      <c r="E6" s="25" t="str">
        <f t="shared" si="0"/>
        <v>lundi 02 avril 2018</v>
      </c>
      <c r="F6" s="26">
        <f t="shared" si="1"/>
        <v>43192</v>
      </c>
      <c r="G6" s="38"/>
      <c r="H6" s="39" t="s">
        <v>33</v>
      </c>
      <c r="I6" s="39" t="b">
        <v>0</v>
      </c>
      <c r="J6" s="40"/>
      <c r="K6" s="41" t="str">
        <f t="shared" si="5"/>
        <v>lun</v>
      </c>
      <c r="L6" s="39">
        <f>L5+1</f>
        <v>2</v>
      </c>
      <c r="M6" s="39">
        <f>M5</f>
        <v>4</v>
      </c>
      <c r="N6" s="39">
        <f t="shared" si="2"/>
        <v>2018</v>
      </c>
      <c r="O6" s="42">
        <f t="shared" si="6"/>
        <v>43192</v>
      </c>
      <c r="P6" s="43" t="str">
        <f t="shared" si="7"/>
        <v>lundi 02 avril 2018</v>
      </c>
      <c r="Q6" s="41" t="s">
        <v>34</v>
      </c>
      <c r="R6" s="44" t="b">
        <f t="shared" si="8"/>
        <v>1</v>
      </c>
      <c r="S6" s="45"/>
      <c r="T6" s="45"/>
      <c r="U6" s="45"/>
      <c r="V6" s="45">
        <v>1886</v>
      </c>
      <c r="W6" s="46">
        <f t="shared" si="3"/>
        <v>1</v>
      </c>
      <c r="X6" s="37"/>
    </row>
    <row r="7" spans="1:24" s="24" customFormat="1" ht="20.25" customHeight="1">
      <c r="B7" s="71" t="str">
        <f t="shared" si="4"/>
        <v>Fête du Travail</v>
      </c>
      <c r="C7" s="71"/>
      <c r="D7" s="71"/>
      <c r="E7" s="25" t="str">
        <f t="shared" si="0"/>
        <v>mardi 01 mai 2018</v>
      </c>
      <c r="F7" s="26">
        <f t="shared" si="1"/>
        <v>43221</v>
      </c>
      <c r="G7" s="38"/>
      <c r="H7" s="39" t="s">
        <v>35</v>
      </c>
      <c r="I7" s="39" t="b">
        <f>An=U7</f>
        <v>0</v>
      </c>
      <c r="J7" s="47" t="s">
        <v>36</v>
      </c>
      <c r="K7" s="41" t="str">
        <f t="shared" si="5"/>
        <v>mar</v>
      </c>
      <c r="L7" s="39">
        <v>1</v>
      </c>
      <c r="M7" s="39">
        <v>5</v>
      </c>
      <c r="N7" s="39">
        <f t="shared" si="2"/>
        <v>2018</v>
      </c>
      <c r="O7" s="42">
        <f t="shared" si="6"/>
        <v>43221</v>
      </c>
      <c r="P7" s="43" t="str">
        <f t="shared" si="7"/>
        <v>mardi 01 mai 2018</v>
      </c>
      <c r="Q7" s="41" t="s">
        <v>37</v>
      </c>
      <c r="R7" s="44" t="b">
        <f t="shared" si="8"/>
        <v>1</v>
      </c>
      <c r="S7" s="45"/>
      <c r="T7" s="45"/>
      <c r="U7" s="45">
        <v>1946</v>
      </c>
      <c r="V7" s="45">
        <v>1947</v>
      </c>
      <c r="W7" s="46">
        <f t="shared" si="3"/>
        <v>1</v>
      </c>
      <c r="X7" s="37"/>
    </row>
    <row r="8" spans="1:24" s="24" customFormat="1" ht="20.25" customHeight="1">
      <c r="B8" s="71" t="str">
        <f t="shared" si="4"/>
        <v>Victoire de 1945</v>
      </c>
      <c r="C8" s="71"/>
      <c r="D8" s="71"/>
      <c r="E8" s="25" t="str">
        <f t="shared" si="0"/>
        <v>mardi 08 mai 2018</v>
      </c>
      <c r="F8" s="26">
        <f t="shared" si="1"/>
        <v>43228</v>
      </c>
      <c r="G8" s="38"/>
      <c r="H8" s="39" t="s">
        <v>38</v>
      </c>
      <c r="I8" s="39" t="b">
        <f>An&gt;=S8</f>
        <v>1</v>
      </c>
      <c r="J8" s="39" t="s">
        <v>38</v>
      </c>
      <c r="K8" s="41" t="str">
        <f t="shared" si="5"/>
        <v>mar</v>
      </c>
      <c r="L8" s="39">
        <v>8</v>
      </c>
      <c r="M8" s="39">
        <v>5</v>
      </c>
      <c r="N8" s="39">
        <f t="shared" si="2"/>
        <v>2018</v>
      </c>
      <c r="O8" s="42">
        <f t="shared" si="6"/>
        <v>43228</v>
      </c>
      <c r="P8" s="43" t="str">
        <f t="shared" si="7"/>
        <v>mardi 08 mai 2018</v>
      </c>
      <c r="Q8" s="41" t="s">
        <v>39</v>
      </c>
      <c r="R8" s="44" t="b">
        <f t="shared" si="8"/>
        <v>1</v>
      </c>
      <c r="S8" s="45">
        <v>1954</v>
      </c>
      <c r="T8" s="45">
        <v>1959</v>
      </c>
      <c r="U8" s="45">
        <v>1965</v>
      </c>
      <c r="V8" s="45">
        <v>1982</v>
      </c>
      <c r="W8" s="46">
        <f t="shared" si="3"/>
        <v>1</v>
      </c>
      <c r="X8" s="37"/>
    </row>
    <row r="9" spans="1:24" s="24" customFormat="1" ht="20.25" customHeight="1">
      <c r="B9" s="71" t="str">
        <f t="shared" si="4"/>
        <v>Ascension</v>
      </c>
      <c r="C9" s="71"/>
      <c r="D9" s="71"/>
      <c r="E9" s="25" t="str">
        <f t="shared" si="0"/>
        <v>jeudi 10 mai 2018</v>
      </c>
      <c r="F9" s="26">
        <f t="shared" si="1"/>
        <v>43230</v>
      </c>
      <c r="G9" s="38" t="s">
        <v>40</v>
      </c>
      <c r="H9" s="39" t="s">
        <v>40</v>
      </c>
      <c r="I9" s="39" t="b">
        <v>0</v>
      </c>
      <c r="J9" s="47"/>
      <c r="K9" s="41" t="str">
        <f t="shared" si="5"/>
        <v>jeu</v>
      </c>
      <c r="L9" s="39">
        <f>L5+39</f>
        <v>40</v>
      </c>
      <c r="M9" s="39">
        <f>M5</f>
        <v>4</v>
      </c>
      <c r="N9" s="39">
        <f t="shared" si="2"/>
        <v>2018</v>
      </c>
      <c r="O9" s="42">
        <f t="shared" si="6"/>
        <v>43230</v>
      </c>
      <c r="P9" s="43" t="str">
        <f t="shared" si="7"/>
        <v>jeudi 10 mai 2018</v>
      </c>
      <c r="Q9" s="41" t="s">
        <v>41</v>
      </c>
      <c r="R9" s="44" t="b">
        <f t="shared" si="8"/>
        <v>1</v>
      </c>
      <c r="S9" s="45"/>
      <c r="T9" s="45"/>
      <c r="U9" s="45"/>
      <c r="V9" s="45">
        <v>1802</v>
      </c>
      <c r="W9" s="46">
        <f t="shared" si="3"/>
        <v>1</v>
      </c>
      <c r="X9" s="37"/>
    </row>
    <row r="10" spans="1:24" s="24" customFormat="1" ht="20.25" customHeight="1">
      <c r="B10" s="71" t="str">
        <f t="shared" si="4"/>
        <v>Pentecôte</v>
      </c>
      <c r="C10" s="71"/>
      <c r="D10" s="71"/>
      <c r="E10" s="25" t="str">
        <f t="shared" si="0"/>
        <v>dimanche 20 mai 2018</v>
      </c>
      <c r="F10" s="26">
        <f t="shared" si="1"/>
        <v>43240</v>
      </c>
      <c r="G10" s="38" t="s">
        <v>42</v>
      </c>
      <c r="H10" s="39" t="s">
        <v>42</v>
      </c>
      <c r="I10" s="39" t="b">
        <v>0</v>
      </c>
      <c r="J10" s="47"/>
      <c r="K10" s="41" t="str">
        <f t="shared" si="5"/>
        <v>dim</v>
      </c>
      <c r="L10" s="39">
        <f>L5+49</f>
        <v>50</v>
      </c>
      <c r="M10" s="39">
        <f>M5</f>
        <v>4</v>
      </c>
      <c r="N10" s="39">
        <f t="shared" si="2"/>
        <v>2018</v>
      </c>
      <c r="O10" s="42">
        <f t="shared" si="6"/>
        <v>43240</v>
      </c>
      <c r="P10" s="43" t="str">
        <f t="shared" si="7"/>
        <v>dimanche 20 mai 2018</v>
      </c>
      <c r="Q10" s="41"/>
      <c r="R10" s="44" t="b">
        <f t="shared" si="8"/>
        <v>1</v>
      </c>
      <c r="S10" s="45"/>
      <c r="T10" s="45"/>
      <c r="U10" s="45"/>
      <c r="V10" s="45">
        <v>1802</v>
      </c>
      <c r="W10" s="46">
        <f t="shared" si="3"/>
        <v>0</v>
      </c>
      <c r="X10" s="37"/>
    </row>
    <row r="11" spans="1:24" s="24" customFormat="1" ht="20.25" customHeight="1">
      <c r="B11" s="71" t="str">
        <f t="shared" si="4"/>
        <v>Lundi de Pentecôte</v>
      </c>
      <c r="C11" s="71"/>
      <c r="D11" s="71"/>
      <c r="E11" s="25" t="str">
        <f t="shared" si="0"/>
        <v>lundi 21 mai 2018</v>
      </c>
      <c r="F11" s="26">
        <f t="shared" si="1"/>
        <v>43241</v>
      </c>
      <c r="G11" s="38"/>
      <c r="H11" s="39" t="s">
        <v>43</v>
      </c>
      <c r="I11" s="39" t="b">
        <f>AND(An&gt;=2005,An&lt;=2007)</f>
        <v>0</v>
      </c>
      <c r="J11" s="47" t="s">
        <v>44</v>
      </c>
      <c r="K11" s="41" t="str">
        <f t="shared" si="5"/>
        <v>lun</v>
      </c>
      <c r="L11" s="39">
        <f>L5+50</f>
        <v>51</v>
      </c>
      <c r="M11" s="39">
        <f>M5</f>
        <v>4</v>
      </c>
      <c r="N11" s="39">
        <f t="shared" si="2"/>
        <v>2018</v>
      </c>
      <c r="O11" s="42">
        <f t="shared" si="6"/>
        <v>43241</v>
      </c>
      <c r="P11" s="43" t="str">
        <f t="shared" si="7"/>
        <v>lundi 21 mai 2018</v>
      </c>
      <c r="Q11" s="41" t="s">
        <v>34</v>
      </c>
      <c r="R11" s="44" t="b">
        <f t="shared" si="8"/>
        <v>1</v>
      </c>
      <c r="S11" s="45"/>
      <c r="T11" s="45"/>
      <c r="U11" s="45"/>
      <c r="V11" s="45">
        <v>1886</v>
      </c>
      <c r="W11" s="46">
        <f t="shared" si="3"/>
        <v>1</v>
      </c>
      <c r="X11" s="37"/>
    </row>
    <row r="12" spans="1:24" s="24" customFormat="1" ht="20.25" customHeight="1">
      <c r="B12" s="71" t="str">
        <f t="shared" si="4"/>
        <v>Fête Nationale</v>
      </c>
      <c r="C12" s="71"/>
      <c r="D12" s="71"/>
      <c r="E12" s="25" t="str">
        <f t="shared" si="0"/>
        <v>samedi 14 juillet 2018</v>
      </c>
      <c r="F12" s="26">
        <f t="shared" si="1"/>
        <v>43295</v>
      </c>
      <c r="G12" s="38"/>
      <c r="H12" s="39" t="s">
        <v>45</v>
      </c>
      <c r="I12" s="39" t="b">
        <v>0</v>
      </c>
      <c r="J12" s="40"/>
      <c r="K12" s="41" t="str">
        <f t="shared" si="5"/>
        <v>sam</v>
      </c>
      <c r="L12" s="39">
        <v>14</v>
      </c>
      <c r="M12" s="39">
        <v>7</v>
      </c>
      <c r="N12" s="39">
        <f t="shared" si="2"/>
        <v>2018</v>
      </c>
      <c r="O12" s="42">
        <f t="shared" si="6"/>
        <v>43295</v>
      </c>
      <c r="P12" s="43" t="str">
        <f t="shared" si="7"/>
        <v>samedi 14 juillet 2018</v>
      </c>
      <c r="Q12" s="41" t="s">
        <v>46</v>
      </c>
      <c r="R12" s="44" t="b">
        <f t="shared" si="8"/>
        <v>1</v>
      </c>
      <c r="S12" s="45"/>
      <c r="T12" s="45"/>
      <c r="U12" s="45"/>
      <c r="V12" s="45">
        <v>1880</v>
      </c>
      <c r="W12" s="46">
        <f t="shared" si="3"/>
        <v>1</v>
      </c>
      <c r="X12" s="37"/>
    </row>
    <row r="13" spans="1:24" s="24" customFormat="1" ht="20.25" customHeight="1">
      <c r="B13" s="71" t="str">
        <f t="shared" si="4"/>
        <v>Assomption</v>
      </c>
      <c r="C13" s="71"/>
      <c r="D13" s="71"/>
      <c r="E13" s="25" t="str">
        <f t="shared" si="0"/>
        <v>mercredi 15 août 2018</v>
      </c>
      <c r="F13" s="26">
        <f t="shared" si="1"/>
        <v>43327</v>
      </c>
      <c r="G13" s="38" t="s">
        <v>47</v>
      </c>
      <c r="H13" s="39" t="s">
        <v>47</v>
      </c>
      <c r="I13" s="39" t="b">
        <v>0</v>
      </c>
      <c r="J13" s="40"/>
      <c r="K13" s="41" t="str">
        <f t="shared" si="5"/>
        <v>mer</v>
      </c>
      <c r="L13" s="39">
        <v>15</v>
      </c>
      <c r="M13" s="39">
        <v>8</v>
      </c>
      <c r="N13" s="39">
        <f t="shared" si="2"/>
        <v>2018</v>
      </c>
      <c r="O13" s="42">
        <f t="shared" si="6"/>
        <v>43327</v>
      </c>
      <c r="P13" s="43" t="str">
        <f t="shared" si="7"/>
        <v>mercredi 15 août 2018</v>
      </c>
      <c r="Q13" s="41" t="s">
        <v>41</v>
      </c>
      <c r="R13" s="44" t="b">
        <f t="shared" si="8"/>
        <v>1</v>
      </c>
      <c r="S13" s="45"/>
      <c r="T13" s="45"/>
      <c r="U13" s="45"/>
      <c r="V13" s="45">
        <v>1802</v>
      </c>
      <c r="W13" s="46">
        <f t="shared" si="3"/>
        <v>1</v>
      </c>
      <c r="X13" s="37"/>
    </row>
    <row r="14" spans="1:24" s="24" customFormat="1" ht="20.25" customHeight="1">
      <c r="B14" s="71" t="str">
        <f t="shared" si="4"/>
        <v>Toussaint</v>
      </c>
      <c r="C14" s="71"/>
      <c r="D14" s="71"/>
      <c r="E14" s="25" t="str">
        <f t="shared" si="0"/>
        <v>jeudi 01 novembre 2018</v>
      </c>
      <c r="F14" s="26">
        <f t="shared" si="1"/>
        <v>43405</v>
      </c>
      <c r="G14" s="38" t="s">
        <v>48</v>
      </c>
      <c r="H14" s="39" t="s">
        <v>48</v>
      </c>
      <c r="I14" s="39" t="b">
        <v>0</v>
      </c>
      <c r="J14" s="40"/>
      <c r="K14" s="41" t="str">
        <f t="shared" si="5"/>
        <v>jeu</v>
      </c>
      <c r="L14" s="39">
        <v>1</v>
      </c>
      <c r="M14" s="39">
        <v>11</v>
      </c>
      <c r="N14" s="39">
        <f t="shared" si="2"/>
        <v>2018</v>
      </c>
      <c r="O14" s="42">
        <f t="shared" si="6"/>
        <v>43405</v>
      </c>
      <c r="P14" s="43" t="str">
        <f t="shared" si="7"/>
        <v>jeudi 01 novembre 2018</v>
      </c>
      <c r="Q14" s="41" t="s">
        <v>41</v>
      </c>
      <c r="R14" s="44" t="b">
        <f t="shared" si="8"/>
        <v>1</v>
      </c>
      <c r="S14" s="45"/>
      <c r="T14" s="45"/>
      <c r="U14" s="45"/>
      <c r="V14" s="45">
        <v>1802</v>
      </c>
      <c r="W14" s="46">
        <f t="shared" si="3"/>
        <v>1</v>
      </c>
      <c r="X14" s="37"/>
    </row>
    <row r="15" spans="1:24" s="24" customFormat="1" ht="20.25" customHeight="1">
      <c r="B15" s="71" t="str">
        <f t="shared" si="4"/>
        <v>Armistice</v>
      </c>
      <c r="C15" s="71"/>
      <c r="D15" s="71"/>
      <c r="E15" s="25" t="str">
        <f t="shared" si="0"/>
        <v>dimanche 11 novembre 2018</v>
      </c>
      <c r="F15" s="26">
        <f t="shared" si="1"/>
        <v>43415</v>
      </c>
      <c r="G15" s="38"/>
      <c r="H15" s="39" t="s">
        <v>49</v>
      </c>
      <c r="I15" s="39" t="b">
        <v>0</v>
      </c>
      <c r="J15" s="40"/>
      <c r="K15" s="41" t="str">
        <f t="shared" si="5"/>
        <v>dim</v>
      </c>
      <c r="L15" s="39">
        <v>11</v>
      </c>
      <c r="M15" s="39">
        <v>11</v>
      </c>
      <c r="N15" s="39">
        <f t="shared" si="2"/>
        <v>2018</v>
      </c>
      <c r="O15" s="42">
        <f t="shared" si="6"/>
        <v>43415</v>
      </c>
      <c r="P15" s="43" t="str">
        <f t="shared" si="7"/>
        <v>dimanche 11 novembre 2018</v>
      </c>
      <c r="Q15" s="41" t="s">
        <v>50</v>
      </c>
      <c r="R15" s="44" t="b">
        <f t="shared" si="8"/>
        <v>1</v>
      </c>
      <c r="S15" s="45"/>
      <c r="T15" s="45"/>
      <c r="U15" s="45"/>
      <c r="V15" s="45">
        <v>1922</v>
      </c>
      <c r="W15" s="46">
        <f t="shared" si="3"/>
        <v>0</v>
      </c>
      <c r="X15" s="37"/>
    </row>
    <row r="16" spans="1:24" s="24" customFormat="1" ht="20.25" customHeight="1">
      <c r="B16" s="71" t="str">
        <f t="shared" si="4"/>
        <v>Noël</v>
      </c>
      <c r="C16" s="71"/>
      <c r="D16" s="71"/>
      <c r="E16" s="25" t="str">
        <f t="shared" si="0"/>
        <v>mardi 25 décembre 2018</v>
      </c>
      <c r="F16" s="26">
        <f t="shared" si="1"/>
        <v>43459</v>
      </c>
      <c r="G16" s="48" t="s">
        <v>51</v>
      </c>
      <c r="H16" s="49" t="s">
        <v>51</v>
      </c>
      <c r="I16" s="49" t="b">
        <v>0</v>
      </c>
      <c r="J16" s="50"/>
      <c r="K16" s="51" t="str">
        <f t="shared" si="5"/>
        <v>mar</v>
      </c>
      <c r="L16" s="49">
        <v>25</v>
      </c>
      <c r="M16" s="49">
        <v>12</v>
      </c>
      <c r="N16" s="49">
        <f t="shared" si="2"/>
        <v>2018</v>
      </c>
      <c r="O16" s="52">
        <f t="shared" si="6"/>
        <v>43459</v>
      </c>
      <c r="P16" s="53" t="str">
        <f t="shared" si="7"/>
        <v>mardi 25 décembre 2018</v>
      </c>
      <c r="Q16" s="51" t="s">
        <v>41</v>
      </c>
      <c r="R16" s="54" t="b">
        <f t="shared" si="8"/>
        <v>1</v>
      </c>
      <c r="S16" s="55"/>
      <c r="T16" s="55"/>
      <c r="U16" s="55"/>
      <c r="V16" s="55">
        <v>1802</v>
      </c>
      <c r="W16" s="56">
        <f t="shared" si="3"/>
        <v>1</v>
      </c>
      <c r="X16" s="37"/>
    </row>
    <row r="17" spans="2:24" s="24" customFormat="1" ht="20.25" customHeight="1">
      <c r="B17" s="64">
        <f>An-1</f>
        <v>2017</v>
      </c>
      <c r="C17" s="61"/>
      <c r="D17" s="60" t="str">
        <f>IF(R17,IF(I17,J17&amp;"",H17&amp;""),IF(I17,J17&amp;"",G17&amp;""))</f>
        <v>Jour de l'An</v>
      </c>
      <c r="E17" s="25" t="str">
        <f>IF(D17&gt;"",P17,"")</f>
        <v>dimanche 01 janvier 2017</v>
      </c>
      <c r="F17" s="26">
        <f t="shared" ref="F17:F29" si="9">IF(An&lt;1900,"",DATE($B$17,M17,L17))</f>
        <v>42736</v>
      </c>
      <c r="G17" s="27" t="s">
        <v>30</v>
      </c>
      <c r="H17" s="28" t="s">
        <v>30</v>
      </c>
      <c r="I17" s="28" t="b">
        <v>0</v>
      </c>
      <c r="J17" s="29"/>
      <c r="K17" s="30" t="str">
        <f>LEFT(E17,3)</f>
        <v>dim</v>
      </c>
      <c r="L17" s="28">
        <v>1</v>
      </c>
      <c r="M17" s="28">
        <v>1</v>
      </c>
      <c r="N17" s="28">
        <f>2000+MOD($B$17,400)</f>
        <v>2017</v>
      </c>
      <c r="O17" s="31">
        <f>DATE(N17,M17,L17)</f>
        <v>42736</v>
      </c>
      <c r="P17" s="32" t="str">
        <f>TEXT(O17,"jjjj jj mmmm")&amp;" "&amp; $B$17</f>
        <v>dimanche 01 janvier 2017</v>
      </c>
      <c r="Q17" s="30" t="s">
        <v>31</v>
      </c>
      <c r="R17" s="33" t="b">
        <f>OR(AND($B$17&gt;=S17,$B$17&lt;T17),$B$17=U17,$B$17&gt;=V17)</f>
        <v>1</v>
      </c>
      <c r="S17" s="34"/>
      <c r="T17" s="35"/>
      <c r="U17" s="34"/>
      <c r="V17" s="34">
        <v>1811</v>
      </c>
      <c r="W17" s="36">
        <f t="shared" ref="W17:W29" si="10">IF(AND(LEFT(E17,3)&lt;&gt;"dim",R17),1,0)</f>
        <v>0</v>
      </c>
      <c r="X17" s="37"/>
    </row>
    <row r="18" spans="2:24" s="24" customFormat="1" ht="20.25" customHeight="1">
      <c r="B18" s="71" t="str">
        <f t="shared" ref="B18:B29" si="11">IF(R18,IF(I18,J18&amp;"",H18&amp;""),IF(I18,J18&amp;"",G18&amp;""))</f>
        <v>Pâques</v>
      </c>
      <c r="C18" s="71"/>
      <c r="D18" s="71"/>
      <c r="E18" s="25" t="str">
        <f t="shared" ref="E18:E29" si="12">IF(B18&gt;"",P18,"")</f>
        <v>dimanche 16 avril 2017</v>
      </c>
      <c r="F18" s="26">
        <f t="shared" si="9"/>
        <v>42841</v>
      </c>
      <c r="G18" s="38" t="s">
        <v>32</v>
      </c>
      <c r="H18" s="39" t="s">
        <v>32</v>
      </c>
      <c r="I18" s="39" t="b">
        <v>0</v>
      </c>
      <c r="J18" s="40"/>
      <c r="K18" s="41" t="str">
        <f t="shared" ref="K18:K29" si="13">LEFT(E18,3)</f>
        <v>dim</v>
      </c>
      <c r="L18" s="39">
        <f>C51</f>
        <v>16</v>
      </c>
      <c r="M18" s="39">
        <f>C52</f>
        <v>4</v>
      </c>
      <c r="N18" s="39">
        <f t="shared" ref="N18:N29" si="14">2000+MOD($B$17,400)</f>
        <v>2017</v>
      </c>
      <c r="O18" s="42">
        <f t="shared" ref="O18:O29" si="15">DATE(N18,M18,L18)</f>
        <v>42841</v>
      </c>
      <c r="P18" s="43" t="str">
        <f t="shared" ref="P18:P29" si="16">TEXT(O18,"jjjj jj mmmm")&amp;" "&amp; $B$17</f>
        <v>dimanche 16 avril 2017</v>
      </c>
      <c r="Q18" s="41"/>
      <c r="R18" s="44" t="b">
        <f t="shared" ref="R18:R29" si="17">OR(AND($B$17&gt;=S18,$B$17&lt;T18),$B$17=U18,$B$17&gt;=V18)</f>
        <v>1</v>
      </c>
      <c r="S18" s="45"/>
      <c r="T18" s="45"/>
      <c r="U18" s="45"/>
      <c r="V18" s="45">
        <v>1802</v>
      </c>
      <c r="W18" s="46">
        <f t="shared" si="10"/>
        <v>0</v>
      </c>
      <c r="X18" s="37"/>
    </row>
    <row r="19" spans="2:24" s="24" customFormat="1" ht="20.25" customHeight="1">
      <c r="B19" s="71" t="str">
        <f t="shared" si="11"/>
        <v>Lundi de Pâques</v>
      </c>
      <c r="C19" s="71"/>
      <c r="D19" s="71"/>
      <c r="E19" s="25" t="str">
        <f t="shared" si="12"/>
        <v>lundi 17 avril 2017</v>
      </c>
      <c r="F19" s="26">
        <f t="shared" si="9"/>
        <v>42842</v>
      </c>
      <c r="G19" s="38"/>
      <c r="H19" s="39" t="s">
        <v>33</v>
      </c>
      <c r="I19" s="39" t="b">
        <v>0</v>
      </c>
      <c r="J19" s="40"/>
      <c r="K19" s="41" t="str">
        <f t="shared" si="13"/>
        <v>lun</v>
      </c>
      <c r="L19" s="39">
        <f>L18+1</f>
        <v>17</v>
      </c>
      <c r="M19" s="39">
        <f>M18</f>
        <v>4</v>
      </c>
      <c r="N19" s="39">
        <f t="shared" si="14"/>
        <v>2017</v>
      </c>
      <c r="O19" s="42">
        <f t="shared" si="15"/>
        <v>42842</v>
      </c>
      <c r="P19" s="43" t="str">
        <f t="shared" si="16"/>
        <v>lundi 17 avril 2017</v>
      </c>
      <c r="Q19" s="41" t="s">
        <v>34</v>
      </c>
      <c r="R19" s="44" t="b">
        <f t="shared" si="17"/>
        <v>1</v>
      </c>
      <c r="S19" s="45"/>
      <c r="T19" s="45"/>
      <c r="U19" s="45"/>
      <c r="V19" s="45">
        <v>1886</v>
      </c>
      <c r="W19" s="46">
        <f t="shared" si="10"/>
        <v>1</v>
      </c>
      <c r="X19" s="37"/>
    </row>
    <row r="20" spans="2:24" s="24" customFormat="1" ht="20.25" customHeight="1">
      <c r="B20" s="71" t="str">
        <f t="shared" si="11"/>
        <v>Fête du Travail</v>
      </c>
      <c r="C20" s="71"/>
      <c r="D20" s="71"/>
      <c r="E20" s="25" t="str">
        <f t="shared" si="12"/>
        <v>lundi 01 mai 2017</v>
      </c>
      <c r="F20" s="26">
        <f t="shared" si="9"/>
        <v>42856</v>
      </c>
      <c r="G20" s="38"/>
      <c r="H20" s="39" t="s">
        <v>35</v>
      </c>
      <c r="I20" s="39" t="b">
        <f>An=U20</f>
        <v>0</v>
      </c>
      <c r="J20" s="47" t="s">
        <v>36</v>
      </c>
      <c r="K20" s="41" t="str">
        <f t="shared" si="13"/>
        <v>lun</v>
      </c>
      <c r="L20" s="39">
        <v>1</v>
      </c>
      <c r="M20" s="39">
        <v>5</v>
      </c>
      <c r="N20" s="39">
        <f t="shared" si="14"/>
        <v>2017</v>
      </c>
      <c r="O20" s="42">
        <f t="shared" si="15"/>
        <v>42856</v>
      </c>
      <c r="P20" s="43" t="str">
        <f t="shared" si="16"/>
        <v>lundi 01 mai 2017</v>
      </c>
      <c r="Q20" s="41" t="s">
        <v>37</v>
      </c>
      <c r="R20" s="44" t="b">
        <f t="shared" si="17"/>
        <v>1</v>
      </c>
      <c r="S20" s="45"/>
      <c r="T20" s="45"/>
      <c r="U20" s="45">
        <v>1946</v>
      </c>
      <c r="V20" s="45">
        <v>1947</v>
      </c>
      <c r="W20" s="46">
        <f t="shared" si="10"/>
        <v>1</v>
      </c>
      <c r="X20" s="37"/>
    </row>
    <row r="21" spans="2:24" s="24" customFormat="1" ht="20.25" customHeight="1">
      <c r="B21" s="71" t="str">
        <f t="shared" si="11"/>
        <v>Victoire de 1945</v>
      </c>
      <c r="C21" s="71"/>
      <c r="D21" s="71"/>
      <c r="E21" s="25" t="str">
        <f t="shared" si="12"/>
        <v>lundi 08 mai 2017</v>
      </c>
      <c r="F21" s="26">
        <f t="shared" si="9"/>
        <v>42863</v>
      </c>
      <c r="G21" s="38"/>
      <c r="H21" s="39" t="s">
        <v>38</v>
      </c>
      <c r="I21" s="39" t="b">
        <f>An&gt;=S21</f>
        <v>1</v>
      </c>
      <c r="J21" s="39" t="s">
        <v>38</v>
      </c>
      <c r="K21" s="41" t="str">
        <f t="shared" si="13"/>
        <v>lun</v>
      </c>
      <c r="L21" s="39">
        <v>8</v>
      </c>
      <c r="M21" s="39">
        <v>5</v>
      </c>
      <c r="N21" s="39">
        <f t="shared" si="14"/>
        <v>2017</v>
      </c>
      <c r="O21" s="42">
        <f t="shared" si="15"/>
        <v>42863</v>
      </c>
      <c r="P21" s="43" t="str">
        <f t="shared" si="16"/>
        <v>lundi 08 mai 2017</v>
      </c>
      <c r="Q21" s="41" t="s">
        <v>39</v>
      </c>
      <c r="R21" s="44" t="b">
        <f t="shared" si="17"/>
        <v>1</v>
      </c>
      <c r="S21" s="45">
        <v>1954</v>
      </c>
      <c r="T21" s="45">
        <v>1959</v>
      </c>
      <c r="U21" s="45">
        <v>1965</v>
      </c>
      <c r="V21" s="45">
        <v>1982</v>
      </c>
      <c r="W21" s="46">
        <f t="shared" si="10"/>
        <v>1</v>
      </c>
      <c r="X21" s="37"/>
    </row>
    <row r="22" spans="2:24" s="24" customFormat="1" ht="20.25" customHeight="1">
      <c r="B22" s="71" t="str">
        <f t="shared" si="11"/>
        <v>Ascension</v>
      </c>
      <c r="C22" s="71"/>
      <c r="D22" s="71"/>
      <c r="E22" s="25" t="str">
        <f t="shared" si="12"/>
        <v>jeudi 25 mai 2017</v>
      </c>
      <c r="F22" s="26">
        <f t="shared" si="9"/>
        <v>42880</v>
      </c>
      <c r="G22" s="38" t="s">
        <v>40</v>
      </c>
      <c r="H22" s="39" t="s">
        <v>40</v>
      </c>
      <c r="I22" s="39" t="b">
        <v>0</v>
      </c>
      <c r="J22" s="47"/>
      <c r="K22" s="41" t="str">
        <f t="shared" si="13"/>
        <v>jeu</v>
      </c>
      <c r="L22" s="39">
        <f>L18+39</f>
        <v>55</v>
      </c>
      <c r="M22" s="39">
        <f>M18</f>
        <v>4</v>
      </c>
      <c r="N22" s="39">
        <f t="shared" si="14"/>
        <v>2017</v>
      </c>
      <c r="O22" s="42">
        <f t="shared" si="15"/>
        <v>42880</v>
      </c>
      <c r="P22" s="43" t="str">
        <f t="shared" si="16"/>
        <v>jeudi 25 mai 2017</v>
      </c>
      <c r="Q22" s="41" t="s">
        <v>41</v>
      </c>
      <c r="R22" s="44" t="b">
        <f t="shared" si="17"/>
        <v>1</v>
      </c>
      <c r="S22" s="45"/>
      <c r="T22" s="45"/>
      <c r="U22" s="45"/>
      <c r="V22" s="45">
        <v>1802</v>
      </c>
      <c r="W22" s="46">
        <f t="shared" si="10"/>
        <v>1</v>
      </c>
      <c r="X22" s="37"/>
    </row>
    <row r="23" spans="2:24" s="24" customFormat="1" ht="20.25" customHeight="1">
      <c r="B23" s="71" t="str">
        <f t="shared" si="11"/>
        <v>Pentecôte</v>
      </c>
      <c r="C23" s="71"/>
      <c r="D23" s="71"/>
      <c r="E23" s="25" t="str">
        <f t="shared" si="12"/>
        <v>dimanche 04 juin 2017</v>
      </c>
      <c r="F23" s="26">
        <f t="shared" si="9"/>
        <v>42890</v>
      </c>
      <c r="G23" s="38" t="s">
        <v>42</v>
      </c>
      <c r="H23" s="39" t="s">
        <v>42</v>
      </c>
      <c r="I23" s="39" t="b">
        <v>0</v>
      </c>
      <c r="J23" s="47"/>
      <c r="K23" s="41" t="str">
        <f t="shared" si="13"/>
        <v>dim</v>
      </c>
      <c r="L23" s="39">
        <f>L18+49</f>
        <v>65</v>
      </c>
      <c r="M23" s="39">
        <f>M18</f>
        <v>4</v>
      </c>
      <c r="N23" s="39">
        <f t="shared" si="14"/>
        <v>2017</v>
      </c>
      <c r="O23" s="42">
        <f t="shared" si="15"/>
        <v>42890</v>
      </c>
      <c r="P23" s="43" t="str">
        <f t="shared" si="16"/>
        <v>dimanche 04 juin 2017</v>
      </c>
      <c r="Q23" s="41"/>
      <c r="R23" s="44" t="b">
        <f t="shared" si="17"/>
        <v>1</v>
      </c>
      <c r="S23" s="45"/>
      <c r="T23" s="45"/>
      <c r="U23" s="45"/>
      <c r="V23" s="45">
        <v>1802</v>
      </c>
      <c r="W23" s="46">
        <f t="shared" si="10"/>
        <v>0</v>
      </c>
      <c r="X23" s="37"/>
    </row>
    <row r="24" spans="2:24" s="24" customFormat="1" ht="20.25" customHeight="1">
      <c r="B24" s="71" t="str">
        <f t="shared" si="11"/>
        <v>Lundi de Pentecôte</v>
      </c>
      <c r="C24" s="71"/>
      <c r="D24" s="71"/>
      <c r="E24" s="25" t="str">
        <f t="shared" si="12"/>
        <v>lundi 05 juin 2017</v>
      </c>
      <c r="F24" s="26">
        <f t="shared" si="9"/>
        <v>42891</v>
      </c>
      <c r="G24" s="38"/>
      <c r="H24" s="39" t="s">
        <v>43</v>
      </c>
      <c r="I24" s="39" t="b">
        <f>AND(An&gt;=2005,An&lt;=2007)</f>
        <v>0</v>
      </c>
      <c r="J24" s="47" t="s">
        <v>44</v>
      </c>
      <c r="K24" s="41" t="str">
        <f t="shared" si="13"/>
        <v>lun</v>
      </c>
      <c r="L24" s="39">
        <f>L18+50</f>
        <v>66</v>
      </c>
      <c r="M24" s="39">
        <f>M18</f>
        <v>4</v>
      </c>
      <c r="N24" s="39">
        <f t="shared" si="14"/>
        <v>2017</v>
      </c>
      <c r="O24" s="42">
        <f t="shared" si="15"/>
        <v>42891</v>
      </c>
      <c r="P24" s="43" t="str">
        <f t="shared" si="16"/>
        <v>lundi 05 juin 2017</v>
      </c>
      <c r="Q24" s="41" t="s">
        <v>34</v>
      </c>
      <c r="R24" s="44" t="b">
        <f t="shared" si="17"/>
        <v>1</v>
      </c>
      <c r="S24" s="45"/>
      <c r="T24" s="45"/>
      <c r="U24" s="45"/>
      <c r="V24" s="45">
        <v>1886</v>
      </c>
      <c r="W24" s="46">
        <f t="shared" si="10"/>
        <v>1</v>
      </c>
      <c r="X24" s="37"/>
    </row>
    <row r="25" spans="2:24" s="24" customFormat="1" ht="20.25" customHeight="1">
      <c r="B25" s="71" t="str">
        <f t="shared" si="11"/>
        <v>Fête Nationale</v>
      </c>
      <c r="C25" s="71"/>
      <c r="D25" s="71"/>
      <c r="E25" s="25" t="str">
        <f t="shared" si="12"/>
        <v>vendredi 14 juillet 2017</v>
      </c>
      <c r="F25" s="26">
        <f t="shared" si="9"/>
        <v>42930</v>
      </c>
      <c r="G25" s="38"/>
      <c r="H25" s="39" t="s">
        <v>45</v>
      </c>
      <c r="I25" s="39" t="b">
        <v>0</v>
      </c>
      <c r="J25" s="40"/>
      <c r="K25" s="41" t="str">
        <f t="shared" si="13"/>
        <v>ven</v>
      </c>
      <c r="L25" s="39">
        <v>14</v>
      </c>
      <c r="M25" s="39">
        <v>7</v>
      </c>
      <c r="N25" s="39">
        <f t="shared" si="14"/>
        <v>2017</v>
      </c>
      <c r="O25" s="42">
        <f t="shared" si="15"/>
        <v>42930</v>
      </c>
      <c r="P25" s="43" t="str">
        <f t="shared" si="16"/>
        <v>vendredi 14 juillet 2017</v>
      </c>
      <c r="Q25" s="41" t="s">
        <v>46</v>
      </c>
      <c r="R25" s="44" t="b">
        <f t="shared" si="17"/>
        <v>1</v>
      </c>
      <c r="S25" s="45"/>
      <c r="T25" s="45"/>
      <c r="U25" s="45"/>
      <c r="V25" s="45">
        <v>1880</v>
      </c>
      <c r="W25" s="46">
        <f t="shared" si="10"/>
        <v>1</v>
      </c>
      <c r="X25" s="37"/>
    </row>
    <row r="26" spans="2:24" s="24" customFormat="1" ht="20.25" customHeight="1">
      <c r="B26" s="71" t="str">
        <f t="shared" si="11"/>
        <v>Assomption</v>
      </c>
      <c r="C26" s="71"/>
      <c r="D26" s="71"/>
      <c r="E26" s="25" t="str">
        <f t="shared" si="12"/>
        <v>mardi 15 août 2017</v>
      </c>
      <c r="F26" s="26">
        <f t="shared" si="9"/>
        <v>42962</v>
      </c>
      <c r="G26" s="38" t="s">
        <v>47</v>
      </c>
      <c r="H26" s="39" t="s">
        <v>47</v>
      </c>
      <c r="I26" s="39" t="b">
        <v>0</v>
      </c>
      <c r="J26" s="40"/>
      <c r="K26" s="41" t="str">
        <f t="shared" si="13"/>
        <v>mar</v>
      </c>
      <c r="L26" s="39">
        <v>15</v>
      </c>
      <c r="M26" s="39">
        <v>8</v>
      </c>
      <c r="N26" s="39">
        <f t="shared" si="14"/>
        <v>2017</v>
      </c>
      <c r="O26" s="42">
        <f t="shared" si="15"/>
        <v>42962</v>
      </c>
      <c r="P26" s="43" t="str">
        <f t="shared" si="16"/>
        <v>mardi 15 août 2017</v>
      </c>
      <c r="Q26" s="41" t="s">
        <v>41</v>
      </c>
      <c r="R26" s="44" t="b">
        <f t="shared" si="17"/>
        <v>1</v>
      </c>
      <c r="S26" s="45"/>
      <c r="T26" s="45"/>
      <c r="U26" s="45"/>
      <c r="V26" s="45">
        <v>1802</v>
      </c>
      <c r="W26" s="46">
        <f t="shared" si="10"/>
        <v>1</v>
      </c>
      <c r="X26" s="37"/>
    </row>
    <row r="27" spans="2:24" s="24" customFormat="1" ht="20.25" customHeight="1">
      <c r="B27" s="71" t="str">
        <f t="shared" si="11"/>
        <v>Toussaint</v>
      </c>
      <c r="C27" s="71"/>
      <c r="D27" s="71"/>
      <c r="E27" s="25" t="str">
        <f t="shared" si="12"/>
        <v>mercredi 01 novembre 2017</v>
      </c>
      <c r="F27" s="26">
        <f t="shared" si="9"/>
        <v>43040</v>
      </c>
      <c r="G27" s="38" t="s">
        <v>48</v>
      </c>
      <c r="H27" s="39" t="s">
        <v>48</v>
      </c>
      <c r="I27" s="39" t="b">
        <v>0</v>
      </c>
      <c r="J27" s="40"/>
      <c r="K27" s="41" t="str">
        <f t="shared" si="13"/>
        <v>mer</v>
      </c>
      <c r="L27" s="39">
        <v>1</v>
      </c>
      <c r="M27" s="39">
        <v>11</v>
      </c>
      <c r="N27" s="39">
        <f t="shared" si="14"/>
        <v>2017</v>
      </c>
      <c r="O27" s="42">
        <f t="shared" si="15"/>
        <v>43040</v>
      </c>
      <c r="P27" s="43" t="str">
        <f t="shared" si="16"/>
        <v>mercredi 01 novembre 2017</v>
      </c>
      <c r="Q27" s="41" t="s">
        <v>41</v>
      </c>
      <c r="R27" s="44" t="b">
        <f t="shared" si="17"/>
        <v>1</v>
      </c>
      <c r="S27" s="45"/>
      <c r="T27" s="45"/>
      <c r="U27" s="45"/>
      <c r="V27" s="45">
        <v>1802</v>
      </c>
      <c r="W27" s="46">
        <f t="shared" si="10"/>
        <v>1</v>
      </c>
      <c r="X27" s="37"/>
    </row>
    <row r="28" spans="2:24" s="24" customFormat="1" ht="20.25" customHeight="1">
      <c r="B28" s="71" t="str">
        <f t="shared" si="11"/>
        <v>Armistice</v>
      </c>
      <c r="C28" s="71"/>
      <c r="D28" s="71"/>
      <c r="E28" s="25" t="str">
        <f t="shared" si="12"/>
        <v>samedi 11 novembre 2017</v>
      </c>
      <c r="F28" s="26">
        <f t="shared" si="9"/>
        <v>43050</v>
      </c>
      <c r="G28" s="38"/>
      <c r="H28" s="39" t="s">
        <v>49</v>
      </c>
      <c r="I28" s="39" t="b">
        <v>0</v>
      </c>
      <c r="J28" s="40"/>
      <c r="K28" s="41" t="str">
        <f t="shared" si="13"/>
        <v>sam</v>
      </c>
      <c r="L28" s="39">
        <v>11</v>
      </c>
      <c r="M28" s="39">
        <v>11</v>
      </c>
      <c r="N28" s="39">
        <f t="shared" si="14"/>
        <v>2017</v>
      </c>
      <c r="O28" s="42">
        <f t="shared" si="15"/>
        <v>43050</v>
      </c>
      <c r="P28" s="43" t="str">
        <f t="shared" si="16"/>
        <v>samedi 11 novembre 2017</v>
      </c>
      <c r="Q28" s="41" t="s">
        <v>50</v>
      </c>
      <c r="R28" s="44" t="b">
        <f t="shared" si="17"/>
        <v>1</v>
      </c>
      <c r="S28" s="45"/>
      <c r="T28" s="45"/>
      <c r="U28" s="45"/>
      <c r="V28" s="45">
        <v>1922</v>
      </c>
      <c r="W28" s="46">
        <f t="shared" si="10"/>
        <v>1</v>
      </c>
      <c r="X28" s="37"/>
    </row>
    <row r="29" spans="2:24" s="24" customFormat="1" ht="20.25" customHeight="1">
      <c r="B29" s="71" t="str">
        <f t="shared" si="11"/>
        <v>Noël</v>
      </c>
      <c r="C29" s="71"/>
      <c r="D29" s="71"/>
      <c r="E29" s="25" t="str">
        <f t="shared" si="12"/>
        <v>lundi 25 décembre 2017</v>
      </c>
      <c r="F29" s="26">
        <f t="shared" si="9"/>
        <v>43094</v>
      </c>
      <c r="G29" s="48" t="s">
        <v>51</v>
      </c>
      <c r="H29" s="49" t="s">
        <v>51</v>
      </c>
      <c r="I29" s="49" t="b">
        <v>0</v>
      </c>
      <c r="J29" s="50"/>
      <c r="K29" s="51" t="str">
        <f t="shared" si="13"/>
        <v>lun</v>
      </c>
      <c r="L29" s="49">
        <v>25</v>
      </c>
      <c r="M29" s="49">
        <v>12</v>
      </c>
      <c r="N29" s="49">
        <f t="shared" si="14"/>
        <v>2017</v>
      </c>
      <c r="O29" s="52">
        <f t="shared" si="15"/>
        <v>43094</v>
      </c>
      <c r="P29" s="53" t="str">
        <f t="shared" si="16"/>
        <v>lundi 25 décembre 2017</v>
      </c>
      <c r="Q29" s="51" t="s">
        <v>41</v>
      </c>
      <c r="R29" s="54" t="b">
        <f t="shared" si="17"/>
        <v>1</v>
      </c>
      <c r="S29" s="55"/>
      <c r="T29" s="55"/>
      <c r="U29" s="55"/>
      <c r="V29" s="55">
        <v>1802</v>
      </c>
      <c r="W29" s="56">
        <f t="shared" si="10"/>
        <v>1</v>
      </c>
      <c r="X29" s="37"/>
    </row>
    <row r="32" spans="2:24">
      <c r="B32" s="57" t="s">
        <v>52</v>
      </c>
      <c r="C32" s="57"/>
      <c r="D32" s="62">
        <f>An</f>
        <v>2018</v>
      </c>
    </row>
    <row r="33" spans="2:4">
      <c r="B33" s="58" t="s">
        <v>53</v>
      </c>
      <c r="C33" s="19">
        <f>MOD(B2,19)</f>
        <v>4</v>
      </c>
    </row>
    <row r="34" spans="2:4">
      <c r="B34" s="58" t="s">
        <v>54</v>
      </c>
      <c r="C34" s="19">
        <f>IF(An&gt;1582,C40+C41-7*C42+114,C44+C45+114)</f>
        <v>124</v>
      </c>
    </row>
    <row r="35" spans="2:4">
      <c r="B35" s="58" t="s">
        <v>19</v>
      </c>
      <c r="C35" s="59">
        <f>MOD(C34,31)+1</f>
        <v>1</v>
      </c>
    </row>
    <row r="36" spans="2:4">
      <c r="B36" s="58" t="s">
        <v>20</v>
      </c>
      <c r="C36" s="59">
        <f>INT(C34/31)</f>
        <v>4</v>
      </c>
    </row>
    <row r="37" spans="2:4">
      <c r="B37" s="57" t="s">
        <v>55</v>
      </c>
      <c r="C37" s="57"/>
    </row>
    <row r="38" spans="2:4">
      <c r="B38" s="58" t="s">
        <v>56</v>
      </c>
      <c r="C38" s="19">
        <f>INT(B2/100)</f>
        <v>20</v>
      </c>
    </row>
    <row r="39" spans="2:4">
      <c r="B39" s="58" t="s">
        <v>57</v>
      </c>
      <c r="C39" s="19">
        <f>MOD(B2,100)</f>
        <v>18</v>
      </c>
    </row>
    <row r="40" spans="2:4">
      <c r="B40" s="58" t="s">
        <v>58</v>
      </c>
      <c r="C40" s="19">
        <f>MOD(19*C33+C38-INT(C38/4)-INT((C38-INT((C38+8)/25)+1)/3)+15,30)</f>
        <v>10</v>
      </c>
    </row>
    <row r="41" spans="2:4">
      <c r="B41" s="58" t="s">
        <v>59</v>
      </c>
      <c r="C41" s="19">
        <f>MOD(32+2*MOD(C38,4)+2*INT(C39/4)-C40-MOD(C39,4),7)</f>
        <v>0</v>
      </c>
    </row>
    <row r="42" spans="2:4">
      <c r="B42" s="58" t="s">
        <v>60</v>
      </c>
      <c r="C42" s="19">
        <f>INT((C33+11*C40+22*C41)/451)</f>
        <v>0</v>
      </c>
    </row>
    <row r="43" spans="2:4">
      <c r="B43" s="57" t="s">
        <v>61</v>
      </c>
      <c r="C43" s="57"/>
    </row>
    <row r="44" spans="2:4">
      <c r="B44" s="58" t="s">
        <v>62</v>
      </c>
      <c r="C44" s="19">
        <f>MOD(19*C33+15,30)</f>
        <v>1</v>
      </c>
    </row>
    <row r="45" spans="2:4">
      <c r="B45" s="58" t="s">
        <v>63</v>
      </c>
      <c r="C45" s="19">
        <f>MOD(2*MOD(An,4)+4*MOD(An,7)-C44+34,7)</f>
        <v>3</v>
      </c>
    </row>
    <row r="48" spans="2:4">
      <c r="B48" s="57" t="s">
        <v>52</v>
      </c>
      <c r="C48" s="57"/>
      <c r="D48" s="62">
        <f>B17</f>
        <v>2017</v>
      </c>
    </row>
    <row r="49" spans="2:3">
      <c r="B49" s="58" t="s">
        <v>53</v>
      </c>
      <c r="C49" s="19">
        <f>MOD(B17,19)</f>
        <v>3</v>
      </c>
    </row>
    <row r="50" spans="2:3">
      <c r="B50" s="58" t="s">
        <v>54</v>
      </c>
      <c r="C50" s="19">
        <f>IF(An&gt;1582,C56+C57-7*C58+114,C60+C61+114)</f>
        <v>139</v>
      </c>
    </row>
    <row r="51" spans="2:3">
      <c r="B51" s="58" t="s">
        <v>19</v>
      </c>
      <c r="C51" s="59">
        <f>MOD(C50,31)+1</f>
        <v>16</v>
      </c>
    </row>
    <row r="52" spans="2:3">
      <c r="B52" s="58" t="s">
        <v>20</v>
      </c>
      <c r="C52" s="59">
        <f>INT(C50/31)</f>
        <v>4</v>
      </c>
    </row>
    <row r="53" spans="2:3">
      <c r="B53" s="57" t="s">
        <v>55</v>
      </c>
      <c r="C53" s="57"/>
    </row>
    <row r="54" spans="2:3">
      <c r="B54" s="58" t="s">
        <v>56</v>
      </c>
      <c r="C54" s="19">
        <f>INT(B17/100)</f>
        <v>20</v>
      </c>
    </row>
    <row r="55" spans="2:3">
      <c r="B55" s="58" t="s">
        <v>57</v>
      </c>
      <c r="C55" s="19">
        <f>MOD(B17,100)</f>
        <v>17</v>
      </c>
    </row>
    <row r="56" spans="2:3">
      <c r="B56" s="58" t="s">
        <v>58</v>
      </c>
      <c r="C56" s="19">
        <f>MOD(19*C49+C54-INT(C54/4)-INT((C54-INT((C54+8)/25)+1)/3)+15,30)</f>
        <v>21</v>
      </c>
    </row>
    <row r="57" spans="2:3">
      <c r="B57" s="58" t="s">
        <v>59</v>
      </c>
      <c r="C57" s="19">
        <f>MOD(32+2*MOD(C54,4)+2*INT(C55/4)-C56-MOD(C55,4),7)</f>
        <v>4</v>
      </c>
    </row>
    <row r="58" spans="2:3">
      <c r="B58" s="58" t="s">
        <v>60</v>
      </c>
      <c r="C58" s="19">
        <f>INT((C49+11*C56+22*C57)/451)</f>
        <v>0</v>
      </c>
    </row>
    <row r="59" spans="2:3">
      <c r="B59" s="57" t="s">
        <v>61</v>
      </c>
      <c r="C59" s="57"/>
    </row>
    <row r="60" spans="2:3">
      <c r="B60" s="58" t="s">
        <v>62</v>
      </c>
      <c r="C60" s="19">
        <f>MOD(19*C49+15,30)</f>
        <v>12</v>
      </c>
    </row>
    <row r="61" spans="2:3">
      <c r="B61" s="58" t="s">
        <v>63</v>
      </c>
      <c r="C61" s="19">
        <f>MOD(2*MOD(An,4)+4*MOD(An,7)-C60+34,7)</f>
        <v>6</v>
      </c>
    </row>
  </sheetData>
  <sheetProtection selectLockedCells="1"/>
  <mergeCells count="27">
    <mergeCell ref="B7:D7"/>
    <mergeCell ref="D2:F2"/>
    <mergeCell ref="B3:D3"/>
    <mergeCell ref="B4:D4"/>
    <mergeCell ref="B5:D5"/>
    <mergeCell ref="B6:D6"/>
    <mergeCell ref="B14:D14"/>
    <mergeCell ref="B15:D15"/>
    <mergeCell ref="B16:D16"/>
    <mergeCell ref="B8:D8"/>
    <mergeCell ref="B9:D9"/>
    <mergeCell ref="B10:D10"/>
    <mergeCell ref="B11:D11"/>
    <mergeCell ref="B12:D12"/>
    <mergeCell ref="B13:D13"/>
    <mergeCell ref="B29:D29"/>
    <mergeCell ref="B18:D18"/>
    <mergeCell ref="B19:D19"/>
    <mergeCell ref="B20:D20"/>
    <mergeCell ref="B21:D21"/>
    <mergeCell ref="B22:D22"/>
    <mergeCell ref="B23:D23"/>
    <mergeCell ref="B24:D24"/>
    <mergeCell ref="B25:D25"/>
    <mergeCell ref="B26:D26"/>
    <mergeCell ref="B27:D27"/>
    <mergeCell ref="B28:D28"/>
  </mergeCells>
  <conditionalFormatting sqref="E4:F16">
    <cfRule type="expression" dxfId="7" priority="8" stopIfTrue="1">
      <formula>AND($K4="dim",$R4)</formula>
    </cfRule>
    <cfRule type="expression" dxfId="6" priority="9" stopIfTrue="1">
      <formula>AND($K4&lt;&gt;"dim",$R4)</formula>
    </cfRule>
    <cfRule type="expression" dxfId="5" priority="10" stopIfTrue="1">
      <formula>AND($K4="dim",NOT($R4))</formula>
    </cfRule>
  </conditionalFormatting>
  <conditionalFormatting sqref="G18:H29 J18:J29 I4:I29 G5:H16 J5:J16">
    <cfRule type="cellIs" dxfId="4" priority="6" stopIfTrue="1" operator="between">
      <formula>"samedi*"</formula>
      <formula>"samedi *"</formula>
    </cfRule>
    <cfRule type="cellIs" dxfId="3" priority="7" stopIfTrue="1" operator="between">
      <formula>"dimanche*"</formula>
      <formula>"dimanche *"</formula>
    </cfRule>
  </conditionalFormatting>
  <conditionalFormatting sqref="E17:F29">
    <cfRule type="expression" dxfId="2" priority="3" stopIfTrue="1">
      <formula>AND($K17="dim",$R17)</formula>
    </cfRule>
    <cfRule type="expression" dxfId="1" priority="4" stopIfTrue="1">
      <formula>AND($K17&lt;&gt;"dim",$R17)</formula>
    </cfRule>
    <cfRule type="expression" dxfId="0" priority="5" stopIfTrue="1">
      <formula>AND($K17="dim",NOT($R17))</formula>
    </cfRule>
  </conditionalFormatting>
  <dataValidations count="2">
    <dataValidation type="whole" allowBlank="1" showInputMessage="1" showErrorMessage="1" errorTitle="Année" error="Année de 1 à 9999" sqref="B65546 IX65546 ST65546 ACP65546 AML65546 AWH65546 BGD65546 BPZ65546 BZV65546 CJR65546 CTN65546 DDJ65546 DNF65546 DXB65546 EGX65546 EQT65546 FAP65546 FKL65546 FUH65546 GED65546 GNZ65546 GXV65546 HHR65546 HRN65546 IBJ65546 ILF65546 IVB65546 JEX65546 JOT65546 JYP65546 KIL65546 KSH65546 LCD65546 LLZ65546 LVV65546 MFR65546 MPN65546 MZJ65546 NJF65546 NTB65546 OCX65546 OMT65546 OWP65546 PGL65546 PQH65546 QAD65546 QJZ65546 QTV65546 RDR65546 RNN65546 RXJ65546 SHF65546 SRB65546 TAX65546 TKT65546 TUP65546 UEL65546 UOH65546 UYD65546 VHZ65546 VRV65546 WBR65546 WLN65546 WVJ65546 B131082 IX131082 ST131082 ACP131082 AML131082 AWH131082 BGD131082 BPZ131082 BZV131082 CJR131082 CTN131082 DDJ131082 DNF131082 DXB131082 EGX131082 EQT131082 FAP131082 FKL131082 FUH131082 GED131082 GNZ131082 GXV131082 HHR131082 HRN131082 IBJ131082 ILF131082 IVB131082 JEX131082 JOT131082 JYP131082 KIL131082 KSH131082 LCD131082 LLZ131082 LVV131082 MFR131082 MPN131082 MZJ131082 NJF131082 NTB131082 OCX131082 OMT131082 OWP131082 PGL131082 PQH131082 QAD131082 QJZ131082 QTV131082 RDR131082 RNN131082 RXJ131082 SHF131082 SRB131082 TAX131082 TKT131082 TUP131082 UEL131082 UOH131082 UYD131082 VHZ131082 VRV131082 WBR131082 WLN131082 WVJ131082 B196618 IX196618 ST196618 ACP196618 AML196618 AWH196618 BGD196618 BPZ196618 BZV196618 CJR196618 CTN196618 DDJ196618 DNF196618 DXB196618 EGX196618 EQT196618 FAP196618 FKL196618 FUH196618 GED196618 GNZ196618 GXV196618 HHR196618 HRN196618 IBJ196618 ILF196618 IVB196618 JEX196618 JOT196618 JYP196618 KIL196618 KSH196618 LCD196618 LLZ196618 LVV196618 MFR196618 MPN196618 MZJ196618 NJF196618 NTB196618 OCX196618 OMT196618 OWP196618 PGL196618 PQH196618 QAD196618 QJZ196618 QTV196618 RDR196618 RNN196618 RXJ196618 SHF196618 SRB196618 TAX196618 TKT196618 TUP196618 UEL196618 UOH196618 UYD196618 VHZ196618 VRV196618 WBR196618 WLN196618 WVJ196618 B262154 IX262154 ST262154 ACP262154 AML262154 AWH262154 BGD262154 BPZ262154 BZV262154 CJR262154 CTN262154 DDJ262154 DNF262154 DXB262154 EGX262154 EQT262154 FAP262154 FKL262154 FUH262154 GED262154 GNZ262154 GXV262154 HHR262154 HRN262154 IBJ262154 ILF262154 IVB262154 JEX262154 JOT262154 JYP262154 KIL262154 KSH262154 LCD262154 LLZ262154 LVV262154 MFR262154 MPN262154 MZJ262154 NJF262154 NTB262154 OCX262154 OMT262154 OWP262154 PGL262154 PQH262154 QAD262154 QJZ262154 QTV262154 RDR262154 RNN262154 RXJ262154 SHF262154 SRB262154 TAX262154 TKT262154 TUP262154 UEL262154 UOH262154 UYD262154 VHZ262154 VRV262154 WBR262154 WLN262154 WVJ262154 B327690 IX327690 ST327690 ACP327690 AML327690 AWH327690 BGD327690 BPZ327690 BZV327690 CJR327690 CTN327690 DDJ327690 DNF327690 DXB327690 EGX327690 EQT327690 FAP327690 FKL327690 FUH327690 GED327690 GNZ327690 GXV327690 HHR327690 HRN327690 IBJ327690 ILF327690 IVB327690 JEX327690 JOT327690 JYP327690 KIL327690 KSH327690 LCD327690 LLZ327690 LVV327690 MFR327690 MPN327690 MZJ327690 NJF327690 NTB327690 OCX327690 OMT327690 OWP327690 PGL327690 PQH327690 QAD327690 QJZ327690 QTV327690 RDR327690 RNN327690 RXJ327690 SHF327690 SRB327690 TAX327690 TKT327690 TUP327690 UEL327690 UOH327690 UYD327690 VHZ327690 VRV327690 WBR327690 WLN327690 WVJ327690 B393226 IX393226 ST393226 ACP393226 AML393226 AWH393226 BGD393226 BPZ393226 BZV393226 CJR393226 CTN393226 DDJ393226 DNF393226 DXB393226 EGX393226 EQT393226 FAP393226 FKL393226 FUH393226 GED393226 GNZ393226 GXV393226 HHR393226 HRN393226 IBJ393226 ILF393226 IVB393226 JEX393226 JOT393226 JYP393226 KIL393226 KSH393226 LCD393226 LLZ393226 LVV393226 MFR393226 MPN393226 MZJ393226 NJF393226 NTB393226 OCX393226 OMT393226 OWP393226 PGL393226 PQH393226 QAD393226 QJZ393226 QTV393226 RDR393226 RNN393226 RXJ393226 SHF393226 SRB393226 TAX393226 TKT393226 TUP393226 UEL393226 UOH393226 UYD393226 VHZ393226 VRV393226 WBR393226 WLN393226 WVJ393226 B458762 IX458762 ST458762 ACP458762 AML458762 AWH458762 BGD458762 BPZ458762 BZV458762 CJR458762 CTN458762 DDJ458762 DNF458762 DXB458762 EGX458762 EQT458762 FAP458762 FKL458762 FUH458762 GED458762 GNZ458762 GXV458762 HHR458762 HRN458762 IBJ458762 ILF458762 IVB458762 JEX458762 JOT458762 JYP458762 KIL458762 KSH458762 LCD458762 LLZ458762 LVV458762 MFR458762 MPN458762 MZJ458762 NJF458762 NTB458762 OCX458762 OMT458762 OWP458762 PGL458762 PQH458762 QAD458762 QJZ458762 QTV458762 RDR458762 RNN458762 RXJ458762 SHF458762 SRB458762 TAX458762 TKT458762 TUP458762 UEL458762 UOH458762 UYD458762 VHZ458762 VRV458762 WBR458762 WLN458762 WVJ458762 B524298 IX524298 ST524298 ACP524298 AML524298 AWH524298 BGD524298 BPZ524298 BZV524298 CJR524298 CTN524298 DDJ524298 DNF524298 DXB524298 EGX524298 EQT524298 FAP524298 FKL524298 FUH524298 GED524298 GNZ524298 GXV524298 HHR524298 HRN524298 IBJ524298 ILF524298 IVB524298 JEX524298 JOT524298 JYP524298 KIL524298 KSH524298 LCD524298 LLZ524298 LVV524298 MFR524298 MPN524298 MZJ524298 NJF524298 NTB524298 OCX524298 OMT524298 OWP524298 PGL524298 PQH524298 QAD524298 QJZ524298 QTV524298 RDR524298 RNN524298 RXJ524298 SHF524298 SRB524298 TAX524298 TKT524298 TUP524298 UEL524298 UOH524298 UYD524298 VHZ524298 VRV524298 WBR524298 WLN524298 WVJ524298 B589834 IX589834 ST589834 ACP589834 AML589834 AWH589834 BGD589834 BPZ589834 BZV589834 CJR589834 CTN589834 DDJ589834 DNF589834 DXB589834 EGX589834 EQT589834 FAP589834 FKL589834 FUH589834 GED589834 GNZ589834 GXV589834 HHR589834 HRN589834 IBJ589834 ILF589834 IVB589834 JEX589834 JOT589834 JYP589834 KIL589834 KSH589834 LCD589834 LLZ589834 LVV589834 MFR589834 MPN589834 MZJ589834 NJF589834 NTB589834 OCX589834 OMT589834 OWP589834 PGL589834 PQH589834 QAD589834 QJZ589834 QTV589834 RDR589834 RNN589834 RXJ589834 SHF589834 SRB589834 TAX589834 TKT589834 TUP589834 UEL589834 UOH589834 UYD589834 VHZ589834 VRV589834 WBR589834 WLN589834 WVJ589834 B655370 IX655370 ST655370 ACP655370 AML655370 AWH655370 BGD655370 BPZ655370 BZV655370 CJR655370 CTN655370 DDJ655370 DNF655370 DXB655370 EGX655370 EQT655370 FAP655370 FKL655370 FUH655370 GED655370 GNZ655370 GXV655370 HHR655370 HRN655370 IBJ655370 ILF655370 IVB655370 JEX655370 JOT655370 JYP655370 KIL655370 KSH655370 LCD655370 LLZ655370 LVV655370 MFR655370 MPN655370 MZJ655370 NJF655370 NTB655370 OCX655370 OMT655370 OWP655370 PGL655370 PQH655370 QAD655370 QJZ655370 QTV655370 RDR655370 RNN655370 RXJ655370 SHF655370 SRB655370 TAX655370 TKT655370 TUP655370 UEL655370 UOH655370 UYD655370 VHZ655370 VRV655370 WBR655370 WLN655370 WVJ655370 B720906 IX720906 ST720906 ACP720906 AML720906 AWH720906 BGD720906 BPZ720906 BZV720906 CJR720906 CTN720906 DDJ720906 DNF720906 DXB720906 EGX720906 EQT720906 FAP720906 FKL720906 FUH720906 GED720906 GNZ720906 GXV720906 HHR720906 HRN720906 IBJ720906 ILF720906 IVB720906 JEX720906 JOT720906 JYP720906 KIL720906 KSH720906 LCD720906 LLZ720906 LVV720906 MFR720906 MPN720906 MZJ720906 NJF720906 NTB720906 OCX720906 OMT720906 OWP720906 PGL720906 PQH720906 QAD720906 QJZ720906 QTV720906 RDR720906 RNN720906 RXJ720906 SHF720906 SRB720906 TAX720906 TKT720906 TUP720906 UEL720906 UOH720906 UYD720906 VHZ720906 VRV720906 WBR720906 WLN720906 WVJ720906 B786442 IX786442 ST786442 ACP786442 AML786442 AWH786442 BGD786442 BPZ786442 BZV786442 CJR786442 CTN786442 DDJ786442 DNF786442 DXB786442 EGX786442 EQT786442 FAP786442 FKL786442 FUH786442 GED786442 GNZ786442 GXV786442 HHR786442 HRN786442 IBJ786442 ILF786442 IVB786442 JEX786442 JOT786442 JYP786442 KIL786442 KSH786442 LCD786442 LLZ786442 LVV786442 MFR786442 MPN786442 MZJ786442 NJF786442 NTB786442 OCX786442 OMT786442 OWP786442 PGL786442 PQH786442 QAD786442 QJZ786442 QTV786442 RDR786442 RNN786442 RXJ786442 SHF786442 SRB786442 TAX786442 TKT786442 TUP786442 UEL786442 UOH786442 UYD786442 VHZ786442 VRV786442 WBR786442 WLN786442 WVJ786442 B851978 IX851978 ST851978 ACP851978 AML851978 AWH851978 BGD851978 BPZ851978 BZV851978 CJR851978 CTN851978 DDJ851978 DNF851978 DXB851978 EGX851978 EQT851978 FAP851978 FKL851978 FUH851978 GED851978 GNZ851978 GXV851978 HHR851978 HRN851978 IBJ851978 ILF851978 IVB851978 JEX851978 JOT851978 JYP851978 KIL851978 KSH851978 LCD851978 LLZ851978 LVV851978 MFR851978 MPN851978 MZJ851978 NJF851978 NTB851978 OCX851978 OMT851978 OWP851978 PGL851978 PQH851978 QAD851978 QJZ851978 QTV851978 RDR851978 RNN851978 RXJ851978 SHF851978 SRB851978 TAX851978 TKT851978 TUP851978 UEL851978 UOH851978 UYD851978 VHZ851978 VRV851978 WBR851978 WLN851978 WVJ851978 B917514 IX917514 ST917514 ACP917514 AML917514 AWH917514 BGD917514 BPZ917514 BZV917514 CJR917514 CTN917514 DDJ917514 DNF917514 DXB917514 EGX917514 EQT917514 FAP917514 FKL917514 FUH917514 GED917514 GNZ917514 GXV917514 HHR917514 HRN917514 IBJ917514 ILF917514 IVB917514 JEX917514 JOT917514 JYP917514 KIL917514 KSH917514 LCD917514 LLZ917514 LVV917514 MFR917514 MPN917514 MZJ917514 NJF917514 NTB917514 OCX917514 OMT917514 OWP917514 PGL917514 PQH917514 QAD917514 QJZ917514 QTV917514 RDR917514 RNN917514 RXJ917514 SHF917514 SRB917514 TAX917514 TKT917514 TUP917514 UEL917514 UOH917514 UYD917514 VHZ917514 VRV917514 WBR917514 WLN917514 WVJ917514 B983050 IX983050 ST983050 ACP983050 AML983050 AWH983050 BGD983050 BPZ983050 BZV983050 CJR983050 CTN983050 DDJ983050 DNF983050 DXB983050 EGX983050 EQT983050 FAP983050 FKL983050 FUH983050 GED983050 GNZ983050 GXV983050 HHR983050 HRN983050 IBJ983050 ILF983050 IVB983050 JEX983050 JOT983050 JYP983050 KIL983050 KSH983050 LCD983050 LLZ983050 LVV983050 MFR983050 MPN983050 MZJ983050 NJF983050 NTB983050 OCX983050 OMT983050 OWP983050 PGL983050 PQH983050 QAD983050 QJZ983050 QTV983050 RDR983050 RNN983050 RXJ983050 SHF983050 SRB983050 TAX983050 TKT983050 TUP983050 UEL983050 UOH983050 UYD983050 VHZ983050 VRV983050 WBR983050 WLN983050 WVJ983050 B17 B2 WVJ2 WLN2 WBR2 VRV2 VHZ2 UYD2 UOH2 UEL2 TUP2 TKT2 TAX2 SRB2 SHF2 RXJ2 RNN2 RDR2 QTV2 QJZ2 QAD2 PQH2 PGL2 OWP2 OMT2 OCX2 NTB2 NJF2 MZJ2 MPN2 MFR2 LVV2 LLZ2 LCD2 KSH2 KIL2 JYP2 JOT2 JEX2 IVB2 ILF2 IBJ2 HRN2 HHR2 GXV2 GNZ2 GED2 FUH2 FKL2 FAP2 EQT2 EGX2 DXB2 DNF2 DDJ2 CTN2 CJR2 BZV2 BPZ2 BGD2 AWH2 AML2 ACP2 ST2 IX2">
      <formula1>1</formula1>
      <formula2>9999</formula2>
    </dataValidation>
    <dataValidation type="list" allowBlank="1" showInputMessage="1" showErrorMessage="1" sqref="C65546 IY65546 SU65546 ACQ65546 AMM65546 AWI65546 BGE65546 BQA65546 BZW65546 CJS65546 CTO65546 DDK65546 DNG65546 DXC65546 EGY65546 EQU65546 FAQ65546 FKM65546 FUI65546 GEE65546 GOA65546 GXW65546 HHS65546 HRO65546 IBK65546 ILG65546 IVC65546 JEY65546 JOU65546 JYQ65546 KIM65546 KSI65546 LCE65546 LMA65546 LVW65546 MFS65546 MPO65546 MZK65546 NJG65546 NTC65546 OCY65546 OMU65546 OWQ65546 PGM65546 PQI65546 QAE65546 QKA65546 QTW65546 RDS65546 RNO65546 RXK65546 SHG65546 SRC65546 TAY65546 TKU65546 TUQ65546 UEM65546 UOI65546 UYE65546 VIA65546 VRW65546 WBS65546 WLO65546 WVK65546 C131082 IY131082 SU131082 ACQ131082 AMM131082 AWI131082 BGE131082 BQA131082 BZW131082 CJS131082 CTO131082 DDK131082 DNG131082 DXC131082 EGY131082 EQU131082 FAQ131082 FKM131082 FUI131082 GEE131082 GOA131082 GXW131082 HHS131082 HRO131082 IBK131082 ILG131082 IVC131082 JEY131082 JOU131082 JYQ131082 KIM131082 KSI131082 LCE131082 LMA131082 LVW131082 MFS131082 MPO131082 MZK131082 NJG131082 NTC131082 OCY131082 OMU131082 OWQ131082 PGM131082 PQI131082 QAE131082 QKA131082 QTW131082 RDS131082 RNO131082 RXK131082 SHG131082 SRC131082 TAY131082 TKU131082 TUQ131082 UEM131082 UOI131082 UYE131082 VIA131082 VRW131082 WBS131082 WLO131082 WVK131082 C196618 IY196618 SU196618 ACQ196618 AMM196618 AWI196618 BGE196618 BQA196618 BZW196618 CJS196618 CTO196618 DDK196618 DNG196618 DXC196618 EGY196618 EQU196618 FAQ196618 FKM196618 FUI196618 GEE196618 GOA196618 GXW196618 HHS196618 HRO196618 IBK196618 ILG196618 IVC196618 JEY196618 JOU196618 JYQ196618 KIM196618 KSI196618 LCE196618 LMA196618 LVW196618 MFS196618 MPO196618 MZK196618 NJG196618 NTC196618 OCY196618 OMU196618 OWQ196618 PGM196618 PQI196618 QAE196618 QKA196618 QTW196618 RDS196618 RNO196618 RXK196618 SHG196618 SRC196618 TAY196618 TKU196618 TUQ196618 UEM196618 UOI196618 UYE196618 VIA196618 VRW196618 WBS196618 WLO196618 WVK196618 C262154 IY262154 SU262154 ACQ262154 AMM262154 AWI262154 BGE262154 BQA262154 BZW262154 CJS262154 CTO262154 DDK262154 DNG262154 DXC262154 EGY262154 EQU262154 FAQ262154 FKM262154 FUI262154 GEE262154 GOA262154 GXW262154 HHS262154 HRO262154 IBK262154 ILG262154 IVC262154 JEY262154 JOU262154 JYQ262154 KIM262154 KSI262154 LCE262154 LMA262154 LVW262154 MFS262154 MPO262154 MZK262154 NJG262154 NTC262154 OCY262154 OMU262154 OWQ262154 PGM262154 PQI262154 QAE262154 QKA262154 QTW262154 RDS262154 RNO262154 RXK262154 SHG262154 SRC262154 TAY262154 TKU262154 TUQ262154 UEM262154 UOI262154 UYE262154 VIA262154 VRW262154 WBS262154 WLO262154 WVK262154 C327690 IY327690 SU327690 ACQ327690 AMM327690 AWI327690 BGE327690 BQA327690 BZW327690 CJS327690 CTO327690 DDK327690 DNG327690 DXC327690 EGY327690 EQU327690 FAQ327690 FKM327690 FUI327690 GEE327690 GOA327690 GXW327690 HHS327690 HRO327690 IBK327690 ILG327690 IVC327690 JEY327690 JOU327690 JYQ327690 KIM327690 KSI327690 LCE327690 LMA327690 LVW327690 MFS327690 MPO327690 MZK327690 NJG327690 NTC327690 OCY327690 OMU327690 OWQ327690 PGM327690 PQI327690 QAE327690 QKA327690 QTW327690 RDS327690 RNO327690 RXK327690 SHG327690 SRC327690 TAY327690 TKU327690 TUQ327690 UEM327690 UOI327690 UYE327690 VIA327690 VRW327690 WBS327690 WLO327690 WVK327690 C393226 IY393226 SU393226 ACQ393226 AMM393226 AWI393226 BGE393226 BQA393226 BZW393226 CJS393226 CTO393226 DDK393226 DNG393226 DXC393226 EGY393226 EQU393226 FAQ393226 FKM393226 FUI393226 GEE393226 GOA393226 GXW393226 HHS393226 HRO393226 IBK393226 ILG393226 IVC393226 JEY393226 JOU393226 JYQ393226 KIM393226 KSI393226 LCE393226 LMA393226 LVW393226 MFS393226 MPO393226 MZK393226 NJG393226 NTC393226 OCY393226 OMU393226 OWQ393226 PGM393226 PQI393226 QAE393226 QKA393226 QTW393226 RDS393226 RNO393226 RXK393226 SHG393226 SRC393226 TAY393226 TKU393226 TUQ393226 UEM393226 UOI393226 UYE393226 VIA393226 VRW393226 WBS393226 WLO393226 WVK393226 C458762 IY458762 SU458762 ACQ458762 AMM458762 AWI458762 BGE458762 BQA458762 BZW458762 CJS458762 CTO458762 DDK458762 DNG458762 DXC458762 EGY458762 EQU458762 FAQ458762 FKM458762 FUI458762 GEE458762 GOA458762 GXW458762 HHS458762 HRO458762 IBK458762 ILG458762 IVC458762 JEY458762 JOU458762 JYQ458762 KIM458762 KSI458762 LCE458762 LMA458762 LVW458762 MFS458762 MPO458762 MZK458762 NJG458762 NTC458762 OCY458762 OMU458762 OWQ458762 PGM458762 PQI458762 QAE458762 QKA458762 QTW458762 RDS458762 RNO458762 RXK458762 SHG458762 SRC458762 TAY458762 TKU458762 TUQ458762 UEM458762 UOI458762 UYE458762 VIA458762 VRW458762 WBS458762 WLO458762 WVK458762 C524298 IY524298 SU524298 ACQ524298 AMM524298 AWI524298 BGE524298 BQA524298 BZW524298 CJS524298 CTO524298 DDK524298 DNG524298 DXC524298 EGY524298 EQU524298 FAQ524298 FKM524298 FUI524298 GEE524298 GOA524298 GXW524298 HHS524298 HRO524298 IBK524298 ILG524298 IVC524298 JEY524298 JOU524298 JYQ524298 KIM524298 KSI524298 LCE524298 LMA524298 LVW524298 MFS524298 MPO524298 MZK524298 NJG524298 NTC524298 OCY524298 OMU524298 OWQ524298 PGM524298 PQI524298 QAE524298 QKA524298 QTW524298 RDS524298 RNO524298 RXK524298 SHG524298 SRC524298 TAY524298 TKU524298 TUQ524298 UEM524298 UOI524298 UYE524298 VIA524298 VRW524298 WBS524298 WLO524298 WVK524298 C589834 IY589834 SU589834 ACQ589834 AMM589834 AWI589834 BGE589834 BQA589834 BZW589834 CJS589834 CTO589834 DDK589834 DNG589834 DXC589834 EGY589834 EQU589834 FAQ589834 FKM589834 FUI589834 GEE589834 GOA589834 GXW589834 HHS589834 HRO589834 IBK589834 ILG589834 IVC589834 JEY589834 JOU589834 JYQ589834 KIM589834 KSI589834 LCE589834 LMA589834 LVW589834 MFS589834 MPO589834 MZK589834 NJG589834 NTC589834 OCY589834 OMU589834 OWQ589834 PGM589834 PQI589834 QAE589834 QKA589834 QTW589834 RDS589834 RNO589834 RXK589834 SHG589834 SRC589834 TAY589834 TKU589834 TUQ589834 UEM589834 UOI589834 UYE589834 VIA589834 VRW589834 WBS589834 WLO589834 WVK589834 C655370 IY655370 SU655370 ACQ655370 AMM655370 AWI655370 BGE655370 BQA655370 BZW655370 CJS655370 CTO655370 DDK655370 DNG655370 DXC655370 EGY655370 EQU655370 FAQ655370 FKM655370 FUI655370 GEE655370 GOA655370 GXW655370 HHS655370 HRO655370 IBK655370 ILG655370 IVC655370 JEY655370 JOU655370 JYQ655370 KIM655370 KSI655370 LCE655370 LMA655370 LVW655370 MFS655370 MPO655370 MZK655370 NJG655370 NTC655370 OCY655370 OMU655370 OWQ655370 PGM655370 PQI655370 QAE655370 QKA655370 QTW655370 RDS655370 RNO655370 RXK655370 SHG655370 SRC655370 TAY655370 TKU655370 TUQ655370 UEM655370 UOI655370 UYE655370 VIA655370 VRW655370 WBS655370 WLO655370 WVK655370 C720906 IY720906 SU720906 ACQ720906 AMM720906 AWI720906 BGE720906 BQA720906 BZW720906 CJS720906 CTO720906 DDK720906 DNG720906 DXC720906 EGY720906 EQU720906 FAQ720906 FKM720906 FUI720906 GEE720906 GOA720906 GXW720906 HHS720906 HRO720906 IBK720906 ILG720906 IVC720906 JEY720906 JOU720906 JYQ720906 KIM720906 KSI720906 LCE720906 LMA720906 LVW720906 MFS720906 MPO720906 MZK720906 NJG720906 NTC720906 OCY720906 OMU720906 OWQ720906 PGM720906 PQI720906 QAE720906 QKA720906 QTW720906 RDS720906 RNO720906 RXK720906 SHG720906 SRC720906 TAY720906 TKU720906 TUQ720906 UEM720906 UOI720906 UYE720906 VIA720906 VRW720906 WBS720906 WLO720906 WVK720906 C786442 IY786442 SU786442 ACQ786442 AMM786442 AWI786442 BGE786442 BQA786442 BZW786442 CJS786442 CTO786442 DDK786442 DNG786442 DXC786442 EGY786442 EQU786442 FAQ786442 FKM786442 FUI786442 GEE786442 GOA786442 GXW786442 HHS786442 HRO786442 IBK786442 ILG786442 IVC786442 JEY786442 JOU786442 JYQ786442 KIM786442 KSI786442 LCE786442 LMA786442 LVW786442 MFS786442 MPO786442 MZK786442 NJG786442 NTC786442 OCY786442 OMU786442 OWQ786442 PGM786442 PQI786442 QAE786442 QKA786442 QTW786442 RDS786442 RNO786442 RXK786442 SHG786442 SRC786442 TAY786442 TKU786442 TUQ786442 UEM786442 UOI786442 UYE786442 VIA786442 VRW786442 WBS786442 WLO786442 WVK786442 C851978 IY851978 SU851978 ACQ851978 AMM851978 AWI851978 BGE851978 BQA851978 BZW851978 CJS851978 CTO851978 DDK851978 DNG851978 DXC851978 EGY851978 EQU851978 FAQ851978 FKM851978 FUI851978 GEE851978 GOA851978 GXW851978 HHS851978 HRO851978 IBK851978 ILG851978 IVC851978 JEY851978 JOU851978 JYQ851978 KIM851978 KSI851978 LCE851978 LMA851978 LVW851978 MFS851978 MPO851978 MZK851978 NJG851978 NTC851978 OCY851978 OMU851978 OWQ851978 PGM851978 PQI851978 QAE851978 QKA851978 QTW851978 RDS851978 RNO851978 RXK851978 SHG851978 SRC851978 TAY851978 TKU851978 TUQ851978 UEM851978 UOI851978 UYE851978 VIA851978 VRW851978 WBS851978 WLO851978 WVK851978 C917514 IY917514 SU917514 ACQ917514 AMM917514 AWI917514 BGE917514 BQA917514 BZW917514 CJS917514 CTO917514 DDK917514 DNG917514 DXC917514 EGY917514 EQU917514 FAQ917514 FKM917514 FUI917514 GEE917514 GOA917514 GXW917514 HHS917514 HRO917514 IBK917514 ILG917514 IVC917514 JEY917514 JOU917514 JYQ917514 KIM917514 KSI917514 LCE917514 LMA917514 LVW917514 MFS917514 MPO917514 MZK917514 NJG917514 NTC917514 OCY917514 OMU917514 OWQ917514 PGM917514 PQI917514 QAE917514 QKA917514 QTW917514 RDS917514 RNO917514 RXK917514 SHG917514 SRC917514 TAY917514 TKU917514 TUQ917514 UEM917514 UOI917514 UYE917514 VIA917514 VRW917514 WBS917514 WLO917514 WVK917514 C983050 IY983050 SU983050 ACQ983050 AMM983050 AWI983050 BGE983050 BQA983050 BZW983050 CJS983050 CTO983050 DDK983050 DNG983050 DXC983050 EGY983050 EQU983050 FAQ983050 FKM983050 FUI983050 GEE983050 GOA983050 GXW983050 HHS983050 HRO983050 IBK983050 ILG983050 IVC983050 JEY983050 JOU983050 JYQ983050 KIM983050 KSI983050 LCE983050 LMA983050 LVW983050 MFS983050 MPO983050 MZK983050 NJG983050 NTC983050 OCY983050 OMU983050 OWQ983050 PGM983050 PQI983050 QAE983050 QKA983050 QTW983050 RDS983050 RNO983050 RXK983050 SHG983050 SRC983050 TAY983050 TKU983050 TUQ983050 UEM983050 UOI983050 UYE983050 VIA983050 VRW983050 WBS983050 WLO983050 WVK983050 WVK2 WLO2 WBS2 VRW2 VIA2 UYE2 UOI2 UEM2 TUQ2 TKU2 TAY2 SRC2 SHG2 RXK2 RNO2 RDS2 QTW2 QKA2 QAE2 PQI2 PGM2 OWQ2 OMU2 OCY2 NTC2 NJG2 MZK2 MPO2 MFS2 LVW2 LMA2 LCE2 KSI2 KIM2 JYQ2 JOU2 JEY2 IVC2 ILG2 IBK2 HRO2 HHS2 GXW2 GOA2 GEE2 FUI2 FKM2 FAQ2 EQU2 EGY2 DXC2 DNG2 DDK2 CTO2 CJS2 BZW2 BQA2 BGE2 AWI2 AMM2 ACQ2 SU2 IY2 C2">
      <formula1>"2002,2003,2004,2005,2006,2007,2008"</formula1>
    </dataValidation>
  </dataValidations>
  <pageMargins left="0.78740157499999996" right="0.78740157499999996" top="0.984251969" bottom="0.984251969" header="0.4921259845" footer="0.4921259845"/>
  <pageSetup paperSize="9" orientation="landscape" horizontalDpi="300" verticalDpi="3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Feuil1</vt:lpstr>
      <vt:lpstr>Fériés</vt:lpstr>
      <vt:lpstr>Fériés!An</vt:lpstr>
      <vt:lpstr>Fériés!Zone_d_impression</vt:lpstr>
    </vt:vector>
  </TitlesOfParts>
  <Company>BPCEIT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fanny CHAMPLON</dc:creator>
  <cp:lastModifiedBy>Patrice</cp:lastModifiedBy>
  <dcterms:created xsi:type="dcterms:W3CDTF">2018-05-14T08:30:43Z</dcterms:created>
  <dcterms:modified xsi:type="dcterms:W3CDTF">2018-05-14T13:34:49Z</dcterms:modified>
</cp:coreProperties>
</file>