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5260" windowHeight="12345" activeTab="1"/>
  </bookViews>
  <sheets>
    <sheet name="Controle" sheetId="1" r:id="rId1"/>
    <sheet name="TCD perso" sheetId="2" r:id="rId2"/>
    <sheet name="TCD veh" sheetId="3" r:id="rId3"/>
  </sheets>
  <calcPr calcId="125725"/>
  <pivotCaches>
    <pivotCache cacheId="223" r:id="rId4"/>
  </pivotCaches>
</workbook>
</file>

<file path=xl/calcChain.xml><?xml version="1.0" encoding="utf-8"?>
<calcChain xmlns="http://schemas.openxmlformats.org/spreadsheetml/2006/main">
  <c r="AB3" i="1"/>
  <c r="AB4"/>
  <c r="AB5"/>
  <c r="AB6"/>
  <c r="AB7"/>
  <c r="AB8"/>
  <c r="AB9"/>
  <c r="AB10"/>
  <c r="AB11"/>
  <c r="AB12"/>
  <c r="AB13"/>
  <c r="AB14"/>
  <c r="AB15"/>
  <c r="AB16"/>
  <c r="AB17"/>
  <c r="AB18"/>
  <c r="AB19"/>
  <c r="Z19" s="1"/>
  <c r="AB20"/>
  <c r="AB21"/>
  <c r="Z21" s="1"/>
  <c r="AB22"/>
  <c r="AB2"/>
  <c r="Z2" s="1"/>
  <c r="Y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"/>
  <c r="Y3"/>
  <c r="Y4"/>
  <c r="Y5"/>
  <c r="Y6"/>
  <c r="Y7"/>
  <c r="Y8"/>
  <c r="P8" s="1"/>
  <c r="Y9"/>
  <c r="Y10"/>
  <c r="V10" s="1"/>
  <c r="Y11"/>
  <c r="Y12"/>
  <c r="V12" s="1"/>
  <c r="Y13"/>
  <c r="Y14"/>
  <c r="V14" s="1"/>
  <c r="Y15"/>
  <c r="Y16"/>
  <c r="V16" s="1"/>
  <c r="Y17"/>
  <c r="Y18"/>
  <c r="P18" s="1"/>
  <c r="Y19"/>
  <c r="Y20"/>
  <c r="V20" s="1"/>
  <c r="Y21"/>
  <c r="Y22"/>
  <c r="P22" s="1"/>
  <c r="V3"/>
  <c r="V9"/>
  <c r="V11"/>
  <c r="V13"/>
  <c r="V15"/>
  <c r="V17"/>
  <c r="V19"/>
  <c r="V21"/>
  <c r="U3"/>
  <c r="U10"/>
  <c r="U12"/>
  <c r="U14"/>
  <c r="U16"/>
  <c r="U18"/>
  <c r="U20"/>
  <c r="U22"/>
  <c r="T3"/>
  <c r="T9"/>
  <c r="T11"/>
  <c r="T13"/>
  <c r="T15"/>
  <c r="T17"/>
  <c r="T19"/>
  <c r="T21"/>
  <c r="Q3"/>
  <c r="Q10"/>
  <c r="Q12"/>
  <c r="Q14"/>
  <c r="Q16"/>
  <c r="Q18"/>
  <c r="Q20"/>
  <c r="Q22"/>
  <c r="R3"/>
  <c r="R9"/>
  <c r="R10"/>
  <c r="R11"/>
  <c r="R12"/>
  <c r="R13"/>
  <c r="R14"/>
  <c r="R15"/>
  <c r="R16"/>
  <c r="R17"/>
  <c r="R18"/>
  <c r="R19"/>
  <c r="R20"/>
  <c r="R21"/>
  <c r="R22"/>
  <c r="Q21" l="1"/>
  <c r="Q19"/>
  <c r="Q17"/>
  <c r="Q15"/>
  <c r="Q13"/>
  <c r="Q11"/>
  <c r="Q9"/>
  <c r="T22"/>
  <c r="T20"/>
  <c r="W20" s="1"/>
  <c r="T18"/>
  <c r="T16"/>
  <c r="W16" s="1"/>
  <c r="T14"/>
  <c r="W14" s="1"/>
  <c r="T12"/>
  <c r="W12" s="1"/>
  <c r="T10"/>
  <c r="U21"/>
  <c r="W21" s="1"/>
  <c r="U19"/>
  <c r="U17"/>
  <c r="W17" s="1"/>
  <c r="U15"/>
  <c r="U13"/>
  <c r="W13" s="1"/>
  <c r="U11"/>
  <c r="U9"/>
  <c r="W9" s="1"/>
  <c r="V22"/>
  <c r="V18"/>
  <c r="Z22"/>
  <c r="Z20"/>
  <c r="Z18"/>
  <c r="Z16"/>
  <c r="Z14"/>
  <c r="Z12"/>
  <c r="Z10"/>
  <c r="Z8"/>
  <c r="Z6"/>
  <c r="Z4"/>
  <c r="X22"/>
  <c r="X20"/>
  <c r="X18"/>
  <c r="X16"/>
  <c r="X14"/>
  <c r="X12"/>
  <c r="X10"/>
  <c r="X8"/>
  <c r="X6"/>
  <c r="X4"/>
  <c r="X2"/>
  <c r="W19"/>
  <c r="W15"/>
  <c r="W11"/>
  <c r="Z17"/>
  <c r="Z15"/>
  <c r="Z13"/>
  <c r="Z11"/>
  <c r="Z9"/>
  <c r="Z7"/>
  <c r="Z5"/>
  <c r="Z3"/>
  <c r="X21"/>
  <c r="X19"/>
  <c r="X17"/>
  <c r="X15"/>
  <c r="X13"/>
  <c r="X11"/>
  <c r="X9"/>
  <c r="X7"/>
  <c r="X5"/>
  <c r="X3"/>
  <c r="AK21"/>
  <c r="AK19"/>
  <c r="AK17"/>
  <c r="AK15"/>
  <c r="AK13"/>
  <c r="AK11"/>
  <c r="AK9"/>
  <c r="AK7"/>
  <c r="AK5"/>
  <c r="AK3"/>
  <c r="S22"/>
  <c r="P20"/>
  <c r="S20" s="1"/>
  <c r="S18"/>
  <c r="P16"/>
  <c r="S16" s="1"/>
  <c r="P14"/>
  <c r="S14" s="1"/>
  <c r="P12"/>
  <c r="S12" s="1"/>
  <c r="P10"/>
  <c r="S10" s="1"/>
  <c r="P6"/>
  <c r="AK4"/>
  <c r="T2"/>
  <c r="P21"/>
  <c r="S21" s="1"/>
  <c r="P19"/>
  <c r="S19" s="1"/>
  <c r="P17"/>
  <c r="S17" s="1"/>
  <c r="P15"/>
  <c r="S15" s="1"/>
  <c r="P13"/>
  <c r="P11"/>
  <c r="P9"/>
  <c r="P7"/>
  <c r="P5"/>
  <c r="P3"/>
  <c r="S3" s="1"/>
  <c r="AJ22"/>
  <c r="AJ20"/>
  <c r="AJ18"/>
  <c r="AJ16"/>
  <c r="AJ14"/>
  <c r="AJ12"/>
  <c r="AJ10"/>
  <c r="AJ8"/>
  <c r="AJ6"/>
  <c r="AJ4"/>
  <c r="AJ2"/>
  <c r="AK22"/>
  <c r="AK20"/>
  <c r="AK18"/>
  <c r="AK16"/>
  <c r="AK14"/>
  <c r="AK12"/>
  <c r="AK10"/>
  <c r="AK8"/>
  <c r="AK6"/>
  <c r="AK2"/>
  <c r="V4"/>
  <c r="P4"/>
  <c r="P2"/>
  <c r="AJ21"/>
  <c r="AJ19"/>
  <c r="AJ17"/>
  <c r="AJ15"/>
  <c r="AJ13"/>
  <c r="AJ11"/>
  <c r="AJ9"/>
  <c r="AJ7"/>
  <c r="AJ5"/>
  <c r="AJ3"/>
  <c r="S13"/>
  <c r="S11"/>
  <c r="S9"/>
  <c r="W10"/>
  <c r="W3"/>
  <c r="Q2"/>
  <c r="R8"/>
  <c r="R6"/>
  <c r="R4"/>
  <c r="Q8"/>
  <c r="Q6"/>
  <c r="Q4"/>
  <c r="T7"/>
  <c r="T5"/>
  <c r="U8"/>
  <c r="U6"/>
  <c r="U4"/>
  <c r="V2"/>
  <c r="V7"/>
  <c r="V5"/>
  <c r="R2"/>
  <c r="R7"/>
  <c r="R5"/>
  <c r="Q7"/>
  <c r="Q5"/>
  <c r="T8"/>
  <c r="T6"/>
  <c r="T4"/>
  <c r="U2"/>
  <c r="U7"/>
  <c r="U5"/>
  <c r="V8"/>
  <c r="V6"/>
  <c r="W18" l="1"/>
  <c r="W22"/>
  <c r="W4"/>
  <c r="W6"/>
  <c r="S7"/>
  <c r="W5"/>
  <c r="W2"/>
  <c r="S4"/>
  <c r="S8"/>
  <c r="W8"/>
  <c r="S5"/>
  <c r="S2"/>
  <c r="W7"/>
  <c r="S6"/>
</calcChain>
</file>

<file path=xl/sharedStrings.xml><?xml version="1.0" encoding="utf-8"?>
<sst xmlns="http://schemas.openxmlformats.org/spreadsheetml/2006/main" count="382" uniqueCount="75">
  <si>
    <t>Date</t>
  </si>
  <si>
    <t>Immat</t>
  </si>
  <si>
    <t>Immat1</t>
  </si>
  <si>
    <t>Matricule</t>
  </si>
  <si>
    <t>nom complet</t>
  </si>
  <si>
    <t>Colonne3</t>
  </si>
  <si>
    <t>Colonne2</t>
  </si>
  <si>
    <t>Formateur</t>
  </si>
  <si>
    <t>QteConso</t>
  </si>
  <si>
    <t>Kms / Heures</t>
  </si>
  <si>
    <t>Conso</t>
  </si>
  <si>
    <t>Société</t>
  </si>
  <si>
    <t>Agence</t>
  </si>
  <si>
    <t>Region</t>
  </si>
  <si>
    <t>recaptrimL</t>
  </si>
  <si>
    <t>recaptrimLitm-1</t>
  </si>
  <si>
    <t>recaptrimLitm-2</t>
  </si>
  <si>
    <t>TotaltrimLit</t>
  </si>
  <si>
    <t>recaptrimkmsm</t>
  </si>
  <si>
    <t>recaptrimkmsm-1</t>
  </si>
  <si>
    <t>recaptrimkmsm-2</t>
  </si>
  <si>
    <t>Totaltrimkms</t>
  </si>
  <si>
    <t>Moy an personnel</t>
  </si>
  <si>
    <t>mois num</t>
  </si>
  <si>
    <t>Moy an veh</t>
  </si>
  <si>
    <t>Mois</t>
  </si>
  <si>
    <t>année</t>
  </si>
  <si>
    <t>date sortie</t>
  </si>
  <si>
    <t>Famille veh</t>
  </si>
  <si>
    <t>Classe euro</t>
  </si>
  <si>
    <t>MEC</t>
  </si>
  <si>
    <t>type</t>
  </si>
  <si>
    <t>Activité</t>
  </si>
  <si>
    <t/>
  </si>
  <si>
    <t>EURO 2</t>
  </si>
  <si>
    <t>E1</t>
  </si>
  <si>
    <t>EURO 3</t>
  </si>
  <si>
    <t>E3</t>
  </si>
  <si>
    <t>F1</t>
  </si>
  <si>
    <t>F2</t>
  </si>
  <si>
    <t>Conducteur 01</t>
  </si>
  <si>
    <t>Conducteur 02</t>
  </si>
  <si>
    <t>Conducteur 03</t>
  </si>
  <si>
    <t>0000 AA 00</t>
  </si>
  <si>
    <t>0000AA00</t>
  </si>
  <si>
    <t>0000BB00</t>
  </si>
  <si>
    <t>0000 BB 00</t>
  </si>
  <si>
    <t>0000 CC 00</t>
  </si>
  <si>
    <t>0000CC00</t>
  </si>
  <si>
    <t>SOCIETE 1</t>
  </si>
  <si>
    <t>SOCIETE 2</t>
  </si>
  <si>
    <t>AGENCE 1</t>
  </si>
  <si>
    <t>AGENCE 2</t>
  </si>
  <si>
    <t>AGENCE 3</t>
  </si>
  <si>
    <t>REGION 1</t>
  </si>
  <si>
    <t>REGION 2</t>
  </si>
  <si>
    <t>Marque Vehicule</t>
  </si>
  <si>
    <t>Marque 1</t>
  </si>
  <si>
    <t>Modele 2</t>
  </si>
  <si>
    <t>Modele 1</t>
  </si>
  <si>
    <t>TYPE 1</t>
  </si>
  <si>
    <t>TYPE 2</t>
  </si>
  <si>
    <t>Marque 2</t>
  </si>
  <si>
    <t>(Tous)</t>
  </si>
  <si>
    <t>Étiquettes de colonnes</t>
  </si>
  <si>
    <t>Étiquettes de lignes</t>
  </si>
  <si>
    <t>Moyenne / an personnel</t>
  </si>
  <si>
    <t>Valeurs</t>
  </si>
  <si>
    <t>Moyenne mensuel</t>
  </si>
  <si>
    <t>Moyenne trimestriel</t>
  </si>
  <si>
    <t>Moyenne / an veh</t>
  </si>
  <si>
    <t>Litres mois veh</t>
  </si>
  <si>
    <t>Km mois veh</t>
  </si>
  <si>
    <t>Moyenne mensuel veh</t>
  </si>
  <si>
    <t>Formateur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</si>
</sst>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6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te" refreshedDate="41844.652850810184" createdVersion="3" refreshedVersion="3" minRefreshableVersion="3" recordCount="21">
  <cacheSource type="worksheet">
    <worksheetSource name="Tableau2[#Tout]"/>
  </cacheSource>
  <cacheFields count="40">
    <cacheField name="Date" numFmtId="14">
      <sharedItems containsSemiMixedTypes="0" containsNonDate="0" containsDate="1" containsString="0" minDate="2013-01-02T00:00:00" maxDate="2013-02-01T00:00:00"/>
    </cacheField>
    <cacheField name="Immat" numFmtId="14">
      <sharedItems/>
    </cacheField>
    <cacheField name="Immat1" numFmtId="14">
      <sharedItems/>
    </cacheField>
    <cacheField name="Matricule" numFmtId="0">
      <sharedItems containsSemiMixedTypes="0" containsString="0" containsNumber="1" containsInteger="1" minValue="3366" maxValue="8755"/>
    </cacheField>
    <cacheField name="nom complet" numFmtId="0">
      <sharedItems count="3">
        <s v="Conducteur 01"/>
        <s v="Conducteur 02"/>
        <s v="Conducteur 03"/>
      </sharedItems>
    </cacheField>
    <cacheField name="Colonne3" numFmtId="0">
      <sharedItems containsNonDate="0" containsString="0" containsBlank="1"/>
    </cacheField>
    <cacheField name="Colonne2" numFmtId="0">
      <sharedItems containsNonDate="0" containsString="0" containsBlank="1"/>
    </cacheField>
    <cacheField name="Formateur" numFmtId="0">
      <sharedItems/>
    </cacheField>
    <cacheField name="QteConso" numFmtId="0">
      <sharedItems containsSemiMixedTypes="0" containsString="0" containsNumber="1" minValue="58.01" maxValue="242.9"/>
    </cacheField>
    <cacheField name="Kms / Heures" numFmtId="0">
      <sharedItems containsSemiMixedTypes="0" containsString="0" containsNumber="1" containsInteger="1" minValue="169" maxValue="698"/>
    </cacheField>
    <cacheField name="Conso" numFmtId="0">
      <sharedItems containsSemiMixedTypes="0" containsString="0" containsNumber="1" minValue="15.53" maxValue="85.64"/>
    </cacheField>
    <cacheField name="Société" numFmtId="0">
      <sharedItems count="2">
        <s v="SOCIETE 1"/>
        <s v="SOCIETE 2"/>
      </sharedItems>
    </cacheField>
    <cacheField name="Agence" numFmtId="0">
      <sharedItems count="3">
        <s v="AGENCE 1"/>
        <s v="AGENCE 2"/>
        <s v="AGENCE 3"/>
      </sharedItems>
    </cacheField>
    <cacheField name="Region" numFmtId="0">
      <sharedItems count="2">
        <s v="REGION 1"/>
        <s v="REGION 2"/>
      </sharedItems>
    </cacheField>
    <cacheField name="Formateur 2" numFmtId="0">
      <sharedItems count="2">
        <s v="F1"/>
        <s v="F2"/>
      </sharedItems>
    </cacheField>
    <cacheField name="recaptrimL" numFmtId="0">
      <sharedItems containsSemiMixedTypes="0" containsString="0" containsNumber="1" minValue="222.88" maxValue="1794.2600000000002"/>
    </cacheField>
    <cacheField name="recaptrimLitm-1" numFmtId="0">
      <sharedItems containsSemiMixedTypes="0" containsString="0" containsNumber="1" containsInteger="1" minValue="0" maxValue="0"/>
    </cacheField>
    <cacheField name="recaptrimLitm-2" numFmtId="0">
      <sharedItems containsSemiMixedTypes="0" containsString="0" containsNumber="1" containsInteger="1" minValue="0" maxValue="0"/>
    </cacheField>
    <cacheField name="TotaltrimLit" numFmtId="0">
      <sharedItems containsSemiMixedTypes="0" containsString="0" containsNumber="1" minValue="222.88" maxValue="1794.2600000000002"/>
    </cacheField>
    <cacheField name="recaptrimkmsm" numFmtId="0">
      <sharedItems containsSemiMixedTypes="0" containsString="0" containsNumber="1" containsInteger="1" minValue="698" maxValue="5292"/>
    </cacheField>
    <cacheField name="recaptrimkmsm-1" numFmtId="0">
      <sharedItems containsSemiMixedTypes="0" containsString="0" containsNumber="1" containsInteger="1" minValue="0" maxValue="0"/>
    </cacheField>
    <cacheField name="recaptrimkmsm-2" numFmtId="0">
      <sharedItems containsSemiMixedTypes="0" containsString="0" containsNumber="1" containsInteger="1" minValue="0" maxValue="0"/>
    </cacheField>
    <cacheField name="Totaltrimkms" numFmtId="0">
      <sharedItems containsSemiMixedTypes="0" containsString="0" containsNumber="1" containsInteger="1" minValue="698" maxValue="5292"/>
    </cacheField>
    <cacheField name="Moy an personnel" numFmtId="2">
      <sharedItems containsSemiMixedTypes="0" containsString="0" containsNumber="1" minValue="29.059939301972687" maxValue="33.905139833711267"/>
    </cacheField>
    <cacheField name="mois num" numFmtId="0">
      <sharedItems containsSemiMixedTypes="0" containsString="0" containsNumber="1" containsInteger="1" minValue="1" maxValue="1"/>
    </cacheField>
    <cacheField name="Moy an veh" numFmtId="2">
      <sharedItems containsSemiMixedTypes="0" containsString="0" containsNumber="1" minValue="29.059939301972687" maxValue="33.905139833711267"/>
    </cacheField>
    <cacheField name="Mois" numFmtId="0">
      <sharedItems count="1">
        <s v="janvier"/>
      </sharedItems>
    </cacheField>
    <cacheField name="année" numFmtId="0">
      <sharedItems containsSemiMixedTypes="0" containsString="0" containsNumber="1" containsInteger="1" minValue="2013" maxValue="2013"/>
    </cacheField>
    <cacheField name="date sortie" numFmtId="14">
      <sharedItems count="1">
        <s v=""/>
      </sharedItems>
    </cacheField>
    <cacheField name="Marque Vehicule" numFmtId="0">
      <sharedItems/>
    </cacheField>
    <cacheField name="Famille veh" numFmtId="0">
      <sharedItems/>
    </cacheField>
    <cacheField name="Classe euro" numFmtId="0">
      <sharedItems count="2">
        <s v="EURO 2"/>
        <s v="EURO 3"/>
      </sharedItems>
    </cacheField>
    <cacheField name="MEC" numFmtId="14">
      <sharedItems containsSemiMixedTypes="0" containsNonDate="0" containsDate="1" containsString="0" minDate="1999-12-01T00:00:00" maxDate="2005-09-03T00:00:00"/>
    </cacheField>
    <cacheField name="type" numFmtId="0">
      <sharedItems count="2">
        <s v="TYPE 1"/>
        <s v="TYPE 2"/>
      </sharedItems>
    </cacheField>
    <cacheField name="Activité" numFmtId="0">
      <sharedItems count="2">
        <s v="E1"/>
        <s v="E3"/>
      </sharedItems>
    </cacheField>
    <cacheField name="Litres mois veh" numFmtId="0">
      <sharedItems containsSemiMixedTypes="0" containsString="0" containsNumber="1" minValue="383.01" maxValue="1794.2600000000002"/>
    </cacheField>
    <cacheField name="Km mois veh" numFmtId="0">
      <sharedItems containsSemiMixedTypes="0" containsString="0" containsNumber="1" containsInteger="1" minValue="1318" maxValue="5292"/>
    </cacheField>
    <cacheField name="mensuel" numFmtId="0" formula=" (recaptrimL/recaptrimkmsm )*100" databaseField="0"/>
    <cacheField name="trimestriel" numFmtId="0" formula=" (TotaltrimLit /Totaltrimkms )*100" databaseField="0"/>
    <cacheField name="mensuel veh" numFmtId="0" formula=" ('Litres mois veh' /'Km mois veh' )*100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d v="2013-01-04T00:00:00"/>
    <s v="0000 AA 00"/>
    <s v="0000AA00"/>
    <n v="8646"/>
    <x v="0"/>
    <m/>
    <m/>
    <s v="F1"/>
    <n v="115.01"/>
    <n v="372"/>
    <n v="30.92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1T00:00:00"/>
    <s v="0000 AA 00"/>
    <s v="0000AA00"/>
    <n v="8755"/>
    <x v="1"/>
    <m/>
    <m/>
    <s v="F2"/>
    <n v="222.88"/>
    <n v="698"/>
    <n v="31.93"/>
    <x v="0"/>
    <x v="0"/>
    <x v="0"/>
    <x v="1"/>
    <n v="222.88"/>
    <n v="0"/>
    <n v="0"/>
    <n v="222.88"/>
    <n v="698"/>
    <n v="0"/>
    <n v="0"/>
    <n v="698"/>
    <n v="31.931232091690543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6T00:00:00"/>
    <s v="0000 AA 00"/>
    <s v="0000AA00"/>
    <n v="8646"/>
    <x v="0"/>
    <m/>
    <m/>
    <s v="F1"/>
    <n v="126"/>
    <n v="436"/>
    <n v="28.9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1T00:00:00"/>
    <s v="0000 AA 00"/>
    <s v="0000AA00"/>
    <n v="8646"/>
    <x v="0"/>
    <m/>
    <m/>
    <s v="F1"/>
    <n v="160"/>
    <n v="544"/>
    <n v="29.41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3T00:00:00"/>
    <s v="0000 AA 00"/>
    <s v="0000AA00"/>
    <n v="8646"/>
    <x v="0"/>
    <m/>
    <m/>
    <s v="F1"/>
    <n v="175"/>
    <n v="582"/>
    <n v="30.0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8T00:00:00"/>
    <s v="0000 AA 00"/>
    <s v="0000AA00"/>
    <n v="8646"/>
    <x v="0"/>
    <m/>
    <m/>
    <s v="F1"/>
    <n v="142"/>
    <n v="497"/>
    <n v="28.5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31T00:00:00"/>
    <s v="0000 AA 00"/>
    <s v="0000AA00"/>
    <n v="8646"/>
    <x v="0"/>
    <m/>
    <m/>
    <s v="F1"/>
    <n v="156"/>
    <n v="454"/>
    <n v="34.36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03T00:00:00"/>
    <s v="0000 BB 00"/>
    <s v="0000BB00"/>
    <n v="8643"/>
    <x v="2"/>
    <m/>
    <m/>
    <s v="F1"/>
    <n v="180"/>
    <n v="535"/>
    <n v="33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7T00:00:00"/>
    <s v="0000 BB 00"/>
    <s v="0000BB00"/>
    <n v="8643"/>
    <x v="2"/>
    <m/>
    <m/>
    <s v="F1"/>
    <n v="238"/>
    <n v="544"/>
    <n v="43.7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8T00:00:00"/>
    <s v="0000 BB 00"/>
    <s v="0000BB00"/>
    <n v="8643"/>
    <x v="2"/>
    <m/>
    <m/>
    <s v="F1"/>
    <n v="140"/>
    <n v="482"/>
    <n v="29.0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9T00:00:00"/>
    <s v="0000 BB 00"/>
    <s v="0000BB00"/>
    <n v="8643"/>
    <x v="2"/>
    <m/>
    <m/>
    <s v="F1"/>
    <n v="137.43"/>
    <n v="502"/>
    <n v="27.38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10T00:00:00"/>
    <s v="0000 BB 00"/>
    <s v="0000BB00"/>
    <n v="8643"/>
    <x v="2"/>
    <m/>
    <m/>
    <s v="F1"/>
    <n v="100.65"/>
    <n v="648"/>
    <n v="15.53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11T00:00:00"/>
    <s v="0000 BB 00"/>
    <s v="0000BB00"/>
    <n v="8643"/>
    <x v="2"/>
    <m/>
    <m/>
    <s v="F1"/>
    <n v="100"/>
    <n v="206"/>
    <n v="48.5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14T00:00:00"/>
    <s v="0000 BB 00"/>
    <s v="0000BB00"/>
    <n v="8643"/>
    <x v="2"/>
    <m/>
    <m/>
    <s v="F1"/>
    <n v="144.72999999999999"/>
    <n v="169"/>
    <n v="85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14T00:00:00"/>
    <s v="0000 BB 00"/>
    <s v="0000BB00"/>
    <n v="8643"/>
    <x v="2"/>
    <m/>
    <m/>
    <s v="F1"/>
    <n v="159.25"/>
    <n v="476"/>
    <n v="33.46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24T00:00:00"/>
    <s v="0000 BB 00"/>
    <s v="0000BB00"/>
    <n v="8643"/>
    <x v="2"/>
    <m/>
    <m/>
    <s v="F1"/>
    <n v="242.9"/>
    <n v="634"/>
    <n v="38.31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30T00:00:00"/>
    <s v="0000 BB 00"/>
    <s v="0000BB00"/>
    <n v="8643"/>
    <x v="2"/>
    <m/>
    <m/>
    <s v="F1"/>
    <n v="161.9"/>
    <n v="591"/>
    <n v="27.39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30T00:00:00"/>
    <s v="0000 BB 00"/>
    <s v="0000BB00"/>
    <n v="8643"/>
    <x v="2"/>
    <m/>
    <m/>
    <s v="F1"/>
    <n v="189.4"/>
    <n v="505"/>
    <n v="37.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2T00:00:00"/>
    <s v="0000 CC 00"/>
    <s v="0000CC00"/>
    <n v="3366"/>
    <x v="2"/>
    <m/>
    <m/>
    <s v="F1"/>
    <n v="58.01"/>
    <n v="197"/>
    <n v="29.45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1"/>
    <n v="383.01"/>
    <n v="1318"/>
  </r>
  <r>
    <d v="2013-01-02T00:00:00"/>
    <s v="0000 CC 00"/>
    <s v="0000CC00"/>
    <n v="3366"/>
    <x v="2"/>
    <m/>
    <m/>
    <s v="F1"/>
    <n v="177"/>
    <n v="512"/>
    <n v="34.57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1"/>
    <n v="383.01"/>
    <n v="1318"/>
  </r>
  <r>
    <d v="2013-01-03T00:00:00"/>
    <s v="0000 CC 00"/>
    <s v="0000CC00"/>
    <n v="3366"/>
    <x v="2"/>
    <m/>
    <m/>
    <s v="F1"/>
    <n v="148"/>
    <n v="609"/>
    <n v="24.3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1"/>
    <n v="383.01"/>
    <n v="13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3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outline="1" outlineData="1" compactData="0" multipleFieldFilters="0">
  <location ref="A6:J12" firstHeaderRow="1" firstDataRow="4" firstDataCol="1" rowPageCount="3" colPageCount="1"/>
  <pivotFields count="40"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axis="axisRow" compact="0" showAll="0" defaultSubtotal="0">
      <items count="3">
        <item x="0"/>
        <item x="1"/>
        <item x="2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axis="axisPage" compact="0" showAll="0" defaultSubtotal="0">
      <items count="2">
        <item x="0"/>
        <item x="1"/>
      </items>
    </pivotField>
    <pivotField axis="axisCol" compact="0" showAll="0" defaultSubtotal="0">
      <items count="3">
        <item x="0"/>
        <item x="1"/>
        <item x="2"/>
      </items>
    </pivotField>
    <pivotField axis="axisCol" compact="0" showAll="0" defaultSubtotal="0">
      <items count="2">
        <item x="0"/>
        <item x="1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numFmtId="2" showAll="0" defaultSubtotal="0"/>
    <pivotField compact="0" showAll="0" defaultSubtotal="0"/>
    <pivotField compact="0" numFmtId="2" showAll="0" defaultSubtotal="0"/>
    <pivotField axis="axisPage" compact="0" showAll="0" defaultSubtotal="0">
      <items count="1">
        <item x="0"/>
      </items>
    </pivotField>
    <pivotField compact="0" showAll="0" defaultSubtotal="0"/>
    <pivotField axis="axisPage" compact="0" showAll="0" defaultSubtotal="0">
      <items count="1">
        <item x="0"/>
      </items>
    </pivotField>
    <pivotField compact="0" showAll="0" defaultSubtotal="0"/>
    <pivotField compact="0" showAll="0" defaultSubtotal="0"/>
    <pivotField compact="0" showAll="0" defaultSubtotal="0"/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dragToRow="0" dragToCol="0" dragToPage="0" showAll="0" defaultSubtotal="0"/>
    <pivotField dataField="1" compact="0" dragToRow="0" dragToCol="0" dragToPage="0" showAll="0" defaultSubtotal="0"/>
    <pivotField compact="0" dragToRow="0" dragToCol="0" dragToPage="0" showAll="0" defaultSubtotal="0"/>
  </pivotFields>
  <rowFields count="1">
    <field x="4"/>
  </rowFields>
  <rowItems count="3">
    <i>
      <x/>
    </i>
    <i>
      <x v="1"/>
    </i>
    <i>
      <x v="2"/>
    </i>
  </rowItems>
  <colFields count="3">
    <field x="13"/>
    <field x="12"/>
    <field x="-2"/>
  </colFields>
  <colItems count="9">
    <i>
      <x/>
      <x/>
      <x/>
    </i>
    <i r="2" i="1">
      <x v="1"/>
    </i>
    <i r="2" i="2">
      <x v="2"/>
    </i>
    <i>
      <x v="1"/>
      <x v="1"/>
      <x/>
    </i>
    <i r="2" i="1">
      <x v="1"/>
    </i>
    <i r="2" i="2">
      <x v="2"/>
    </i>
    <i r="1">
      <x v="2"/>
      <x/>
    </i>
    <i r="2" i="1">
      <x v="1"/>
    </i>
    <i r="2" i="2">
      <x v="2"/>
    </i>
  </colItems>
  <pageFields count="3">
    <pageField fld="26" hier="-1"/>
    <pageField fld="28" hier="-1"/>
    <pageField fld="11" hier="-1"/>
  </pageFields>
  <dataFields count="3">
    <dataField name="Moyenne / an personnel" fld="23" subtotal="average" baseField="0" baseItem="0" numFmtId="2"/>
    <dataField name="Moyenne trimestriel" fld="38" subtotal="average" baseField="0" baseItem="0"/>
    <dataField name="Moyenne mensuel" fld="37" subtotal="average" baseField="0" baseItem="0"/>
  </dataFields>
  <formats count="1">
    <format dxfId="4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23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A5:G11" firstHeaderRow="1" firstDataRow="5" firstDataCol="1" rowPageCount="3" colPageCount="1"/>
  <pivotFields count="40"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3">
        <item x="0"/>
        <item x="1"/>
        <item x="2"/>
      </items>
    </pivotField>
    <pivotField axis="axisCol" showAll="0" defaultSubtotal="0">
      <items count="2">
        <item x="0"/>
        <item x="1"/>
      </items>
    </pivotField>
    <pivotField axis="axisPage" showAll="0" defaultSubtotal="0">
      <items count="2">
        <item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/>
    <pivotField dataField="1" numFmtId="2" showAll="0" defaultSubtotal="0"/>
    <pivotField axis="axisPage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numFmtId="14" showAll="0" defaultSubtotal="0"/>
    <pivotField axis="axisRow" showAll="0" defaultSubtotal="0">
      <items count="2">
        <item x="0"/>
        <item x="1"/>
      </items>
    </pivotField>
    <pivotField axis="axisCol" showAll="0" defaultSubtotal="0">
      <items count="2">
        <item x="0"/>
        <item x="1"/>
      </items>
    </pivotField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1">
    <field x="33"/>
  </rowFields>
  <rowItems count="2">
    <i>
      <x/>
    </i>
    <i>
      <x v="1"/>
    </i>
  </rowItems>
  <colFields count="4">
    <field x="13"/>
    <field x="12"/>
    <field x="34"/>
    <field x="-2"/>
  </colFields>
  <colItems count="6">
    <i>
      <x/>
      <x/>
      <x/>
      <x/>
    </i>
    <i r="3" i="1">
      <x v="1"/>
    </i>
    <i>
      <x v="1"/>
      <x v="1"/>
      <x v="1"/>
      <x/>
    </i>
    <i r="3" i="1">
      <x v="1"/>
    </i>
    <i r="1">
      <x v="2"/>
      <x v="1"/>
      <x/>
    </i>
    <i r="3" i="1">
      <x v="1"/>
    </i>
  </colItems>
  <pageFields count="3">
    <pageField fld="26" hier="-1"/>
    <pageField fld="31" hier="-1"/>
    <pageField fld="14" hier="-1"/>
  </pageFields>
  <dataFields count="2">
    <dataField name="Moyenne / an veh" fld="25" subtotal="average" baseField="0" baseItem="0" numFmtId="2"/>
    <dataField name="Moyenne mensuel veh" fld="39" subtotal="average" baseField="0" baseItem="0"/>
  </dataFields>
  <formats count="1">
    <format dxfId="39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2" displayName="Tableau2" ref="A1:AK22" totalsRowShown="0">
  <autoFilter ref="A1:AK22">
    <filterColumn colId="35"/>
    <filterColumn colId="36"/>
  </autoFilter>
  <tableColumns count="37">
    <tableColumn id="1" name="Date" dataDxfId="61"/>
    <tableColumn id="2" name="Immat" dataDxfId="60"/>
    <tableColumn id="3" name="Immat1" dataDxfId="59"/>
    <tableColumn id="4" name="Matricule"/>
    <tableColumn id="5" name="nom complet"/>
    <tableColumn id="6" name="Colonne3"/>
    <tableColumn id="7" name="Colonne2"/>
    <tableColumn id="8" name="Formateur"/>
    <tableColumn id="9" name="QteConso" dataDxfId="58"/>
    <tableColumn id="10" name="Kms / Heures" dataDxfId="57"/>
    <tableColumn id="11" name="Conso"/>
    <tableColumn id="12" name="Société"/>
    <tableColumn id="13" name="Agence"/>
    <tableColumn id="14" name="Region"/>
    <tableColumn id="15" name="Formateur 2"/>
    <tableColumn id="16" name="recaptrimL" dataDxfId="38">
      <calculatedColumnFormula>SUMIFS([QteConso],[Matricule],Tableau2[[#This Row],[Matricule]],[mois num],(Tableau2[[#This Row],[mois num]]),[année],(Tableau2[[#This Row],[année]]))</calculatedColumnFormula>
    </tableColumn>
    <tableColumn id="17" name="recaptrimLitm-1" dataDxfId="56">
      <calculatedColumnFormula>SUMIFS([QteConso],[Matricule],Tableau2[[#This Row],[Matricule]],[mois num],IF(Tableau2[[#This Row],[mois num]]-1=(0),12,Tableau2[[#This Row],[mois num]]-1),[année],IF(Tableau2[[#This Row],[mois num]]-1=(0),Tableau2[[#This Row],[année]]-1,Tableau2[[#This Row],[année]]))</calculatedColumnFormula>
    </tableColumn>
    <tableColumn id="18" name="recaptrimLitm-2" dataDxfId="55">
      <calculatedColumnFormula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calculatedColumnFormula>
    </tableColumn>
    <tableColumn id="19" name="TotaltrimLit" dataDxfId="54">
      <calculatedColumnFormula>SUM(Tableau2[[#This Row],[recaptrimL]],Tableau2[[#This Row],[recaptrimLitm-1]],Tableau2[[#This Row],[recaptrimLitm-2]])</calculatedColumnFormula>
    </tableColumn>
    <tableColumn id="20" name="recaptrimkmsm">
      <calculatedColumnFormula>SUMIFS([Kms / Heures],[Matricule],Tableau2[[#This Row],[Matricule]],[mois num],(Tableau2[[#This Row],[mois num]]),[année],(Tableau2[[#This Row],[année]]))</calculatedColumnFormula>
    </tableColumn>
    <tableColumn id="21" name="recaptrimkmsm-1" dataDxfId="53">
      <calculatedColumnFormula>SUMIFS([Kms / Heures],[Matricule],Tableau2[[#This Row],[Matricule]],[mois num],IF(Tableau2[[#This Row],[mois num]]-1=(0),12,Tableau2[[#This Row],[mois num]]-1),[année],IF(Tableau2[[#This Row],[mois num]]-1=(0),Tableau2[[#This Row],[année]]-1,Tableau2[[#This Row],[année]]))</calculatedColumnFormula>
    </tableColumn>
    <tableColumn id="22" name="recaptrimkmsm-2" dataDxfId="52">
      <calculatedColumnFormula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calculatedColumnFormula>
    </tableColumn>
    <tableColumn id="23" name="Totaltrimkms" dataDxfId="51">
      <calculatedColumnFormula>SUM(Tableau2[[#This Row],[recaptrimkmsm]],Tableau2[[#This Row],[recaptrimkmsm-1]],Tableau2[[#This Row],[recaptrimkmsm-2]])</calculatedColumnFormula>
    </tableColumn>
    <tableColumn id="24" name="Moy an personnel" dataDxfId="24">
      <calculatedColumnFormula>(SUMIFS([QteConso],[Matricule],Tableau2[[#This Row],[Matricule]],[année],Tableau2[[#This Row],[année]])/(SUMIFS([Kms / Heures],[Matricule],Tableau2[[#This Row],[Matricule]],[année],Tableau2[[#This Row],[année]])))*100</calculatedColumnFormula>
    </tableColumn>
    <tableColumn id="25" name="mois num" dataDxfId="50">
      <calculatedColumnFormula>MONTH(Tableau2[[#This Row],[Date]])</calculatedColumnFormula>
    </tableColumn>
    <tableColumn id="26" name="Moy an veh" dataDxfId="27">
      <calculatedColumnFormula>(SUMIFS([QteConso],[Immat1],Tableau2[[#This Row],[Immat1]],[année],Tableau2[[#This Row],[année]])/(SUMIFS([Kms / Heures],[Immat1],Tableau2[[#This Row],[Immat1]],[année],Tableau2[[#This Row],[année]])))*100</calculatedColumnFormula>
    </tableColumn>
    <tableColumn id="27" name="Mois" dataDxfId="49">
      <calculatedColumnFormula>TEXT(30*MONTH(Tableau2[[#This Row],[Date]]),"mmmm")</calculatedColumnFormula>
    </tableColumn>
    <tableColumn id="28" name="année" dataDxfId="48">
      <calculatedColumnFormula>YEAR(Tableau2[[#This Row],[Date]])</calculatedColumnFormula>
    </tableColumn>
    <tableColumn id="29" name="date sortie" dataDxfId="47"/>
    <tableColumn id="30" name="Marque Vehicule" dataDxfId="46"/>
    <tableColumn id="31" name="Famille veh" dataDxfId="45"/>
    <tableColumn id="32" name="Classe euro" dataDxfId="44"/>
    <tableColumn id="33" name="MEC" dataDxfId="43"/>
    <tableColumn id="34" name="type" dataDxfId="42"/>
    <tableColumn id="35" name="Activité" dataDxfId="41"/>
    <tableColumn id="36" name="Litres mois veh" dataDxfId="37">
      <calculatedColumnFormula>SUMIFS([QteConso],[Immat1],Tableau2[[#This Row],[Immat1]],[mois num],(Tableau2[[#This Row],[mois num]]),[année],(Tableau2[[#This Row],[année]]))</calculatedColumnFormula>
    </tableColumn>
    <tableColumn id="37" name="Km mois veh" dataDxfId="36">
      <calculatedColumnFormula>SUMIFS([Kms / Heures],[Immat1],Tableau2[[#This Row],[Immat1]],[mois num],(Tableau2[[#This Row],[mois num]]),[année],(Tableau2[[#This Row],[année]]))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22"/>
  <sheetViews>
    <sheetView topLeftCell="M1" workbookViewId="0">
      <selection activeCell="Z5" sqref="Z5"/>
    </sheetView>
  </sheetViews>
  <sheetFormatPr baseColWidth="10" defaultRowHeight="15"/>
  <cols>
    <col min="4" max="4" width="11.5703125" customWidth="1"/>
    <col min="5" max="5" width="14.85546875" customWidth="1"/>
    <col min="6" max="7" width="11.5703125" customWidth="1"/>
    <col min="8" max="8" width="12.42578125" customWidth="1"/>
    <col min="9" max="9" width="11.85546875" customWidth="1"/>
    <col min="10" max="10" width="14.85546875" customWidth="1"/>
    <col min="15" max="15" width="18.28515625" customWidth="1"/>
    <col min="16" max="16" width="12.5703125" customWidth="1"/>
    <col min="17" max="18" width="17.28515625" customWidth="1"/>
    <col min="19" max="19" width="13.42578125" customWidth="1"/>
    <col min="20" max="20" width="17" customWidth="1"/>
    <col min="21" max="22" width="18.7109375" customWidth="1"/>
    <col min="23" max="23" width="14.85546875" customWidth="1"/>
    <col min="24" max="24" width="19" customWidth="1"/>
    <col min="25" max="25" width="11.85546875" customWidth="1"/>
    <col min="26" max="26" width="13.28515625" customWidth="1"/>
    <col min="29" max="29" width="12.7109375" customWidth="1"/>
    <col min="31" max="31" width="13.42578125" customWidth="1"/>
    <col min="32" max="32" width="13.28515625" customWidth="1"/>
  </cols>
  <sheetData>
    <row r="1" spans="1:37">
      <c r="A1" s="2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74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4" t="s">
        <v>22</v>
      </c>
      <c r="Y1" s="1" t="s">
        <v>23</v>
      </c>
      <c r="Z1" s="4" t="s">
        <v>24</v>
      </c>
      <c r="AA1" s="1" t="s">
        <v>25</v>
      </c>
      <c r="AB1" s="1" t="s">
        <v>26</v>
      </c>
      <c r="AC1" s="2" t="s">
        <v>27</v>
      </c>
      <c r="AD1" s="1" t="s">
        <v>56</v>
      </c>
      <c r="AE1" s="1" t="s">
        <v>28</v>
      </c>
      <c r="AF1" s="1" t="s">
        <v>29</v>
      </c>
      <c r="AG1" s="2" t="s">
        <v>30</v>
      </c>
      <c r="AH1" s="2" t="s">
        <v>31</v>
      </c>
      <c r="AI1" s="1" t="s">
        <v>32</v>
      </c>
      <c r="AJ1" s="1" t="s">
        <v>71</v>
      </c>
      <c r="AK1" s="1" t="s">
        <v>72</v>
      </c>
    </row>
    <row r="2" spans="1:37">
      <c r="A2" s="2">
        <v>41278</v>
      </c>
      <c r="B2" s="2" t="s">
        <v>43</v>
      </c>
      <c r="C2" s="2" t="s">
        <v>44</v>
      </c>
      <c r="D2" s="1">
        <v>8646</v>
      </c>
      <c r="E2" s="1" t="s">
        <v>40</v>
      </c>
      <c r="F2" s="1"/>
      <c r="G2" s="1"/>
      <c r="H2" s="1" t="s">
        <v>38</v>
      </c>
      <c r="I2" s="3">
        <v>115.01</v>
      </c>
      <c r="J2" s="3">
        <v>372</v>
      </c>
      <c r="K2" s="1">
        <v>30.92</v>
      </c>
      <c r="L2" s="1" t="s">
        <v>49</v>
      </c>
      <c r="M2" s="1" t="s">
        <v>51</v>
      </c>
      <c r="N2" s="1" t="s">
        <v>54</v>
      </c>
      <c r="O2" s="1" t="s">
        <v>38</v>
      </c>
      <c r="P2" s="5">
        <f>SUMIFS([QteConso],[Matricule],Tableau2[[#This Row],[Matricule]],[mois num],(Tableau2[[#This Row],[mois num]]),[année],(Tableau2[[#This Row],[année]]))</f>
        <v>874.01</v>
      </c>
      <c r="Q2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" s="5">
        <f>SUM(Tableau2[[#This Row],[recaptrimL]],Tableau2[[#This Row],[recaptrimLitm-1]],Tableau2[[#This Row],[recaptrimLitm-2]])</f>
        <v>874.01</v>
      </c>
      <c r="T2" s="1">
        <f>SUMIFS([Kms / Heures],[Matricule],Tableau2[[#This Row],[Matricule]],[mois num],(Tableau2[[#This Row],[mois num]]),[année],(Tableau2[[#This Row],[année]]))</f>
        <v>2885</v>
      </c>
      <c r="U2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" s="5">
        <f>SUM(Tableau2[[#This Row],[recaptrimkmsm]],Tableau2[[#This Row],[recaptrimkmsm-1]],Tableau2[[#This Row],[recaptrimkmsm-2]])</f>
        <v>2885</v>
      </c>
      <c r="X2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2" s="5">
        <f>MONTH(Tableau2[[#This Row],[Date]])</f>
        <v>1</v>
      </c>
      <c r="Z2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2" s="5" t="str">
        <f>TEXT(30*MONTH(Tableau2[[#This Row],[Date]]),"mmmm")</f>
        <v>janvier</v>
      </c>
      <c r="AB2" s="5">
        <f>YEAR(Tableau2[[#This Row],[Date]])</f>
        <v>2013</v>
      </c>
      <c r="AC2" s="2" t="s">
        <v>33</v>
      </c>
      <c r="AD2" s="5" t="s">
        <v>57</v>
      </c>
      <c r="AE2" s="5" t="s">
        <v>59</v>
      </c>
      <c r="AF2" s="5" t="s">
        <v>34</v>
      </c>
      <c r="AG2" s="2">
        <v>36495</v>
      </c>
      <c r="AH2" s="5" t="s">
        <v>60</v>
      </c>
      <c r="AI2" s="5" t="s">
        <v>35</v>
      </c>
      <c r="AJ2" s="5">
        <f>SUMIFS([QteConso],[Immat1],Tableau2[[#This Row],[Immat1]],[mois num],(Tableau2[[#This Row],[mois num]]),[année],(Tableau2[[#This Row],[année]]))</f>
        <v>1096.8899999999999</v>
      </c>
      <c r="AK2" s="5">
        <f>SUMIFS([Kms / Heures],[Immat1],Tableau2[[#This Row],[Immat1]],[mois num],(Tableau2[[#This Row],[mois num]]),[année],(Tableau2[[#This Row],[année]]))</f>
        <v>3583</v>
      </c>
    </row>
    <row r="3" spans="1:37">
      <c r="A3" s="2">
        <v>41285</v>
      </c>
      <c r="B3" s="2" t="s">
        <v>43</v>
      </c>
      <c r="C3" s="2" t="s">
        <v>44</v>
      </c>
      <c r="D3" s="1">
        <v>8755</v>
      </c>
      <c r="E3" s="1" t="s">
        <v>41</v>
      </c>
      <c r="F3" s="1"/>
      <c r="G3" s="1"/>
      <c r="H3" s="1" t="s">
        <v>39</v>
      </c>
      <c r="I3" s="3">
        <v>222.88</v>
      </c>
      <c r="J3" s="3">
        <v>698</v>
      </c>
      <c r="K3" s="1">
        <v>31.93</v>
      </c>
      <c r="L3" s="1" t="s">
        <v>49</v>
      </c>
      <c r="M3" s="1" t="s">
        <v>51</v>
      </c>
      <c r="N3" s="1" t="s">
        <v>54</v>
      </c>
      <c r="O3" s="1" t="s">
        <v>39</v>
      </c>
      <c r="P3" s="5">
        <f>SUMIFS([QteConso],[Matricule],Tableau2[[#This Row],[Matricule]],[mois num],(Tableau2[[#This Row],[mois num]]),[année],(Tableau2[[#This Row],[année]]))</f>
        <v>222.88</v>
      </c>
      <c r="Q3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3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3" s="5">
        <f>SUM(Tableau2[[#This Row],[recaptrimL]],Tableau2[[#This Row],[recaptrimLitm-1]],Tableau2[[#This Row],[recaptrimLitm-2]])</f>
        <v>222.88</v>
      </c>
      <c r="T3" s="1">
        <f>SUMIFS([Kms / Heures],[Matricule],Tableau2[[#This Row],[Matricule]],[mois num],(Tableau2[[#This Row],[mois num]]),[année],(Tableau2[[#This Row],[année]]))</f>
        <v>698</v>
      </c>
      <c r="U3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3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3" s="5">
        <f>SUM(Tableau2[[#This Row],[recaptrimkmsm]],Tableau2[[#This Row],[recaptrimkmsm-1]],Tableau2[[#This Row],[recaptrimkmsm-2]])</f>
        <v>698</v>
      </c>
      <c r="X3" s="4">
        <f>(SUMIFS([QteConso],[Matricule],Tableau2[[#This Row],[Matricule]],[année],Tableau2[[#This Row],[année]])/(SUMIFS([Kms / Heures],[Matricule],Tableau2[[#This Row],[Matricule]],[année],Tableau2[[#This Row],[année]])))*100</f>
        <v>31.931232091690543</v>
      </c>
      <c r="Y3" s="5">
        <f>MONTH(Tableau2[[#This Row],[Date]])</f>
        <v>1</v>
      </c>
      <c r="Z3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3" s="5" t="str">
        <f>TEXT(30*MONTH(Tableau2[[#This Row],[Date]]),"mmmm")</f>
        <v>janvier</v>
      </c>
      <c r="AB3" s="5">
        <f>YEAR(Tableau2[[#This Row],[Date]])</f>
        <v>2013</v>
      </c>
      <c r="AC3" s="2" t="s">
        <v>33</v>
      </c>
      <c r="AD3" s="5" t="s">
        <v>57</v>
      </c>
      <c r="AE3" s="5" t="s">
        <v>59</v>
      </c>
      <c r="AF3" s="5" t="s">
        <v>34</v>
      </c>
      <c r="AG3" s="2">
        <v>36495</v>
      </c>
      <c r="AH3" s="5" t="s">
        <v>60</v>
      </c>
      <c r="AI3" s="5" t="s">
        <v>35</v>
      </c>
      <c r="AJ3" s="5">
        <f>SUMIFS([QteConso],[Immat1],Tableau2[[#This Row],[Immat1]],[mois num],(Tableau2[[#This Row],[mois num]]),[année],(Tableau2[[#This Row],[année]]))</f>
        <v>1096.8899999999999</v>
      </c>
      <c r="AK3" s="5">
        <f>SUMIFS([Kms / Heures],[Immat1],Tableau2[[#This Row],[Immat1]],[mois num],(Tableau2[[#This Row],[mois num]]),[année],(Tableau2[[#This Row],[année]]))</f>
        <v>3583</v>
      </c>
    </row>
    <row r="4" spans="1:37">
      <c r="A4" s="2">
        <v>41290</v>
      </c>
      <c r="B4" s="2" t="s">
        <v>43</v>
      </c>
      <c r="C4" s="2" t="s">
        <v>44</v>
      </c>
      <c r="D4" s="1">
        <v>8646</v>
      </c>
      <c r="E4" s="1" t="s">
        <v>40</v>
      </c>
      <c r="F4" s="1"/>
      <c r="G4" s="1"/>
      <c r="H4" s="1" t="s">
        <v>38</v>
      </c>
      <c r="I4" s="3">
        <v>126</v>
      </c>
      <c r="J4" s="3">
        <v>436</v>
      </c>
      <c r="K4" s="1">
        <v>28.9</v>
      </c>
      <c r="L4" s="1" t="s">
        <v>49</v>
      </c>
      <c r="M4" s="1" t="s">
        <v>51</v>
      </c>
      <c r="N4" s="1" t="s">
        <v>54</v>
      </c>
      <c r="O4" s="1" t="s">
        <v>38</v>
      </c>
      <c r="P4" s="5">
        <f>SUMIFS([QteConso],[Matricule],Tableau2[[#This Row],[Matricule]],[mois num],(Tableau2[[#This Row],[mois num]]),[année],(Tableau2[[#This Row],[année]]))</f>
        <v>874.01</v>
      </c>
      <c r="Q4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4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4" s="5">
        <f>SUM(Tableau2[[#This Row],[recaptrimL]],Tableau2[[#This Row],[recaptrimLitm-1]],Tableau2[[#This Row],[recaptrimLitm-2]])</f>
        <v>874.01</v>
      </c>
      <c r="T4" s="1">
        <f>SUMIFS([Kms / Heures],[Matricule],Tableau2[[#This Row],[Matricule]],[mois num],(Tableau2[[#This Row],[mois num]]),[année],(Tableau2[[#This Row],[année]]))</f>
        <v>2885</v>
      </c>
      <c r="U4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4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4" s="5">
        <f>SUM(Tableau2[[#This Row],[recaptrimkmsm]],Tableau2[[#This Row],[recaptrimkmsm-1]],Tableau2[[#This Row],[recaptrimkmsm-2]])</f>
        <v>2885</v>
      </c>
      <c r="X4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4" s="5">
        <f>MONTH(Tableau2[[#This Row],[Date]])</f>
        <v>1</v>
      </c>
      <c r="Z4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4" s="5" t="str">
        <f>TEXT(30*MONTH(Tableau2[[#This Row],[Date]]),"mmmm")</f>
        <v>janvier</v>
      </c>
      <c r="AB4" s="5">
        <f>YEAR(Tableau2[[#This Row],[Date]])</f>
        <v>2013</v>
      </c>
      <c r="AC4" s="2" t="s">
        <v>33</v>
      </c>
      <c r="AD4" s="5" t="s">
        <v>57</v>
      </c>
      <c r="AE4" s="5" t="s">
        <v>59</v>
      </c>
      <c r="AF4" s="5" t="s">
        <v>34</v>
      </c>
      <c r="AG4" s="2">
        <v>36495</v>
      </c>
      <c r="AH4" s="5" t="s">
        <v>60</v>
      </c>
      <c r="AI4" s="5" t="s">
        <v>35</v>
      </c>
      <c r="AJ4" s="5">
        <f>SUMIFS([QteConso],[Immat1],Tableau2[[#This Row],[Immat1]],[mois num],(Tableau2[[#This Row],[mois num]]),[année],(Tableau2[[#This Row],[année]]))</f>
        <v>1096.8899999999999</v>
      </c>
      <c r="AK4" s="5">
        <f>SUMIFS([Kms / Heures],[Immat1],Tableau2[[#This Row],[Immat1]],[mois num],(Tableau2[[#This Row],[mois num]]),[année],(Tableau2[[#This Row],[année]]))</f>
        <v>3583</v>
      </c>
    </row>
    <row r="5" spans="1:37">
      <c r="A5" s="2">
        <v>41295</v>
      </c>
      <c r="B5" s="2" t="s">
        <v>43</v>
      </c>
      <c r="C5" s="2" t="s">
        <v>44</v>
      </c>
      <c r="D5" s="1">
        <v>8646</v>
      </c>
      <c r="E5" s="1" t="s">
        <v>40</v>
      </c>
      <c r="F5" s="1"/>
      <c r="G5" s="1"/>
      <c r="H5" s="1" t="s">
        <v>38</v>
      </c>
      <c r="I5" s="3">
        <v>160</v>
      </c>
      <c r="J5" s="3">
        <v>544</v>
      </c>
      <c r="K5" s="1">
        <v>29.41</v>
      </c>
      <c r="L5" s="1" t="s">
        <v>49</v>
      </c>
      <c r="M5" s="1" t="s">
        <v>51</v>
      </c>
      <c r="N5" s="1" t="s">
        <v>54</v>
      </c>
      <c r="O5" s="1" t="s">
        <v>38</v>
      </c>
      <c r="P5" s="5">
        <f>SUMIFS([QteConso],[Matricule],Tableau2[[#This Row],[Matricule]],[mois num],(Tableau2[[#This Row],[mois num]]),[année],(Tableau2[[#This Row],[année]]))</f>
        <v>874.01</v>
      </c>
      <c r="Q5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5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5" s="5">
        <f>SUM(Tableau2[[#This Row],[recaptrimL]],Tableau2[[#This Row],[recaptrimLitm-1]],Tableau2[[#This Row],[recaptrimLitm-2]])</f>
        <v>874.01</v>
      </c>
      <c r="T5" s="1">
        <f>SUMIFS([Kms / Heures],[Matricule],Tableau2[[#This Row],[Matricule]],[mois num],(Tableau2[[#This Row],[mois num]]),[année],(Tableau2[[#This Row],[année]]))</f>
        <v>2885</v>
      </c>
      <c r="U5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5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5" s="5">
        <f>SUM(Tableau2[[#This Row],[recaptrimkmsm]],Tableau2[[#This Row],[recaptrimkmsm-1]],Tableau2[[#This Row],[recaptrimkmsm-2]])</f>
        <v>2885</v>
      </c>
      <c r="X5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5" s="5">
        <f>MONTH(Tableau2[[#This Row],[Date]])</f>
        <v>1</v>
      </c>
      <c r="Z5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5" s="5" t="str">
        <f>TEXT(30*MONTH(Tableau2[[#This Row],[Date]]),"mmmm")</f>
        <v>janvier</v>
      </c>
      <c r="AB5" s="5">
        <f>YEAR(Tableau2[[#This Row],[Date]])</f>
        <v>2013</v>
      </c>
      <c r="AC5" s="2" t="s">
        <v>33</v>
      </c>
      <c r="AD5" s="5" t="s">
        <v>57</v>
      </c>
      <c r="AE5" s="5" t="s">
        <v>59</v>
      </c>
      <c r="AF5" s="5" t="s">
        <v>34</v>
      </c>
      <c r="AG5" s="2">
        <v>36495</v>
      </c>
      <c r="AH5" s="5" t="s">
        <v>60</v>
      </c>
      <c r="AI5" s="5" t="s">
        <v>35</v>
      </c>
      <c r="AJ5" s="5">
        <f>SUMIFS([QteConso],[Immat1],Tableau2[[#This Row],[Immat1]],[mois num],(Tableau2[[#This Row],[mois num]]),[année],(Tableau2[[#This Row],[année]]))</f>
        <v>1096.8899999999999</v>
      </c>
      <c r="AK5" s="5">
        <f>SUMIFS([Kms / Heures],[Immat1],Tableau2[[#This Row],[Immat1]],[mois num],(Tableau2[[#This Row],[mois num]]),[année],(Tableau2[[#This Row],[année]]))</f>
        <v>3583</v>
      </c>
    </row>
    <row r="6" spans="1:37">
      <c r="A6" s="2">
        <v>41297</v>
      </c>
      <c r="B6" s="2" t="s">
        <v>43</v>
      </c>
      <c r="C6" s="2" t="s">
        <v>44</v>
      </c>
      <c r="D6" s="1">
        <v>8646</v>
      </c>
      <c r="E6" s="1" t="s">
        <v>40</v>
      </c>
      <c r="F6" s="1"/>
      <c r="G6" s="1"/>
      <c r="H6" s="1" t="s">
        <v>38</v>
      </c>
      <c r="I6" s="3">
        <v>175</v>
      </c>
      <c r="J6" s="3">
        <v>582</v>
      </c>
      <c r="K6" s="1">
        <v>30.07</v>
      </c>
      <c r="L6" s="1" t="s">
        <v>49</v>
      </c>
      <c r="M6" s="1" t="s">
        <v>51</v>
      </c>
      <c r="N6" s="1" t="s">
        <v>54</v>
      </c>
      <c r="O6" s="1" t="s">
        <v>38</v>
      </c>
      <c r="P6" s="5">
        <f>SUMIFS([QteConso],[Matricule],Tableau2[[#This Row],[Matricule]],[mois num],(Tableau2[[#This Row],[mois num]]),[année],(Tableau2[[#This Row],[année]]))</f>
        <v>874.01</v>
      </c>
      <c r="Q6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6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6" s="5">
        <f>SUM(Tableau2[[#This Row],[recaptrimL]],Tableau2[[#This Row],[recaptrimLitm-1]],Tableau2[[#This Row],[recaptrimLitm-2]])</f>
        <v>874.01</v>
      </c>
      <c r="T6" s="1">
        <f>SUMIFS([Kms / Heures],[Matricule],Tableau2[[#This Row],[Matricule]],[mois num],(Tableau2[[#This Row],[mois num]]),[année],(Tableau2[[#This Row],[année]]))</f>
        <v>2885</v>
      </c>
      <c r="U6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6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6" s="5">
        <f>SUM(Tableau2[[#This Row],[recaptrimkmsm]],Tableau2[[#This Row],[recaptrimkmsm-1]],Tableau2[[#This Row],[recaptrimkmsm-2]])</f>
        <v>2885</v>
      </c>
      <c r="X6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6" s="5">
        <f>MONTH(Tableau2[[#This Row],[Date]])</f>
        <v>1</v>
      </c>
      <c r="Z6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6" s="5" t="str">
        <f>TEXT(30*MONTH(Tableau2[[#This Row],[Date]]),"mmmm")</f>
        <v>janvier</v>
      </c>
      <c r="AB6" s="5">
        <f>YEAR(Tableau2[[#This Row],[Date]])</f>
        <v>2013</v>
      </c>
      <c r="AC6" s="2" t="s">
        <v>33</v>
      </c>
      <c r="AD6" s="5" t="s">
        <v>57</v>
      </c>
      <c r="AE6" s="5" t="s">
        <v>59</v>
      </c>
      <c r="AF6" s="5" t="s">
        <v>34</v>
      </c>
      <c r="AG6" s="2">
        <v>36495</v>
      </c>
      <c r="AH6" s="5" t="s">
        <v>60</v>
      </c>
      <c r="AI6" s="5" t="s">
        <v>35</v>
      </c>
      <c r="AJ6" s="5">
        <f>SUMIFS([QteConso],[Immat1],Tableau2[[#This Row],[Immat1]],[mois num],(Tableau2[[#This Row],[mois num]]),[année],(Tableau2[[#This Row],[année]]))</f>
        <v>1096.8899999999999</v>
      </c>
      <c r="AK6" s="5">
        <f>SUMIFS([Kms / Heures],[Immat1],Tableau2[[#This Row],[Immat1]],[mois num],(Tableau2[[#This Row],[mois num]]),[année],(Tableau2[[#This Row],[année]]))</f>
        <v>3583</v>
      </c>
    </row>
    <row r="7" spans="1:37">
      <c r="A7" s="2">
        <v>41302</v>
      </c>
      <c r="B7" s="2" t="s">
        <v>43</v>
      </c>
      <c r="C7" s="2" t="s">
        <v>44</v>
      </c>
      <c r="D7" s="1">
        <v>8646</v>
      </c>
      <c r="E7" s="1" t="s">
        <v>40</v>
      </c>
      <c r="F7" s="1"/>
      <c r="G7" s="1"/>
      <c r="H7" s="1" t="s">
        <v>38</v>
      </c>
      <c r="I7" s="3">
        <v>142</v>
      </c>
      <c r="J7" s="3">
        <v>497</v>
      </c>
      <c r="K7" s="1">
        <v>28.57</v>
      </c>
      <c r="L7" s="1" t="s">
        <v>49</v>
      </c>
      <c r="M7" s="1" t="s">
        <v>51</v>
      </c>
      <c r="N7" s="1" t="s">
        <v>54</v>
      </c>
      <c r="O7" s="1" t="s">
        <v>38</v>
      </c>
      <c r="P7" s="5">
        <f>SUMIFS([QteConso],[Matricule],Tableau2[[#This Row],[Matricule]],[mois num],(Tableau2[[#This Row],[mois num]]),[année],(Tableau2[[#This Row],[année]]))</f>
        <v>874.01</v>
      </c>
      <c r="Q7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7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7" s="5">
        <f>SUM(Tableau2[[#This Row],[recaptrimL]],Tableau2[[#This Row],[recaptrimLitm-1]],Tableau2[[#This Row],[recaptrimLitm-2]])</f>
        <v>874.01</v>
      </c>
      <c r="T7" s="1">
        <f>SUMIFS([Kms / Heures],[Matricule],Tableau2[[#This Row],[Matricule]],[mois num],(Tableau2[[#This Row],[mois num]]),[année],(Tableau2[[#This Row],[année]]))</f>
        <v>2885</v>
      </c>
      <c r="U7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7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7" s="5">
        <f>SUM(Tableau2[[#This Row],[recaptrimkmsm]],Tableau2[[#This Row],[recaptrimkmsm-1]],Tableau2[[#This Row],[recaptrimkmsm-2]])</f>
        <v>2885</v>
      </c>
      <c r="X7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7" s="5">
        <f>MONTH(Tableau2[[#This Row],[Date]])</f>
        <v>1</v>
      </c>
      <c r="Z7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7" s="5" t="str">
        <f>TEXT(30*MONTH(Tableau2[[#This Row],[Date]]),"mmmm")</f>
        <v>janvier</v>
      </c>
      <c r="AB7" s="5">
        <f>YEAR(Tableau2[[#This Row],[Date]])</f>
        <v>2013</v>
      </c>
      <c r="AC7" s="2" t="s">
        <v>33</v>
      </c>
      <c r="AD7" s="5" t="s">
        <v>57</v>
      </c>
      <c r="AE7" s="5" t="s">
        <v>59</v>
      </c>
      <c r="AF7" s="5" t="s">
        <v>34</v>
      </c>
      <c r="AG7" s="2">
        <v>36495</v>
      </c>
      <c r="AH7" s="5" t="s">
        <v>60</v>
      </c>
      <c r="AI7" s="5" t="s">
        <v>35</v>
      </c>
      <c r="AJ7" s="5">
        <f>SUMIFS([QteConso],[Immat1],Tableau2[[#This Row],[Immat1]],[mois num],(Tableau2[[#This Row],[mois num]]),[année],(Tableau2[[#This Row],[année]]))</f>
        <v>1096.8899999999999</v>
      </c>
      <c r="AK7" s="5">
        <f>SUMIFS([Kms / Heures],[Immat1],Tableau2[[#This Row],[Immat1]],[mois num],(Tableau2[[#This Row],[mois num]]),[année],(Tableau2[[#This Row],[année]]))</f>
        <v>3583</v>
      </c>
    </row>
    <row r="8" spans="1:37">
      <c r="A8" s="2">
        <v>41305</v>
      </c>
      <c r="B8" s="2" t="s">
        <v>43</v>
      </c>
      <c r="C8" s="2" t="s">
        <v>44</v>
      </c>
      <c r="D8" s="1">
        <v>8646</v>
      </c>
      <c r="E8" s="1" t="s">
        <v>40</v>
      </c>
      <c r="F8" s="1"/>
      <c r="G8" s="1"/>
      <c r="H8" s="1" t="s">
        <v>38</v>
      </c>
      <c r="I8" s="3">
        <v>156</v>
      </c>
      <c r="J8" s="3">
        <v>454</v>
      </c>
      <c r="K8" s="1">
        <v>34.36</v>
      </c>
      <c r="L8" s="1" t="s">
        <v>49</v>
      </c>
      <c r="M8" s="1" t="s">
        <v>51</v>
      </c>
      <c r="N8" s="1" t="s">
        <v>54</v>
      </c>
      <c r="O8" s="1" t="s">
        <v>38</v>
      </c>
      <c r="P8" s="5">
        <f>SUMIFS([QteConso],[Matricule],Tableau2[[#This Row],[Matricule]],[mois num],(Tableau2[[#This Row],[mois num]]),[année],(Tableau2[[#This Row],[année]]))</f>
        <v>874.01</v>
      </c>
      <c r="Q8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8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8" s="5">
        <f>SUM(Tableau2[[#This Row],[recaptrimL]],Tableau2[[#This Row],[recaptrimLitm-1]],Tableau2[[#This Row],[recaptrimLitm-2]])</f>
        <v>874.01</v>
      </c>
      <c r="T8" s="1">
        <f>SUMIFS([Kms / Heures],[Matricule],Tableau2[[#This Row],[Matricule]],[mois num],(Tableau2[[#This Row],[mois num]]),[année],(Tableau2[[#This Row],[année]]))</f>
        <v>2885</v>
      </c>
      <c r="U8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8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8" s="5">
        <f>SUM(Tableau2[[#This Row],[recaptrimkmsm]],Tableau2[[#This Row],[recaptrimkmsm-1]],Tableau2[[#This Row],[recaptrimkmsm-2]])</f>
        <v>2885</v>
      </c>
      <c r="X8" s="4">
        <f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8" s="5">
        <f>MONTH(Tableau2[[#This Row],[Date]])</f>
        <v>1</v>
      </c>
      <c r="Z8" s="4">
        <f>(SUMIFS([QteConso],[Immat1],Tableau2[[#This Row],[Immat1]],[année],Tableau2[[#This Row],[année]])/(SUMIFS([Kms / Heures],[Immat1],Tableau2[[#This Row],[Immat1]],[année],Tableau2[[#This Row],[année]])))*100</f>
        <v>30.613731509907893</v>
      </c>
      <c r="AA8" s="5" t="str">
        <f>TEXT(30*MONTH(Tableau2[[#This Row],[Date]]),"mmmm")</f>
        <v>janvier</v>
      </c>
      <c r="AB8" s="5">
        <f>YEAR(Tableau2[[#This Row],[Date]])</f>
        <v>2013</v>
      </c>
      <c r="AC8" s="2" t="s">
        <v>33</v>
      </c>
      <c r="AD8" s="5" t="s">
        <v>57</v>
      </c>
      <c r="AE8" s="5" t="s">
        <v>59</v>
      </c>
      <c r="AF8" s="5" t="s">
        <v>34</v>
      </c>
      <c r="AG8" s="2">
        <v>36495</v>
      </c>
      <c r="AH8" s="5" t="s">
        <v>60</v>
      </c>
      <c r="AI8" s="5" t="s">
        <v>35</v>
      </c>
      <c r="AJ8" s="5">
        <f>SUMIFS([QteConso],[Immat1],Tableau2[[#This Row],[Immat1]],[mois num],(Tableau2[[#This Row],[mois num]]),[année],(Tableau2[[#This Row],[année]]))</f>
        <v>1096.8899999999999</v>
      </c>
      <c r="AK8" s="5">
        <f>SUMIFS([Kms / Heures],[Immat1],Tableau2[[#This Row],[Immat1]],[mois num],(Tableau2[[#This Row],[mois num]]),[année],(Tableau2[[#This Row],[année]]))</f>
        <v>3583</v>
      </c>
    </row>
    <row r="9" spans="1:37">
      <c r="A9" s="2">
        <v>41277</v>
      </c>
      <c r="B9" s="2" t="s">
        <v>46</v>
      </c>
      <c r="C9" s="2" t="s">
        <v>45</v>
      </c>
      <c r="D9" s="1">
        <v>8643</v>
      </c>
      <c r="E9" s="1" t="s">
        <v>42</v>
      </c>
      <c r="F9" s="1"/>
      <c r="G9" s="1"/>
      <c r="H9" s="1" t="s">
        <v>38</v>
      </c>
      <c r="I9" s="3">
        <v>180</v>
      </c>
      <c r="J9" s="3">
        <v>535</v>
      </c>
      <c r="K9" s="1">
        <v>33.64</v>
      </c>
      <c r="L9" s="1" t="s">
        <v>50</v>
      </c>
      <c r="M9" s="1" t="s">
        <v>52</v>
      </c>
      <c r="N9" s="1" t="s">
        <v>55</v>
      </c>
      <c r="O9" s="1" t="s">
        <v>38</v>
      </c>
      <c r="P9" s="5">
        <f>SUMIFS([QteConso],[Matricule],Tableau2[[#This Row],[Matricule]],[mois num],(Tableau2[[#This Row],[mois num]]),[année],(Tableau2[[#This Row],[année]]))</f>
        <v>1794.2600000000002</v>
      </c>
      <c r="Q9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9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9" s="5">
        <f>SUM(Tableau2[[#This Row],[recaptrimL]],Tableau2[[#This Row],[recaptrimLitm-1]],Tableau2[[#This Row],[recaptrimLitm-2]])</f>
        <v>1794.2600000000002</v>
      </c>
      <c r="T9" s="1">
        <f>SUMIFS([Kms / Heures],[Matricule],Tableau2[[#This Row],[Matricule]],[mois num],(Tableau2[[#This Row],[mois num]]),[année],(Tableau2[[#This Row],[année]]))</f>
        <v>5292</v>
      </c>
      <c r="U9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9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9" s="5">
        <f>SUM(Tableau2[[#This Row],[recaptrimkmsm]],Tableau2[[#This Row],[recaptrimkmsm-1]],Tableau2[[#This Row],[recaptrimkmsm-2]])</f>
        <v>5292</v>
      </c>
      <c r="X9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9" s="5">
        <f>MONTH(Tableau2[[#This Row],[Date]])</f>
        <v>1</v>
      </c>
      <c r="Z9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9" s="5" t="str">
        <f>TEXT(30*MONTH(Tableau2[[#This Row],[Date]]),"mmmm")</f>
        <v>janvier</v>
      </c>
      <c r="AB9" s="5">
        <f>YEAR(Tableau2[[#This Row],[Date]])</f>
        <v>2013</v>
      </c>
      <c r="AC9" s="2" t="s">
        <v>33</v>
      </c>
      <c r="AD9" s="5" t="s">
        <v>62</v>
      </c>
      <c r="AE9" s="5" t="s">
        <v>58</v>
      </c>
      <c r="AF9" s="5" t="s">
        <v>36</v>
      </c>
      <c r="AG9" s="2">
        <v>38597</v>
      </c>
      <c r="AH9" s="5" t="s">
        <v>61</v>
      </c>
      <c r="AI9" s="5" t="s">
        <v>37</v>
      </c>
      <c r="AJ9" s="5">
        <f>SUMIFS([QteConso],[Immat1],Tableau2[[#This Row],[Immat1]],[mois num],(Tableau2[[#This Row],[mois num]]),[année],(Tableau2[[#This Row],[année]]))</f>
        <v>1794.2600000000002</v>
      </c>
      <c r="AK9" s="5">
        <f>SUMIFS([Kms / Heures],[Immat1],Tableau2[[#This Row],[Immat1]],[mois num],(Tableau2[[#This Row],[mois num]]),[année],(Tableau2[[#This Row],[année]]))</f>
        <v>5292</v>
      </c>
    </row>
    <row r="10" spans="1:37">
      <c r="A10" s="2">
        <v>41281</v>
      </c>
      <c r="B10" s="2" t="s">
        <v>46</v>
      </c>
      <c r="C10" s="2" t="s">
        <v>45</v>
      </c>
      <c r="D10" s="1">
        <v>8643</v>
      </c>
      <c r="E10" s="1" t="s">
        <v>42</v>
      </c>
      <c r="F10" s="1"/>
      <c r="G10" s="1"/>
      <c r="H10" s="1" t="s">
        <v>38</v>
      </c>
      <c r="I10" s="3">
        <v>238</v>
      </c>
      <c r="J10" s="3">
        <v>544</v>
      </c>
      <c r="K10" s="1">
        <v>43.75</v>
      </c>
      <c r="L10" s="1" t="s">
        <v>50</v>
      </c>
      <c r="M10" s="1" t="s">
        <v>52</v>
      </c>
      <c r="N10" s="1" t="s">
        <v>55</v>
      </c>
      <c r="O10" s="1" t="s">
        <v>38</v>
      </c>
      <c r="P10" s="5">
        <f>SUMIFS([QteConso],[Matricule],Tableau2[[#This Row],[Matricule]],[mois num],(Tableau2[[#This Row],[mois num]]),[année],(Tableau2[[#This Row],[année]]))</f>
        <v>1794.2600000000002</v>
      </c>
      <c r="Q10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0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0" s="5">
        <f>SUM(Tableau2[[#This Row],[recaptrimL]],Tableau2[[#This Row],[recaptrimLitm-1]],Tableau2[[#This Row],[recaptrimLitm-2]])</f>
        <v>1794.2600000000002</v>
      </c>
      <c r="T10" s="1">
        <f>SUMIFS([Kms / Heures],[Matricule],Tableau2[[#This Row],[Matricule]],[mois num],(Tableau2[[#This Row],[mois num]]),[année],(Tableau2[[#This Row],[année]]))</f>
        <v>5292</v>
      </c>
      <c r="U10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0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0" s="5">
        <f>SUM(Tableau2[[#This Row],[recaptrimkmsm]],Tableau2[[#This Row],[recaptrimkmsm-1]],Tableau2[[#This Row],[recaptrimkmsm-2]])</f>
        <v>5292</v>
      </c>
      <c r="X10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0" s="5">
        <f>MONTH(Tableau2[[#This Row],[Date]])</f>
        <v>1</v>
      </c>
      <c r="Z10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0" s="5" t="str">
        <f>TEXT(30*MONTH(Tableau2[[#This Row],[Date]]),"mmmm")</f>
        <v>janvier</v>
      </c>
      <c r="AB10" s="5">
        <f>YEAR(Tableau2[[#This Row],[Date]])</f>
        <v>2013</v>
      </c>
      <c r="AC10" s="2" t="s">
        <v>33</v>
      </c>
      <c r="AD10" s="5" t="s">
        <v>62</v>
      </c>
      <c r="AE10" s="5" t="s">
        <v>58</v>
      </c>
      <c r="AF10" s="5" t="s">
        <v>36</v>
      </c>
      <c r="AG10" s="2">
        <v>38597</v>
      </c>
      <c r="AH10" s="5" t="s">
        <v>61</v>
      </c>
      <c r="AI10" s="5" t="s">
        <v>37</v>
      </c>
      <c r="AJ10" s="5">
        <f>SUMIFS([QteConso],[Immat1],Tableau2[[#This Row],[Immat1]],[mois num],(Tableau2[[#This Row],[mois num]]),[année],(Tableau2[[#This Row],[année]]))</f>
        <v>1794.2600000000002</v>
      </c>
      <c r="AK10" s="5">
        <f>SUMIFS([Kms / Heures],[Immat1],Tableau2[[#This Row],[Immat1]],[mois num],(Tableau2[[#This Row],[mois num]]),[année],(Tableau2[[#This Row],[année]]))</f>
        <v>5292</v>
      </c>
    </row>
    <row r="11" spans="1:37">
      <c r="A11" s="2">
        <v>41282</v>
      </c>
      <c r="B11" s="2" t="s">
        <v>46</v>
      </c>
      <c r="C11" s="2" t="s">
        <v>45</v>
      </c>
      <c r="D11" s="1">
        <v>8643</v>
      </c>
      <c r="E11" s="1" t="s">
        <v>42</v>
      </c>
      <c r="F11" s="1"/>
      <c r="G11" s="1"/>
      <c r="H11" s="1" t="s">
        <v>38</v>
      </c>
      <c r="I11" s="3">
        <v>140</v>
      </c>
      <c r="J11" s="3">
        <v>482</v>
      </c>
      <c r="K11" s="1">
        <v>29.05</v>
      </c>
      <c r="L11" s="1" t="s">
        <v>50</v>
      </c>
      <c r="M11" s="1" t="s">
        <v>52</v>
      </c>
      <c r="N11" s="1" t="s">
        <v>55</v>
      </c>
      <c r="O11" s="1" t="s">
        <v>38</v>
      </c>
      <c r="P11" s="5">
        <f>SUMIFS([QteConso],[Matricule],Tableau2[[#This Row],[Matricule]],[mois num],(Tableau2[[#This Row],[mois num]]),[année],(Tableau2[[#This Row],[année]]))</f>
        <v>1794.2600000000002</v>
      </c>
      <c r="Q11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1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1" s="5">
        <f>SUM(Tableau2[[#This Row],[recaptrimL]],Tableau2[[#This Row],[recaptrimLitm-1]],Tableau2[[#This Row],[recaptrimLitm-2]])</f>
        <v>1794.2600000000002</v>
      </c>
      <c r="T11" s="1">
        <f>SUMIFS([Kms / Heures],[Matricule],Tableau2[[#This Row],[Matricule]],[mois num],(Tableau2[[#This Row],[mois num]]),[année],(Tableau2[[#This Row],[année]]))</f>
        <v>5292</v>
      </c>
      <c r="U11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1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1" s="5">
        <f>SUM(Tableau2[[#This Row],[recaptrimkmsm]],Tableau2[[#This Row],[recaptrimkmsm-1]],Tableau2[[#This Row],[recaptrimkmsm-2]])</f>
        <v>5292</v>
      </c>
      <c r="X11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1" s="5">
        <f>MONTH(Tableau2[[#This Row],[Date]])</f>
        <v>1</v>
      </c>
      <c r="Z11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1" s="5" t="str">
        <f>TEXT(30*MONTH(Tableau2[[#This Row],[Date]]),"mmmm")</f>
        <v>janvier</v>
      </c>
      <c r="AB11" s="5">
        <f>YEAR(Tableau2[[#This Row],[Date]])</f>
        <v>2013</v>
      </c>
      <c r="AC11" s="2" t="s">
        <v>33</v>
      </c>
      <c r="AD11" s="5" t="s">
        <v>62</v>
      </c>
      <c r="AE11" s="5" t="s">
        <v>58</v>
      </c>
      <c r="AF11" s="5" t="s">
        <v>36</v>
      </c>
      <c r="AG11" s="2">
        <v>38597</v>
      </c>
      <c r="AH11" s="5" t="s">
        <v>61</v>
      </c>
      <c r="AI11" s="5" t="s">
        <v>37</v>
      </c>
      <c r="AJ11" s="5">
        <f>SUMIFS([QteConso],[Immat1],Tableau2[[#This Row],[Immat1]],[mois num],(Tableau2[[#This Row],[mois num]]),[année],(Tableau2[[#This Row],[année]]))</f>
        <v>1794.2600000000002</v>
      </c>
      <c r="AK11" s="5">
        <f>SUMIFS([Kms / Heures],[Immat1],Tableau2[[#This Row],[Immat1]],[mois num],(Tableau2[[#This Row],[mois num]]),[année],(Tableau2[[#This Row],[année]]))</f>
        <v>5292</v>
      </c>
    </row>
    <row r="12" spans="1:37">
      <c r="A12" s="2">
        <v>41283</v>
      </c>
      <c r="B12" s="2" t="s">
        <v>46</v>
      </c>
      <c r="C12" s="2" t="s">
        <v>45</v>
      </c>
      <c r="D12" s="1">
        <v>8643</v>
      </c>
      <c r="E12" s="1" t="s">
        <v>42</v>
      </c>
      <c r="F12" s="1"/>
      <c r="G12" s="1"/>
      <c r="H12" s="1" t="s">
        <v>38</v>
      </c>
      <c r="I12" s="3">
        <v>137.43</v>
      </c>
      <c r="J12" s="3">
        <v>502</v>
      </c>
      <c r="K12" s="1">
        <v>27.38</v>
      </c>
      <c r="L12" s="1" t="s">
        <v>50</v>
      </c>
      <c r="M12" s="1" t="s">
        <v>52</v>
      </c>
      <c r="N12" s="1" t="s">
        <v>55</v>
      </c>
      <c r="O12" s="1" t="s">
        <v>38</v>
      </c>
      <c r="P12" s="5">
        <f>SUMIFS([QteConso],[Matricule],Tableau2[[#This Row],[Matricule]],[mois num],(Tableau2[[#This Row],[mois num]]),[année],(Tableau2[[#This Row],[année]]))</f>
        <v>1794.2600000000002</v>
      </c>
      <c r="Q12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2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2" s="5">
        <f>SUM(Tableau2[[#This Row],[recaptrimL]],Tableau2[[#This Row],[recaptrimLitm-1]],Tableau2[[#This Row],[recaptrimLitm-2]])</f>
        <v>1794.2600000000002</v>
      </c>
      <c r="T12" s="1">
        <f>SUMIFS([Kms / Heures],[Matricule],Tableau2[[#This Row],[Matricule]],[mois num],(Tableau2[[#This Row],[mois num]]),[année],(Tableau2[[#This Row],[année]]))</f>
        <v>5292</v>
      </c>
      <c r="U12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2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2" s="5">
        <f>SUM(Tableau2[[#This Row],[recaptrimkmsm]],Tableau2[[#This Row],[recaptrimkmsm-1]],Tableau2[[#This Row],[recaptrimkmsm-2]])</f>
        <v>5292</v>
      </c>
      <c r="X12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2" s="5">
        <f>MONTH(Tableau2[[#This Row],[Date]])</f>
        <v>1</v>
      </c>
      <c r="Z12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2" s="5" t="str">
        <f>TEXT(30*MONTH(Tableau2[[#This Row],[Date]]),"mmmm")</f>
        <v>janvier</v>
      </c>
      <c r="AB12" s="5">
        <f>YEAR(Tableau2[[#This Row],[Date]])</f>
        <v>2013</v>
      </c>
      <c r="AC12" s="2" t="s">
        <v>33</v>
      </c>
      <c r="AD12" s="5" t="s">
        <v>62</v>
      </c>
      <c r="AE12" s="5" t="s">
        <v>58</v>
      </c>
      <c r="AF12" s="5" t="s">
        <v>36</v>
      </c>
      <c r="AG12" s="2">
        <v>38597</v>
      </c>
      <c r="AH12" s="5" t="s">
        <v>61</v>
      </c>
      <c r="AI12" s="5" t="s">
        <v>37</v>
      </c>
      <c r="AJ12" s="5">
        <f>SUMIFS([QteConso],[Immat1],Tableau2[[#This Row],[Immat1]],[mois num],(Tableau2[[#This Row],[mois num]]),[année],(Tableau2[[#This Row],[année]]))</f>
        <v>1794.2600000000002</v>
      </c>
      <c r="AK12" s="5">
        <f>SUMIFS([Kms / Heures],[Immat1],Tableau2[[#This Row],[Immat1]],[mois num],(Tableau2[[#This Row],[mois num]]),[année],(Tableau2[[#This Row],[année]]))</f>
        <v>5292</v>
      </c>
    </row>
    <row r="13" spans="1:37">
      <c r="A13" s="2">
        <v>41284</v>
      </c>
      <c r="B13" s="2" t="s">
        <v>46</v>
      </c>
      <c r="C13" s="2" t="s">
        <v>45</v>
      </c>
      <c r="D13" s="1">
        <v>8643</v>
      </c>
      <c r="E13" s="1" t="s">
        <v>42</v>
      </c>
      <c r="F13" s="1"/>
      <c r="G13" s="1"/>
      <c r="H13" s="1" t="s">
        <v>38</v>
      </c>
      <c r="I13" s="3">
        <v>100.65</v>
      </c>
      <c r="J13" s="3">
        <v>648</v>
      </c>
      <c r="K13" s="1">
        <v>15.53</v>
      </c>
      <c r="L13" s="1" t="s">
        <v>50</v>
      </c>
      <c r="M13" s="1" t="s">
        <v>52</v>
      </c>
      <c r="N13" s="1" t="s">
        <v>55</v>
      </c>
      <c r="O13" s="1" t="s">
        <v>38</v>
      </c>
      <c r="P13" s="5">
        <f>SUMIFS([QteConso],[Matricule],Tableau2[[#This Row],[Matricule]],[mois num],(Tableau2[[#This Row],[mois num]]),[année],(Tableau2[[#This Row],[année]]))</f>
        <v>1794.2600000000002</v>
      </c>
      <c r="Q13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3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3" s="5">
        <f>SUM(Tableau2[[#This Row],[recaptrimL]],Tableau2[[#This Row],[recaptrimLitm-1]],Tableau2[[#This Row],[recaptrimLitm-2]])</f>
        <v>1794.2600000000002</v>
      </c>
      <c r="T13" s="1">
        <f>SUMIFS([Kms / Heures],[Matricule],Tableau2[[#This Row],[Matricule]],[mois num],(Tableau2[[#This Row],[mois num]]),[année],(Tableau2[[#This Row],[année]]))</f>
        <v>5292</v>
      </c>
      <c r="U13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3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3" s="5">
        <f>SUM(Tableau2[[#This Row],[recaptrimkmsm]],Tableau2[[#This Row],[recaptrimkmsm-1]],Tableau2[[#This Row],[recaptrimkmsm-2]])</f>
        <v>5292</v>
      </c>
      <c r="X13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3" s="5">
        <f>MONTH(Tableau2[[#This Row],[Date]])</f>
        <v>1</v>
      </c>
      <c r="Z13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3" s="5" t="str">
        <f>TEXT(30*MONTH(Tableau2[[#This Row],[Date]]),"mmmm")</f>
        <v>janvier</v>
      </c>
      <c r="AB13" s="5">
        <f>YEAR(Tableau2[[#This Row],[Date]])</f>
        <v>2013</v>
      </c>
      <c r="AC13" s="2" t="s">
        <v>33</v>
      </c>
      <c r="AD13" s="5" t="s">
        <v>62</v>
      </c>
      <c r="AE13" s="5" t="s">
        <v>58</v>
      </c>
      <c r="AF13" s="5" t="s">
        <v>36</v>
      </c>
      <c r="AG13" s="2">
        <v>38597</v>
      </c>
      <c r="AH13" s="5" t="s">
        <v>61</v>
      </c>
      <c r="AI13" s="5" t="s">
        <v>37</v>
      </c>
      <c r="AJ13" s="5">
        <f>SUMIFS([QteConso],[Immat1],Tableau2[[#This Row],[Immat1]],[mois num],(Tableau2[[#This Row],[mois num]]),[année],(Tableau2[[#This Row],[année]]))</f>
        <v>1794.2600000000002</v>
      </c>
      <c r="AK13" s="5">
        <f>SUMIFS([Kms / Heures],[Immat1],Tableau2[[#This Row],[Immat1]],[mois num],(Tableau2[[#This Row],[mois num]]),[année],(Tableau2[[#This Row],[année]]))</f>
        <v>5292</v>
      </c>
    </row>
    <row r="14" spans="1:37">
      <c r="A14" s="2">
        <v>41285</v>
      </c>
      <c r="B14" s="2" t="s">
        <v>46</v>
      </c>
      <c r="C14" s="2" t="s">
        <v>45</v>
      </c>
      <c r="D14" s="1">
        <v>8643</v>
      </c>
      <c r="E14" s="1" t="s">
        <v>42</v>
      </c>
      <c r="F14" s="1"/>
      <c r="G14" s="1"/>
      <c r="H14" s="1" t="s">
        <v>38</v>
      </c>
      <c r="I14" s="3">
        <v>100</v>
      </c>
      <c r="J14" s="3">
        <v>206</v>
      </c>
      <c r="K14" s="1">
        <v>48.54</v>
      </c>
      <c r="L14" s="1" t="s">
        <v>50</v>
      </c>
      <c r="M14" s="1" t="s">
        <v>52</v>
      </c>
      <c r="N14" s="1" t="s">
        <v>55</v>
      </c>
      <c r="O14" s="1" t="s">
        <v>38</v>
      </c>
      <c r="P14" s="5">
        <f>SUMIFS([QteConso],[Matricule],Tableau2[[#This Row],[Matricule]],[mois num],(Tableau2[[#This Row],[mois num]]),[année],(Tableau2[[#This Row],[année]]))</f>
        <v>1794.2600000000002</v>
      </c>
      <c r="Q14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4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4" s="5">
        <f>SUM(Tableau2[[#This Row],[recaptrimL]],Tableau2[[#This Row],[recaptrimLitm-1]],Tableau2[[#This Row],[recaptrimLitm-2]])</f>
        <v>1794.2600000000002</v>
      </c>
      <c r="T14" s="1">
        <f>SUMIFS([Kms / Heures],[Matricule],Tableau2[[#This Row],[Matricule]],[mois num],(Tableau2[[#This Row],[mois num]]),[année],(Tableau2[[#This Row],[année]]))</f>
        <v>5292</v>
      </c>
      <c r="U14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4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4" s="5">
        <f>SUM(Tableau2[[#This Row],[recaptrimkmsm]],Tableau2[[#This Row],[recaptrimkmsm-1]],Tableau2[[#This Row],[recaptrimkmsm-2]])</f>
        <v>5292</v>
      </c>
      <c r="X14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4" s="5">
        <f>MONTH(Tableau2[[#This Row],[Date]])</f>
        <v>1</v>
      </c>
      <c r="Z14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4" s="5" t="str">
        <f>TEXT(30*MONTH(Tableau2[[#This Row],[Date]]),"mmmm")</f>
        <v>janvier</v>
      </c>
      <c r="AB14" s="5">
        <f>YEAR(Tableau2[[#This Row],[Date]])</f>
        <v>2013</v>
      </c>
      <c r="AC14" s="2" t="s">
        <v>33</v>
      </c>
      <c r="AD14" s="5" t="s">
        <v>62</v>
      </c>
      <c r="AE14" s="5" t="s">
        <v>58</v>
      </c>
      <c r="AF14" s="5" t="s">
        <v>36</v>
      </c>
      <c r="AG14" s="2">
        <v>38597</v>
      </c>
      <c r="AH14" s="5" t="s">
        <v>61</v>
      </c>
      <c r="AI14" s="5" t="s">
        <v>37</v>
      </c>
      <c r="AJ14" s="5">
        <f>SUMIFS([QteConso],[Immat1],Tableau2[[#This Row],[Immat1]],[mois num],(Tableau2[[#This Row],[mois num]]),[année],(Tableau2[[#This Row],[année]]))</f>
        <v>1794.2600000000002</v>
      </c>
      <c r="AK14" s="5">
        <f>SUMIFS([Kms / Heures],[Immat1],Tableau2[[#This Row],[Immat1]],[mois num],(Tableau2[[#This Row],[mois num]]),[année],(Tableau2[[#This Row],[année]]))</f>
        <v>5292</v>
      </c>
    </row>
    <row r="15" spans="1:37">
      <c r="A15" s="2">
        <v>41288</v>
      </c>
      <c r="B15" s="2" t="s">
        <v>46</v>
      </c>
      <c r="C15" s="2" t="s">
        <v>45</v>
      </c>
      <c r="D15" s="1">
        <v>8643</v>
      </c>
      <c r="E15" s="1" t="s">
        <v>42</v>
      </c>
      <c r="F15" s="1"/>
      <c r="G15" s="1"/>
      <c r="H15" s="1" t="s">
        <v>38</v>
      </c>
      <c r="I15" s="3">
        <v>144.72999999999999</v>
      </c>
      <c r="J15" s="3">
        <v>169</v>
      </c>
      <c r="K15" s="1">
        <v>85.64</v>
      </c>
      <c r="L15" s="1" t="s">
        <v>50</v>
      </c>
      <c r="M15" s="1" t="s">
        <v>52</v>
      </c>
      <c r="N15" s="1" t="s">
        <v>55</v>
      </c>
      <c r="O15" s="1" t="s">
        <v>38</v>
      </c>
      <c r="P15" s="5">
        <f>SUMIFS([QteConso],[Matricule],Tableau2[[#This Row],[Matricule]],[mois num],(Tableau2[[#This Row],[mois num]]),[année],(Tableau2[[#This Row],[année]]))</f>
        <v>1794.2600000000002</v>
      </c>
      <c r="Q15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5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5" s="5">
        <f>SUM(Tableau2[[#This Row],[recaptrimL]],Tableau2[[#This Row],[recaptrimLitm-1]],Tableau2[[#This Row],[recaptrimLitm-2]])</f>
        <v>1794.2600000000002</v>
      </c>
      <c r="T15" s="1">
        <f>SUMIFS([Kms / Heures],[Matricule],Tableau2[[#This Row],[Matricule]],[mois num],(Tableau2[[#This Row],[mois num]]),[année],(Tableau2[[#This Row],[année]]))</f>
        <v>5292</v>
      </c>
      <c r="U15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5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5" s="5">
        <f>SUM(Tableau2[[#This Row],[recaptrimkmsm]],Tableau2[[#This Row],[recaptrimkmsm-1]],Tableau2[[#This Row],[recaptrimkmsm-2]])</f>
        <v>5292</v>
      </c>
      <c r="X15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5" s="5">
        <f>MONTH(Tableau2[[#This Row],[Date]])</f>
        <v>1</v>
      </c>
      <c r="Z15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5" s="5" t="str">
        <f>TEXT(30*MONTH(Tableau2[[#This Row],[Date]]),"mmmm")</f>
        <v>janvier</v>
      </c>
      <c r="AB15" s="5">
        <f>YEAR(Tableau2[[#This Row],[Date]])</f>
        <v>2013</v>
      </c>
      <c r="AC15" s="2" t="s">
        <v>33</v>
      </c>
      <c r="AD15" s="5" t="s">
        <v>62</v>
      </c>
      <c r="AE15" s="5" t="s">
        <v>58</v>
      </c>
      <c r="AF15" s="5" t="s">
        <v>36</v>
      </c>
      <c r="AG15" s="2">
        <v>38597</v>
      </c>
      <c r="AH15" s="5" t="s">
        <v>61</v>
      </c>
      <c r="AI15" s="5" t="s">
        <v>37</v>
      </c>
      <c r="AJ15" s="5">
        <f>SUMIFS([QteConso],[Immat1],Tableau2[[#This Row],[Immat1]],[mois num],(Tableau2[[#This Row],[mois num]]),[année],(Tableau2[[#This Row],[année]]))</f>
        <v>1794.2600000000002</v>
      </c>
      <c r="AK15" s="5">
        <f>SUMIFS([Kms / Heures],[Immat1],Tableau2[[#This Row],[Immat1]],[mois num],(Tableau2[[#This Row],[mois num]]),[année],(Tableau2[[#This Row],[année]]))</f>
        <v>5292</v>
      </c>
    </row>
    <row r="16" spans="1:37">
      <c r="A16" s="2">
        <v>41288</v>
      </c>
      <c r="B16" s="2" t="s">
        <v>46</v>
      </c>
      <c r="C16" s="2" t="s">
        <v>45</v>
      </c>
      <c r="D16" s="1">
        <v>8643</v>
      </c>
      <c r="E16" s="1" t="s">
        <v>42</v>
      </c>
      <c r="F16" s="1"/>
      <c r="G16" s="1"/>
      <c r="H16" s="1" t="s">
        <v>38</v>
      </c>
      <c r="I16" s="3">
        <v>159.25</v>
      </c>
      <c r="J16" s="3">
        <v>476</v>
      </c>
      <c r="K16" s="1">
        <v>33.46</v>
      </c>
      <c r="L16" s="1" t="s">
        <v>50</v>
      </c>
      <c r="M16" s="1" t="s">
        <v>52</v>
      </c>
      <c r="N16" s="1" t="s">
        <v>55</v>
      </c>
      <c r="O16" s="1" t="s">
        <v>38</v>
      </c>
      <c r="P16" s="5">
        <f>SUMIFS([QteConso],[Matricule],Tableau2[[#This Row],[Matricule]],[mois num],(Tableau2[[#This Row],[mois num]]),[année],(Tableau2[[#This Row],[année]]))</f>
        <v>1794.2600000000002</v>
      </c>
      <c r="Q16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6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6" s="5">
        <f>SUM(Tableau2[[#This Row],[recaptrimL]],Tableau2[[#This Row],[recaptrimLitm-1]],Tableau2[[#This Row],[recaptrimLitm-2]])</f>
        <v>1794.2600000000002</v>
      </c>
      <c r="T16" s="1">
        <f>SUMIFS([Kms / Heures],[Matricule],Tableau2[[#This Row],[Matricule]],[mois num],(Tableau2[[#This Row],[mois num]]),[année],(Tableau2[[#This Row],[année]]))</f>
        <v>5292</v>
      </c>
      <c r="U16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6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6" s="5">
        <f>SUM(Tableau2[[#This Row],[recaptrimkmsm]],Tableau2[[#This Row],[recaptrimkmsm-1]],Tableau2[[#This Row],[recaptrimkmsm-2]])</f>
        <v>5292</v>
      </c>
      <c r="X16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6" s="5">
        <f>MONTH(Tableau2[[#This Row],[Date]])</f>
        <v>1</v>
      </c>
      <c r="Z16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6" s="5" t="str">
        <f>TEXT(30*MONTH(Tableau2[[#This Row],[Date]]),"mmmm")</f>
        <v>janvier</v>
      </c>
      <c r="AB16" s="5">
        <f>YEAR(Tableau2[[#This Row],[Date]])</f>
        <v>2013</v>
      </c>
      <c r="AC16" s="2" t="s">
        <v>33</v>
      </c>
      <c r="AD16" s="5" t="s">
        <v>62</v>
      </c>
      <c r="AE16" s="5" t="s">
        <v>58</v>
      </c>
      <c r="AF16" s="5" t="s">
        <v>36</v>
      </c>
      <c r="AG16" s="2">
        <v>38597</v>
      </c>
      <c r="AH16" s="5" t="s">
        <v>61</v>
      </c>
      <c r="AI16" s="5" t="s">
        <v>37</v>
      </c>
      <c r="AJ16" s="5">
        <f>SUMIFS([QteConso],[Immat1],Tableau2[[#This Row],[Immat1]],[mois num],(Tableau2[[#This Row],[mois num]]),[année],(Tableau2[[#This Row],[année]]))</f>
        <v>1794.2600000000002</v>
      </c>
      <c r="AK16" s="5">
        <f>SUMIFS([Kms / Heures],[Immat1],Tableau2[[#This Row],[Immat1]],[mois num],(Tableau2[[#This Row],[mois num]]),[année],(Tableau2[[#This Row],[année]]))</f>
        <v>5292</v>
      </c>
    </row>
    <row r="17" spans="1:37">
      <c r="A17" s="2">
        <v>41298</v>
      </c>
      <c r="B17" s="2" t="s">
        <v>46</v>
      </c>
      <c r="C17" s="2" t="s">
        <v>45</v>
      </c>
      <c r="D17" s="1">
        <v>8643</v>
      </c>
      <c r="E17" s="1" t="s">
        <v>42</v>
      </c>
      <c r="F17" s="1"/>
      <c r="G17" s="1"/>
      <c r="H17" s="1" t="s">
        <v>38</v>
      </c>
      <c r="I17" s="3">
        <v>242.9</v>
      </c>
      <c r="J17" s="3">
        <v>634</v>
      </c>
      <c r="K17" s="1">
        <v>38.31</v>
      </c>
      <c r="L17" s="1" t="s">
        <v>50</v>
      </c>
      <c r="M17" s="1" t="s">
        <v>52</v>
      </c>
      <c r="N17" s="1" t="s">
        <v>55</v>
      </c>
      <c r="O17" s="1" t="s">
        <v>38</v>
      </c>
      <c r="P17" s="5">
        <f>SUMIFS([QteConso],[Matricule],Tableau2[[#This Row],[Matricule]],[mois num],(Tableau2[[#This Row],[mois num]]),[année],(Tableau2[[#This Row],[année]]))</f>
        <v>1794.2600000000002</v>
      </c>
      <c r="Q17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7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7" s="5">
        <f>SUM(Tableau2[[#This Row],[recaptrimL]],Tableau2[[#This Row],[recaptrimLitm-1]],Tableau2[[#This Row],[recaptrimLitm-2]])</f>
        <v>1794.2600000000002</v>
      </c>
      <c r="T17" s="1">
        <f>SUMIFS([Kms / Heures],[Matricule],Tableau2[[#This Row],[Matricule]],[mois num],(Tableau2[[#This Row],[mois num]]),[année],(Tableau2[[#This Row],[année]]))</f>
        <v>5292</v>
      </c>
      <c r="U17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7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7" s="5">
        <f>SUM(Tableau2[[#This Row],[recaptrimkmsm]],Tableau2[[#This Row],[recaptrimkmsm-1]],Tableau2[[#This Row],[recaptrimkmsm-2]])</f>
        <v>5292</v>
      </c>
      <c r="X17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7" s="5">
        <f>MONTH(Tableau2[[#This Row],[Date]])</f>
        <v>1</v>
      </c>
      <c r="Z17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7" s="5" t="str">
        <f>TEXT(30*MONTH(Tableau2[[#This Row],[Date]]),"mmmm")</f>
        <v>janvier</v>
      </c>
      <c r="AB17" s="5">
        <f>YEAR(Tableau2[[#This Row],[Date]])</f>
        <v>2013</v>
      </c>
      <c r="AC17" s="2" t="s">
        <v>33</v>
      </c>
      <c r="AD17" s="5" t="s">
        <v>62</v>
      </c>
      <c r="AE17" s="5" t="s">
        <v>58</v>
      </c>
      <c r="AF17" s="5" t="s">
        <v>36</v>
      </c>
      <c r="AG17" s="2">
        <v>38597</v>
      </c>
      <c r="AH17" s="5" t="s">
        <v>61</v>
      </c>
      <c r="AI17" s="5" t="s">
        <v>37</v>
      </c>
      <c r="AJ17" s="5">
        <f>SUMIFS([QteConso],[Immat1],Tableau2[[#This Row],[Immat1]],[mois num],(Tableau2[[#This Row],[mois num]]),[année],(Tableau2[[#This Row],[année]]))</f>
        <v>1794.2600000000002</v>
      </c>
      <c r="AK17" s="5">
        <f>SUMIFS([Kms / Heures],[Immat1],Tableau2[[#This Row],[Immat1]],[mois num],(Tableau2[[#This Row],[mois num]]),[année],(Tableau2[[#This Row],[année]]))</f>
        <v>5292</v>
      </c>
    </row>
    <row r="18" spans="1:37">
      <c r="A18" s="2">
        <v>41304</v>
      </c>
      <c r="B18" s="2" t="s">
        <v>46</v>
      </c>
      <c r="C18" s="2" t="s">
        <v>45</v>
      </c>
      <c r="D18" s="1">
        <v>8643</v>
      </c>
      <c r="E18" s="1" t="s">
        <v>42</v>
      </c>
      <c r="F18" s="1"/>
      <c r="G18" s="1"/>
      <c r="H18" s="1" t="s">
        <v>38</v>
      </c>
      <c r="I18" s="3">
        <v>161.9</v>
      </c>
      <c r="J18" s="3">
        <v>591</v>
      </c>
      <c r="K18" s="1">
        <v>27.39</v>
      </c>
      <c r="L18" s="1" t="s">
        <v>50</v>
      </c>
      <c r="M18" s="1" t="s">
        <v>52</v>
      </c>
      <c r="N18" s="1" t="s">
        <v>55</v>
      </c>
      <c r="O18" s="1" t="s">
        <v>38</v>
      </c>
      <c r="P18" s="5">
        <f>SUMIFS([QteConso],[Matricule],Tableau2[[#This Row],[Matricule]],[mois num],(Tableau2[[#This Row],[mois num]]),[année],(Tableau2[[#This Row],[année]]))</f>
        <v>1794.2600000000002</v>
      </c>
      <c r="Q18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8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8" s="5">
        <f>SUM(Tableau2[[#This Row],[recaptrimL]],Tableau2[[#This Row],[recaptrimLitm-1]],Tableau2[[#This Row],[recaptrimLitm-2]])</f>
        <v>1794.2600000000002</v>
      </c>
      <c r="T18" s="1">
        <f>SUMIFS([Kms / Heures],[Matricule],Tableau2[[#This Row],[Matricule]],[mois num],(Tableau2[[#This Row],[mois num]]),[année],(Tableau2[[#This Row],[année]]))</f>
        <v>5292</v>
      </c>
      <c r="U18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8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8" s="5">
        <f>SUM(Tableau2[[#This Row],[recaptrimkmsm]],Tableau2[[#This Row],[recaptrimkmsm-1]],Tableau2[[#This Row],[recaptrimkmsm-2]])</f>
        <v>5292</v>
      </c>
      <c r="X18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8" s="5">
        <f>MONTH(Tableau2[[#This Row],[Date]])</f>
        <v>1</v>
      </c>
      <c r="Z18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8" s="5" t="str">
        <f>TEXT(30*MONTH(Tableau2[[#This Row],[Date]]),"mmmm")</f>
        <v>janvier</v>
      </c>
      <c r="AB18" s="5">
        <f>YEAR(Tableau2[[#This Row],[Date]])</f>
        <v>2013</v>
      </c>
      <c r="AC18" s="2" t="s">
        <v>33</v>
      </c>
      <c r="AD18" s="5" t="s">
        <v>62</v>
      </c>
      <c r="AE18" s="5" t="s">
        <v>58</v>
      </c>
      <c r="AF18" s="5" t="s">
        <v>36</v>
      </c>
      <c r="AG18" s="2">
        <v>38597</v>
      </c>
      <c r="AH18" s="5" t="s">
        <v>61</v>
      </c>
      <c r="AI18" s="5" t="s">
        <v>37</v>
      </c>
      <c r="AJ18" s="5">
        <f>SUMIFS([QteConso],[Immat1],Tableau2[[#This Row],[Immat1]],[mois num],(Tableau2[[#This Row],[mois num]]),[année],(Tableau2[[#This Row],[année]]))</f>
        <v>1794.2600000000002</v>
      </c>
      <c r="AK18" s="5">
        <f>SUMIFS([Kms / Heures],[Immat1],Tableau2[[#This Row],[Immat1]],[mois num],(Tableau2[[#This Row],[mois num]]),[année],(Tableau2[[#This Row],[année]]))</f>
        <v>5292</v>
      </c>
    </row>
    <row r="19" spans="1:37">
      <c r="A19" s="2">
        <v>41304</v>
      </c>
      <c r="B19" s="2" t="s">
        <v>46</v>
      </c>
      <c r="C19" s="2" t="s">
        <v>45</v>
      </c>
      <c r="D19" s="1">
        <v>8643</v>
      </c>
      <c r="E19" s="1" t="s">
        <v>42</v>
      </c>
      <c r="F19" s="1"/>
      <c r="G19" s="1"/>
      <c r="H19" s="1" t="s">
        <v>38</v>
      </c>
      <c r="I19" s="3">
        <v>189.4</v>
      </c>
      <c r="J19" s="3">
        <v>505</v>
      </c>
      <c r="K19" s="1">
        <v>37.5</v>
      </c>
      <c r="L19" s="1" t="s">
        <v>50</v>
      </c>
      <c r="M19" s="1" t="s">
        <v>52</v>
      </c>
      <c r="N19" s="1" t="s">
        <v>55</v>
      </c>
      <c r="O19" s="1" t="s">
        <v>38</v>
      </c>
      <c r="P19" s="5">
        <f>SUMIFS([QteConso],[Matricule],Tableau2[[#This Row],[Matricule]],[mois num],(Tableau2[[#This Row],[mois num]]),[année],(Tableau2[[#This Row],[année]]))</f>
        <v>1794.2600000000002</v>
      </c>
      <c r="Q19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9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9" s="5">
        <f>SUM(Tableau2[[#This Row],[recaptrimL]],Tableau2[[#This Row],[recaptrimLitm-1]],Tableau2[[#This Row],[recaptrimLitm-2]])</f>
        <v>1794.2600000000002</v>
      </c>
      <c r="T19" s="1">
        <f>SUMIFS([Kms / Heures],[Matricule],Tableau2[[#This Row],[Matricule]],[mois num],(Tableau2[[#This Row],[mois num]]),[année],(Tableau2[[#This Row],[année]]))</f>
        <v>5292</v>
      </c>
      <c r="U19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9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9" s="5">
        <f>SUM(Tableau2[[#This Row],[recaptrimkmsm]],Tableau2[[#This Row],[recaptrimkmsm-1]],Tableau2[[#This Row],[recaptrimkmsm-2]])</f>
        <v>5292</v>
      </c>
      <c r="X19" s="4">
        <f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9" s="5">
        <f>MONTH(Tableau2[[#This Row],[Date]])</f>
        <v>1</v>
      </c>
      <c r="Z19" s="4">
        <f>(SUMIFS([QteConso],[Immat1],Tableau2[[#This Row],[Immat1]],[année],Tableau2[[#This Row],[année]])/(SUMIFS([Kms / Heures],[Immat1],Tableau2[[#This Row],[Immat1]],[année],Tableau2[[#This Row],[année]])))*100</f>
        <v>33.905139833711267</v>
      </c>
      <c r="AA19" s="5" t="str">
        <f>TEXT(30*MONTH(Tableau2[[#This Row],[Date]]),"mmmm")</f>
        <v>janvier</v>
      </c>
      <c r="AB19" s="5">
        <f>YEAR(Tableau2[[#This Row],[Date]])</f>
        <v>2013</v>
      </c>
      <c r="AC19" s="2" t="s">
        <v>33</v>
      </c>
      <c r="AD19" s="5" t="s">
        <v>62</v>
      </c>
      <c r="AE19" s="5" t="s">
        <v>58</v>
      </c>
      <c r="AF19" s="5" t="s">
        <v>36</v>
      </c>
      <c r="AG19" s="2">
        <v>38597</v>
      </c>
      <c r="AH19" s="5" t="s">
        <v>61</v>
      </c>
      <c r="AI19" s="5" t="s">
        <v>37</v>
      </c>
      <c r="AJ19" s="5">
        <f>SUMIFS([QteConso],[Immat1],Tableau2[[#This Row],[Immat1]],[mois num],(Tableau2[[#This Row],[mois num]]),[année],(Tableau2[[#This Row],[année]]))</f>
        <v>1794.2600000000002</v>
      </c>
      <c r="AK19" s="5">
        <f>SUMIFS([Kms / Heures],[Immat1],Tableau2[[#This Row],[Immat1]],[mois num],(Tableau2[[#This Row],[mois num]]),[année],(Tableau2[[#This Row],[année]]))</f>
        <v>5292</v>
      </c>
    </row>
    <row r="20" spans="1:37">
      <c r="A20" s="2">
        <v>41276</v>
      </c>
      <c r="B20" s="2" t="s">
        <v>47</v>
      </c>
      <c r="C20" s="2" t="s">
        <v>48</v>
      </c>
      <c r="D20" s="1">
        <v>3366</v>
      </c>
      <c r="E20" s="1" t="s">
        <v>42</v>
      </c>
      <c r="F20" s="1"/>
      <c r="G20" s="1"/>
      <c r="H20" s="1" t="s">
        <v>38</v>
      </c>
      <c r="I20" s="3">
        <v>58.01</v>
      </c>
      <c r="J20" s="3">
        <v>197</v>
      </c>
      <c r="K20" s="1">
        <v>29.45</v>
      </c>
      <c r="L20" s="1" t="s">
        <v>50</v>
      </c>
      <c r="M20" s="1" t="s">
        <v>53</v>
      </c>
      <c r="N20" s="1" t="s">
        <v>55</v>
      </c>
      <c r="O20" s="1" t="s">
        <v>38</v>
      </c>
      <c r="P20" s="5">
        <f>SUMIFS([QteConso],[Matricule],Tableau2[[#This Row],[Matricule]],[mois num],(Tableau2[[#This Row],[mois num]]),[année],(Tableau2[[#This Row],[année]]))</f>
        <v>383.01</v>
      </c>
      <c r="Q20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0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0" s="5">
        <f>SUM(Tableau2[[#This Row],[recaptrimL]],Tableau2[[#This Row],[recaptrimLitm-1]],Tableau2[[#This Row],[recaptrimLitm-2]])</f>
        <v>383.01</v>
      </c>
      <c r="T20" s="1">
        <f>SUMIFS([Kms / Heures],[Matricule],Tableau2[[#This Row],[Matricule]],[mois num],(Tableau2[[#This Row],[mois num]]),[année],(Tableau2[[#This Row],[année]]))</f>
        <v>1318</v>
      </c>
      <c r="U20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0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0" s="5">
        <f>SUM(Tableau2[[#This Row],[recaptrimkmsm]],Tableau2[[#This Row],[recaptrimkmsm-1]],Tableau2[[#This Row],[recaptrimkmsm-2]])</f>
        <v>1318</v>
      </c>
      <c r="X20" s="4">
        <f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0" s="5">
        <f>MONTH(Tableau2[[#This Row],[Date]])</f>
        <v>1</v>
      </c>
      <c r="Z20" s="4">
        <f>(SUMIFS([QteConso],[Immat1],Tableau2[[#This Row],[Immat1]],[année],Tableau2[[#This Row],[année]])/(SUMIFS([Kms / Heures],[Immat1],Tableau2[[#This Row],[Immat1]],[année],Tableau2[[#This Row],[année]])))*100</f>
        <v>29.059939301972687</v>
      </c>
      <c r="AA20" s="5" t="str">
        <f>TEXT(30*MONTH(Tableau2[[#This Row],[Date]]),"mmmm")</f>
        <v>janvier</v>
      </c>
      <c r="AB20" s="5">
        <f>YEAR(Tableau2[[#This Row],[Date]])</f>
        <v>2013</v>
      </c>
      <c r="AC20" s="2" t="s">
        <v>33</v>
      </c>
      <c r="AD20" s="5" t="s">
        <v>62</v>
      </c>
      <c r="AE20" s="5" t="s">
        <v>58</v>
      </c>
      <c r="AF20" s="5" t="s">
        <v>36</v>
      </c>
      <c r="AG20" s="2">
        <v>38597</v>
      </c>
      <c r="AH20" s="5" t="s">
        <v>61</v>
      </c>
      <c r="AI20" s="5" t="s">
        <v>37</v>
      </c>
      <c r="AJ20" s="5">
        <f>SUMIFS([QteConso],[Immat1],Tableau2[[#This Row],[Immat1]],[mois num],(Tableau2[[#This Row],[mois num]]),[année],(Tableau2[[#This Row],[année]]))</f>
        <v>383.01</v>
      </c>
      <c r="AK20" s="5">
        <f>SUMIFS([Kms / Heures],[Immat1],Tableau2[[#This Row],[Immat1]],[mois num],(Tableau2[[#This Row],[mois num]]),[année],(Tableau2[[#This Row],[année]]))</f>
        <v>1318</v>
      </c>
    </row>
    <row r="21" spans="1:37">
      <c r="A21" s="2">
        <v>41276</v>
      </c>
      <c r="B21" s="2" t="s">
        <v>47</v>
      </c>
      <c r="C21" s="2" t="s">
        <v>48</v>
      </c>
      <c r="D21" s="1">
        <v>3366</v>
      </c>
      <c r="E21" s="1" t="s">
        <v>42</v>
      </c>
      <c r="F21" s="1"/>
      <c r="G21" s="1"/>
      <c r="H21" s="1" t="s">
        <v>38</v>
      </c>
      <c r="I21" s="3">
        <v>177</v>
      </c>
      <c r="J21" s="3">
        <v>512</v>
      </c>
      <c r="K21" s="1">
        <v>34.57</v>
      </c>
      <c r="L21" s="1" t="s">
        <v>50</v>
      </c>
      <c r="M21" s="1" t="s">
        <v>53</v>
      </c>
      <c r="N21" s="1" t="s">
        <v>55</v>
      </c>
      <c r="O21" s="1" t="s">
        <v>38</v>
      </c>
      <c r="P21" s="5">
        <f>SUMIFS([QteConso],[Matricule],Tableau2[[#This Row],[Matricule]],[mois num],(Tableau2[[#This Row],[mois num]]),[année],(Tableau2[[#This Row],[année]]))</f>
        <v>383.01</v>
      </c>
      <c r="Q21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1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1" s="5">
        <f>SUM(Tableau2[[#This Row],[recaptrimL]],Tableau2[[#This Row],[recaptrimLitm-1]],Tableau2[[#This Row],[recaptrimLitm-2]])</f>
        <v>383.01</v>
      </c>
      <c r="T21" s="1">
        <f>SUMIFS([Kms / Heures],[Matricule],Tableau2[[#This Row],[Matricule]],[mois num],(Tableau2[[#This Row],[mois num]]),[année],(Tableau2[[#This Row],[année]]))</f>
        <v>1318</v>
      </c>
      <c r="U21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1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1" s="5">
        <f>SUM(Tableau2[[#This Row],[recaptrimkmsm]],Tableau2[[#This Row],[recaptrimkmsm-1]],Tableau2[[#This Row],[recaptrimkmsm-2]])</f>
        <v>1318</v>
      </c>
      <c r="X21" s="4">
        <f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1" s="5">
        <f>MONTH(Tableau2[[#This Row],[Date]])</f>
        <v>1</v>
      </c>
      <c r="Z21" s="4">
        <f>(SUMIFS([QteConso],[Immat1],Tableau2[[#This Row],[Immat1]],[année],Tableau2[[#This Row],[année]])/(SUMIFS([Kms / Heures],[Immat1],Tableau2[[#This Row],[Immat1]],[année],Tableau2[[#This Row],[année]])))*100</f>
        <v>29.059939301972687</v>
      </c>
      <c r="AA21" s="5" t="str">
        <f>TEXT(30*MONTH(Tableau2[[#This Row],[Date]]),"mmmm")</f>
        <v>janvier</v>
      </c>
      <c r="AB21" s="5">
        <f>YEAR(Tableau2[[#This Row],[Date]])</f>
        <v>2013</v>
      </c>
      <c r="AC21" s="2" t="s">
        <v>33</v>
      </c>
      <c r="AD21" s="5" t="s">
        <v>62</v>
      </c>
      <c r="AE21" s="5" t="s">
        <v>58</v>
      </c>
      <c r="AF21" s="5" t="s">
        <v>36</v>
      </c>
      <c r="AG21" s="2">
        <v>38597</v>
      </c>
      <c r="AH21" s="5" t="s">
        <v>61</v>
      </c>
      <c r="AI21" s="5" t="s">
        <v>37</v>
      </c>
      <c r="AJ21" s="5">
        <f>SUMIFS([QteConso],[Immat1],Tableau2[[#This Row],[Immat1]],[mois num],(Tableau2[[#This Row],[mois num]]),[année],(Tableau2[[#This Row],[année]]))</f>
        <v>383.01</v>
      </c>
      <c r="AK21" s="5">
        <f>SUMIFS([Kms / Heures],[Immat1],Tableau2[[#This Row],[Immat1]],[mois num],(Tableau2[[#This Row],[mois num]]),[année],(Tableau2[[#This Row],[année]]))</f>
        <v>1318</v>
      </c>
    </row>
    <row r="22" spans="1:37">
      <c r="A22" s="2">
        <v>41277</v>
      </c>
      <c r="B22" s="2" t="s">
        <v>47</v>
      </c>
      <c r="C22" s="2" t="s">
        <v>48</v>
      </c>
      <c r="D22" s="1">
        <v>3366</v>
      </c>
      <c r="E22" s="1" t="s">
        <v>42</v>
      </c>
      <c r="F22" s="1"/>
      <c r="G22" s="1"/>
      <c r="H22" s="1" t="s">
        <v>38</v>
      </c>
      <c r="I22" s="3">
        <v>148</v>
      </c>
      <c r="J22" s="3">
        <v>609</v>
      </c>
      <c r="K22" s="1">
        <v>24.3</v>
      </c>
      <c r="L22" s="1" t="s">
        <v>50</v>
      </c>
      <c r="M22" s="1" t="s">
        <v>53</v>
      </c>
      <c r="N22" s="1" t="s">
        <v>55</v>
      </c>
      <c r="O22" s="1" t="s">
        <v>38</v>
      </c>
      <c r="P22" s="5">
        <f>SUMIFS([QteConso],[Matricule],Tableau2[[#This Row],[Matricule]],[mois num],(Tableau2[[#This Row],[mois num]]),[année],(Tableau2[[#This Row],[année]]))</f>
        <v>383.01</v>
      </c>
      <c r="Q22" s="5">
        <f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2" s="5">
        <f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2" s="5">
        <f>SUM(Tableau2[[#This Row],[recaptrimL]],Tableau2[[#This Row],[recaptrimLitm-1]],Tableau2[[#This Row],[recaptrimLitm-2]])</f>
        <v>383.01</v>
      </c>
      <c r="T22" s="1">
        <f>SUMIFS([Kms / Heures],[Matricule],Tableau2[[#This Row],[Matricule]],[mois num],(Tableau2[[#This Row],[mois num]]),[année],(Tableau2[[#This Row],[année]]))</f>
        <v>1318</v>
      </c>
      <c r="U22" s="5">
        <f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2" s="5">
        <f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2" s="5">
        <f>SUM(Tableau2[[#This Row],[recaptrimkmsm]],Tableau2[[#This Row],[recaptrimkmsm-1]],Tableau2[[#This Row],[recaptrimkmsm-2]])</f>
        <v>1318</v>
      </c>
      <c r="X22" s="4">
        <f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2" s="5">
        <f>MONTH(Tableau2[[#This Row],[Date]])</f>
        <v>1</v>
      </c>
      <c r="Z22" s="4">
        <f>(SUMIFS([QteConso],[Immat1],Tableau2[[#This Row],[Immat1]],[année],Tableau2[[#This Row],[année]])/(SUMIFS([Kms / Heures],[Immat1],Tableau2[[#This Row],[Immat1]],[année],Tableau2[[#This Row],[année]])))*100</f>
        <v>29.059939301972687</v>
      </c>
      <c r="AA22" s="5" t="str">
        <f>TEXT(30*MONTH(Tableau2[[#This Row],[Date]]),"mmmm")</f>
        <v>janvier</v>
      </c>
      <c r="AB22" s="5">
        <f>YEAR(Tableau2[[#This Row],[Date]])</f>
        <v>2013</v>
      </c>
      <c r="AC22" s="2" t="s">
        <v>33</v>
      </c>
      <c r="AD22" s="5" t="s">
        <v>62</v>
      </c>
      <c r="AE22" s="5" t="s">
        <v>58</v>
      </c>
      <c r="AF22" s="5" t="s">
        <v>36</v>
      </c>
      <c r="AG22" s="2">
        <v>38597</v>
      </c>
      <c r="AH22" s="5" t="s">
        <v>61</v>
      </c>
      <c r="AI22" s="5" t="s">
        <v>37</v>
      </c>
      <c r="AJ22" s="5">
        <f>SUMIFS([QteConso],[Immat1],Tableau2[[#This Row],[Immat1]],[mois num],(Tableau2[[#This Row],[mois num]]),[année],(Tableau2[[#This Row],[année]]))</f>
        <v>383.01</v>
      </c>
      <c r="AK22" s="5">
        <f>SUMIFS([Kms / Heures],[Immat1],Tableau2[[#This Row],[Immat1]],[mois num],(Tableau2[[#This Row],[mois num]]),[année],(Tableau2[[#This Row],[année]]))</f>
        <v>1318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L36"/>
  <sheetViews>
    <sheetView tabSelected="1" workbookViewId="0">
      <selection activeCell="B40" sqref="B40"/>
    </sheetView>
  </sheetViews>
  <sheetFormatPr baseColWidth="10" defaultRowHeight="15"/>
  <cols>
    <col min="1" max="1" width="15" customWidth="1"/>
    <col min="2" max="5" width="23.140625" customWidth="1"/>
    <col min="6" max="10" width="23.140625" bestFit="1" customWidth="1"/>
  </cols>
  <sheetData>
    <row r="2" spans="1:12">
      <c r="A2" s="6" t="s">
        <v>25</v>
      </c>
      <c r="B2" s="1" t="s">
        <v>63</v>
      </c>
    </row>
    <row r="3" spans="1:12">
      <c r="A3" s="6" t="s">
        <v>27</v>
      </c>
      <c r="B3" s="1" t="s">
        <v>63</v>
      </c>
    </row>
    <row r="4" spans="1:12">
      <c r="A4" s="6" t="s">
        <v>11</v>
      </c>
      <c r="B4" s="1" t="s">
        <v>63</v>
      </c>
    </row>
    <row r="6" spans="1:12">
      <c r="B6" s="6" t="s">
        <v>13</v>
      </c>
      <c r="C6" s="6" t="s">
        <v>12</v>
      </c>
      <c r="D6" s="6" t="s">
        <v>67</v>
      </c>
    </row>
    <row r="7" spans="1:12">
      <c r="B7" s="1" t="s">
        <v>54</v>
      </c>
      <c r="E7" s="1" t="s">
        <v>55</v>
      </c>
    </row>
    <row r="8" spans="1:12">
      <c r="B8" s="1" t="s">
        <v>51</v>
      </c>
      <c r="E8" s="1" t="s">
        <v>52</v>
      </c>
      <c r="H8" s="1" t="s">
        <v>53</v>
      </c>
    </row>
    <row r="9" spans="1:12">
      <c r="A9" s="6" t="s">
        <v>4</v>
      </c>
      <c r="B9" s="1" t="s">
        <v>66</v>
      </c>
      <c r="C9" s="1" t="s">
        <v>69</v>
      </c>
      <c r="D9" s="1" t="s">
        <v>68</v>
      </c>
      <c r="E9" s="1" t="s">
        <v>66</v>
      </c>
      <c r="F9" s="1" t="s">
        <v>69</v>
      </c>
      <c r="G9" s="1" t="s">
        <v>68</v>
      </c>
      <c r="H9" s="1" t="s">
        <v>66</v>
      </c>
      <c r="I9" s="1" t="s">
        <v>69</v>
      </c>
      <c r="J9" s="1" t="s">
        <v>68</v>
      </c>
      <c r="K9" s="4"/>
      <c r="L9" s="4"/>
    </row>
    <row r="10" spans="1:12">
      <c r="A10" s="1" t="s">
        <v>40</v>
      </c>
      <c r="B10" s="4">
        <v>30.294974003466198</v>
      </c>
      <c r="C10" s="4">
        <v>30.294974003466209</v>
      </c>
      <c r="D10" s="4">
        <v>30.294974003466209</v>
      </c>
      <c r="E10" s="4"/>
      <c r="F10" s="4" t="e">
        <v>#DIV/0!</v>
      </c>
      <c r="G10" s="4" t="e">
        <v>#DIV/0!</v>
      </c>
      <c r="H10" s="4"/>
      <c r="I10" s="4" t="e">
        <v>#DIV/0!</v>
      </c>
      <c r="J10" s="4" t="e">
        <v>#DIV/0!</v>
      </c>
      <c r="K10" s="4"/>
      <c r="L10" s="4"/>
    </row>
    <row r="11" spans="1:12">
      <c r="A11" s="1" t="s">
        <v>41</v>
      </c>
      <c r="B11" s="4">
        <v>31.931232091690543</v>
      </c>
      <c r="C11" s="4">
        <v>31.931232091690543</v>
      </c>
      <c r="D11" s="4">
        <v>31.931232091690543</v>
      </c>
      <c r="E11" s="4"/>
      <c r="F11" s="4" t="e">
        <v>#DIV/0!</v>
      </c>
      <c r="G11" s="4" t="e">
        <v>#DIV/0!</v>
      </c>
      <c r="H11" s="4"/>
      <c r="I11" s="4" t="e">
        <v>#DIV/0!</v>
      </c>
      <c r="J11" s="4" t="e">
        <v>#DIV/0!</v>
      </c>
      <c r="K11" s="4"/>
      <c r="L11" s="4"/>
    </row>
    <row r="12" spans="1:12">
      <c r="A12" s="1" t="s">
        <v>42</v>
      </c>
      <c r="B12" s="4"/>
      <c r="C12" s="4" t="e">
        <v>#DIV/0!</v>
      </c>
      <c r="D12" s="4" t="e">
        <v>#DIV/0!</v>
      </c>
      <c r="E12" s="4">
        <v>33.90513983371126</v>
      </c>
      <c r="F12" s="4">
        <v>33.90513983371126</v>
      </c>
      <c r="G12" s="4">
        <v>33.90513983371126</v>
      </c>
      <c r="H12" s="4">
        <v>29.059939301972687</v>
      </c>
      <c r="I12" s="4">
        <v>29.059939301972687</v>
      </c>
      <c r="J12" s="4">
        <v>29.059939301972687</v>
      </c>
      <c r="K12" s="4"/>
      <c r="L12" s="4"/>
    </row>
    <row r="13" spans="1:12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2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2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2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2:12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2:12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2:12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2:12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  <row r="21" spans="2:12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</row>
    <row r="22" spans="2:12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</row>
    <row r="23" spans="2:12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2:12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2:12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2:12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2:12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2:12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  <row r="29" spans="2:12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</row>
    <row r="30" spans="2:12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</row>
    <row r="31" spans="2:12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</row>
    <row r="32" spans="2:12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</row>
    <row r="33" spans="2:12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</row>
    <row r="34" spans="2:1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</row>
    <row r="35" spans="2:1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</row>
    <row r="36" spans="2:1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P34"/>
  <sheetViews>
    <sheetView workbookViewId="0">
      <selection activeCell="G24" sqref="G24"/>
    </sheetView>
  </sheetViews>
  <sheetFormatPr baseColWidth="10" defaultRowHeight="15"/>
  <cols>
    <col min="1" max="1" width="21" customWidth="1"/>
    <col min="2" max="2" width="23.85546875" bestFit="1" customWidth="1"/>
    <col min="3" max="3" width="21.7109375" customWidth="1"/>
    <col min="4" max="4" width="17.28515625" customWidth="1"/>
    <col min="5" max="5" width="21.7109375" customWidth="1"/>
    <col min="6" max="6" width="17.28515625" bestFit="1" customWidth="1"/>
    <col min="7" max="7" width="21.7109375" customWidth="1"/>
    <col min="8" max="8" width="14.5703125" bestFit="1" customWidth="1"/>
    <col min="9" max="9" width="14.28515625" bestFit="1" customWidth="1"/>
    <col min="10" max="10" width="12.5703125" bestFit="1" customWidth="1"/>
  </cols>
  <sheetData>
    <row r="1" spans="1:16">
      <c r="A1" s="6" t="s">
        <v>25</v>
      </c>
      <c r="B1" s="1" t="s">
        <v>63</v>
      </c>
    </row>
    <row r="2" spans="1:16">
      <c r="A2" s="6" t="s">
        <v>29</v>
      </c>
      <c r="B2" s="1" t="s">
        <v>63</v>
      </c>
    </row>
    <row r="3" spans="1:16">
      <c r="A3" s="6" t="s">
        <v>74</v>
      </c>
      <c r="B3" s="1" t="s">
        <v>63</v>
      </c>
    </row>
    <row r="5" spans="1:16">
      <c r="B5" s="6" t="s">
        <v>64</v>
      </c>
    </row>
    <row r="6" spans="1:16">
      <c r="B6" s="1" t="s">
        <v>54</v>
      </c>
      <c r="D6" s="1" t="s">
        <v>55</v>
      </c>
    </row>
    <row r="7" spans="1:16">
      <c r="B7" s="1" t="s">
        <v>51</v>
      </c>
      <c r="D7" s="1" t="s">
        <v>52</v>
      </c>
      <c r="F7" s="1" t="s">
        <v>53</v>
      </c>
      <c r="K7" s="4"/>
      <c r="L7" s="4"/>
      <c r="M7" s="4"/>
      <c r="N7" s="4"/>
      <c r="O7" s="4"/>
      <c r="P7" s="4"/>
    </row>
    <row r="8" spans="1:16">
      <c r="B8" s="1" t="s">
        <v>35</v>
      </c>
      <c r="D8" s="1" t="s">
        <v>37</v>
      </c>
      <c r="F8" s="1" t="s">
        <v>37</v>
      </c>
      <c r="K8" s="4"/>
      <c r="L8" s="4"/>
      <c r="M8" s="4"/>
      <c r="N8" s="4"/>
      <c r="O8" s="4"/>
      <c r="P8" s="4"/>
    </row>
    <row r="9" spans="1:16">
      <c r="A9" s="6" t="s">
        <v>65</v>
      </c>
      <c r="B9" s="1" t="s">
        <v>70</v>
      </c>
      <c r="C9" s="1" t="s">
        <v>73</v>
      </c>
      <c r="D9" s="1" t="s">
        <v>70</v>
      </c>
      <c r="E9" s="1" t="s">
        <v>73</v>
      </c>
      <c r="F9" s="1" t="s">
        <v>70</v>
      </c>
      <c r="G9" s="1" t="s">
        <v>73</v>
      </c>
      <c r="K9" s="4"/>
      <c r="L9" s="4"/>
      <c r="M9" s="4"/>
      <c r="N9" s="4"/>
      <c r="O9" s="4"/>
      <c r="P9" s="4"/>
    </row>
    <row r="10" spans="1:16">
      <c r="A10" s="7" t="s">
        <v>60</v>
      </c>
      <c r="B10" s="4">
        <v>30.613731509907893</v>
      </c>
      <c r="C10" s="4">
        <v>30.613731509907886</v>
      </c>
      <c r="D10" s="4"/>
      <c r="E10" s="4" t="e">
        <v>#DIV/0!</v>
      </c>
      <c r="F10" s="4"/>
      <c r="G10" s="4" t="e">
        <v>#DIV/0!</v>
      </c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A11" s="7" t="s">
        <v>61</v>
      </c>
      <c r="B11" s="4"/>
      <c r="C11" s="4" t="e">
        <v>#DIV/0!</v>
      </c>
      <c r="D11" s="4">
        <v>33.90513983371126</v>
      </c>
      <c r="E11" s="4">
        <v>33.90513983371126</v>
      </c>
      <c r="F11" s="4">
        <v>29.059939301972687</v>
      </c>
      <c r="G11" s="4">
        <v>29.059939301972687</v>
      </c>
      <c r="H11" s="4"/>
      <c r="I11" s="4"/>
      <c r="J11" s="4"/>
      <c r="K11" s="4"/>
      <c r="L11" s="4"/>
      <c r="M11" s="4"/>
      <c r="N11" s="4"/>
      <c r="O11" s="4"/>
      <c r="P11" s="4"/>
    </row>
    <row r="12" spans="1:16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1:16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2:16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2:16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2:16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2:16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2:16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2:16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2:16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2:16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2:16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2:16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2:16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2:16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2:16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2:16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2:16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2:16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2:16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2:16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Controle</vt:lpstr>
      <vt:lpstr>TCD perso</vt:lpstr>
      <vt:lpstr>TCD veh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Maxime Lecomte</cp:lastModifiedBy>
  <dcterms:created xsi:type="dcterms:W3CDTF">2014-07-24T12:23:25Z</dcterms:created>
  <dcterms:modified xsi:type="dcterms:W3CDTF">2014-07-24T13:40:56Z</dcterms:modified>
</cp:coreProperties>
</file>