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5260" windowHeight="12345"/>
  </bookViews>
  <sheets>
    <sheet name="Controle" sheetId="1" r:id="rId1"/>
    <sheet name="TCD perso" sheetId="2" r:id="rId2"/>
    <sheet name="TCD veh" sheetId="3" r:id="rId3"/>
    <sheet name="Feuil1" sheetId="4" r:id="rId4"/>
  </sheets>
  <externalReferences>
    <externalReference r:id="rId5"/>
    <externalReference r:id="rId6"/>
    <externalReference r:id="rId7"/>
  </externalReferences>
  <definedNames>
    <definedName name="essai">'TCD perso'!$B$7:$B$9</definedName>
    <definedName name="Liste_nom">OFFSET('[1]TCD perso'!$B$13,,,COUNTIF('[1]TCD perso'!$B:$B,"&gt;&lt;")-1)</definedName>
    <definedName name="nom_complet" localSheetId="3">OFFSET('[2]TCD Perso'!$B$10,,,COUNTIF('[2]TCD Perso'!$B:$B,"&gt;&lt;")-1)</definedName>
    <definedName name="nom_complet">[3]Feuil1!$A$5:$A$276</definedName>
    <definedName name="_xlnm.Print_Area" localSheetId="3">Feuil1!$A$20:$I$38</definedName>
  </definedNames>
  <calcPr calcId="125725" calcMode="manual" calcCompleted="0" calcOnSave="0"/>
  <pivotCaches>
    <pivotCache cacheId="36" r:id="rId8"/>
  </pivotCaches>
</workbook>
</file>

<file path=xl/calcChain.xml><?xml version="1.0" encoding="utf-8"?>
<calcChain xmlns="http://schemas.openxmlformats.org/spreadsheetml/2006/main">
  <c r="B9" i="4"/>
  <c r="H24"/>
  <c r="F23"/>
  <c r="F22"/>
  <c r="F21"/>
  <c r="B24"/>
  <c r="B37" l="1"/>
  <c r="B10" l="1"/>
  <c r="B33" s="1"/>
  <c r="B11"/>
  <c r="B8"/>
  <c r="B7"/>
  <c r="B35" s="1"/>
  <c r="V3" i="1"/>
  <c r="V4"/>
  <c r="V5"/>
  <c r="V6"/>
  <c r="V7"/>
  <c r="V8"/>
  <c r="V9"/>
  <c r="V10"/>
  <c r="V11"/>
  <c r="V12"/>
  <c r="V13"/>
  <c r="V14"/>
  <c r="V15"/>
  <c r="V16"/>
  <c r="V17"/>
  <c r="V18"/>
  <c r="V19"/>
  <c r="T19" s="1"/>
  <c r="V20"/>
  <c r="V21"/>
  <c r="V22"/>
  <c r="V2"/>
  <c r="T2" s="1"/>
  <c r="S2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"/>
  <c r="S3"/>
  <c r="S4"/>
  <c r="S5"/>
  <c r="S6"/>
  <c r="S7"/>
  <c r="S8"/>
  <c r="P8" s="1"/>
  <c r="S9"/>
  <c r="S10"/>
  <c r="S11"/>
  <c r="S12"/>
  <c r="S13"/>
  <c r="S14"/>
  <c r="S15"/>
  <c r="S16"/>
  <c r="S17"/>
  <c r="S18"/>
  <c r="S19"/>
  <c r="S20"/>
  <c r="S21"/>
  <c r="S22"/>
  <c r="Q9"/>
  <c r="Q17"/>
  <c r="Q19" l="1"/>
  <c r="Q11"/>
  <c r="Q21"/>
  <c r="Q13"/>
  <c r="P22"/>
  <c r="P18"/>
  <c r="T21"/>
  <c r="Q15"/>
  <c r="Q3"/>
  <c r="B34" i="4"/>
  <c r="B32"/>
  <c r="B31"/>
  <c r="Q22" i="1"/>
  <c r="Q20"/>
  <c r="Q18"/>
  <c r="Q16"/>
  <c r="Q14"/>
  <c r="Q12"/>
  <c r="Q10"/>
  <c r="T22"/>
  <c r="T20"/>
  <c r="T18"/>
  <c r="T16"/>
  <c r="T14"/>
  <c r="T12"/>
  <c r="T10"/>
  <c r="T8"/>
  <c r="T6"/>
  <c r="T4"/>
  <c r="R22"/>
  <c r="R20"/>
  <c r="R18"/>
  <c r="R16"/>
  <c r="R14"/>
  <c r="R12"/>
  <c r="R10"/>
  <c r="R8"/>
  <c r="R6"/>
  <c r="R4"/>
  <c r="R2"/>
  <c r="T17"/>
  <c r="T15"/>
  <c r="T13"/>
  <c r="T11"/>
  <c r="T9"/>
  <c r="T7"/>
  <c r="T5"/>
  <c r="T3"/>
  <c r="R21"/>
  <c r="R19"/>
  <c r="R17"/>
  <c r="R15"/>
  <c r="R13"/>
  <c r="R11"/>
  <c r="R9"/>
  <c r="R7"/>
  <c r="R5"/>
  <c r="R3"/>
  <c r="AE21"/>
  <c r="AE19"/>
  <c r="AE17"/>
  <c r="AE15"/>
  <c r="AE13"/>
  <c r="AE11"/>
  <c r="AE9"/>
  <c r="AE7"/>
  <c r="AE5"/>
  <c r="AE3"/>
  <c r="P20"/>
  <c r="P16"/>
  <c r="P14"/>
  <c r="P12"/>
  <c r="P10"/>
  <c r="P6"/>
  <c r="AE4"/>
  <c r="Q2"/>
  <c r="P21"/>
  <c r="P19"/>
  <c r="P17"/>
  <c r="P15"/>
  <c r="P13"/>
  <c r="P11"/>
  <c r="P9"/>
  <c r="P7"/>
  <c r="P5"/>
  <c r="P3"/>
  <c r="AD22"/>
  <c r="AD20"/>
  <c r="AD18"/>
  <c r="AD16"/>
  <c r="AD14"/>
  <c r="AD12"/>
  <c r="AD10"/>
  <c r="AD8"/>
  <c r="AD6"/>
  <c r="AD4"/>
  <c r="AD2"/>
  <c r="AE22"/>
  <c r="AE20"/>
  <c r="AE18"/>
  <c r="AE16"/>
  <c r="AE14"/>
  <c r="AE12"/>
  <c r="AE10"/>
  <c r="AE8"/>
  <c r="AE6"/>
  <c r="AE2"/>
  <c r="P4"/>
  <c r="P2"/>
  <c r="AD21"/>
  <c r="AD19"/>
  <c r="AD17"/>
  <c r="AD15"/>
  <c r="AD13"/>
  <c r="AD11"/>
  <c r="AD9"/>
  <c r="AD7"/>
  <c r="AD5"/>
  <c r="AD3"/>
  <c r="Q7"/>
  <c r="Q5"/>
  <c r="Q8"/>
  <c r="Q6"/>
  <c r="Q4"/>
</calcChain>
</file>

<file path=xl/sharedStrings.xml><?xml version="1.0" encoding="utf-8"?>
<sst xmlns="http://schemas.openxmlformats.org/spreadsheetml/2006/main" count="376" uniqueCount="75">
  <si>
    <t>Date</t>
  </si>
  <si>
    <t>Immat</t>
  </si>
  <si>
    <t>Immat1</t>
  </si>
  <si>
    <t>Matricule</t>
  </si>
  <si>
    <t>nom complet</t>
  </si>
  <si>
    <t>Colonne3</t>
  </si>
  <si>
    <t>Colonne2</t>
  </si>
  <si>
    <t>Formateur</t>
  </si>
  <si>
    <t>QteConso</t>
  </si>
  <si>
    <t>Kms / Heures</t>
  </si>
  <si>
    <t>Conso</t>
  </si>
  <si>
    <t>Société</t>
  </si>
  <si>
    <t>Agence</t>
  </si>
  <si>
    <t>Region</t>
  </si>
  <si>
    <t>recaptrimL</t>
  </si>
  <si>
    <t>recaptrimkmsm</t>
  </si>
  <si>
    <t>Moy an personnel</t>
  </si>
  <si>
    <t>mois num</t>
  </si>
  <si>
    <t>Moy an veh</t>
  </si>
  <si>
    <t>Mois</t>
  </si>
  <si>
    <t>année</t>
  </si>
  <si>
    <t>date sortie</t>
  </si>
  <si>
    <t>Famille veh</t>
  </si>
  <si>
    <t>Classe euro</t>
  </si>
  <si>
    <t>MEC</t>
  </si>
  <si>
    <t>type</t>
  </si>
  <si>
    <t>Activité</t>
  </si>
  <si>
    <t/>
  </si>
  <si>
    <t>EURO 2</t>
  </si>
  <si>
    <t>E1</t>
  </si>
  <si>
    <t>EURO 3</t>
  </si>
  <si>
    <t>E3</t>
  </si>
  <si>
    <t>F1</t>
  </si>
  <si>
    <t>F2</t>
  </si>
  <si>
    <t>Conducteur 01</t>
  </si>
  <si>
    <t>Conducteur 02</t>
  </si>
  <si>
    <t>Conducteur 03</t>
  </si>
  <si>
    <t>0000 AA 00</t>
  </si>
  <si>
    <t>0000AA00</t>
  </si>
  <si>
    <t>0000BB00</t>
  </si>
  <si>
    <t>0000 BB 00</t>
  </si>
  <si>
    <t>0000 CC 00</t>
  </si>
  <si>
    <t>0000CC00</t>
  </si>
  <si>
    <t>SOCIETE 1</t>
  </si>
  <si>
    <t>SOCIETE 2</t>
  </si>
  <si>
    <t>AGENCE 1</t>
  </si>
  <si>
    <t>AGENCE 2</t>
  </si>
  <si>
    <t>AGENCE 3</t>
  </si>
  <si>
    <t>REGION 1</t>
  </si>
  <si>
    <t>REGION 2</t>
  </si>
  <si>
    <t>Marque Vehicule</t>
  </si>
  <si>
    <t>Marque 1</t>
  </si>
  <si>
    <t>Modele 2</t>
  </si>
  <si>
    <t>Modele 1</t>
  </si>
  <si>
    <t>TYPE 1</t>
  </si>
  <si>
    <t>TYPE 2</t>
  </si>
  <si>
    <t>Marque 2</t>
  </si>
  <si>
    <t>(Tous)</t>
  </si>
  <si>
    <t>Étiquettes de colonnes</t>
  </si>
  <si>
    <t>Étiquettes de lignes</t>
  </si>
  <si>
    <t>Moyenne mensuel</t>
  </si>
  <si>
    <t>Litres mois veh</t>
  </si>
  <si>
    <t>Km mois veh</t>
  </si>
  <si>
    <t>Moyenne mensuel veh</t>
  </si>
  <si>
    <t>Formateur 2</t>
  </si>
  <si>
    <t>E2</t>
  </si>
  <si>
    <t>E</t>
  </si>
  <si>
    <t>D</t>
  </si>
  <si>
    <t>C</t>
  </si>
  <si>
    <t>B</t>
  </si>
  <si>
    <t>A</t>
  </si>
  <si>
    <t>L/100 Km</t>
  </si>
  <si>
    <t>Type de véhicule :</t>
  </si>
  <si>
    <t>Total général</t>
  </si>
  <si>
    <t>Mois de juin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</si>
</sst>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/>
    <xf numFmtId="14" fontId="0" fillId="0" borderId="0" xfId="0" applyNumberFormat="1"/>
    <xf numFmtId="0" fontId="0" fillId="2" borderId="0" xfId="0" applyFill="1"/>
    <xf numFmtId="2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Border="1"/>
    <xf numFmtId="2" fontId="0" fillId="0" borderId="0" xfId="0" applyNumberFormat="1" applyFill="1" applyBorder="1"/>
    <xf numFmtId="2" fontId="0" fillId="0" borderId="0" xfId="0" applyNumberFormat="1" applyBorder="1"/>
    <xf numFmtId="0" fontId="0" fillId="0" borderId="0" xfId="0" applyAlignment="1">
      <alignment horizontal="left" indent="1"/>
    </xf>
    <xf numFmtId="0" fontId="0" fillId="0" borderId="0" xfId="0" applyFill="1" applyBorder="1"/>
    <xf numFmtId="0" fontId="1" fillId="0" borderId="0" xfId="0" applyFont="1" applyFill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49" fontId="0" fillId="0" borderId="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vertical="center"/>
    </xf>
    <xf numFmtId="0" fontId="5" fillId="0" borderId="0" xfId="0" applyFont="1" applyBorder="1"/>
    <xf numFmtId="2" fontId="6" fillId="0" borderId="0" xfId="0" applyNumberFormat="1" applyFont="1" applyBorder="1" applyAlignment="1">
      <alignment horizontal="left" vertical="center"/>
    </xf>
    <xf numFmtId="0" fontId="7" fillId="0" borderId="0" xfId="0" applyFont="1" applyBorder="1"/>
    <xf numFmtId="2" fontId="4" fillId="0" borderId="0" xfId="0" applyNumberFormat="1" applyFont="1" applyBorder="1" applyAlignment="1">
      <alignment horizontal="right"/>
    </xf>
    <xf numFmtId="2" fontId="4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right"/>
    </xf>
    <xf numFmtId="0" fontId="8" fillId="0" borderId="0" xfId="0" applyFont="1" applyBorder="1" applyAlignment="1">
      <alignment horizontal="left" vertical="center" wrapText="1" indent="2"/>
    </xf>
    <xf numFmtId="0" fontId="9" fillId="0" borderId="0" xfId="0" applyFont="1" applyBorder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2" fontId="10" fillId="0" borderId="0" xfId="0" applyNumberFormat="1" applyFont="1" applyBorder="1"/>
    <xf numFmtId="0" fontId="0" fillId="0" borderId="1" xfId="0" applyBorder="1"/>
    <xf numFmtId="2" fontId="4" fillId="0" borderId="2" xfId="0" applyNumberFormat="1" applyFont="1" applyBorder="1"/>
    <xf numFmtId="0" fontId="0" fillId="0" borderId="2" xfId="0" applyBorder="1"/>
    <xf numFmtId="2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0" fillId="0" borderId="7" xfId="0" applyNumberFormat="1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34">
    <dxf>
      <numFmt numFmtId="2" formatCode="0.00"/>
    </dxf>
    <dxf>
      <fill>
        <patternFill>
          <bgColor theme="1"/>
        </patternFill>
      </fill>
      <border>
        <left/>
        <top/>
        <vertical/>
        <horizontal/>
      </border>
    </dxf>
    <dxf>
      <fill>
        <patternFill>
          <bgColor theme="1"/>
        </patternFill>
      </fill>
    </dxf>
    <dxf>
      <fill>
        <patternFill>
          <bgColor theme="1"/>
        </patternFill>
      </fill>
      <border>
        <left/>
        <top/>
        <vertical/>
        <horizontal/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2" formatCode="0.00"/>
    </dxf>
    <dxf>
      <numFmt numFmtId="0" formatCode="General"/>
    </dxf>
    <dxf>
      <numFmt numFmtId="2" formatCode="0.00"/>
    </dxf>
    <dxf>
      <numFmt numFmtId="0" formatCode="General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9523</xdr:colOff>
      <xdr:row>29</xdr:row>
      <xdr:rowOff>331692</xdr:rowOff>
    </xdr:from>
    <xdr:to>
      <xdr:col>5</xdr:col>
      <xdr:colOff>473943</xdr:colOff>
      <xdr:row>35</xdr:row>
      <xdr:rowOff>180975</xdr:rowOff>
    </xdr:to>
    <xdr:grpSp>
      <xdr:nvGrpSpPr>
        <xdr:cNvPr id="2" name="Groupe 1"/>
        <xdr:cNvGrpSpPr/>
      </xdr:nvGrpSpPr>
      <xdr:grpSpPr>
        <a:xfrm>
          <a:off x="238123" y="6313392"/>
          <a:ext cx="4522070" cy="3335433"/>
          <a:chOff x="4933948" y="5865676"/>
          <a:chExt cx="4044197" cy="3335475"/>
        </a:xfrm>
      </xdr:grpSpPr>
      <xdr:grpSp>
        <xdr:nvGrpSpPr>
          <xdr:cNvPr id="3" name="Groupe 18"/>
          <xdr:cNvGrpSpPr/>
        </xdr:nvGrpSpPr>
        <xdr:grpSpPr>
          <a:xfrm>
            <a:off x="4933949" y="5865676"/>
            <a:ext cx="2134044" cy="847725"/>
            <a:chOff x="4924425" y="5875201"/>
            <a:chExt cx="1532432" cy="847725"/>
          </a:xfrm>
        </xdr:grpSpPr>
        <xdr:sp macro="" textlink="">
          <xdr:nvSpPr>
            <xdr:cNvPr id="16" name="Pentagone 15"/>
            <xdr:cNvSpPr/>
          </xdr:nvSpPr>
          <xdr:spPr>
            <a:xfrm>
              <a:off x="4924425" y="5943598"/>
              <a:ext cx="1520678" cy="600644"/>
            </a:xfrm>
            <a:prstGeom prst="homePlate">
              <a:avLst>
                <a:gd name="adj" fmla="val 45357"/>
              </a:avLst>
            </a:prstGeom>
            <a:solidFill>
              <a:srgbClr val="00B050">
                <a:alpha val="25000"/>
              </a:srgbClr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7" name="Rectangle 16"/>
            <xdr:cNvSpPr/>
          </xdr:nvSpPr>
          <xdr:spPr>
            <a:xfrm>
              <a:off x="5868973" y="5875201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A</a:t>
              </a:r>
            </a:p>
          </xdr:txBody>
        </xdr:sp>
      </xdr:grpSp>
      <xdr:grpSp>
        <xdr:nvGrpSpPr>
          <xdr:cNvPr id="4" name="Groupe 19"/>
          <xdr:cNvGrpSpPr/>
        </xdr:nvGrpSpPr>
        <xdr:grpSpPr>
          <a:xfrm>
            <a:off x="4933951" y="6515101"/>
            <a:ext cx="2633998" cy="847725"/>
            <a:chOff x="4924425" y="6524626"/>
            <a:chExt cx="1891443" cy="847725"/>
          </a:xfrm>
        </xdr:grpSpPr>
        <xdr:sp macro="" textlink="">
          <xdr:nvSpPr>
            <xdr:cNvPr id="14" name="Pentagone 13"/>
            <xdr:cNvSpPr/>
          </xdr:nvSpPr>
          <xdr:spPr>
            <a:xfrm>
              <a:off x="4924425" y="6562725"/>
              <a:ext cx="1838729" cy="594000"/>
            </a:xfrm>
            <a:prstGeom prst="homePlate">
              <a:avLst>
                <a:gd name="adj" fmla="val 45357"/>
              </a:avLst>
            </a:prstGeom>
            <a:solidFill>
              <a:srgbClr val="92D050">
                <a:alpha val="25000"/>
              </a:srgbClr>
            </a:solidFill>
            <a:ln>
              <a:solidFill>
                <a:srgbClr val="92D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5" name="Rectangle 14"/>
            <xdr:cNvSpPr/>
          </xdr:nvSpPr>
          <xdr:spPr>
            <a:xfrm>
              <a:off x="6227984" y="6524626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B</a:t>
              </a:r>
            </a:p>
          </xdr:txBody>
        </xdr:sp>
      </xdr:grpSp>
      <xdr:grpSp>
        <xdr:nvGrpSpPr>
          <xdr:cNvPr id="5" name="Groupe 20"/>
          <xdr:cNvGrpSpPr/>
        </xdr:nvGrpSpPr>
        <xdr:grpSpPr>
          <a:xfrm>
            <a:off x="4933948" y="7134226"/>
            <a:ext cx="3081298" cy="847725"/>
            <a:chOff x="4924425" y="7143751"/>
            <a:chExt cx="2212645" cy="847725"/>
          </a:xfrm>
        </xdr:grpSpPr>
        <xdr:sp macro="" textlink="">
          <xdr:nvSpPr>
            <xdr:cNvPr id="12" name="Pentagone 11"/>
            <xdr:cNvSpPr/>
          </xdr:nvSpPr>
          <xdr:spPr>
            <a:xfrm>
              <a:off x="4924425" y="7181850"/>
              <a:ext cx="2186596" cy="594000"/>
            </a:xfrm>
            <a:prstGeom prst="homePlate">
              <a:avLst>
                <a:gd name="adj" fmla="val 45357"/>
              </a:avLst>
            </a:prstGeom>
            <a:solidFill>
              <a:srgbClr val="FFFF00">
                <a:alpha val="25000"/>
              </a:srgbClr>
            </a:solidFill>
            <a:ln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3" name="Rectangle 12"/>
            <xdr:cNvSpPr/>
          </xdr:nvSpPr>
          <xdr:spPr>
            <a:xfrm>
              <a:off x="6549186" y="7143751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C</a:t>
              </a:r>
            </a:p>
          </xdr:txBody>
        </xdr:sp>
      </xdr:grpSp>
      <xdr:grpSp>
        <xdr:nvGrpSpPr>
          <xdr:cNvPr id="6" name="Groupe 22"/>
          <xdr:cNvGrpSpPr/>
        </xdr:nvGrpSpPr>
        <xdr:grpSpPr>
          <a:xfrm>
            <a:off x="4933950" y="8353426"/>
            <a:ext cx="4044195" cy="847725"/>
            <a:chOff x="4924425" y="8362951"/>
            <a:chExt cx="2904089" cy="847725"/>
          </a:xfrm>
        </xdr:grpSpPr>
        <xdr:sp macro="" textlink="">
          <xdr:nvSpPr>
            <xdr:cNvPr id="10" name="Pentagone 9"/>
            <xdr:cNvSpPr/>
          </xdr:nvSpPr>
          <xdr:spPr>
            <a:xfrm>
              <a:off x="4924425" y="8416119"/>
              <a:ext cx="2895600" cy="597981"/>
            </a:xfrm>
            <a:prstGeom prst="homePlate">
              <a:avLst>
                <a:gd name="adj" fmla="val 45357"/>
              </a:avLst>
            </a:prstGeom>
            <a:solidFill>
              <a:srgbClr val="FF0000">
                <a:alpha val="25000"/>
              </a:srgbClr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1" name="Rectangle 10"/>
            <xdr:cNvSpPr/>
          </xdr:nvSpPr>
          <xdr:spPr>
            <a:xfrm>
              <a:off x="7240630" y="8362951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E</a:t>
              </a:r>
            </a:p>
          </xdr:txBody>
        </xdr:sp>
      </xdr:grpSp>
      <xdr:grpSp>
        <xdr:nvGrpSpPr>
          <xdr:cNvPr id="7" name="Groupe 21"/>
          <xdr:cNvGrpSpPr/>
        </xdr:nvGrpSpPr>
        <xdr:grpSpPr>
          <a:xfrm>
            <a:off x="4933950" y="7751628"/>
            <a:ext cx="3594873" cy="847725"/>
            <a:chOff x="4924424" y="7761153"/>
            <a:chExt cx="2581436" cy="847725"/>
          </a:xfrm>
        </xdr:grpSpPr>
        <xdr:sp macro="" textlink="">
          <xdr:nvSpPr>
            <xdr:cNvPr id="8" name="Pentagone 7"/>
            <xdr:cNvSpPr/>
          </xdr:nvSpPr>
          <xdr:spPr>
            <a:xfrm>
              <a:off x="4924424" y="7800973"/>
              <a:ext cx="2544403" cy="589930"/>
            </a:xfrm>
            <a:prstGeom prst="homePlate">
              <a:avLst>
                <a:gd name="adj" fmla="val 45357"/>
              </a:avLst>
            </a:prstGeom>
            <a:solidFill>
              <a:srgbClr val="FFC000">
                <a:alpha val="25000"/>
              </a:srgbClr>
            </a:solidFill>
            <a:ln>
              <a:solidFill>
                <a:srgbClr val="FFC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917976" y="7761153"/>
              <a:ext cx="587884" cy="847725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fr-FR" sz="3600" b="1" cap="none" spc="0">
                  <a:ln w="17780" cmpd="sng">
                    <a:solidFill>
                      <a:srgbClr val="FFFFFF"/>
                    </a:solidFill>
                    <a:prstDash val="solid"/>
                    <a:miter lim="800000"/>
                  </a:ln>
                  <a:gradFill rotWithShape="1">
                    <a:gsLst>
                      <a:gs pos="0">
                        <a:srgbClr val="000000">
                          <a:tint val="92000"/>
                          <a:shade val="100000"/>
                          <a:satMod val="150000"/>
                        </a:srgbClr>
                      </a:gs>
                      <a:gs pos="49000">
                        <a:srgbClr val="000000">
                          <a:tint val="89000"/>
                          <a:shade val="90000"/>
                          <a:satMod val="150000"/>
                        </a:srgbClr>
                      </a:gs>
                      <a:gs pos="50000">
                        <a:srgbClr val="000000">
                          <a:tint val="100000"/>
                          <a:shade val="75000"/>
                          <a:satMod val="150000"/>
                        </a:srgbClr>
                      </a:gs>
                      <a:gs pos="95000">
                        <a:srgbClr val="000000">
                          <a:shade val="47000"/>
                          <a:satMod val="150000"/>
                        </a:srgbClr>
                      </a:gs>
                      <a:gs pos="100000">
                        <a:srgbClr val="000000">
                          <a:shade val="39000"/>
                          <a:satMod val="150000"/>
                        </a:srgbClr>
                      </a:gs>
                    </a:gsLst>
                    <a:lin ang="5400000"/>
                  </a:gradFill>
                  <a:effectLst/>
                </a:rPr>
                <a:t>D</a:t>
              </a:r>
            </a:p>
          </xdr:txBody>
        </xdr:sp>
      </xdr:grpSp>
    </xdr:grpSp>
    <xdr:clientData/>
  </xdr:twoCellAnchor>
  <xdr:twoCellAnchor>
    <xdr:from>
      <xdr:col>6</xdr:col>
      <xdr:colOff>1</xdr:colOff>
      <xdr:row>33</xdr:row>
      <xdr:rowOff>616324</xdr:rowOff>
    </xdr:from>
    <xdr:to>
      <xdr:col>7</xdr:col>
      <xdr:colOff>0</xdr:colOff>
      <xdr:row>35</xdr:row>
      <xdr:rowOff>38106</xdr:rowOff>
    </xdr:to>
    <xdr:grpSp>
      <xdr:nvGrpSpPr>
        <xdr:cNvPr id="18" name="Groupe 17"/>
        <xdr:cNvGrpSpPr/>
      </xdr:nvGrpSpPr>
      <xdr:grpSpPr>
        <a:xfrm>
          <a:off x="5048251" y="8845924"/>
          <a:ext cx="761999" cy="660032"/>
          <a:chOff x="9838765" y="8617319"/>
          <a:chExt cx="761999" cy="655930"/>
        </a:xfrm>
      </xdr:grpSpPr>
      <xdr:sp macro="" textlink="">
        <xdr:nvSpPr>
          <xdr:cNvPr id="19" name="Triangle rectangle 18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0" name="Triangle rectangle 19"/>
          <xdr:cNvSpPr/>
        </xdr:nvSpPr>
        <xdr:spPr>
          <a:xfrm>
            <a:off x="9838765" y="8617319"/>
            <a:ext cx="757516" cy="655930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6</xdr:col>
      <xdr:colOff>3572</xdr:colOff>
      <xdr:row>33</xdr:row>
      <xdr:rowOff>764</xdr:rowOff>
    </xdr:from>
    <xdr:to>
      <xdr:col>7</xdr:col>
      <xdr:colOff>3571</xdr:colOff>
      <xdr:row>34</xdr:row>
      <xdr:rowOff>14775</xdr:rowOff>
    </xdr:to>
    <xdr:grpSp>
      <xdr:nvGrpSpPr>
        <xdr:cNvPr id="21" name="Groupe 20"/>
        <xdr:cNvGrpSpPr/>
      </xdr:nvGrpSpPr>
      <xdr:grpSpPr>
        <a:xfrm>
          <a:off x="5051822" y="8230364"/>
          <a:ext cx="761999" cy="633136"/>
          <a:chOff x="9838765" y="8617319"/>
          <a:chExt cx="761999" cy="627533"/>
        </a:xfrm>
      </xdr:grpSpPr>
      <xdr:sp macro="" textlink="">
        <xdr:nvSpPr>
          <xdr:cNvPr id="22" name="Triangle rectangle 21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3" name="Triangle rectangle 22"/>
          <xdr:cNvSpPr/>
        </xdr:nvSpPr>
        <xdr:spPr>
          <a:xfrm>
            <a:off x="9838765" y="8617319"/>
            <a:ext cx="757516" cy="622326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6</xdr:col>
      <xdr:colOff>1</xdr:colOff>
      <xdr:row>32</xdr:row>
      <xdr:rowOff>0</xdr:rowOff>
    </xdr:from>
    <xdr:to>
      <xdr:col>7</xdr:col>
      <xdr:colOff>5953</xdr:colOff>
      <xdr:row>33</xdr:row>
      <xdr:rowOff>14012</xdr:rowOff>
    </xdr:to>
    <xdr:grpSp>
      <xdr:nvGrpSpPr>
        <xdr:cNvPr id="24" name="Groupe 23"/>
        <xdr:cNvGrpSpPr/>
      </xdr:nvGrpSpPr>
      <xdr:grpSpPr>
        <a:xfrm>
          <a:off x="5048251" y="7610475"/>
          <a:ext cx="767952" cy="633137"/>
          <a:chOff x="9838765" y="8617319"/>
          <a:chExt cx="761999" cy="627533"/>
        </a:xfrm>
      </xdr:grpSpPr>
      <xdr:sp macro="" textlink="">
        <xdr:nvSpPr>
          <xdr:cNvPr id="25" name="Triangle rectangle 24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6" name="Triangle rectangle 25"/>
          <xdr:cNvSpPr/>
        </xdr:nvSpPr>
        <xdr:spPr>
          <a:xfrm>
            <a:off x="9838765" y="8617319"/>
            <a:ext cx="757516" cy="622326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5</xdr:col>
      <xdr:colOff>758428</xdr:colOff>
      <xdr:row>30</xdr:row>
      <xdr:rowOff>613168</xdr:rowOff>
    </xdr:from>
    <xdr:to>
      <xdr:col>6</xdr:col>
      <xdr:colOff>758427</xdr:colOff>
      <xdr:row>32</xdr:row>
      <xdr:rowOff>17579</xdr:rowOff>
    </xdr:to>
    <xdr:grpSp>
      <xdr:nvGrpSpPr>
        <xdr:cNvPr id="27" name="Groupe 26"/>
        <xdr:cNvGrpSpPr/>
      </xdr:nvGrpSpPr>
      <xdr:grpSpPr>
        <a:xfrm>
          <a:off x="5044678" y="6985393"/>
          <a:ext cx="761999" cy="642661"/>
          <a:chOff x="9838765" y="8617319"/>
          <a:chExt cx="761999" cy="636974"/>
        </a:xfrm>
      </xdr:grpSpPr>
      <xdr:sp macro="" textlink="">
        <xdr:nvSpPr>
          <xdr:cNvPr id="28" name="Triangle rectangle 27"/>
          <xdr:cNvSpPr/>
        </xdr:nvSpPr>
        <xdr:spPr>
          <a:xfrm flipV="1">
            <a:off x="9838765" y="8626762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9" name="Triangle rectangle 28"/>
          <xdr:cNvSpPr/>
        </xdr:nvSpPr>
        <xdr:spPr>
          <a:xfrm>
            <a:off x="9838765" y="8617319"/>
            <a:ext cx="757516" cy="622326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5</xdr:col>
      <xdr:colOff>758428</xdr:colOff>
      <xdr:row>29</xdr:row>
      <xdr:rowOff>371482</xdr:rowOff>
    </xdr:from>
    <xdr:to>
      <xdr:col>7</xdr:col>
      <xdr:colOff>0</xdr:colOff>
      <xdr:row>31</xdr:row>
      <xdr:rowOff>11211</xdr:rowOff>
    </xdr:to>
    <xdr:grpSp>
      <xdr:nvGrpSpPr>
        <xdr:cNvPr id="30" name="Groupe 29"/>
        <xdr:cNvGrpSpPr/>
      </xdr:nvGrpSpPr>
      <xdr:grpSpPr>
        <a:xfrm>
          <a:off x="5044678" y="6353182"/>
          <a:ext cx="765572" cy="649379"/>
          <a:chOff x="9838765" y="8617321"/>
          <a:chExt cx="761999" cy="648188"/>
        </a:xfrm>
      </xdr:grpSpPr>
      <xdr:sp macro="" textlink="">
        <xdr:nvSpPr>
          <xdr:cNvPr id="31" name="Triangle rectangle 30"/>
          <xdr:cNvSpPr/>
        </xdr:nvSpPr>
        <xdr:spPr>
          <a:xfrm flipV="1">
            <a:off x="9838765" y="8617321"/>
            <a:ext cx="761999" cy="62753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2" name="Triangle rectangle 31"/>
          <xdr:cNvSpPr/>
        </xdr:nvSpPr>
        <xdr:spPr>
          <a:xfrm>
            <a:off x="9838765" y="8651588"/>
            <a:ext cx="757516" cy="613921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aitrise%20HSSSE\GO\Conso%20GO%202014%20v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aitrise%20HSSSE\GO\Conso%20GO%202013%20final%20(version%20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aitrise%20HSSSE\GO\Gazo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role"/>
      <sheetName val="vehicule_query"/>
      <sheetName val="Liste_Personnel_2"/>
      <sheetName val="Liste veh"/>
      <sheetName val="TCD perso"/>
      <sheetName val="TCD veh"/>
      <sheetName val="TCD Marques"/>
      <sheetName val="Feuil1"/>
    </sheetNames>
    <sheetDataSet>
      <sheetData sheetId="0"/>
      <sheetData sheetId="1"/>
      <sheetData sheetId="2"/>
      <sheetData sheetId="3"/>
      <sheetData sheetId="4">
        <row r="2">
          <cell r="B2" t="str">
            <v>année</v>
          </cell>
        </row>
        <row r="3">
          <cell r="B3" t="str">
            <v>Mois3</v>
          </cell>
        </row>
        <row r="4">
          <cell r="B4" t="str">
            <v>date de sortie</v>
          </cell>
        </row>
        <row r="5">
          <cell r="B5" t="str">
            <v>Société</v>
          </cell>
        </row>
        <row r="6">
          <cell r="B6" t="str">
            <v>Agence</v>
          </cell>
        </row>
        <row r="7">
          <cell r="B7" t="str">
            <v>Region</v>
          </cell>
        </row>
        <row r="8">
          <cell r="B8" t="str">
            <v>Formateur Conso</v>
          </cell>
        </row>
        <row r="9">
          <cell r="B9" t="str">
            <v>Activité</v>
          </cell>
        </row>
        <row r="11">
          <cell r="B11" t="str">
            <v>Moyenne</v>
          </cell>
        </row>
        <row r="12">
          <cell r="B12" t="str">
            <v>Étiquettes de lignes</v>
          </cell>
        </row>
        <row r="13">
          <cell r="B13" t="str">
            <v>ADAM SYLVAIN</v>
          </cell>
        </row>
        <row r="14">
          <cell r="B14" t="str">
            <v>AIRECHE JEAN-FRANCOIS</v>
          </cell>
        </row>
        <row r="15">
          <cell r="B15" t="str">
            <v>AKAKPO KOKOU</v>
          </cell>
        </row>
        <row r="16">
          <cell r="B16" t="str">
            <v>ALAIN CHRISTOPHE</v>
          </cell>
        </row>
        <row r="17">
          <cell r="B17" t="str">
            <v>ALEXIS ERIC</v>
          </cell>
        </row>
        <row r="18">
          <cell r="B18" t="str">
            <v>AMARA ABDELGHANI</v>
          </cell>
        </row>
        <row r="19">
          <cell r="B19" t="str">
            <v>AMIRAULT FABIEN</v>
          </cell>
        </row>
        <row r="20">
          <cell r="B20" t="str">
            <v>AMY REGIS</v>
          </cell>
        </row>
        <row r="21">
          <cell r="B21" t="str">
            <v>ARAB MOHAMED</v>
          </cell>
        </row>
        <row r="22">
          <cell r="B22" t="str">
            <v>ARCHERAY DANIEL</v>
          </cell>
        </row>
        <row r="23">
          <cell r="B23" t="str">
            <v>ARGENTE DANIEL</v>
          </cell>
        </row>
        <row r="24">
          <cell r="B24" t="str">
            <v>AUBER PASCAL</v>
          </cell>
        </row>
        <row r="25">
          <cell r="B25" t="str">
            <v>AUBRIL FRANCK</v>
          </cell>
        </row>
        <row r="26">
          <cell r="B26" t="str">
            <v>AUTIN OLIVIER</v>
          </cell>
        </row>
        <row r="27">
          <cell r="B27" t="str">
            <v>AYGUN ISMET</v>
          </cell>
        </row>
        <row r="28">
          <cell r="B28" t="str">
            <v>AZZOUZ MESSAOUD</v>
          </cell>
        </row>
        <row r="29">
          <cell r="B29" t="str">
            <v>BACON NATHALIE</v>
          </cell>
        </row>
        <row r="30">
          <cell r="B30" t="str">
            <v>BALLO ADONGO FABRICE</v>
          </cell>
        </row>
        <row r="31">
          <cell r="B31" t="str">
            <v>BALTIMORE BERTRAND</v>
          </cell>
        </row>
        <row r="32">
          <cell r="B32" t="str">
            <v>BALUSTRE YVAN</v>
          </cell>
        </row>
        <row r="33">
          <cell r="B33" t="str">
            <v>BARANGER JEROME</v>
          </cell>
        </row>
        <row r="34">
          <cell r="B34" t="str">
            <v>BARATTE FABIEN</v>
          </cell>
        </row>
        <row r="35">
          <cell r="B35" t="str">
            <v>BASLEY JIMMY</v>
          </cell>
        </row>
        <row r="36">
          <cell r="B36" t="str">
            <v>BAUDRY PATRICK</v>
          </cell>
        </row>
        <row r="37">
          <cell r="B37" t="str">
            <v>BEAUFRERE ARNAUD</v>
          </cell>
        </row>
        <row r="38">
          <cell r="B38" t="str">
            <v>BEHAR MATTHIEU</v>
          </cell>
        </row>
        <row r="39">
          <cell r="B39" t="str">
            <v>BELBAGHDADI HASSAN</v>
          </cell>
        </row>
        <row r="40">
          <cell r="B40" t="str">
            <v>BELLAIS BENOIT</v>
          </cell>
        </row>
        <row r="41">
          <cell r="B41" t="str">
            <v>BELLANCE RODRIGUE</v>
          </cell>
        </row>
        <row r="42">
          <cell r="B42" t="str">
            <v>BELLEAU JEAN CLAUDE</v>
          </cell>
        </row>
        <row r="43">
          <cell r="B43" t="str">
            <v>BENARD ERIC</v>
          </cell>
        </row>
        <row r="44">
          <cell r="B44" t="str">
            <v>BENARD MAXIME</v>
          </cell>
        </row>
        <row r="45">
          <cell r="B45" t="str">
            <v>BENARD PATRICE</v>
          </cell>
        </row>
        <row r="46">
          <cell r="B46" t="str">
            <v>BENET JEROME</v>
          </cell>
        </row>
        <row r="47">
          <cell r="B47" t="str">
            <v>BEN'NJIMA SAMI</v>
          </cell>
        </row>
        <row r="48">
          <cell r="B48" t="str">
            <v>BERNARD DAVID</v>
          </cell>
        </row>
        <row r="49">
          <cell r="B49" t="str">
            <v>BERTHELOT MICHEL</v>
          </cell>
        </row>
        <row r="50">
          <cell r="B50" t="str">
            <v>BERTRAND CHRISTOPHE</v>
          </cell>
        </row>
        <row r="51">
          <cell r="B51" t="str">
            <v>BIERRY FREDERIC</v>
          </cell>
        </row>
        <row r="52">
          <cell r="B52" t="str">
            <v>BILLOUIN SYLVERE</v>
          </cell>
        </row>
        <row r="53">
          <cell r="B53" t="str">
            <v>BINARD JACKY</v>
          </cell>
        </row>
        <row r="54">
          <cell r="B54" t="str">
            <v>BISSON JEAN ROBERT</v>
          </cell>
        </row>
        <row r="55">
          <cell r="B55" t="str">
            <v>BISSON MATTHIEU</v>
          </cell>
        </row>
        <row r="56">
          <cell r="B56" t="str">
            <v>BLANC HENRY</v>
          </cell>
        </row>
        <row r="57">
          <cell r="B57" t="str">
            <v>BLANCHE FREDERIC</v>
          </cell>
        </row>
        <row r="58">
          <cell r="B58" t="str">
            <v>BLONDEL DAVID</v>
          </cell>
        </row>
        <row r="59">
          <cell r="B59" t="str">
            <v>BLONDEL THOMAS</v>
          </cell>
        </row>
        <row r="60">
          <cell r="B60" t="str">
            <v>BOBECHE ANGELITO</v>
          </cell>
        </row>
        <row r="61">
          <cell r="B61" t="str">
            <v>BODELLE JEROME</v>
          </cell>
        </row>
        <row r="62">
          <cell r="B62" t="str">
            <v>BOIREAU FABRICE</v>
          </cell>
        </row>
        <row r="63">
          <cell r="B63" t="str">
            <v>BONTEMPS REGIS</v>
          </cell>
        </row>
        <row r="64">
          <cell r="B64" t="str">
            <v>BOUDIN PATRICK</v>
          </cell>
        </row>
        <row r="65">
          <cell r="B65" t="str">
            <v>BOUILLETTE PHILIPPE</v>
          </cell>
        </row>
        <row r="66">
          <cell r="B66" t="str">
            <v>BOUISSET OLIVIER</v>
          </cell>
        </row>
        <row r="67">
          <cell r="B67" t="str">
            <v>BOULANGER PHILIPPE</v>
          </cell>
        </row>
        <row r="68">
          <cell r="B68" t="str">
            <v>BOULONGNE JEAN-CLAUDE</v>
          </cell>
        </row>
        <row r="69">
          <cell r="B69" t="str">
            <v>BOUMRAR D'JEBRIR</v>
          </cell>
        </row>
        <row r="70">
          <cell r="B70" t="str">
            <v>BOUSFIHA AHMED</v>
          </cell>
        </row>
        <row r="71">
          <cell r="B71" t="str">
            <v>BOUTRY MARINE</v>
          </cell>
        </row>
        <row r="72">
          <cell r="B72" t="str">
            <v>BOUYON NICOLAS</v>
          </cell>
        </row>
        <row r="73">
          <cell r="B73" t="str">
            <v>BRAULT DANIEL</v>
          </cell>
        </row>
        <row r="74">
          <cell r="B74" t="str">
            <v>BRAZILLER WILLY</v>
          </cell>
        </row>
        <row r="75">
          <cell r="B75" t="str">
            <v>BRETON VICTORINE</v>
          </cell>
        </row>
        <row r="76">
          <cell r="B76" t="str">
            <v>BRISY JEAN-JACQUES</v>
          </cell>
        </row>
        <row r="77">
          <cell r="B77" t="str">
            <v>BUISSON ALBAN</v>
          </cell>
        </row>
        <row r="78">
          <cell r="B78" t="str">
            <v>BUSSU GIANNI</v>
          </cell>
        </row>
        <row r="79">
          <cell r="B79" t="str">
            <v>CABOSTE SALOMON</v>
          </cell>
        </row>
        <row r="80">
          <cell r="B80" t="str">
            <v>CALAIS CHRISTOPHE</v>
          </cell>
        </row>
        <row r="81">
          <cell r="B81" t="str">
            <v>CALVEZ ERIC</v>
          </cell>
        </row>
        <row r="82">
          <cell r="B82" t="str">
            <v>CAMARA ALAIN</v>
          </cell>
        </row>
        <row r="83">
          <cell r="B83" t="str">
            <v>CAMBUSY YANNICK</v>
          </cell>
        </row>
        <row r="84">
          <cell r="B84" t="str">
            <v>CARDON FREDERIC</v>
          </cell>
        </row>
        <row r="85">
          <cell r="B85" t="str">
            <v>CARREAU STEPHANE</v>
          </cell>
        </row>
        <row r="86">
          <cell r="B86" t="str">
            <v>CASSAMAJOR STANLEY</v>
          </cell>
        </row>
        <row r="87">
          <cell r="B87" t="str">
            <v>CAUDRELIER BRUNO</v>
          </cell>
        </row>
        <row r="88">
          <cell r="B88" t="str">
            <v>CAUDRELIER SEBASTIEN</v>
          </cell>
        </row>
        <row r="89">
          <cell r="B89" t="str">
            <v>CESARUS RAPHAEL</v>
          </cell>
        </row>
        <row r="90">
          <cell r="B90" t="str">
            <v>CHAMBRY ALEXANDRE</v>
          </cell>
        </row>
        <row r="91">
          <cell r="B91" t="str">
            <v>CHEGRAOUI SLIMANE</v>
          </cell>
        </row>
        <row r="92">
          <cell r="B92" t="str">
            <v>CHEJJAR ALI</v>
          </cell>
        </row>
        <row r="93">
          <cell r="B93" t="str">
            <v>CHEMIN JONATHAN</v>
          </cell>
        </row>
        <row r="94">
          <cell r="B94" t="str">
            <v>CHENAF KHALED</v>
          </cell>
        </row>
        <row r="95">
          <cell r="B95" t="str">
            <v>CHTIOUI JILANI</v>
          </cell>
        </row>
        <row r="96">
          <cell r="B96" t="str">
            <v>CILIBERTI MAURIZIO</v>
          </cell>
        </row>
        <row r="97">
          <cell r="B97" t="str">
            <v>CISSE SEKOU</v>
          </cell>
        </row>
        <row r="98">
          <cell r="B98" t="str">
            <v>CLEMENT THIERRY</v>
          </cell>
        </row>
        <row r="99">
          <cell r="B99" t="str">
            <v>CLEMENTE XAVIER</v>
          </cell>
        </row>
        <row r="100">
          <cell r="B100" t="str">
            <v>CLERON TEDDY</v>
          </cell>
        </row>
        <row r="101">
          <cell r="B101" t="str">
            <v>COCU PASCAL</v>
          </cell>
        </row>
        <row r="102">
          <cell r="B102" t="str">
            <v>COLLEU JEAN FRANCOIS</v>
          </cell>
        </row>
        <row r="103">
          <cell r="B103" t="str">
            <v>COME PASCAL</v>
          </cell>
        </row>
        <row r="104">
          <cell r="B104" t="str">
            <v>CONTENTIN OLIVIER</v>
          </cell>
        </row>
        <row r="105">
          <cell r="B105" t="str">
            <v>COQUERAN LOIC</v>
          </cell>
        </row>
        <row r="106">
          <cell r="B106" t="str">
            <v>COSNIER YVES</v>
          </cell>
        </row>
        <row r="107">
          <cell r="B107" t="str">
            <v>COUPLIERE SEBASTIEN</v>
          </cell>
        </row>
        <row r="108">
          <cell r="B108" t="str">
            <v>COURCHAY JEAN FRANCOIS</v>
          </cell>
        </row>
        <row r="109">
          <cell r="B109" t="str">
            <v>COURTEL JEAN BAPTISTE</v>
          </cell>
        </row>
        <row r="110">
          <cell r="B110" t="str">
            <v>DA COSTA GERRY</v>
          </cell>
        </row>
        <row r="111">
          <cell r="B111" t="str">
            <v>DAKU PERIKA</v>
          </cell>
        </row>
        <row r="112">
          <cell r="B112" t="str">
            <v>DANTEN FREDERIC</v>
          </cell>
        </row>
        <row r="113">
          <cell r="B113" t="str">
            <v>DAUPHIN FABIEN</v>
          </cell>
        </row>
        <row r="114">
          <cell r="B114" t="str">
            <v>DECCUBER DOMINIQUE</v>
          </cell>
        </row>
        <row r="115">
          <cell r="B115" t="str">
            <v>DECOUX MICKAEL</v>
          </cell>
        </row>
        <row r="116">
          <cell r="B116" t="str">
            <v>DECUPPER JEAN-MARC</v>
          </cell>
        </row>
        <row r="117">
          <cell r="B117" t="str">
            <v>DEGLAND CHRISTOPHE</v>
          </cell>
        </row>
        <row r="118">
          <cell r="B118" t="str">
            <v>DEHAIS ANASTASIA</v>
          </cell>
        </row>
        <row r="119">
          <cell r="B119" t="str">
            <v>DEHAUDT FREDERIC</v>
          </cell>
        </row>
        <row r="120">
          <cell r="B120" t="str">
            <v>DELANDRE JEROME</v>
          </cell>
        </row>
        <row r="121">
          <cell r="B121" t="str">
            <v>DELANOE STEPHANE</v>
          </cell>
        </row>
        <row r="122">
          <cell r="B122" t="str">
            <v>DELAUNAY LOIC</v>
          </cell>
        </row>
        <row r="123">
          <cell r="B123" t="str">
            <v>DELCROIX REMI</v>
          </cell>
        </row>
        <row r="124">
          <cell r="B124" t="str">
            <v>DELEAU MAXIME</v>
          </cell>
        </row>
        <row r="125">
          <cell r="B125" t="str">
            <v>DELEAU SIMON</v>
          </cell>
        </row>
        <row r="126">
          <cell r="B126" t="str">
            <v>DELHAYE PAUL</v>
          </cell>
        </row>
        <row r="127">
          <cell r="B127" t="str">
            <v>DELORGE JOHANN</v>
          </cell>
        </row>
        <row r="128">
          <cell r="B128" t="str">
            <v>DEMARAIS THIERRY</v>
          </cell>
        </row>
        <row r="129">
          <cell r="B129" t="str">
            <v>DEMMER CYRILLE</v>
          </cell>
        </row>
        <row r="130">
          <cell r="B130" t="str">
            <v>DEMORIEUX BRUNO</v>
          </cell>
        </row>
        <row r="131">
          <cell r="B131" t="str">
            <v>DENIS JEAN PIERRE</v>
          </cell>
        </row>
        <row r="132">
          <cell r="B132" t="str">
            <v>DENYS FREDERIC</v>
          </cell>
        </row>
        <row r="133">
          <cell r="B133" t="str">
            <v>DESCAMPS CHRISTOPHE</v>
          </cell>
        </row>
        <row r="134">
          <cell r="B134" t="str">
            <v>DESRUES JEAN MARC</v>
          </cell>
        </row>
        <row r="135">
          <cell r="B135" t="str">
            <v>DIAKITE ABOU</v>
          </cell>
        </row>
        <row r="136">
          <cell r="B136" t="str">
            <v>DIBE MOHAMED</v>
          </cell>
        </row>
        <row r="137">
          <cell r="B137" t="str">
            <v>DION EDDY</v>
          </cell>
        </row>
        <row r="138">
          <cell r="B138" t="str">
            <v>DODIN YANNICK</v>
          </cell>
        </row>
        <row r="139">
          <cell r="B139" t="str">
            <v>DOHAM THIERRY</v>
          </cell>
        </row>
        <row r="140">
          <cell r="B140" t="str">
            <v>D'OLIVEIRA JEAN PIERRE</v>
          </cell>
        </row>
        <row r="141">
          <cell r="B141" t="str">
            <v>DREUX YANNICK</v>
          </cell>
        </row>
        <row r="142">
          <cell r="B142" t="str">
            <v>DUBAL NOEL</v>
          </cell>
        </row>
        <row r="143">
          <cell r="B143" t="str">
            <v>DUBOIS YVES</v>
          </cell>
        </row>
        <row r="144">
          <cell r="B144" t="str">
            <v>DUBOSQ YANNICK</v>
          </cell>
        </row>
        <row r="145">
          <cell r="B145" t="str">
            <v>DUBREUIL STEPHANE</v>
          </cell>
        </row>
        <row r="146">
          <cell r="B146" t="str">
            <v>DUCHEMIN ERIC</v>
          </cell>
        </row>
        <row r="147">
          <cell r="B147" t="str">
            <v>DUGARD ERIC</v>
          </cell>
        </row>
        <row r="148">
          <cell r="B148" t="str">
            <v>DUMAINE STEVE</v>
          </cell>
        </row>
        <row r="149">
          <cell r="B149" t="str">
            <v>DUMAND SEBASTIEN</v>
          </cell>
        </row>
        <row r="150">
          <cell r="B150" t="str">
            <v>DUMAND STEPHANE</v>
          </cell>
        </row>
        <row r="151">
          <cell r="B151" t="str">
            <v>DUPONT FREDERIC</v>
          </cell>
        </row>
        <row r="152">
          <cell r="B152" t="str">
            <v>DUVAL JOHNNY</v>
          </cell>
        </row>
        <row r="153">
          <cell r="B153" t="str">
            <v>DUVAL LAURENT</v>
          </cell>
        </row>
        <row r="154">
          <cell r="B154" t="str">
            <v>DUVAL THIERRY</v>
          </cell>
        </row>
        <row r="155">
          <cell r="B155" t="str">
            <v>EL KHADAR SAMIR</v>
          </cell>
        </row>
        <row r="156">
          <cell r="B156" t="str">
            <v>ESCALEIRA MANUEL</v>
          </cell>
        </row>
        <row r="157">
          <cell r="B157" t="str">
            <v>ESNAULT ERIC</v>
          </cell>
        </row>
        <row r="158">
          <cell r="B158" t="str">
            <v>ESTHER HERMAN</v>
          </cell>
        </row>
        <row r="159">
          <cell r="B159" t="str">
            <v>EVRARD DESTRIE</v>
          </cell>
        </row>
        <row r="160">
          <cell r="B160" t="str">
            <v>FALLON LIONEL</v>
          </cell>
        </row>
        <row r="161">
          <cell r="B161" t="str">
            <v>FARRUGIA MANUEL</v>
          </cell>
        </row>
        <row r="162">
          <cell r="B162" t="str">
            <v>FERET VINCENT</v>
          </cell>
        </row>
        <row r="163">
          <cell r="B163" t="str">
            <v>FONDAIN CHRISTOPHE</v>
          </cell>
        </row>
        <row r="164">
          <cell r="B164" t="str">
            <v>FORT STEPHANE</v>
          </cell>
        </row>
        <row r="165">
          <cell r="B165" t="str">
            <v>FOUCHAUX DANIEL</v>
          </cell>
        </row>
        <row r="166">
          <cell r="B166" t="str">
            <v>FOUCHER LUDWIG</v>
          </cell>
        </row>
        <row r="167">
          <cell r="B167" t="str">
            <v>FOURRIER CYRIL</v>
          </cell>
        </row>
        <row r="168">
          <cell r="B168" t="str">
            <v>FREHAUT DOMINIQUE</v>
          </cell>
        </row>
        <row r="169">
          <cell r="B169" t="str">
            <v>FRERE JEAN CHARLES</v>
          </cell>
        </row>
        <row r="170">
          <cell r="B170" t="str">
            <v>FRUIT DAVID</v>
          </cell>
        </row>
        <row r="171">
          <cell r="B171" t="str">
            <v>GAGNON LOIC</v>
          </cell>
        </row>
        <row r="172">
          <cell r="B172" t="str">
            <v>GALLIOU FRANCOIS</v>
          </cell>
        </row>
        <row r="173">
          <cell r="B173" t="str">
            <v>GARGUIER JEROME</v>
          </cell>
        </row>
        <row r="174">
          <cell r="B174" t="str">
            <v>GAUQUELIN CHRISTOPHE</v>
          </cell>
        </row>
        <row r="175">
          <cell r="B175" t="str">
            <v>GAZE ALAIN</v>
          </cell>
        </row>
        <row r="176">
          <cell r="B176" t="str">
            <v>GEERTS BRUNO</v>
          </cell>
        </row>
        <row r="177">
          <cell r="B177" t="str">
            <v>GERARD JEAN LUC</v>
          </cell>
        </row>
        <row r="178">
          <cell r="B178" t="str">
            <v>GHESQUIERE PHILIPPE</v>
          </cell>
        </row>
        <row r="179">
          <cell r="B179" t="str">
            <v>GIAMBIASI DAVIDE</v>
          </cell>
        </row>
        <row r="180">
          <cell r="B180" t="str">
            <v>GIFFARD PATRICE</v>
          </cell>
        </row>
        <row r="181">
          <cell r="B181" t="str">
            <v>GOUJON LIONEL</v>
          </cell>
        </row>
        <row r="182">
          <cell r="B182" t="str">
            <v>GRENET HELENA</v>
          </cell>
        </row>
        <row r="183">
          <cell r="B183" t="str">
            <v>GRINDEL GILLES</v>
          </cell>
        </row>
        <row r="184">
          <cell r="B184" t="str">
            <v>GROSVALET GILLES</v>
          </cell>
        </row>
        <row r="185">
          <cell r="B185" t="str">
            <v>GRULOIS ALEXANDRE</v>
          </cell>
        </row>
        <row r="186">
          <cell r="B186" t="str">
            <v>GUERIN ROLAND</v>
          </cell>
        </row>
        <row r="187">
          <cell r="B187" t="str">
            <v>GUEUDIN CEDRIC</v>
          </cell>
        </row>
        <row r="188">
          <cell r="B188" t="str">
            <v>GUEYE OUSMANE</v>
          </cell>
        </row>
        <row r="189">
          <cell r="B189" t="str">
            <v>GUICHAUX MATHIEU</v>
          </cell>
        </row>
        <row r="190">
          <cell r="B190" t="str">
            <v>GUICHERON ERNEST</v>
          </cell>
        </row>
        <row r="191">
          <cell r="B191" t="str">
            <v>GUILLEMARD BRICE</v>
          </cell>
        </row>
        <row r="192">
          <cell r="B192" t="str">
            <v>GUILLEMARD THIERRY</v>
          </cell>
        </row>
        <row r="193">
          <cell r="B193" t="str">
            <v>HAJI SALAH</v>
          </cell>
        </row>
        <row r="194">
          <cell r="B194" t="str">
            <v>HANGARD GAETAN</v>
          </cell>
        </row>
        <row r="195">
          <cell r="B195" t="str">
            <v>HANIN VINCENT</v>
          </cell>
        </row>
        <row r="196">
          <cell r="B196" t="str">
            <v>HAUCHECORNE LEA</v>
          </cell>
        </row>
        <row r="197">
          <cell r="B197" t="str">
            <v>HAUET JEAN-MARIE</v>
          </cell>
        </row>
        <row r="198">
          <cell r="B198" t="str">
            <v>HAUET PATRICK</v>
          </cell>
        </row>
        <row r="199">
          <cell r="B199" t="str">
            <v>HAUSTRATE JEAN PIERRE</v>
          </cell>
        </row>
        <row r="200">
          <cell r="B200" t="str">
            <v>HECALE MARC PHILIPPE</v>
          </cell>
        </row>
        <row r="201">
          <cell r="B201" t="str">
            <v>HEDOUIN PASCAL</v>
          </cell>
        </row>
        <row r="202">
          <cell r="B202" t="str">
            <v>HENRY YANN</v>
          </cell>
        </row>
        <row r="203">
          <cell r="B203" t="str">
            <v>HERLEMONT NICOLAS</v>
          </cell>
        </row>
        <row r="204">
          <cell r="B204" t="str">
            <v>HEUGUET ROMUALD</v>
          </cell>
        </row>
        <row r="205">
          <cell r="B205" t="str">
            <v>HIBADE MATHIAS</v>
          </cell>
        </row>
        <row r="206">
          <cell r="B206" t="str">
            <v>HOAREAU OLIVIER</v>
          </cell>
        </row>
        <row r="207">
          <cell r="B207" t="str">
            <v>HOCHE FRANCOIS</v>
          </cell>
        </row>
        <row r="208">
          <cell r="B208" t="str">
            <v>HORN YOURI</v>
          </cell>
        </row>
        <row r="209">
          <cell r="B209" t="str">
            <v>HORVATH STEPHANE</v>
          </cell>
        </row>
        <row r="210">
          <cell r="B210" t="str">
            <v>HOUSSIN FREDDY</v>
          </cell>
        </row>
        <row r="211">
          <cell r="B211" t="str">
            <v>HUBERVIC RODRIGUE</v>
          </cell>
        </row>
        <row r="212">
          <cell r="B212" t="str">
            <v>HURET CHRISTOPHE</v>
          </cell>
        </row>
        <row r="213">
          <cell r="B213" t="str">
            <v>ISAMBOURG JEAN-LOUIS</v>
          </cell>
        </row>
        <row r="214">
          <cell r="B214" t="str">
            <v>ISIDOR YANNICK</v>
          </cell>
        </row>
        <row r="215">
          <cell r="B215" t="str">
            <v>JACQUES GEOFFREY</v>
          </cell>
        </row>
        <row r="216">
          <cell r="B216" t="str">
            <v>JAILLARD LIONEL</v>
          </cell>
        </row>
        <row r="217">
          <cell r="B217" t="str">
            <v>JEANSIN STEPHANE</v>
          </cell>
        </row>
        <row r="218">
          <cell r="B218" t="str">
            <v>JENDLI ALI</v>
          </cell>
        </row>
        <row r="219">
          <cell r="B219" t="str">
            <v>JIBANE JEAN DESIRE</v>
          </cell>
        </row>
        <row r="220">
          <cell r="B220" t="str">
            <v>JUAN JEAN FRANCOIS</v>
          </cell>
        </row>
        <row r="221">
          <cell r="B221" t="str">
            <v>JULIEN MICKAEL</v>
          </cell>
        </row>
        <row r="222">
          <cell r="B222" t="str">
            <v>KAOUACHI MOHAMED</v>
          </cell>
        </row>
        <row r="223">
          <cell r="B223" t="str">
            <v>KEDIA SAMIR</v>
          </cell>
        </row>
        <row r="224">
          <cell r="B224" t="str">
            <v>KHADHRI MOHAMED</v>
          </cell>
        </row>
        <row r="225">
          <cell r="B225" t="str">
            <v>KHORCHID AMIR</v>
          </cell>
        </row>
        <row r="226">
          <cell r="B226" t="str">
            <v>KIM T THOMAS</v>
          </cell>
        </row>
        <row r="227">
          <cell r="B227" t="str">
            <v>KOSUTA ALMIR</v>
          </cell>
        </row>
        <row r="228">
          <cell r="B228" t="str">
            <v>KRUPA XAVIER</v>
          </cell>
        </row>
        <row r="229">
          <cell r="B229" t="str">
            <v>LA DOE VINCENT</v>
          </cell>
        </row>
        <row r="230">
          <cell r="B230" t="str">
            <v>LACAILLE HERVE</v>
          </cell>
        </row>
        <row r="231">
          <cell r="B231" t="str">
            <v>LAINE THIERRY</v>
          </cell>
        </row>
        <row r="232">
          <cell r="B232" t="str">
            <v>LALOUX DAVID</v>
          </cell>
        </row>
        <row r="233">
          <cell r="B233" t="str">
            <v>LAMBERT SOLANGE</v>
          </cell>
        </row>
        <row r="234">
          <cell r="B234" t="str">
            <v>LAMY BRIGITTE</v>
          </cell>
        </row>
        <row r="235">
          <cell r="B235" t="str">
            <v>LANFRAY DANIEL</v>
          </cell>
        </row>
        <row r="236">
          <cell r="B236" t="str">
            <v>LANGELIN ERIC</v>
          </cell>
        </row>
        <row r="237">
          <cell r="B237" t="str">
            <v>LANGLOIS EDDY</v>
          </cell>
        </row>
        <row r="238">
          <cell r="B238" t="str">
            <v>LANGLOIS FABIEN</v>
          </cell>
        </row>
        <row r="239">
          <cell r="B239" t="str">
            <v>LANGLOIS FABRICE</v>
          </cell>
        </row>
        <row r="240">
          <cell r="B240" t="str">
            <v>LANGLOIS PASCAL</v>
          </cell>
        </row>
        <row r="241">
          <cell r="B241" t="str">
            <v>LANGLOIS RAYNALD</v>
          </cell>
        </row>
        <row r="242">
          <cell r="B242" t="str">
            <v>LARISSON JOSEPH</v>
          </cell>
        </row>
        <row r="243">
          <cell r="B243" t="str">
            <v>LAROSE JEAN MARIE</v>
          </cell>
        </row>
        <row r="244">
          <cell r="B244" t="str">
            <v>LASGA SAMIR</v>
          </cell>
        </row>
        <row r="245">
          <cell r="B245" t="str">
            <v>LASSEURE NICOLAS</v>
          </cell>
        </row>
        <row r="246">
          <cell r="B246" t="str">
            <v>LAUDREL YOHAN</v>
          </cell>
        </row>
        <row r="247">
          <cell r="B247" t="str">
            <v>LAUGEOIS PASCAL</v>
          </cell>
        </row>
        <row r="248">
          <cell r="B248" t="str">
            <v>LAURENCE RODOLPHE</v>
          </cell>
        </row>
        <row r="249">
          <cell r="B249" t="str">
            <v>LAURENS DENIS</v>
          </cell>
        </row>
        <row r="250">
          <cell r="B250" t="str">
            <v>LAVENU BERTRAND</v>
          </cell>
        </row>
        <row r="251">
          <cell r="B251" t="str">
            <v>LAVIGNE BENJAMIN</v>
          </cell>
        </row>
        <row r="252">
          <cell r="B252" t="str">
            <v>LE MAT SYLVAIN</v>
          </cell>
        </row>
        <row r="253">
          <cell r="B253" t="str">
            <v>LEBOUCQ STEPHANE</v>
          </cell>
        </row>
        <row r="254">
          <cell r="B254" t="str">
            <v>LEBRET LUDOVIC</v>
          </cell>
        </row>
        <row r="255">
          <cell r="B255" t="str">
            <v>LECACHE THIERRY</v>
          </cell>
        </row>
        <row r="256">
          <cell r="B256" t="str">
            <v>LECLERC NICOLAS</v>
          </cell>
        </row>
        <row r="257">
          <cell r="B257" t="str">
            <v>LECLERC PIERRE</v>
          </cell>
        </row>
        <row r="258">
          <cell r="B258" t="str">
            <v>LECOINTRE HERVE</v>
          </cell>
        </row>
        <row r="259">
          <cell r="B259" t="str">
            <v>LECOMTE FABRICE</v>
          </cell>
        </row>
        <row r="260">
          <cell r="B260" t="str">
            <v>LECOMTE RUDDY</v>
          </cell>
        </row>
        <row r="261">
          <cell r="B261" t="str">
            <v>LECONTE CEDRIC</v>
          </cell>
        </row>
        <row r="262">
          <cell r="B262" t="str">
            <v>LECROQ THIERRY</v>
          </cell>
        </row>
        <row r="263">
          <cell r="B263" t="str">
            <v>LEDOS DU DESERT JEAN PHILIPPE</v>
          </cell>
        </row>
        <row r="264">
          <cell r="B264" t="str">
            <v>LEFEZ DENIS</v>
          </cell>
        </row>
        <row r="265">
          <cell r="B265" t="str">
            <v>LEFORT BRUNO</v>
          </cell>
        </row>
        <row r="266">
          <cell r="B266" t="str">
            <v>LEGOY PHILIPPE</v>
          </cell>
        </row>
        <row r="267">
          <cell r="B267" t="str">
            <v>LELIEVRE JEAN PHILIPPE</v>
          </cell>
        </row>
        <row r="268">
          <cell r="B268" t="str">
            <v>LEMIERE GREGORY</v>
          </cell>
        </row>
        <row r="269">
          <cell r="B269" t="str">
            <v>LENFANT MARC</v>
          </cell>
        </row>
        <row r="270">
          <cell r="B270" t="str">
            <v>LENOIR FREDDY</v>
          </cell>
        </row>
        <row r="271">
          <cell r="B271" t="str">
            <v>LEPARQUIER AXEL</v>
          </cell>
        </row>
        <row r="272">
          <cell r="B272" t="str">
            <v>LEPINE TONY</v>
          </cell>
        </row>
        <row r="273">
          <cell r="B273" t="str">
            <v>LEPOITTEVIN STEPHANE</v>
          </cell>
        </row>
        <row r="274">
          <cell r="B274" t="str">
            <v>LEPRETTRE DOMINIQUE</v>
          </cell>
        </row>
        <row r="275">
          <cell r="B275" t="str">
            <v>LEVACHER CHRISTOPHE</v>
          </cell>
        </row>
        <row r="276">
          <cell r="B276" t="str">
            <v>LEVACHER DANIEL</v>
          </cell>
        </row>
        <row r="277">
          <cell r="B277" t="str">
            <v>LEVEN SYLVAIN</v>
          </cell>
        </row>
        <row r="278">
          <cell r="B278" t="str">
            <v>LHERONDELLE CHRISTIAN</v>
          </cell>
        </row>
        <row r="279">
          <cell r="B279" t="str">
            <v>LIVET DAVID</v>
          </cell>
        </row>
        <row r="280">
          <cell r="B280" t="str">
            <v>LOISEAU CHRISTIAN</v>
          </cell>
        </row>
        <row r="281">
          <cell r="B281" t="str">
            <v>LOLIVRET MICHEL</v>
          </cell>
        </row>
        <row r="282">
          <cell r="B282" t="str">
            <v>LORCHER GERALD</v>
          </cell>
        </row>
        <row r="283">
          <cell r="B283" t="str">
            <v>LORHO DAMIEN</v>
          </cell>
        </row>
        <row r="284">
          <cell r="B284" t="str">
            <v>LOUIS JOSEPH THOMAS</v>
          </cell>
        </row>
        <row r="285">
          <cell r="B285" t="str">
            <v>LUBREZ CEDRIC</v>
          </cell>
        </row>
        <row r="286">
          <cell r="B286" t="str">
            <v>MABIRE FRANCK</v>
          </cell>
        </row>
        <row r="287">
          <cell r="B287" t="str">
            <v>MABIRE MAXIME</v>
          </cell>
        </row>
        <row r="288">
          <cell r="B288" t="str">
            <v>MACHIN BORIS</v>
          </cell>
        </row>
        <row r="289">
          <cell r="B289" t="str">
            <v>MADELEINE DIDIER</v>
          </cell>
        </row>
        <row r="290">
          <cell r="B290" t="str">
            <v>MAHAMAT NOUR ABDELLAH</v>
          </cell>
        </row>
        <row r="291">
          <cell r="B291" t="str">
            <v>MAHUTEAU PHILIPPE</v>
          </cell>
        </row>
        <row r="292">
          <cell r="B292" t="str">
            <v>MAILLARD REGIS</v>
          </cell>
        </row>
        <row r="293">
          <cell r="B293" t="str">
            <v>MAKONKO DILUBENZI</v>
          </cell>
        </row>
        <row r="294">
          <cell r="B294" t="str">
            <v>MALANDAIN M MALLORY</v>
          </cell>
        </row>
        <row r="295">
          <cell r="B295" t="str">
            <v>MANON ANTHONY</v>
          </cell>
        </row>
        <row r="296">
          <cell r="B296" t="str">
            <v>MARCILLAT CYRIAQUE</v>
          </cell>
        </row>
        <row r="297">
          <cell r="B297" t="str">
            <v>MARICAL ERIC</v>
          </cell>
        </row>
        <row r="298">
          <cell r="B298" t="str">
            <v>MARIES ERIC</v>
          </cell>
        </row>
        <row r="299">
          <cell r="B299" t="str">
            <v>MARIETTE SERGE</v>
          </cell>
        </row>
        <row r="300">
          <cell r="B300" t="str">
            <v>MARQUES ALVELOS RAMIRO</v>
          </cell>
        </row>
        <row r="301">
          <cell r="B301" t="str">
            <v>MARQUEZ JONATHAN</v>
          </cell>
        </row>
        <row r="302">
          <cell r="B302" t="str">
            <v>MARTEAU YANNICK</v>
          </cell>
        </row>
        <row r="303">
          <cell r="B303" t="str">
            <v>MARTINON NATHALIE</v>
          </cell>
        </row>
        <row r="304">
          <cell r="B304" t="str">
            <v>MARTINOT BENOIT</v>
          </cell>
        </row>
        <row r="305">
          <cell r="B305" t="str">
            <v>MARTINS AMANDIO</v>
          </cell>
        </row>
        <row r="306">
          <cell r="B306" t="str">
            <v>MARZOUK IMAD</v>
          </cell>
        </row>
        <row r="307">
          <cell r="B307" t="str">
            <v>MASSE JEAN LOUIS</v>
          </cell>
        </row>
        <row r="308">
          <cell r="B308" t="str">
            <v>MAUGER PASCAL</v>
          </cell>
        </row>
        <row r="309">
          <cell r="B309" t="str">
            <v>MAUNOURY STEPHANE</v>
          </cell>
        </row>
        <row r="310">
          <cell r="B310" t="str">
            <v>MAURIAUCOURT DAVID</v>
          </cell>
        </row>
        <row r="311">
          <cell r="B311" t="str">
            <v>MENARD FRANCK</v>
          </cell>
        </row>
        <row r="312">
          <cell r="B312" t="str">
            <v>MICHEL YANNICK</v>
          </cell>
        </row>
        <row r="313">
          <cell r="B313" t="str">
            <v>MIGNAUD NICOLAS</v>
          </cell>
        </row>
        <row r="314">
          <cell r="B314" t="str">
            <v>MIRBEL EDDY</v>
          </cell>
        </row>
        <row r="315">
          <cell r="B315" t="str">
            <v>MIRBEL JEAN LUC</v>
          </cell>
        </row>
        <row r="316">
          <cell r="B316" t="str">
            <v>MISEROLE CHRISTOPHE</v>
          </cell>
        </row>
        <row r="317">
          <cell r="B317" t="str">
            <v>MIUZZO MICKAEL</v>
          </cell>
        </row>
        <row r="318">
          <cell r="B318" t="str">
            <v>MMADI DJAMALI</v>
          </cell>
        </row>
        <row r="319">
          <cell r="B319" t="str">
            <v>MOCTAR IDRISSA</v>
          </cell>
        </row>
        <row r="320">
          <cell r="B320" t="str">
            <v>MOINE MARC</v>
          </cell>
        </row>
        <row r="321">
          <cell r="B321" t="str">
            <v>MONTHUREL GILBERT</v>
          </cell>
        </row>
        <row r="322">
          <cell r="B322" t="str">
            <v>MOORELS FREDERIC</v>
          </cell>
        </row>
        <row r="323">
          <cell r="B323" t="str">
            <v>MOREAU PASCAL</v>
          </cell>
        </row>
        <row r="324">
          <cell r="B324" t="str">
            <v>MORE-CHEVALIER MAXIMILIEN</v>
          </cell>
        </row>
        <row r="325">
          <cell r="B325" t="str">
            <v>MORINO ASSONY</v>
          </cell>
        </row>
        <row r="326">
          <cell r="B326" t="str">
            <v>MOSSORO NARCISSE</v>
          </cell>
        </row>
        <row r="327">
          <cell r="B327" t="str">
            <v>MOSTAFA AHMED</v>
          </cell>
        </row>
        <row r="328">
          <cell r="B328" t="str">
            <v>NADIR ABDELLAH</v>
          </cell>
        </row>
        <row r="329">
          <cell r="B329" t="str">
            <v>NAIRI SALEM</v>
          </cell>
        </row>
        <row r="330">
          <cell r="B330" t="str">
            <v>NERRINCK ISABELLE</v>
          </cell>
        </row>
        <row r="331">
          <cell r="B331" t="str">
            <v>NICOLZA RONNY</v>
          </cell>
        </row>
        <row r="332">
          <cell r="B332" t="str">
            <v>NOUET AURELIEN</v>
          </cell>
        </row>
        <row r="333">
          <cell r="B333" t="str">
            <v>OGER FREDERIC</v>
          </cell>
        </row>
        <row r="334">
          <cell r="B334" t="str">
            <v>ORCHI ABDELMAJID</v>
          </cell>
        </row>
        <row r="335">
          <cell r="B335" t="str">
            <v>OUBLIN NICOLAS</v>
          </cell>
        </row>
        <row r="336">
          <cell r="B336" t="str">
            <v>OUDRI AYOUB</v>
          </cell>
        </row>
        <row r="337">
          <cell r="B337" t="str">
            <v>OUEDRAOGO ALIDOU</v>
          </cell>
        </row>
        <row r="338">
          <cell r="B338" t="str">
            <v>OUMECHT.Y YOUNES</v>
          </cell>
        </row>
        <row r="339">
          <cell r="B339" t="str">
            <v>OUMECHTAQ AYOUB</v>
          </cell>
        </row>
        <row r="340">
          <cell r="B340" t="str">
            <v>PALY LAURENT</v>
          </cell>
        </row>
        <row r="341">
          <cell r="B341" t="str">
            <v>PARIS PHILIPPE</v>
          </cell>
        </row>
        <row r="342">
          <cell r="B342" t="str">
            <v>PARMENTIER THIERRY</v>
          </cell>
        </row>
        <row r="343">
          <cell r="B343" t="str">
            <v>PASQUEREAU LIONEL</v>
          </cell>
        </row>
        <row r="344">
          <cell r="B344" t="str">
            <v>PASSILLER DIDIER</v>
          </cell>
        </row>
        <row r="345">
          <cell r="B345" t="str">
            <v>PASTOR CHRISTOPHER</v>
          </cell>
        </row>
        <row r="346">
          <cell r="B346" t="str">
            <v>PAUMIER BERNARD</v>
          </cell>
        </row>
        <row r="347">
          <cell r="B347" t="str">
            <v>PAYNEL ALAIN</v>
          </cell>
        </row>
        <row r="348">
          <cell r="B348" t="str">
            <v>PECQUEUR JEAN-PHILIPPE</v>
          </cell>
        </row>
        <row r="349">
          <cell r="B349" t="str">
            <v>PESTEL GILBERT</v>
          </cell>
        </row>
        <row r="350">
          <cell r="B350" t="str">
            <v>PETIT THIERRY</v>
          </cell>
        </row>
        <row r="351">
          <cell r="B351" t="str">
            <v>PIGEON OLIVIER</v>
          </cell>
        </row>
        <row r="352">
          <cell r="B352" t="str">
            <v>PILON PATRICK</v>
          </cell>
        </row>
        <row r="353">
          <cell r="B353" t="str">
            <v>PINEL CHRISTOPHE</v>
          </cell>
        </row>
        <row r="354">
          <cell r="B354" t="str">
            <v>PINSON PIERRICK</v>
          </cell>
        </row>
        <row r="355">
          <cell r="B355" t="str">
            <v>PIQUET DIDIER</v>
          </cell>
        </row>
        <row r="356">
          <cell r="B356" t="str">
            <v>PIVERT ALFRED</v>
          </cell>
        </row>
        <row r="357">
          <cell r="B357" t="str">
            <v>PIVET CHRISTOPHE</v>
          </cell>
        </row>
        <row r="358">
          <cell r="B358" t="str">
            <v>PLAINE CHRISTOPHE</v>
          </cell>
        </row>
        <row r="359">
          <cell r="B359" t="str">
            <v>PLANTE FABRICE</v>
          </cell>
        </row>
        <row r="360">
          <cell r="B360" t="str">
            <v>POCHON JOEL</v>
          </cell>
        </row>
        <row r="361">
          <cell r="B361" t="str">
            <v>POILLY CHRISTOPHE</v>
          </cell>
        </row>
        <row r="362">
          <cell r="B362" t="str">
            <v>PONTAT FREDERIC</v>
          </cell>
        </row>
        <row r="363">
          <cell r="B363" t="str">
            <v>POULIER LUDOVIC</v>
          </cell>
        </row>
        <row r="364">
          <cell r="B364" t="str">
            <v>PREMONT JEAN PATRICK</v>
          </cell>
        </row>
        <row r="365">
          <cell r="B365" t="str">
            <v>PRIGENT EDDY</v>
          </cell>
        </row>
        <row r="366">
          <cell r="B366" t="str">
            <v>PRUNIER ARNAUD</v>
          </cell>
        </row>
        <row r="367">
          <cell r="B367" t="str">
            <v>PUPIN PASCAL</v>
          </cell>
        </row>
        <row r="368">
          <cell r="B368" t="str">
            <v>QUESNELLE FABIEN</v>
          </cell>
        </row>
        <row r="369">
          <cell r="B369" t="str">
            <v>RABENANTOANINA RADO AMEDEE</v>
          </cell>
        </row>
        <row r="370">
          <cell r="B370" t="str">
            <v>RAFFIER CEDRIC</v>
          </cell>
        </row>
        <row r="371">
          <cell r="B371" t="str">
            <v>RAGOT DANIEL</v>
          </cell>
        </row>
        <row r="372">
          <cell r="B372" t="str">
            <v>RATEL PHILIPPE</v>
          </cell>
        </row>
        <row r="373">
          <cell r="B373" t="str">
            <v>RATZ DAMIEN</v>
          </cell>
        </row>
        <row r="374">
          <cell r="B374" t="str">
            <v>RAWYLER JULIEN</v>
          </cell>
        </row>
        <row r="375">
          <cell r="B375" t="str">
            <v>RECHER FREDERIC</v>
          </cell>
        </row>
        <row r="376">
          <cell r="B376" t="str">
            <v>REGUER AURELIEN</v>
          </cell>
        </row>
        <row r="377">
          <cell r="B377" t="str">
            <v>REGUER GUY</v>
          </cell>
        </row>
        <row r="378">
          <cell r="B378" t="str">
            <v>REMOND CHRISTOPHE</v>
          </cell>
        </row>
        <row r="379">
          <cell r="B379" t="str">
            <v>RENARD JEAN JACQUES</v>
          </cell>
        </row>
        <row r="380">
          <cell r="B380" t="str">
            <v>RENAULT THIERRY</v>
          </cell>
        </row>
        <row r="381">
          <cell r="B381" t="str">
            <v>REZIG PHILIPPE</v>
          </cell>
        </row>
        <row r="382">
          <cell r="B382" t="str">
            <v>RIBAUT JEROME</v>
          </cell>
        </row>
        <row r="383">
          <cell r="B383" t="str">
            <v>ROBELIN CHRISTOPHE</v>
          </cell>
        </row>
        <row r="384">
          <cell r="B384" t="str">
            <v>ROBIN MICHEL</v>
          </cell>
        </row>
        <row r="385">
          <cell r="B385" t="str">
            <v>ROCTON GERARD</v>
          </cell>
        </row>
        <row r="386">
          <cell r="B386" t="str">
            <v>ROESSEL ALBERT</v>
          </cell>
        </row>
        <row r="387">
          <cell r="B387" t="str">
            <v>ROGER BRUNO</v>
          </cell>
        </row>
        <row r="388">
          <cell r="B388" t="str">
            <v>ROLLIER LAURENT</v>
          </cell>
        </row>
        <row r="389">
          <cell r="B389" t="str">
            <v>ROMDER PHILIPPE</v>
          </cell>
        </row>
        <row r="390">
          <cell r="B390" t="str">
            <v>ROMUALD CHRISTIAN</v>
          </cell>
        </row>
        <row r="391">
          <cell r="B391" t="str">
            <v>ROUGET YOHANN</v>
          </cell>
        </row>
        <row r="392">
          <cell r="B392" t="str">
            <v>ROUQUET SYLVAIN</v>
          </cell>
        </row>
        <row r="393">
          <cell r="B393" t="str">
            <v>ROUX STEPHANE</v>
          </cell>
        </row>
        <row r="394">
          <cell r="B394" t="str">
            <v>RUEL BENOIT</v>
          </cell>
        </row>
        <row r="395">
          <cell r="B395" t="str">
            <v>SAINT CYR LAURENT</v>
          </cell>
        </row>
        <row r="396">
          <cell r="B396" t="str">
            <v>SAINT MARTIN NICOLAS</v>
          </cell>
        </row>
        <row r="397">
          <cell r="B397" t="str">
            <v>SALADIN RUDY</v>
          </cell>
        </row>
        <row r="398">
          <cell r="B398" t="str">
            <v>SAMYN JEAN-MARIE</v>
          </cell>
        </row>
        <row r="399">
          <cell r="B399" t="str">
            <v>SANTERRE JEAN LUC</v>
          </cell>
        </row>
        <row r="400">
          <cell r="B400" t="str">
            <v>SAPOTILLE RUDY</v>
          </cell>
        </row>
        <row r="401">
          <cell r="B401" t="str">
            <v>SASSOT JEAN MICHEL</v>
          </cell>
        </row>
        <row r="402">
          <cell r="B402" t="str">
            <v>SAUVEAUX FRANCK</v>
          </cell>
        </row>
        <row r="403">
          <cell r="B403" t="str">
            <v>SAVALLE JACQUES</v>
          </cell>
        </row>
        <row r="404">
          <cell r="B404" t="str">
            <v>SCHREVEL BERTRAND</v>
          </cell>
        </row>
        <row r="405">
          <cell r="B405" t="str">
            <v>SEGARRA BRUNO</v>
          </cell>
        </row>
        <row r="406">
          <cell r="B406" t="str">
            <v>SEMELAGNE SABRINA</v>
          </cell>
        </row>
        <row r="407">
          <cell r="B407" t="str">
            <v>SENECHAL DANIEL</v>
          </cell>
        </row>
        <row r="408">
          <cell r="B408" t="str">
            <v>SHAIEK HACHANI</v>
          </cell>
        </row>
        <row r="409">
          <cell r="B409" t="str">
            <v>SIMIER CHRISTIAN</v>
          </cell>
        </row>
        <row r="410">
          <cell r="B410" t="str">
            <v>SMEECKAERT STEPHANE</v>
          </cell>
        </row>
        <row r="411">
          <cell r="B411" t="str">
            <v>SOLOY DIDIER</v>
          </cell>
        </row>
        <row r="412">
          <cell r="B412" t="str">
            <v>SONDER WILLIAM</v>
          </cell>
        </row>
        <row r="413">
          <cell r="B413" t="str">
            <v>SORRENTINO PHILIPPE</v>
          </cell>
        </row>
        <row r="414">
          <cell r="B414" t="str">
            <v>TABOURET DAVID</v>
          </cell>
        </row>
        <row r="415">
          <cell r="B415" t="str">
            <v>TABUTEAU NICOLAS</v>
          </cell>
        </row>
        <row r="416">
          <cell r="B416" t="str">
            <v>TANGUY HERVE</v>
          </cell>
        </row>
        <row r="417">
          <cell r="B417" t="str">
            <v>TAOULI MOHAMED</v>
          </cell>
        </row>
        <row r="418">
          <cell r="B418" t="str">
            <v>TARREAU DOMINIQUE</v>
          </cell>
        </row>
        <row r="419">
          <cell r="B419" t="str">
            <v>TERRIER MEHDI</v>
          </cell>
        </row>
        <row r="420">
          <cell r="B420" t="str">
            <v>TESTARD ERIC</v>
          </cell>
        </row>
        <row r="421">
          <cell r="B421" t="str">
            <v>TIR MONGI</v>
          </cell>
        </row>
        <row r="422">
          <cell r="B422" t="str">
            <v>TOCQUEVILLE JULIEN</v>
          </cell>
        </row>
        <row r="423">
          <cell r="B423" t="str">
            <v>TONNEAU FREDERIC</v>
          </cell>
        </row>
        <row r="424">
          <cell r="B424" t="str">
            <v>TOUNI CLAUDE</v>
          </cell>
        </row>
        <row r="425">
          <cell r="B425" t="str">
            <v>TOURE HAMADI</v>
          </cell>
        </row>
        <row r="426">
          <cell r="B426" t="str">
            <v>TOUSSAINT PIERRE-LUC</v>
          </cell>
        </row>
        <row r="427">
          <cell r="B427" t="str">
            <v>TRANDUY PASCAL</v>
          </cell>
        </row>
        <row r="428">
          <cell r="B428" t="str">
            <v>TREVARIN DANIEL</v>
          </cell>
        </row>
        <row r="429">
          <cell r="B429" t="str">
            <v>TUYTTEN STEEVE</v>
          </cell>
        </row>
        <row r="430">
          <cell r="B430" t="str">
            <v>VANHAECKE OLIVIER</v>
          </cell>
        </row>
        <row r="431">
          <cell r="B431" t="str">
            <v>VASSEUR REMI</v>
          </cell>
        </row>
        <row r="432">
          <cell r="B432" t="str">
            <v>VAVASSEUR DENIS</v>
          </cell>
        </row>
        <row r="433">
          <cell r="B433" t="str">
            <v>VERDIER DENIS</v>
          </cell>
        </row>
        <row r="434">
          <cell r="B434" t="str">
            <v>VERDIERE CYRIL</v>
          </cell>
        </row>
        <row r="435">
          <cell r="B435" t="str">
            <v>VERDIERE OLIVIER</v>
          </cell>
        </row>
        <row r="436">
          <cell r="B436" t="str">
            <v>VERMEIREN XAVIER</v>
          </cell>
        </row>
        <row r="437">
          <cell r="B437" t="str">
            <v>VEZIE RAYMOND</v>
          </cell>
        </row>
        <row r="438">
          <cell r="B438" t="str">
            <v>VIDEIRA FERNANDO</v>
          </cell>
        </row>
        <row r="439">
          <cell r="B439" t="str">
            <v>VIEL MICKAEL</v>
          </cell>
        </row>
        <row r="440">
          <cell r="B440" t="str">
            <v>VIGREUX BRUNO</v>
          </cell>
        </row>
        <row r="441">
          <cell r="B441" t="str">
            <v>VIGREUX JACKY</v>
          </cell>
        </row>
        <row r="442">
          <cell r="B442" t="str">
            <v>VILLAIN JULIEN</v>
          </cell>
        </row>
        <row r="443">
          <cell r="B443" t="str">
            <v>VINCENT MARC</v>
          </cell>
        </row>
        <row r="444">
          <cell r="B444" t="str">
            <v>VUILLEMEY JEAN-FRANCOIS</v>
          </cell>
        </row>
        <row r="445">
          <cell r="B445" t="str">
            <v>YON DAVID</v>
          </cell>
        </row>
        <row r="446">
          <cell r="B446" t="str">
            <v>YOUSFI MADJID</v>
          </cell>
        </row>
        <row r="447">
          <cell r="B447" t="str">
            <v>ZAFIMANJAKA MARIUS</v>
          </cell>
        </row>
        <row r="448">
          <cell r="B448" t="str">
            <v>ZEKLAL AMAR</v>
          </cell>
        </row>
        <row r="449">
          <cell r="B449" t="str">
            <v>ZOUINI MOURAD</v>
          </cell>
        </row>
        <row r="450">
          <cell r="B450" t="str">
            <v>ZYLKA JEAN LUC</v>
          </cell>
        </row>
        <row r="451">
          <cell r="B451" t="str">
            <v>Total général</v>
          </cell>
        </row>
      </sheetData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trole"/>
      <sheetName val="Liste veh"/>
      <sheetName val="Liste_Personnel_2"/>
      <sheetName val="TCD Perso"/>
      <sheetName val="TCD Marque"/>
      <sheetName val="TCD Veh"/>
      <sheetName val="Feuil1"/>
      <sheetName val="Tableau2"/>
      <sheetName val="Conso GO 2013 final (version 1)"/>
    </sheetNames>
    <sheetDataSet>
      <sheetData sheetId="0"/>
      <sheetData sheetId="1"/>
      <sheetData sheetId="2"/>
      <sheetData sheetId="3">
        <row r="3">
          <cell r="B3" t="str">
            <v>Mois</v>
          </cell>
        </row>
        <row r="4">
          <cell r="B4" t="str">
            <v>date de sortie</v>
          </cell>
        </row>
        <row r="5">
          <cell r="B5" t="str">
            <v>Société</v>
          </cell>
        </row>
        <row r="6">
          <cell r="B6" t="str">
            <v>Formateur Conso</v>
          </cell>
        </row>
        <row r="9">
          <cell r="B9" t="str">
            <v>nom complet</v>
          </cell>
        </row>
        <row r="10">
          <cell r="B10" t="str">
            <v>ADAM SYLVAIN</v>
          </cell>
        </row>
        <row r="11">
          <cell r="B11" t="str">
            <v>AIRECHE JEAN-FRANCOIS</v>
          </cell>
        </row>
        <row r="12">
          <cell r="B12" t="str">
            <v>ALAIN CHRISTOPHE</v>
          </cell>
        </row>
        <row r="13">
          <cell r="B13" t="str">
            <v>ALCENA JEAN</v>
          </cell>
        </row>
        <row r="14">
          <cell r="B14" t="str">
            <v>ALEXIS ERIC</v>
          </cell>
        </row>
        <row r="15">
          <cell r="B15" t="str">
            <v>AMIRAULT FABIEN</v>
          </cell>
        </row>
        <row r="16">
          <cell r="B16" t="str">
            <v>AMY REGIS</v>
          </cell>
        </row>
        <row r="17">
          <cell r="B17" t="str">
            <v>ANGELIQUE JEAN-BAPTISTE</v>
          </cell>
        </row>
        <row r="18">
          <cell r="B18" t="str">
            <v>ANNUZET SAMUEL</v>
          </cell>
        </row>
        <row r="19">
          <cell r="B19" t="str">
            <v>AUBER PASCAL</v>
          </cell>
        </row>
        <row r="20">
          <cell r="B20" t="str">
            <v>AUMONT LUC</v>
          </cell>
        </row>
        <row r="21">
          <cell r="B21" t="str">
            <v>AUTIN OLIVIER</v>
          </cell>
        </row>
        <row r="22">
          <cell r="B22" t="str">
            <v>BAGUE PATRICK</v>
          </cell>
        </row>
        <row r="23">
          <cell r="B23" t="str">
            <v>BALLAGE PIERRE</v>
          </cell>
        </row>
        <row r="24">
          <cell r="B24" t="str">
            <v>BALTIMORE BERTRAND</v>
          </cell>
        </row>
        <row r="25">
          <cell r="B25" t="str">
            <v>BALUSTRE YVAN</v>
          </cell>
        </row>
        <row r="26">
          <cell r="B26" t="str">
            <v>BARANGER JEROME</v>
          </cell>
        </row>
        <row r="27">
          <cell r="B27" t="str">
            <v>BARATTE FABIEN</v>
          </cell>
        </row>
        <row r="28">
          <cell r="B28" t="str">
            <v>BARDIN JEROME</v>
          </cell>
        </row>
        <row r="29">
          <cell r="B29" t="str">
            <v>BEAUFRERE ARNAUD</v>
          </cell>
        </row>
        <row r="30">
          <cell r="B30" t="str">
            <v>BEAUSON MARIO</v>
          </cell>
        </row>
        <row r="31">
          <cell r="B31" t="str">
            <v>BEHAR MATTHIEU</v>
          </cell>
        </row>
        <row r="32">
          <cell r="B32" t="str">
            <v>BELBAGHDADI HASSAN</v>
          </cell>
        </row>
        <row r="33">
          <cell r="B33" t="str">
            <v>BELLAIS BENOIT</v>
          </cell>
        </row>
        <row r="34">
          <cell r="B34" t="str">
            <v>BELLANCE RODRIGUE</v>
          </cell>
        </row>
        <row r="35">
          <cell r="B35" t="str">
            <v>BELLEAU JEAN CLAUDE</v>
          </cell>
        </row>
        <row r="36">
          <cell r="B36" t="str">
            <v>BEN ZAKOUR YANNIS</v>
          </cell>
        </row>
        <row r="37">
          <cell r="B37" t="str">
            <v>BENET BERNARD</v>
          </cell>
        </row>
        <row r="38">
          <cell r="B38" t="str">
            <v>BEN'NJIMA SAMI</v>
          </cell>
        </row>
        <row r="39">
          <cell r="B39" t="str">
            <v>BERNARD DAVID</v>
          </cell>
        </row>
        <row r="40">
          <cell r="B40" t="str">
            <v>BERNIER STEPHANE</v>
          </cell>
        </row>
        <row r="41">
          <cell r="B41" t="str">
            <v>BERTHELOT MICHEL</v>
          </cell>
        </row>
        <row r="42">
          <cell r="B42" t="str">
            <v>BERTHOU JEAN-YVES</v>
          </cell>
        </row>
        <row r="43">
          <cell r="B43" t="str">
            <v>BILLOUIN SYLVERE</v>
          </cell>
        </row>
        <row r="44">
          <cell r="B44" t="str">
            <v>BISSON JEAN ROBERT</v>
          </cell>
        </row>
        <row r="45">
          <cell r="B45" t="str">
            <v>BLANCHE FREDERIC</v>
          </cell>
        </row>
        <row r="46">
          <cell r="B46" t="str">
            <v>BLONDEL DAVID</v>
          </cell>
        </row>
        <row r="47">
          <cell r="B47" t="str">
            <v>BOIREAU FABRICE</v>
          </cell>
        </row>
        <row r="48">
          <cell r="B48" t="str">
            <v>BOISSIERE PASCAL</v>
          </cell>
        </row>
        <row r="49">
          <cell r="B49" t="str">
            <v>BOISSON DIDIER</v>
          </cell>
        </row>
        <row r="50">
          <cell r="B50" t="str">
            <v>BONTEMPS REGIS</v>
          </cell>
        </row>
        <row r="51">
          <cell r="B51" t="str">
            <v>BOUISSET OLIVIER</v>
          </cell>
        </row>
        <row r="52">
          <cell r="B52" t="str">
            <v>BOULANGER PHILIPPE</v>
          </cell>
        </row>
        <row r="53">
          <cell r="B53" t="str">
            <v>BOUMRAR D'JEBRIR</v>
          </cell>
        </row>
        <row r="54">
          <cell r="B54" t="str">
            <v>BOURGES ANDRE</v>
          </cell>
        </row>
        <row r="55">
          <cell r="B55" t="str">
            <v>BRAZILLER WILLY</v>
          </cell>
        </row>
        <row r="56">
          <cell r="B56" t="str">
            <v>BRENNER DOMINIQUE</v>
          </cell>
        </row>
        <row r="57">
          <cell r="B57" t="str">
            <v>BRETON ALAIN</v>
          </cell>
        </row>
        <row r="58">
          <cell r="B58" t="str">
            <v>BRETON VICTORINE</v>
          </cell>
        </row>
        <row r="59">
          <cell r="B59" t="str">
            <v>BRULE ERIC</v>
          </cell>
        </row>
        <row r="60">
          <cell r="B60" t="str">
            <v>BRULE FREDERIC</v>
          </cell>
        </row>
        <row r="61">
          <cell r="B61" t="str">
            <v>BURE PATRICE</v>
          </cell>
        </row>
        <row r="62">
          <cell r="B62" t="str">
            <v>BUSSU GIANNI</v>
          </cell>
        </row>
        <row r="63">
          <cell r="B63" t="str">
            <v>CALAIS CHRISTOPHE</v>
          </cell>
        </row>
        <row r="64">
          <cell r="B64" t="str">
            <v>CAMARA ALAIN</v>
          </cell>
        </row>
        <row r="65">
          <cell r="B65" t="str">
            <v>CASSAMAJOR STANLEY</v>
          </cell>
        </row>
        <row r="66">
          <cell r="B66" t="str">
            <v>CHAUDIEU TEDDY</v>
          </cell>
        </row>
        <row r="67">
          <cell r="B67" t="str">
            <v>CHEGRAOUI SLIMANE</v>
          </cell>
        </row>
        <row r="68">
          <cell r="B68" t="str">
            <v>CHENU FRANCIS</v>
          </cell>
        </row>
        <row r="69">
          <cell r="B69" t="str">
            <v>CISSE SEKOU</v>
          </cell>
        </row>
        <row r="70">
          <cell r="B70" t="str">
            <v>CLEMENTE XAVIER</v>
          </cell>
        </row>
        <row r="71">
          <cell r="B71" t="str">
            <v>CONTENTIN OLIVIER</v>
          </cell>
        </row>
        <row r="72">
          <cell r="B72" t="str">
            <v>COSNIER YVES</v>
          </cell>
        </row>
        <row r="73">
          <cell r="B73" t="str">
            <v>COURTEL JEAN BAPTISTE</v>
          </cell>
        </row>
        <row r="74">
          <cell r="B74" t="str">
            <v>COURTILLAT THIERRY</v>
          </cell>
        </row>
        <row r="75">
          <cell r="B75" t="str">
            <v>CROCHEMORE LAURENT</v>
          </cell>
        </row>
        <row r="76">
          <cell r="B76" t="str">
            <v>CUISINIER GILLES</v>
          </cell>
        </row>
        <row r="77">
          <cell r="B77" t="str">
            <v>DA COSTA GERRY</v>
          </cell>
        </row>
        <row r="78">
          <cell r="B78" t="str">
            <v>DA CRUZ EMMANUEL</v>
          </cell>
        </row>
        <row r="79">
          <cell r="B79" t="str">
            <v>DECOUX MICKAEL</v>
          </cell>
        </row>
        <row r="80">
          <cell r="B80" t="str">
            <v>DEGLAND CHRISTOPHE</v>
          </cell>
        </row>
        <row r="81">
          <cell r="B81" t="str">
            <v>DELANDRE GUILLAUME</v>
          </cell>
        </row>
        <row r="82">
          <cell r="B82" t="str">
            <v>DELANDRE JEROME</v>
          </cell>
        </row>
        <row r="83">
          <cell r="B83" t="str">
            <v>DELANOE STEPHANE</v>
          </cell>
        </row>
        <row r="84">
          <cell r="B84" t="str">
            <v>DELAUNEY PHILIPPE</v>
          </cell>
        </row>
        <row r="85">
          <cell r="B85" t="str">
            <v>DELOFFRE ERWAN</v>
          </cell>
        </row>
        <row r="86">
          <cell r="B86" t="str">
            <v>DEMARAIS THIERRY</v>
          </cell>
        </row>
        <row r="87">
          <cell r="B87" t="str">
            <v>DEMIRAGAC KEMAL</v>
          </cell>
        </row>
        <row r="88">
          <cell r="B88" t="str">
            <v>DEMIRAGAC MUSTAPHA</v>
          </cell>
        </row>
        <row r="89">
          <cell r="B89" t="str">
            <v>DENIS DIDIER</v>
          </cell>
        </row>
        <row r="90">
          <cell r="B90" t="str">
            <v>DENIS JEAN PIERRE</v>
          </cell>
        </row>
        <row r="91">
          <cell r="B91" t="str">
            <v>DENYS FREDERIC</v>
          </cell>
        </row>
        <row r="92">
          <cell r="B92" t="str">
            <v>DESCLOS DORIS</v>
          </cell>
        </row>
        <row r="93">
          <cell r="B93" t="str">
            <v>DESRUES JEAN MARC</v>
          </cell>
        </row>
        <row r="94">
          <cell r="B94" t="str">
            <v>DION EDDY</v>
          </cell>
        </row>
        <row r="95">
          <cell r="B95" t="str">
            <v>DODIN YANNICK</v>
          </cell>
        </row>
        <row r="96">
          <cell r="B96" t="str">
            <v>DOHAM THIERRY</v>
          </cell>
        </row>
        <row r="97">
          <cell r="B97" t="str">
            <v>DORE FREDERIC</v>
          </cell>
        </row>
        <row r="98">
          <cell r="B98" t="str">
            <v>DREUX YANNICK</v>
          </cell>
        </row>
        <row r="99">
          <cell r="B99" t="str">
            <v>DUBOIS YVES</v>
          </cell>
        </row>
        <row r="100">
          <cell r="B100" t="str">
            <v>DUBOSQ YANNICK</v>
          </cell>
        </row>
        <row r="101">
          <cell r="B101" t="str">
            <v>DUCHEMIN ERIC</v>
          </cell>
        </row>
        <row r="102">
          <cell r="B102" t="str">
            <v>DUMAINE STEVE</v>
          </cell>
        </row>
        <row r="103">
          <cell r="B103" t="str">
            <v>DUMAND SEBASTIEN</v>
          </cell>
        </row>
        <row r="104">
          <cell r="B104" t="str">
            <v>DUMAND STEPHANE</v>
          </cell>
        </row>
        <row r="105">
          <cell r="B105" t="str">
            <v>DUPONT FREDERIC</v>
          </cell>
        </row>
        <row r="106">
          <cell r="B106" t="str">
            <v>DURSIN OKTAY</v>
          </cell>
        </row>
        <row r="107">
          <cell r="B107" t="str">
            <v>ESCALEIRA MANUEL</v>
          </cell>
        </row>
        <row r="108">
          <cell r="B108" t="str">
            <v>ESNAULT ERIC</v>
          </cell>
        </row>
        <row r="109">
          <cell r="B109" t="str">
            <v>ESTHER HERMAN</v>
          </cell>
        </row>
        <row r="110">
          <cell r="B110" t="str">
            <v>FALLON LIONEL</v>
          </cell>
        </row>
        <row r="111">
          <cell r="B111" t="str">
            <v>FAUREIL STANISLAS</v>
          </cell>
        </row>
        <row r="112">
          <cell r="B112" t="str">
            <v>FAVREAU ERIC</v>
          </cell>
        </row>
        <row r="113">
          <cell r="B113" t="str">
            <v>FEDLAOUI ZACHARIE</v>
          </cell>
        </row>
        <row r="114">
          <cell r="B114" t="str">
            <v>FLEURAL WILLY</v>
          </cell>
        </row>
        <row r="115">
          <cell r="B115" t="str">
            <v>FONDAIN CHRISTOPHE</v>
          </cell>
        </row>
        <row r="116">
          <cell r="B116" t="str">
            <v>FORT STEPHANE</v>
          </cell>
        </row>
        <row r="117">
          <cell r="B117" t="str">
            <v>FOUCHAUX DANIEL</v>
          </cell>
        </row>
        <row r="118">
          <cell r="B118" t="str">
            <v>FOUCHER LUDWIG</v>
          </cell>
        </row>
        <row r="119">
          <cell r="B119" t="str">
            <v>FOULON JEAN MICHEL</v>
          </cell>
        </row>
        <row r="120">
          <cell r="B120" t="str">
            <v>FRERE JEAN CHARLES</v>
          </cell>
        </row>
        <row r="121">
          <cell r="B121" t="str">
            <v>FRILLAY LUDOVIC</v>
          </cell>
        </row>
        <row r="122">
          <cell r="B122" t="str">
            <v>FRUIT DAVID</v>
          </cell>
        </row>
        <row r="123">
          <cell r="B123" t="str">
            <v>GAGNON LOIC</v>
          </cell>
        </row>
        <row r="124">
          <cell r="B124" t="str">
            <v>GARNIER ALEXANDER</v>
          </cell>
        </row>
        <row r="125">
          <cell r="B125" t="str">
            <v>GAUQUELIN CHRISTOPHE</v>
          </cell>
        </row>
        <row r="126">
          <cell r="B126" t="str">
            <v>GAZE ALAIN</v>
          </cell>
        </row>
        <row r="127">
          <cell r="B127" t="str">
            <v>GEERTS BRUNO</v>
          </cell>
        </row>
        <row r="128">
          <cell r="B128" t="str">
            <v>GERARD JEAN LUC</v>
          </cell>
        </row>
        <row r="129">
          <cell r="B129" t="str">
            <v>GOUJU RENE</v>
          </cell>
        </row>
        <row r="130">
          <cell r="B130" t="str">
            <v>GRICOURT DANIEL</v>
          </cell>
        </row>
        <row r="131">
          <cell r="B131" t="str">
            <v>GROSVALET GILLES</v>
          </cell>
        </row>
        <row r="132">
          <cell r="B132" t="str">
            <v>GROSVALET THIERRY</v>
          </cell>
        </row>
        <row r="133">
          <cell r="B133" t="str">
            <v>GUERIN ROLAND</v>
          </cell>
        </row>
        <row r="134">
          <cell r="B134" t="str">
            <v>GUICHERON ERNEST</v>
          </cell>
        </row>
        <row r="135">
          <cell r="B135" t="str">
            <v>GUILLEMARD BRICE</v>
          </cell>
        </row>
        <row r="136">
          <cell r="B136" t="str">
            <v>HANGARD GAETAN</v>
          </cell>
        </row>
        <row r="137">
          <cell r="B137" t="str">
            <v>HANIN VINCENT</v>
          </cell>
        </row>
        <row r="138">
          <cell r="B138" t="str">
            <v>HECALE MARC PHILIPPE</v>
          </cell>
        </row>
        <row r="139">
          <cell r="B139" t="str">
            <v>HENRY YANN</v>
          </cell>
        </row>
        <row r="140">
          <cell r="B140" t="str">
            <v>HERLEMONT NICOLAS</v>
          </cell>
        </row>
        <row r="141">
          <cell r="B141" t="str">
            <v>HERSENT SEBASTIEN</v>
          </cell>
        </row>
        <row r="142">
          <cell r="B142" t="str">
            <v>HIBADE MATHIAS</v>
          </cell>
        </row>
        <row r="143">
          <cell r="B143" t="str">
            <v>HOAREAU OLIVIER</v>
          </cell>
        </row>
        <row r="144">
          <cell r="B144" t="str">
            <v>HORN YOURI</v>
          </cell>
        </row>
        <row r="145">
          <cell r="B145" t="str">
            <v>HOUSSIN FREDDY</v>
          </cell>
        </row>
        <row r="146">
          <cell r="B146" t="str">
            <v>HUARD- MARIE STEPHANE</v>
          </cell>
        </row>
        <row r="147">
          <cell r="B147" t="str">
            <v>HUBERVIC RODRIGUE</v>
          </cell>
        </row>
        <row r="148">
          <cell r="B148" t="str">
            <v>JACQUELINE FRANCK</v>
          </cell>
        </row>
        <row r="149">
          <cell r="B149" t="str">
            <v>JACQUES DIT ROUTIER NICOLAS</v>
          </cell>
        </row>
        <row r="150">
          <cell r="B150" t="str">
            <v>JAILLARD LIONEL</v>
          </cell>
        </row>
        <row r="151">
          <cell r="B151" t="str">
            <v>JEAN JOHN CYR</v>
          </cell>
        </row>
        <row r="152">
          <cell r="B152" t="str">
            <v>JUAN JEAN FRANCOIS</v>
          </cell>
        </row>
        <row r="153">
          <cell r="B153" t="str">
            <v>KAMBOUA ABDEL-RAHIM</v>
          </cell>
        </row>
        <row r="154">
          <cell r="B154" t="str">
            <v>KHADHRI MOHAMED</v>
          </cell>
        </row>
        <row r="155">
          <cell r="B155" t="str">
            <v>KHORCHID AMIR</v>
          </cell>
        </row>
        <row r="156">
          <cell r="B156" t="str">
            <v>KOSUTA ALMIR</v>
          </cell>
        </row>
        <row r="157">
          <cell r="B157" t="str">
            <v>LACAILLE HERVE</v>
          </cell>
        </row>
        <row r="158">
          <cell r="B158" t="str">
            <v>LANGLOIS PASCAL</v>
          </cell>
        </row>
        <row r="159">
          <cell r="B159" t="str">
            <v>LAROSE JEAN MARIE</v>
          </cell>
        </row>
        <row r="160">
          <cell r="B160" t="str">
            <v>LAUDREL YOHAN</v>
          </cell>
        </row>
        <row r="161">
          <cell r="B161" t="str">
            <v>LAUGEOIS PASCAL</v>
          </cell>
        </row>
        <row r="162">
          <cell r="B162" t="str">
            <v>LAURENS DENIS</v>
          </cell>
        </row>
        <row r="163">
          <cell r="B163" t="str">
            <v>LAURENT JEAN HUBERT</v>
          </cell>
        </row>
        <row r="164">
          <cell r="B164" t="str">
            <v>LAVEILLE PHILIPPE</v>
          </cell>
        </row>
        <row r="165">
          <cell r="B165" t="str">
            <v>LE ROY PIERRE</v>
          </cell>
        </row>
        <row r="166">
          <cell r="B166" t="str">
            <v>LEBRET LUDOVIC</v>
          </cell>
        </row>
        <row r="167">
          <cell r="B167" t="str">
            <v>LECAT LOIC</v>
          </cell>
        </row>
        <row r="168">
          <cell r="B168" t="str">
            <v>LECLERC NICOLAS</v>
          </cell>
        </row>
        <row r="169">
          <cell r="B169" t="str">
            <v>LECREUX ERIC</v>
          </cell>
        </row>
        <row r="170">
          <cell r="B170" t="str">
            <v>LECREUX VINCENT</v>
          </cell>
        </row>
        <row r="171">
          <cell r="B171" t="str">
            <v>LECROQ THIERRY</v>
          </cell>
        </row>
        <row r="172">
          <cell r="B172" t="str">
            <v>LEFEZ DENIS</v>
          </cell>
        </row>
        <row r="173">
          <cell r="B173" t="str">
            <v>LEGUEDOIS CYRILL</v>
          </cell>
        </row>
        <row r="174">
          <cell r="B174" t="str">
            <v>LEMIERE GREGORY</v>
          </cell>
        </row>
        <row r="175">
          <cell r="B175" t="str">
            <v>LENOIR FREDDY</v>
          </cell>
        </row>
        <row r="176">
          <cell r="B176" t="str">
            <v>LEROYER DAMIEN</v>
          </cell>
        </row>
        <row r="177">
          <cell r="B177" t="str">
            <v>LHERONDELLE CHRISTIAN</v>
          </cell>
        </row>
        <row r="178">
          <cell r="B178" t="str">
            <v>LIEVIN DIDIER</v>
          </cell>
        </row>
        <row r="179">
          <cell r="B179" t="str">
            <v>LOISEAU CHRISTIAN</v>
          </cell>
        </row>
        <row r="180">
          <cell r="B180" t="str">
            <v>LOLIVRET MICHEL</v>
          </cell>
        </row>
        <row r="181">
          <cell r="B181" t="str">
            <v>LORCHER GERALD</v>
          </cell>
        </row>
        <row r="182">
          <cell r="B182" t="str">
            <v>LORHO DAMIEN</v>
          </cell>
        </row>
        <row r="183">
          <cell r="B183" t="str">
            <v>LOUIS JOSEPH THOMAS</v>
          </cell>
        </row>
        <row r="184">
          <cell r="B184" t="str">
            <v>LOUISON FREDERIC</v>
          </cell>
        </row>
        <row r="185">
          <cell r="B185" t="str">
            <v>MABIRE FRANCK</v>
          </cell>
        </row>
        <row r="186">
          <cell r="B186" t="str">
            <v>MACHIN BORIS</v>
          </cell>
        </row>
        <row r="187">
          <cell r="B187" t="str">
            <v>MAKONKO DILUBENZI</v>
          </cell>
        </row>
        <row r="188">
          <cell r="B188" t="str">
            <v>MALOT DAMIEN</v>
          </cell>
        </row>
        <row r="189">
          <cell r="B189" t="str">
            <v>MANON ANTHONY</v>
          </cell>
        </row>
        <row r="190">
          <cell r="B190" t="str">
            <v>MARIE ROSE STEPHANE</v>
          </cell>
        </row>
        <row r="191">
          <cell r="B191" t="str">
            <v>MARIE STEPHANE</v>
          </cell>
        </row>
        <row r="192">
          <cell r="B192" t="str">
            <v>MARQUES ALVELOS RAMIRO</v>
          </cell>
        </row>
        <row r="193">
          <cell r="B193" t="str">
            <v>MARTINS AMANDIO</v>
          </cell>
        </row>
        <row r="194">
          <cell r="B194" t="str">
            <v>MARZOUK IMAD</v>
          </cell>
        </row>
        <row r="195">
          <cell r="B195" t="str">
            <v>MICHEL YANNICK</v>
          </cell>
        </row>
        <row r="196">
          <cell r="B196" t="str">
            <v>MIGNAUD NICOLAS</v>
          </cell>
        </row>
        <row r="197">
          <cell r="B197" t="str">
            <v>MIRBEL EDDY</v>
          </cell>
        </row>
        <row r="198">
          <cell r="B198" t="str">
            <v>MIRBEL JEAN LUC</v>
          </cell>
        </row>
        <row r="199">
          <cell r="B199" t="str">
            <v>MISMAQUE DAMIEN</v>
          </cell>
        </row>
        <row r="200">
          <cell r="B200" t="str">
            <v>MOINE MARC</v>
          </cell>
        </row>
        <row r="201">
          <cell r="B201" t="str">
            <v>MONTHUREL GILBERT</v>
          </cell>
        </row>
        <row r="202">
          <cell r="B202" t="str">
            <v>MORE-CHEVALIER MAXIMILIEN</v>
          </cell>
        </row>
        <row r="203">
          <cell r="B203" t="str">
            <v>MORINO ASSONY</v>
          </cell>
        </row>
        <row r="204">
          <cell r="B204" t="str">
            <v>MOULAI REMI</v>
          </cell>
        </row>
        <row r="205">
          <cell r="B205" t="str">
            <v>NICOLZA RONNY</v>
          </cell>
        </row>
        <row r="206">
          <cell r="B206" t="str">
            <v>OGER FREDERIC</v>
          </cell>
        </row>
        <row r="207">
          <cell r="B207" t="str">
            <v>ORCHI ABDELMAJID</v>
          </cell>
        </row>
        <row r="208">
          <cell r="B208" t="str">
            <v>OUBLIN NICOLAS</v>
          </cell>
        </row>
        <row r="209">
          <cell r="B209" t="str">
            <v>OUEDRAOGO ALIDOU</v>
          </cell>
        </row>
        <row r="210">
          <cell r="B210" t="str">
            <v>PAJON JACKY</v>
          </cell>
        </row>
        <row r="211">
          <cell r="B211" t="str">
            <v>PALY LAURENT</v>
          </cell>
        </row>
        <row r="212">
          <cell r="B212" t="str">
            <v>PASQUEREAU LIONEL</v>
          </cell>
        </row>
        <row r="213">
          <cell r="B213" t="str">
            <v>PASSILLER DIDIER</v>
          </cell>
        </row>
        <row r="214">
          <cell r="B214" t="str">
            <v>PAUMIER BERNARD</v>
          </cell>
        </row>
        <row r="215">
          <cell r="B215" t="str">
            <v>PAYNEL ALAIN</v>
          </cell>
        </row>
        <row r="216">
          <cell r="B216" t="str">
            <v>PESTEL GILBERT</v>
          </cell>
        </row>
        <row r="217">
          <cell r="B217" t="str">
            <v>PETIT THIERRY</v>
          </cell>
        </row>
        <row r="218">
          <cell r="B218" t="str">
            <v>PILON PATRICK</v>
          </cell>
        </row>
        <row r="219">
          <cell r="B219" t="str">
            <v>PINEL CHRISTOPHE</v>
          </cell>
        </row>
        <row r="220">
          <cell r="B220" t="str">
            <v>PINSON PIERRICK</v>
          </cell>
        </row>
        <row r="221">
          <cell r="B221" t="str">
            <v>PIQUET DIDIER</v>
          </cell>
        </row>
        <row r="222">
          <cell r="B222" t="str">
            <v>PIVET CHRISTOPHE</v>
          </cell>
        </row>
        <row r="223">
          <cell r="B223" t="str">
            <v>PLAINE CHRISTOPHE</v>
          </cell>
        </row>
        <row r="224">
          <cell r="B224" t="str">
            <v>PONTAT FREDERIC</v>
          </cell>
        </row>
        <row r="225">
          <cell r="B225" t="str">
            <v>POTICADOU SELLY JEAN PAUL</v>
          </cell>
        </row>
        <row r="226">
          <cell r="B226" t="str">
            <v>PRIGENT EDDY</v>
          </cell>
        </row>
        <row r="227">
          <cell r="B227" t="str">
            <v>PROSPER DIDIER</v>
          </cell>
        </row>
        <row r="228">
          <cell r="B228" t="str">
            <v>QUESTEL MICKAEL</v>
          </cell>
        </row>
        <row r="229">
          <cell r="B229" t="str">
            <v>RABENANTOANINA RADO AMEDEE</v>
          </cell>
        </row>
        <row r="230">
          <cell r="B230" t="str">
            <v>RAGOT DANIEL</v>
          </cell>
        </row>
        <row r="231">
          <cell r="B231" t="str">
            <v>REGUER AURELIEN</v>
          </cell>
        </row>
        <row r="232">
          <cell r="B232" t="str">
            <v>RETORE NOEL</v>
          </cell>
        </row>
        <row r="233">
          <cell r="B233" t="str">
            <v>REZIG PHILIPPE</v>
          </cell>
        </row>
        <row r="234">
          <cell r="B234" t="str">
            <v>RIBAUT JEROME</v>
          </cell>
        </row>
        <row r="235">
          <cell r="B235" t="str">
            <v>RIOS YOANN</v>
          </cell>
        </row>
        <row r="236">
          <cell r="B236" t="str">
            <v>RIVINC JULIEN</v>
          </cell>
        </row>
        <row r="237">
          <cell r="B237" t="str">
            <v>ROBIN MICHEL</v>
          </cell>
        </row>
        <row r="238">
          <cell r="B238" t="str">
            <v>ROCTON GERARD</v>
          </cell>
        </row>
        <row r="239">
          <cell r="B239" t="str">
            <v>ROMDER PHILIPPE</v>
          </cell>
        </row>
        <row r="240">
          <cell r="B240" t="str">
            <v>ROMUALD CHRISTIAN</v>
          </cell>
        </row>
        <row r="241">
          <cell r="B241" t="str">
            <v>ROUGET YOHANN</v>
          </cell>
        </row>
        <row r="242">
          <cell r="B242" t="str">
            <v>RUEL BENOIT</v>
          </cell>
        </row>
        <row r="243">
          <cell r="B243" t="str">
            <v>RUEL GILLES</v>
          </cell>
        </row>
        <row r="244">
          <cell r="B244" t="str">
            <v>SAPOTILLE RUDY</v>
          </cell>
        </row>
        <row r="245">
          <cell r="B245" t="str">
            <v>SASSOT JEAN MICHEL</v>
          </cell>
        </row>
        <row r="246">
          <cell r="B246" t="str">
            <v>SAUZEDDE MARC</v>
          </cell>
        </row>
        <row r="247">
          <cell r="B247" t="str">
            <v>SCHREVEL BERTRAND</v>
          </cell>
        </row>
        <row r="248">
          <cell r="B248" t="str">
            <v>SENECHAL DANIEL</v>
          </cell>
        </row>
        <row r="249">
          <cell r="B249" t="str">
            <v>SERRANO JUSTO</v>
          </cell>
        </row>
        <row r="250">
          <cell r="B250" t="str">
            <v>SHAIEK HACHANI</v>
          </cell>
        </row>
        <row r="251">
          <cell r="B251" t="str">
            <v>SIMIER CHRISTIAN</v>
          </cell>
        </row>
        <row r="252">
          <cell r="B252" t="str">
            <v>SOLOY DIDIER</v>
          </cell>
        </row>
        <row r="253">
          <cell r="B253" t="str">
            <v>SONDER WILLIAM</v>
          </cell>
        </row>
        <row r="254">
          <cell r="B254" t="str">
            <v>TABOURET DAVID</v>
          </cell>
        </row>
        <row r="255">
          <cell r="B255" t="str">
            <v>TABUTEAU NICOLAS</v>
          </cell>
        </row>
        <row r="256">
          <cell r="B256" t="str">
            <v>THEODORE FREDERIC</v>
          </cell>
        </row>
        <row r="257">
          <cell r="B257" t="str">
            <v>TOUNI CLAUDE</v>
          </cell>
        </row>
        <row r="258">
          <cell r="B258" t="str">
            <v>TOURE HAMADI</v>
          </cell>
        </row>
        <row r="259">
          <cell r="B259" t="str">
            <v>TOUSSAINT PIERRE-LUC</v>
          </cell>
        </row>
        <row r="260">
          <cell r="B260" t="str">
            <v>TRAORE OUMAR</v>
          </cell>
        </row>
        <row r="261">
          <cell r="B261" t="str">
            <v>TREVARIN DANIEL</v>
          </cell>
        </row>
        <row r="262">
          <cell r="B262" t="str">
            <v>TUYTTEN STEEVE</v>
          </cell>
        </row>
        <row r="263">
          <cell r="B263" t="str">
            <v>VASTEL PATRICK</v>
          </cell>
        </row>
        <row r="264">
          <cell r="B264" t="str">
            <v>VAVASSEUR DENIS</v>
          </cell>
        </row>
        <row r="265">
          <cell r="B265" t="str">
            <v>VESPUCE PATRICK</v>
          </cell>
        </row>
        <row r="266">
          <cell r="B266" t="str">
            <v>VIGNOCAN RODRIGUE</v>
          </cell>
        </row>
        <row r="267">
          <cell r="B267" t="str">
            <v>VIGREUX BRUNO</v>
          </cell>
        </row>
        <row r="268">
          <cell r="B268" t="str">
            <v>VINGLASSALOM FRED-ERIC</v>
          </cell>
        </row>
        <row r="269">
          <cell r="B269" t="str">
            <v>VITTET MICHEL</v>
          </cell>
        </row>
        <row r="270">
          <cell r="B270" t="str">
            <v>VIVIEN XAVIER</v>
          </cell>
        </row>
        <row r="271">
          <cell r="B271" t="str">
            <v>VOUETO SAMSON GHISLAIN</v>
          </cell>
        </row>
        <row r="272">
          <cell r="B272" t="str">
            <v>VUILLEMEY JEAN-FRANCOIS</v>
          </cell>
        </row>
        <row r="273">
          <cell r="B273" t="str">
            <v>YON DAVID</v>
          </cell>
        </row>
        <row r="274">
          <cell r="B274" t="str">
            <v>ZOUINI MOURAD</v>
          </cell>
        </row>
        <row r="275">
          <cell r="B275" t="str">
            <v>Total général</v>
          </cell>
        </row>
      </sheetData>
      <sheetData sheetId="4"/>
      <sheetData sheetId="5"/>
      <sheetData sheetId="6"/>
      <sheetData sheetId="7"/>
      <sheetData sheetId="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_Personnel_2"/>
      <sheetName val="Tableau2"/>
      <sheetName val="Tableau5"/>
      <sheetName val="Depots Mertz Citerne"/>
      <sheetName val="Feuil2"/>
      <sheetName val="Depots Mertz Conteneur"/>
      <sheetName val="Depots Roulle"/>
      <sheetName val="Depots VDK"/>
    </sheetNames>
    <sheetDataSet>
      <sheetData sheetId="0">
        <row r="5">
          <cell r="A5" t="str">
            <v>ADAM SYLVAIN</v>
          </cell>
        </row>
        <row r="6">
          <cell r="A6" t="str">
            <v>AIRECHE JEAN-FRANCOIS</v>
          </cell>
        </row>
        <row r="7">
          <cell r="A7" t="str">
            <v>AKAKPO KOKOU</v>
          </cell>
        </row>
        <row r="8">
          <cell r="A8" t="str">
            <v>ALAIN CHRISTOPHE</v>
          </cell>
        </row>
        <row r="9">
          <cell r="A9" t="str">
            <v>ALEXIS ERIC</v>
          </cell>
        </row>
        <row r="10">
          <cell r="A10" t="str">
            <v>AMARA ABDELGHANI</v>
          </cell>
        </row>
        <row r="11">
          <cell r="A11" t="str">
            <v>AMIRAULT FABIEN</v>
          </cell>
        </row>
        <row r="12">
          <cell r="A12" t="str">
            <v>AMY REGIS</v>
          </cell>
        </row>
        <row r="13">
          <cell r="A13" t="str">
            <v>ANGELIQUE JEAN-BAPTISTE</v>
          </cell>
        </row>
        <row r="14">
          <cell r="A14" t="str">
            <v>ANNE YANNICK</v>
          </cell>
        </row>
        <row r="15">
          <cell r="A15" t="str">
            <v>ANNUZET SAMUEL</v>
          </cell>
        </row>
        <row r="16">
          <cell r="A16" t="str">
            <v>ARCHERAY DANIEL</v>
          </cell>
        </row>
        <row r="17">
          <cell r="A17" t="str">
            <v>ARGENTE DANIEL</v>
          </cell>
        </row>
        <row r="18">
          <cell r="A18" t="str">
            <v>AUBER PASCAL</v>
          </cell>
        </row>
        <row r="19">
          <cell r="A19" t="str">
            <v>AUBRIL FRANCK</v>
          </cell>
        </row>
        <row r="20">
          <cell r="A20" t="str">
            <v>AUMONT LUC</v>
          </cell>
        </row>
        <row r="21">
          <cell r="A21" t="str">
            <v>AUTIN OLIVIER</v>
          </cell>
        </row>
        <row r="22">
          <cell r="A22" t="str">
            <v>AYGUN ISMET</v>
          </cell>
        </row>
        <row r="23">
          <cell r="A23" t="str">
            <v>AZZOUZ MESSAOUD</v>
          </cell>
        </row>
        <row r="24">
          <cell r="A24" t="str">
            <v>BAGUE PATRICK</v>
          </cell>
        </row>
        <row r="25">
          <cell r="A25" t="str">
            <v>BALLAGE PIERRE</v>
          </cell>
        </row>
        <row r="26">
          <cell r="A26" t="str">
            <v>BALLO ADONGO FABRICE</v>
          </cell>
        </row>
        <row r="27">
          <cell r="A27" t="str">
            <v>BALTIMORE BERTRAND</v>
          </cell>
        </row>
        <row r="28">
          <cell r="A28" t="str">
            <v>BALUSTRE YVAN</v>
          </cell>
        </row>
        <row r="29">
          <cell r="A29" t="str">
            <v>BARANGER JEROME</v>
          </cell>
        </row>
        <row r="30">
          <cell r="A30" t="str">
            <v>BARATTE FABIEN</v>
          </cell>
        </row>
        <row r="31">
          <cell r="A31" t="str">
            <v>BARDIN JEROME</v>
          </cell>
        </row>
        <row r="32">
          <cell r="A32" t="str">
            <v>BASLEY JIMMY</v>
          </cell>
        </row>
        <row r="33">
          <cell r="A33" t="str">
            <v>BAUDRY PATRICK</v>
          </cell>
        </row>
        <row r="34">
          <cell r="A34" t="str">
            <v>BEAUFRERE ARNAUD</v>
          </cell>
        </row>
        <row r="35">
          <cell r="A35" t="str">
            <v>BEAUSON MARIO</v>
          </cell>
        </row>
        <row r="36">
          <cell r="A36" t="str">
            <v>BEHAR MATTHIEU</v>
          </cell>
        </row>
        <row r="37">
          <cell r="A37" t="str">
            <v>BELBAGHDADI HASSAN</v>
          </cell>
        </row>
        <row r="38">
          <cell r="A38" t="str">
            <v>BELLAIS BENOIT</v>
          </cell>
        </row>
        <row r="39">
          <cell r="A39" t="str">
            <v>BELLANCE RODRIGUE</v>
          </cell>
        </row>
        <row r="40">
          <cell r="A40" t="str">
            <v>BELLEAU JEAN CLAUDE</v>
          </cell>
        </row>
        <row r="41">
          <cell r="A41" t="str">
            <v>BEN ZAKOUR YANNIS</v>
          </cell>
        </row>
        <row r="42">
          <cell r="A42" t="str">
            <v>BENARD ERIC</v>
          </cell>
        </row>
        <row r="43">
          <cell r="A43" t="str">
            <v>BENARD MAXIME</v>
          </cell>
        </row>
        <row r="44">
          <cell r="A44" t="str">
            <v>BENARD PATRICE</v>
          </cell>
        </row>
        <row r="45">
          <cell r="A45" t="str">
            <v>BENET BERNARD</v>
          </cell>
        </row>
        <row r="46">
          <cell r="A46" t="str">
            <v>BENET JEROME</v>
          </cell>
        </row>
        <row r="47">
          <cell r="A47" t="str">
            <v>BEN'NJIMA SAMI</v>
          </cell>
        </row>
        <row r="48">
          <cell r="A48" t="str">
            <v>BERNARD DAVID</v>
          </cell>
        </row>
        <row r="49">
          <cell r="A49" t="str">
            <v>BERNIER STEPHANE</v>
          </cell>
        </row>
        <row r="50">
          <cell r="A50" t="str">
            <v>BERRET DAMIEN</v>
          </cell>
        </row>
        <row r="51">
          <cell r="A51" t="str">
            <v>BERTHELOT MICHEL</v>
          </cell>
        </row>
        <row r="52">
          <cell r="A52" t="str">
            <v>BIERRY FREDERIC</v>
          </cell>
        </row>
        <row r="53">
          <cell r="A53" t="str">
            <v>BILLOUIN SYLVERE</v>
          </cell>
        </row>
        <row r="54">
          <cell r="A54" t="str">
            <v>BINARD JACKY</v>
          </cell>
        </row>
        <row r="55">
          <cell r="A55" t="str">
            <v>BISSON JEAN ROBERT</v>
          </cell>
        </row>
        <row r="56">
          <cell r="A56" t="str">
            <v>BISSON MATTHIEU</v>
          </cell>
        </row>
        <row r="57">
          <cell r="A57" t="str">
            <v>BLANC HENRY</v>
          </cell>
        </row>
        <row r="58">
          <cell r="A58" t="str">
            <v>BLANCHE FREDERIC</v>
          </cell>
        </row>
        <row r="59">
          <cell r="A59" t="str">
            <v>BLEARD JEAN-FRANCOIS</v>
          </cell>
        </row>
        <row r="60">
          <cell r="A60" t="str">
            <v>BLONDEL DAVID</v>
          </cell>
        </row>
        <row r="61">
          <cell r="A61" t="str">
            <v>BOBECHE ANGELITO</v>
          </cell>
        </row>
        <row r="62">
          <cell r="A62" t="str">
            <v>BODELLE JEROME</v>
          </cell>
        </row>
        <row r="63">
          <cell r="A63" t="str">
            <v>BOIREAU FABRICE</v>
          </cell>
        </row>
        <row r="64">
          <cell r="A64" t="str">
            <v>BOISSIERE PASCAL</v>
          </cell>
        </row>
        <row r="65">
          <cell r="A65" t="str">
            <v>BOISSON DIDIER</v>
          </cell>
        </row>
        <row r="66">
          <cell r="A66" t="str">
            <v>BONTEMPS REGIS</v>
          </cell>
        </row>
        <row r="67">
          <cell r="A67" t="str">
            <v>BOUDIN PATRICK</v>
          </cell>
        </row>
        <row r="68">
          <cell r="A68" t="str">
            <v>BOUILLETTE PHILIPPE</v>
          </cell>
        </row>
        <row r="69">
          <cell r="A69" t="str">
            <v>BOUISSET OLIVIER</v>
          </cell>
        </row>
        <row r="70">
          <cell r="A70" t="str">
            <v>BOUKHALFA KAMEL</v>
          </cell>
        </row>
        <row r="71">
          <cell r="A71" t="str">
            <v>BOULANGER PHILIPPE</v>
          </cell>
        </row>
        <row r="72">
          <cell r="A72" t="str">
            <v>BOULONGNE JEAN-CLAUDE</v>
          </cell>
        </row>
        <row r="73">
          <cell r="A73" t="str">
            <v>BOURGES ANDRE</v>
          </cell>
        </row>
        <row r="74">
          <cell r="A74" t="str">
            <v>BOUSFIHA AHMED</v>
          </cell>
        </row>
        <row r="75">
          <cell r="A75" t="str">
            <v>BOUTRY MARINE</v>
          </cell>
        </row>
        <row r="76">
          <cell r="A76" t="str">
            <v>BOUYON NICOLAS</v>
          </cell>
        </row>
        <row r="77">
          <cell r="A77" t="str">
            <v>BRAULT DANIEL</v>
          </cell>
        </row>
        <row r="78">
          <cell r="A78" t="str">
            <v>BRAZILLER WILLY</v>
          </cell>
        </row>
        <row r="79">
          <cell r="A79" t="str">
            <v>BRENNER DOMINIQUE</v>
          </cell>
        </row>
        <row r="80">
          <cell r="A80" t="str">
            <v>BRETON ALAIN</v>
          </cell>
        </row>
        <row r="81">
          <cell r="A81" t="str">
            <v>BRETON VICTORINE</v>
          </cell>
        </row>
        <row r="82">
          <cell r="A82" t="str">
            <v>BRISY JEAN-JACQUES</v>
          </cell>
        </row>
        <row r="83">
          <cell r="A83" t="str">
            <v>BRULE ERIC</v>
          </cell>
        </row>
        <row r="84">
          <cell r="A84" t="str">
            <v>BRULE FREDERIC</v>
          </cell>
        </row>
        <row r="85">
          <cell r="A85" t="str">
            <v>BUISSON ALBAN</v>
          </cell>
        </row>
        <row r="86">
          <cell r="A86" t="str">
            <v>BURE PATRICE</v>
          </cell>
        </row>
        <row r="87">
          <cell r="A87" t="str">
            <v>BUSSU GIANNI</v>
          </cell>
        </row>
        <row r="88">
          <cell r="A88" t="str">
            <v>CABOSTE SALOMON</v>
          </cell>
        </row>
        <row r="89">
          <cell r="A89" t="str">
            <v>CALAIS CHRISTOPHE</v>
          </cell>
        </row>
        <row r="90">
          <cell r="A90" t="str">
            <v>CALVEZ ERIC</v>
          </cell>
        </row>
        <row r="91">
          <cell r="A91" t="str">
            <v>CAMARA ALAIN</v>
          </cell>
        </row>
        <row r="92">
          <cell r="A92" t="str">
            <v>CAMBUSY YANNICK</v>
          </cell>
        </row>
        <row r="93">
          <cell r="A93" t="str">
            <v>CARDON FREDERIC</v>
          </cell>
        </row>
        <row r="94">
          <cell r="A94" t="str">
            <v>CARREAU STEPHANE</v>
          </cell>
        </row>
        <row r="95">
          <cell r="A95" t="str">
            <v>CASSAMAJOR STANLEY</v>
          </cell>
        </row>
        <row r="96">
          <cell r="A96" t="str">
            <v>CAUDRELIER BRUNO</v>
          </cell>
        </row>
        <row r="97">
          <cell r="A97" t="str">
            <v>CAUDRELIER SEBASTIEN</v>
          </cell>
        </row>
        <row r="98">
          <cell r="A98" t="str">
            <v>CESARUS RAPHAEL</v>
          </cell>
        </row>
        <row r="99">
          <cell r="A99" t="str">
            <v>CHAMBRY ALEXANDRE</v>
          </cell>
        </row>
        <row r="100">
          <cell r="A100" t="str">
            <v>CHAUDIEU TEDDY</v>
          </cell>
        </row>
        <row r="101">
          <cell r="A101" t="str">
            <v>CHEGRAOUI SLIMANE</v>
          </cell>
        </row>
        <row r="102">
          <cell r="A102" t="str">
            <v>CHEJJAR ALI</v>
          </cell>
        </row>
        <row r="103">
          <cell r="A103" t="str">
            <v>CHEMIN JONATHAN</v>
          </cell>
        </row>
        <row r="104">
          <cell r="A104" t="str">
            <v>CHENAF KHALED</v>
          </cell>
        </row>
        <row r="105">
          <cell r="A105" t="str">
            <v>CHENU FRANCIS</v>
          </cell>
        </row>
        <row r="106">
          <cell r="A106" t="str">
            <v>CHTIOUI JILANI</v>
          </cell>
        </row>
        <row r="107">
          <cell r="A107" t="str">
            <v>CILIBERTI MAURIZIO</v>
          </cell>
        </row>
        <row r="108">
          <cell r="A108" t="str">
            <v>CISSE SEKOU</v>
          </cell>
        </row>
        <row r="109">
          <cell r="A109" t="str">
            <v>CLEMENT THIERRY</v>
          </cell>
        </row>
        <row r="110">
          <cell r="A110" t="str">
            <v>CLEMENTE XAVIER</v>
          </cell>
        </row>
        <row r="111">
          <cell r="A111" t="str">
            <v>CLERON TEDDY</v>
          </cell>
        </row>
        <row r="112">
          <cell r="A112" t="str">
            <v>COCU PASCAL</v>
          </cell>
        </row>
        <row r="113">
          <cell r="A113" t="str">
            <v>COLLEU JEAN FRANCOIS</v>
          </cell>
        </row>
        <row r="114">
          <cell r="A114" t="str">
            <v>COME PASCAL</v>
          </cell>
        </row>
        <row r="115">
          <cell r="A115" t="str">
            <v>CONTENTIN OLIVIER</v>
          </cell>
        </row>
        <row r="116">
          <cell r="A116" t="str">
            <v>COQUERAN LOIC</v>
          </cell>
        </row>
        <row r="117">
          <cell r="A117" t="str">
            <v>COSNIER YVES</v>
          </cell>
        </row>
        <row r="118">
          <cell r="A118" t="str">
            <v>COUPLIERE SEBASTIEN</v>
          </cell>
        </row>
        <row r="119">
          <cell r="A119" t="str">
            <v>COURCHAY JEAN FRANCOIS</v>
          </cell>
        </row>
        <row r="120">
          <cell r="A120" t="str">
            <v>COURTEL JEAN BAPTISTE</v>
          </cell>
        </row>
        <row r="121">
          <cell r="A121" t="str">
            <v>COURTILLAT THIERRY</v>
          </cell>
        </row>
        <row r="122">
          <cell r="A122" t="str">
            <v>CROCHEMORE LAURENT</v>
          </cell>
        </row>
        <row r="123">
          <cell r="A123" t="str">
            <v>DA COSTA GERRY</v>
          </cell>
        </row>
        <row r="124">
          <cell r="A124" t="str">
            <v>DAKU PERIKA</v>
          </cell>
        </row>
        <row r="125">
          <cell r="A125" t="str">
            <v>DANTEN FREDERIC</v>
          </cell>
        </row>
        <row r="126">
          <cell r="A126" t="str">
            <v>DAUPHIN FABIEN</v>
          </cell>
        </row>
        <row r="127">
          <cell r="A127" t="str">
            <v>DECCUBER DOMINIQUE</v>
          </cell>
        </row>
        <row r="128">
          <cell r="A128" t="str">
            <v>DECOUX MICKAEL</v>
          </cell>
        </row>
        <row r="129">
          <cell r="A129" t="str">
            <v>DECUPPER JEAN-MARC</v>
          </cell>
        </row>
        <row r="130">
          <cell r="A130" t="str">
            <v>DEGLAND CHRISTOPHE</v>
          </cell>
        </row>
        <row r="131">
          <cell r="A131" t="str">
            <v>DEHAIS ANASTASIA</v>
          </cell>
        </row>
        <row r="132">
          <cell r="A132" t="str">
            <v>DEHAUDT FREDERIC</v>
          </cell>
        </row>
        <row r="133">
          <cell r="A133" t="str">
            <v>DELANDRE GUILLAUME</v>
          </cell>
        </row>
        <row r="134">
          <cell r="A134" t="str">
            <v>DELANDRE JEROME</v>
          </cell>
        </row>
        <row r="135">
          <cell r="A135" t="str">
            <v>DELANOE STEPHANE</v>
          </cell>
        </row>
        <row r="136">
          <cell r="A136" t="str">
            <v>DELAUNAY LOIC</v>
          </cell>
        </row>
        <row r="137">
          <cell r="A137" t="str">
            <v>DELAUNE SEBASTIEN</v>
          </cell>
        </row>
        <row r="138">
          <cell r="A138" t="str">
            <v>DELCROIX REMI</v>
          </cell>
        </row>
        <row r="139">
          <cell r="A139" t="str">
            <v>DELEAU MAXIME</v>
          </cell>
        </row>
        <row r="140">
          <cell r="A140" t="str">
            <v>DELEAU SIMON</v>
          </cell>
        </row>
        <row r="141">
          <cell r="A141" t="str">
            <v>DELHAYE PAUL</v>
          </cell>
        </row>
        <row r="142">
          <cell r="A142" t="str">
            <v>DELOFFRE ERWAN</v>
          </cell>
        </row>
        <row r="143">
          <cell r="A143" t="str">
            <v>DELORGE JOHANN</v>
          </cell>
        </row>
        <row r="144">
          <cell r="A144" t="str">
            <v>DEMARAIS THIERRY</v>
          </cell>
        </row>
        <row r="145">
          <cell r="A145" t="str">
            <v>DEMMER CYRILLE</v>
          </cell>
        </row>
        <row r="146">
          <cell r="A146" t="str">
            <v>DEMONT DIDIER</v>
          </cell>
        </row>
        <row r="147">
          <cell r="A147" t="str">
            <v>DEMORIEUX BRUNO</v>
          </cell>
        </row>
        <row r="148">
          <cell r="A148" t="str">
            <v>DENIS DIDIER</v>
          </cell>
        </row>
        <row r="149">
          <cell r="A149" t="str">
            <v>DENIS JEAN PIERRE</v>
          </cell>
        </row>
        <row r="150">
          <cell r="A150" t="str">
            <v>DENYS FREDERIC</v>
          </cell>
        </row>
        <row r="151">
          <cell r="A151" t="str">
            <v>DESCAMPS CHRISTOPHE</v>
          </cell>
        </row>
        <row r="152">
          <cell r="A152" t="str">
            <v>DESPRAT FRANCK</v>
          </cell>
        </row>
        <row r="153">
          <cell r="A153" t="str">
            <v>DESRUES JEAN MARC</v>
          </cell>
        </row>
        <row r="154">
          <cell r="A154" t="str">
            <v>DEVOS CHRISTOPHE</v>
          </cell>
        </row>
        <row r="155">
          <cell r="A155" t="str">
            <v>DEVOS SEBASTIEN</v>
          </cell>
        </row>
        <row r="156">
          <cell r="A156" t="str">
            <v>DIAKITE ABOU</v>
          </cell>
        </row>
        <row r="157">
          <cell r="A157" t="str">
            <v>DIBE MOHAMED</v>
          </cell>
        </row>
        <row r="158">
          <cell r="A158" t="str">
            <v>DION EDDY</v>
          </cell>
        </row>
        <row r="159">
          <cell r="A159" t="str">
            <v>DODIN YANNICK</v>
          </cell>
        </row>
        <row r="160">
          <cell r="A160" t="str">
            <v>DOHAM THIERRY</v>
          </cell>
        </row>
        <row r="161">
          <cell r="A161" t="str">
            <v>D'OLIVEIRA JEAN PIERRE</v>
          </cell>
        </row>
        <row r="162">
          <cell r="A162" t="str">
            <v>DREUX YANNICK</v>
          </cell>
        </row>
        <row r="163">
          <cell r="A163" t="str">
            <v>DUBAL NOEL</v>
          </cell>
        </row>
        <row r="164">
          <cell r="A164" t="str">
            <v>DUBOIS YVES</v>
          </cell>
        </row>
        <row r="165">
          <cell r="A165" t="str">
            <v>DUBOSQ YANNICK</v>
          </cell>
        </row>
        <row r="166">
          <cell r="A166" t="str">
            <v>DUBREUIL STEPHANE</v>
          </cell>
        </row>
        <row r="167">
          <cell r="A167" t="str">
            <v>DUCHEMIN ERIC</v>
          </cell>
        </row>
        <row r="168">
          <cell r="A168" t="str">
            <v>DUGARD ERIC</v>
          </cell>
        </row>
        <row r="169">
          <cell r="A169" t="str">
            <v>DUMAND SEBASTIEN</v>
          </cell>
        </row>
        <row r="170">
          <cell r="A170" t="str">
            <v>DUPARC FRANCOIS</v>
          </cell>
        </row>
        <row r="171">
          <cell r="A171" t="str">
            <v>DUPONT FREDERIC</v>
          </cell>
        </row>
        <row r="172">
          <cell r="A172" t="str">
            <v>DURSIN OKTAY</v>
          </cell>
        </row>
        <row r="173">
          <cell r="A173" t="str">
            <v>DUVAL JOHNNY</v>
          </cell>
        </row>
        <row r="174">
          <cell r="A174" t="str">
            <v>DUVAL THIERRY</v>
          </cell>
        </row>
        <row r="175">
          <cell r="A175" t="str">
            <v>EL KHADAR SAMIR</v>
          </cell>
        </row>
        <row r="176">
          <cell r="A176" t="str">
            <v>ESCALEIRA MANUEL</v>
          </cell>
        </row>
        <row r="177">
          <cell r="A177" t="str">
            <v>ESNAULT ERIC</v>
          </cell>
        </row>
        <row r="178">
          <cell r="A178" t="str">
            <v>ESTHER HERMAN</v>
          </cell>
        </row>
        <row r="179">
          <cell r="A179" t="str">
            <v>EVRARD DESTRIE</v>
          </cell>
        </row>
        <row r="180">
          <cell r="A180" t="str">
            <v>FALLON LIONEL</v>
          </cell>
        </row>
        <row r="181">
          <cell r="A181" t="str">
            <v>FARRUGIA MANUEL</v>
          </cell>
        </row>
        <row r="182">
          <cell r="A182" t="str">
            <v>FAUREIL STANISLAS</v>
          </cell>
        </row>
        <row r="183">
          <cell r="A183" t="str">
            <v>FAVREAU ERIC</v>
          </cell>
        </row>
        <row r="184">
          <cell r="A184" t="str">
            <v>FEDLAOUI ZACHARIE</v>
          </cell>
        </row>
        <row r="185">
          <cell r="A185" t="str">
            <v>FERET VINCENT</v>
          </cell>
        </row>
        <row r="186">
          <cell r="A186" t="str">
            <v>FLAMENT ERIC</v>
          </cell>
        </row>
        <row r="187">
          <cell r="A187" t="str">
            <v>FONDAIN CHRISTOPHE</v>
          </cell>
        </row>
        <row r="188">
          <cell r="A188" t="str">
            <v>FORT STEPHANE</v>
          </cell>
        </row>
        <row r="189">
          <cell r="A189" t="str">
            <v>FOUCHAUX DANIEL</v>
          </cell>
        </row>
        <row r="190">
          <cell r="A190" t="str">
            <v>FOUCHER LUDWIG</v>
          </cell>
        </row>
        <row r="191">
          <cell r="A191" t="str">
            <v>FOULON JEAN MICHEL</v>
          </cell>
        </row>
        <row r="192">
          <cell r="A192" t="str">
            <v>FOURRIER CYRIL</v>
          </cell>
        </row>
        <row r="193">
          <cell r="A193" t="str">
            <v>FREHAUT DOMINIQUE</v>
          </cell>
        </row>
        <row r="194">
          <cell r="A194" t="str">
            <v>FRERE JEAN CHARLES</v>
          </cell>
        </row>
        <row r="195">
          <cell r="A195" t="str">
            <v>FRILLAY LUDOVIC</v>
          </cell>
        </row>
        <row r="196">
          <cell r="A196" t="str">
            <v>FRUIT DAVID</v>
          </cell>
        </row>
        <row r="197">
          <cell r="A197" t="str">
            <v>GAGNON LOIC</v>
          </cell>
        </row>
        <row r="198">
          <cell r="A198" t="str">
            <v>GALLIOU FRANCOIS</v>
          </cell>
        </row>
        <row r="199">
          <cell r="A199" t="str">
            <v>GALLOIS DENIS</v>
          </cell>
        </row>
        <row r="200">
          <cell r="A200" t="str">
            <v>GARGUIER JEROME</v>
          </cell>
        </row>
        <row r="201">
          <cell r="A201" t="str">
            <v>GARNIER ALEXANDER</v>
          </cell>
        </row>
        <row r="202">
          <cell r="A202" t="str">
            <v>GAUCHET DIDIER</v>
          </cell>
        </row>
        <row r="203">
          <cell r="A203" t="str">
            <v>GAUQUELIN CHRISTOPHE</v>
          </cell>
        </row>
        <row r="204">
          <cell r="A204" t="str">
            <v>GAZE ALAIN</v>
          </cell>
        </row>
        <row r="205">
          <cell r="A205" t="str">
            <v>GEERTS BRUNO</v>
          </cell>
        </row>
        <row r="206">
          <cell r="A206" t="str">
            <v>GERARD JEAN LUC</v>
          </cell>
        </row>
        <row r="207">
          <cell r="A207" t="str">
            <v>GIAMBIASI DAVIDE</v>
          </cell>
        </row>
        <row r="208">
          <cell r="A208" t="str">
            <v>GIFFARD PATRICE</v>
          </cell>
        </row>
        <row r="209">
          <cell r="A209" t="str">
            <v>GOUJON LIONEL</v>
          </cell>
        </row>
        <row r="210">
          <cell r="A210" t="str">
            <v>GOUPY CHRISTIAN</v>
          </cell>
        </row>
        <row r="211">
          <cell r="A211" t="str">
            <v>GRENET HELENA</v>
          </cell>
        </row>
        <row r="212">
          <cell r="A212" t="str">
            <v>GRICOURT DANIEL</v>
          </cell>
        </row>
        <row r="213">
          <cell r="A213" t="str">
            <v>GRINDEL GILLES</v>
          </cell>
        </row>
        <row r="214">
          <cell r="A214" t="str">
            <v>GROSVALET GILLES</v>
          </cell>
        </row>
        <row r="215">
          <cell r="A215" t="str">
            <v>GROSVALET THIERRY</v>
          </cell>
        </row>
        <row r="216">
          <cell r="A216" t="str">
            <v>GRULOIS ALEXANDRE</v>
          </cell>
        </row>
        <row r="217">
          <cell r="A217" t="str">
            <v>GUERIN ROLAND</v>
          </cell>
        </row>
        <row r="218">
          <cell r="A218" t="str">
            <v>GUEUDIN CEDRIC</v>
          </cell>
        </row>
        <row r="219">
          <cell r="A219" t="str">
            <v>GUEYE OUSMANE</v>
          </cell>
        </row>
        <row r="220">
          <cell r="A220" t="str">
            <v>GUICHAUX MATHIEU</v>
          </cell>
        </row>
        <row r="221">
          <cell r="A221" t="str">
            <v>GUICHERON ERNEST</v>
          </cell>
        </row>
        <row r="222">
          <cell r="A222" t="str">
            <v>GUILLEMARD BRICE</v>
          </cell>
        </row>
        <row r="223">
          <cell r="A223" t="str">
            <v>GUILLEMARD THIERRY</v>
          </cell>
        </row>
        <row r="224">
          <cell r="A224" t="str">
            <v>GUL FOUAD</v>
          </cell>
        </row>
        <row r="225">
          <cell r="A225" t="str">
            <v>HAJI SALAH</v>
          </cell>
        </row>
        <row r="226">
          <cell r="A226" t="str">
            <v>HANGARD GAETAN</v>
          </cell>
        </row>
        <row r="227">
          <cell r="A227" t="str">
            <v>HANIN VINCENT</v>
          </cell>
        </row>
        <row r="228">
          <cell r="A228" t="str">
            <v>HASNAOUI TAYEB</v>
          </cell>
        </row>
        <row r="229">
          <cell r="A229" t="str">
            <v>HAUCHECORNE LEA</v>
          </cell>
        </row>
        <row r="230">
          <cell r="A230" t="str">
            <v>HAUET JEAN-MARIE</v>
          </cell>
        </row>
        <row r="231">
          <cell r="A231" t="str">
            <v>HAUET PATRICK</v>
          </cell>
        </row>
        <row r="232">
          <cell r="A232" t="str">
            <v>HAUSTRATE JEAN PIERRE</v>
          </cell>
        </row>
        <row r="233">
          <cell r="A233" t="str">
            <v>HAUZAY DIDIER</v>
          </cell>
        </row>
        <row r="234">
          <cell r="A234" t="str">
            <v>HECALE MARC PHILIPPE</v>
          </cell>
        </row>
        <row r="235">
          <cell r="A235" t="str">
            <v>HEDOUIN PASCAL</v>
          </cell>
        </row>
        <row r="236">
          <cell r="A236" t="str">
            <v>HENRY YANN</v>
          </cell>
        </row>
        <row r="237">
          <cell r="A237" t="str">
            <v>HERLEMONT NICOLAS</v>
          </cell>
        </row>
        <row r="238">
          <cell r="A238" t="str">
            <v>HEUGUET ROMUALD</v>
          </cell>
        </row>
        <row r="239">
          <cell r="A239" t="str">
            <v>HOARAU GREGORY</v>
          </cell>
        </row>
        <row r="240">
          <cell r="A240" t="str">
            <v>HOAREAU OLIVIER</v>
          </cell>
        </row>
        <row r="241">
          <cell r="A241" t="str">
            <v>HOCHE FRANCOIS</v>
          </cell>
        </row>
        <row r="242">
          <cell r="A242" t="str">
            <v>HORN YOURI</v>
          </cell>
        </row>
        <row r="243">
          <cell r="A243" t="str">
            <v>HORVATH STEPHANE</v>
          </cell>
        </row>
        <row r="244">
          <cell r="A244" t="str">
            <v>HOUSSIN FREDDY</v>
          </cell>
        </row>
        <row r="245">
          <cell r="A245" t="str">
            <v>HUARD- MARIE STEPHANE</v>
          </cell>
        </row>
        <row r="246">
          <cell r="A246" t="str">
            <v>HUBERVIC RODRIGUE</v>
          </cell>
        </row>
        <row r="247">
          <cell r="A247" t="str">
            <v>HURET CHRISTOPHE</v>
          </cell>
        </row>
        <row r="248">
          <cell r="A248" t="str">
            <v>ISAMBOURG JEAN-LOUIS</v>
          </cell>
        </row>
        <row r="249">
          <cell r="A249" t="str">
            <v>ISIDOR YANNICK</v>
          </cell>
        </row>
        <row r="250">
          <cell r="A250" t="str">
            <v>JACQUELINE FRANCK</v>
          </cell>
        </row>
        <row r="251">
          <cell r="A251" t="str">
            <v>JACQUES DIT ROUTIER NICOLAS</v>
          </cell>
        </row>
        <row r="252">
          <cell r="A252" t="str">
            <v>JACQUES GEOFFREY</v>
          </cell>
        </row>
        <row r="253">
          <cell r="A253" t="str">
            <v>JAILLARD LIONEL</v>
          </cell>
        </row>
        <row r="254">
          <cell r="A254" t="str">
            <v>JEAN JOHN CYR</v>
          </cell>
        </row>
        <row r="255">
          <cell r="A255" t="str">
            <v>JEANSIN STEPHANE</v>
          </cell>
        </row>
        <row r="256">
          <cell r="A256" t="str">
            <v>JENDLI ALI</v>
          </cell>
        </row>
        <row r="257">
          <cell r="A257" t="str">
            <v>JIBANE JEAN DESIRE</v>
          </cell>
        </row>
        <row r="258">
          <cell r="A258" t="str">
            <v>JOLLY STEPHANE</v>
          </cell>
        </row>
        <row r="259">
          <cell r="A259" t="str">
            <v>JUAN JEAN FRANCOIS</v>
          </cell>
        </row>
        <row r="260">
          <cell r="A260" t="str">
            <v>JULIEN MICKAEL</v>
          </cell>
        </row>
        <row r="261">
          <cell r="A261" t="str">
            <v>KAOUACHI MOHAMED</v>
          </cell>
        </row>
        <row r="262">
          <cell r="A262" t="str">
            <v>KEDIA SAMIR</v>
          </cell>
        </row>
        <row r="263">
          <cell r="A263" t="str">
            <v>KHADHRI MOHAMED</v>
          </cell>
        </row>
        <row r="264">
          <cell r="A264" t="str">
            <v>KHORCHID AMIR</v>
          </cell>
        </row>
        <row r="265">
          <cell r="A265" t="str">
            <v>KIM T THOMAS</v>
          </cell>
        </row>
        <row r="266">
          <cell r="A266" t="str">
            <v>KOSUTA ALMIR</v>
          </cell>
        </row>
        <row r="267">
          <cell r="A267" t="str">
            <v>KRUPA XAVIER</v>
          </cell>
        </row>
        <row r="268">
          <cell r="A268" t="str">
            <v>LA DOE VINCENT</v>
          </cell>
        </row>
        <row r="269">
          <cell r="A269" t="str">
            <v>LACAILLE HERVE</v>
          </cell>
        </row>
        <row r="270">
          <cell r="A270" t="str">
            <v>LAINE THIERRY</v>
          </cell>
        </row>
        <row r="271">
          <cell r="A271" t="str">
            <v>LALOUX DAVID</v>
          </cell>
        </row>
        <row r="272">
          <cell r="A272" t="str">
            <v>LAMBERT SOLANGE</v>
          </cell>
        </row>
        <row r="273">
          <cell r="A273" t="str">
            <v>LAMLAC DIMITRI</v>
          </cell>
        </row>
        <row r="274">
          <cell r="A274" t="str">
            <v>LANFRAY DANIEL</v>
          </cell>
        </row>
        <row r="275">
          <cell r="A275" t="str">
            <v>LANGLOIS EDDY</v>
          </cell>
        </row>
        <row r="276">
          <cell r="A276" t="str">
            <v>LANGLOIS FABIEN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xime Lecomte" refreshedDate="41863.494420486109" createdVersion="3" refreshedVersion="3" minRefreshableVersion="3" recordCount="21">
  <cacheSource type="worksheet">
    <worksheetSource name="Tableau2[#Tout]"/>
  </cacheSource>
  <cacheFields count="40">
    <cacheField name="Date" numFmtId="14">
      <sharedItems containsSemiMixedTypes="0" containsNonDate="0" containsDate="1" containsString="0" minDate="2013-01-02T00:00:00" maxDate="2013-02-01T00:00:00"/>
    </cacheField>
    <cacheField name="Immat" numFmtId="14">
      <sharedItems/>
    </cacheField>
    <cacheField name="Immat1" numFmtId="14">
      <sharedItems/>
    </cacheField>
    <cacheField name="Matricule" numFmtId="0">
      <sharedItems containsSemiMixedTypes="0" containsString="0" containsNumber="1" containsInteger="1" minValue="3366" maxValue="8755"/>
    </cacheField>
    <cacheField name="nom complet" numFmtId="0">
      <sharedItems count="3">
        <s v="Conducteur 01"/>
        <s v="Conducteur 02"/>
        <s v="Conducteur 03"/>
      </sharedItems>
    </cacheField>
    <cacheField name="Colonne3" numFmtId="0">
      <sharedItems containsNonDate="0" containsString="0" containsBlank="1"/>
    </cacheField>
    <cacheField name="Colonne2" numFmtId="0">
      <sharedItems containsNonDate="0" containsString="0" containsBlank="1"/>
    </cacheField>
    <cacheField name="Formateur" numFmtId="0">
      <sharedItems/>
    </cacheField>
    <cacheField name="QteConso" numFmtId="0">
      <sharedItems containsSemiMixedTypes="0" containsString="0" containsNumber="1" minValue="58.01" maxValue="242.9"/>
    </cacheField>
    <cacheField name="Kms / Heures" numFmtId="0">
      <sharedItems containsSemiMixedTypes="0" containsString="0" containsNumber="1" containsInteger="1" minValue="169" maxValue="698"/>
    </cacheField>
    <cacheField name="Conso" numFmtId="0">
      <sharedItems containsSemiMixedTypes="0" containsString="0" containsNumber="1" minValue="15.53" maxValue="85.64"/>
    </cacheField>
    <cacheField name="Société" numFmtId="0">
      <sharedItems count="2">
        <s v="SOCIETE 1"/>
        <s v="SOCIETE 2"/>
      </sharedItems>
    </cacheField>
    <cacheField name="Agence" numFmtId="0">
      <sharedItems count="3">
        <s v="AGENCE 1"/>
        <s v="AGENCE 2"/>
        <s v="AGENCE 3"/>
      </sharedItems>
    </cacheField>
    <cacheField name="Region" numFmtId="0">
      <sharedItems count="2">
        <s v="REGION 1"/>
        <s v="REGION 2"/>
      </sharedItems>
    </cacheField>
    <cacheField name="Formateur 2" numFmtId="0">
      <sharedItems count="2">
        <s v="F1"/>
        <s v="F2"/>
      </sharedItems>
    </cacheField>
    <cacheField name="recaptrimL" numFmtId="0">
      <sharedItems containsSemiMixedTypes="0" containsString="0" containsNumber="1" minValue="222.88" maxValue="1794.2600000000002"/>
    </cacheField>
    <cacheField name="recaptrimLitm-1" numFmtId="0">
      <sharedItems containsSemiMixedTypes="0" containsString="0" containsNumber="1" containsInteger="1" minValue="0" maxValue="0"/>
    </cacheField>
    <cacheField name="recaptrimLitm-2" numFmtId="0">
      <sharedItems containsSemiMixedTypes="0" containsString="0" containsNumber="1" containsInteger="1" minValue="0" maxValue="0"/>
    </cacheField>
    <cacheField name="TotaltrimLit" numFmtId="0">
      <sharedItems containsSemiMixedTypes="0" containsString="0" containsNumber="1" minValue="222.88" maxValue="1794.2600000000002"/>
    </cacheField>
    <cacheField name="recaptrimkmsm" numFmtId="0">
      <sharedItems containsSemiMixedTypes="0" containsString="0" containsNumber="1" containsInteger="1" minValue="698" maxValue="5292"/>
    </cacheField>
    <cacheField name="recaptrimkmsm-1" numFmtId="0">
      <sharedItems containsSemiMixedTypes="0" containsString="0" containsNumber="1" containsInteger="1" minValue="0" maxValue="0"/>
    </cacheField>
    <cacheField name="recaptrimkmsm-2" numFmtId="0">
      <sharedItems containsSemiMixedTypes="0" containsString="0" containsNumber="1" containsInteger="1" minValue="0" maxValue="0"/>
    </cacheField>
    <cacheField name="Totaltrimkms" numFmtId="0">
      <sharedItems containsSemiMixedTypes="0" containsString="0" containsNumber="1" containsInteger="1" minValue="698" maxValue="5292"/>
    </cacheField>
    <cacheField name="Moy an personnel" numFmtId="2">
      <sharedItems containsSemiMixedTypes="0" containsString="0" containsNumber="1" minValue="29.059939301972687" maxValue="33.905139833711267"/>
    </cacheField>
    <cacheField name="mois num" numFmtId="0">
      <sharedItems containsSemiMixedTypes="0" containsString="0" containsNumber="1" containsInteger="1" minValue="1" maxValue="1"/>
    </cacheField>
    <cacheField name="Moy an veh" numFmtId="2">
      <sharedItems containsSemiMixedTypes="0" containsString="0" containsNumber="1" minValue="29.059939301972687" maxValue="33.905139833711267"/>
    </cacheField>
    <cacheField name="Mois" numFmtId="0">
      <sharedItems count="1">
        <s v="janvier"/>
      </sharedItems>
    </cacheField>
    <cacheField name="année" numFmtId="0">
      <sharedItems containsSemiMixedTypes="0" containsString="0" containsNumber="1" containsInteger="1" minValue="2013" maxValue="2013"/>
    </cacheField>
    <cacheField name="date sortie" numFmtId="14">
      <sharedItems count="1">
        <s v=""/>
      </sharedItems>
    </cacheField>
    <cacheField name="Marque Vehicule" numFmtId="0">
      <sharedItems/>
    </cacheField>
    <cacheField name="Famille veh" numFmtId="0">
      <sharedItems/>
    </cacheField>
    <cacheField name="Classe euro" numFmtId="0">
      <sharedItems count="2">
        <s v="EURO 2"/>
        <s v="EURO 3"/>
      </sharedItems>
    </cacheField>
    <cacheField name="MEC" numFmtId="14">
      <sharedItems containsSemiMixedTypes="0" containsNonDate="0" containsDate="1" containsString="0" minDate="1999-12-01T00:00:00" maxDate="2005-09-03T00:00:00"/>
    </cacheField>
    <cacheField name="type" numFmtId="0">
      <sharedItems count="2">
        <s v="TYPE 1"/>
        <s v="TYPE 2"/>
      </sharedItems>
    </cacheField>
    <cacheField name="Activité" numFmtId="0">
      <sharedItems count="3">
        <s v="E1"/>
        <s v="E2"/>
        <s v="E3"/>
      </sharedItems>
    </cacheField>
    <cacheField name="Litres mois veh" numFmtId="0">
      <sharedItems containsSemiMixedTypes="0" containsString="0" containsNumber="1" minValue="383.01" maxValue="1794.2600000000002"/>
    </cacheField>
    <cacheField name="Km mois veh" numFmtId="0">
      <sharedItems containsSemiMixedTypes="0" containsString="0" containsNumber="1" containsInteger="1" minValue="1318" maxValue="5292"/>
    </cacheField>
    <cacheField name="mensuel" numFmtId="0" formula=" (recaptrimL/recaptrimkmsm)*100" databaseField="0"/>
    <cacheField name="trimestriel" numFmtId="0" formula=" (TotaltrimLit/Totaltrimkms)*100" databaseField="0"/>
    <cacheField name="mensuel veh" numFmtId="0" formula=" ('Litres mois veh'/'Km mois veh')*100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d v="2013-01-04T00:00:00"/>
    <s v="0000 AA 00"/>
    <s v="0000AA00"/>
    <n v="8646"/>
    <x v="0"/>
    <m/>
    <m/>
    <s v="F1"/>
    <n v="115.01"/>
    <n v="372"/>
    <n v="30.92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0"/>
    <n v="1096.8899999999999"/>
    <n v="3583"/>
  </r>
  <r>
    <d v="2013-01-11T00:00:00"/>
    <s v="0000 AA 00"/>
    <s v="0000AA00"/>
    <n v="8755"/>
    <x v="1"/>
    <m/>
    <m/>
    <s v="F2"/>
    <n v="222.88"/>
    <n v="698"/>
    <n v="31.93"/>
    <x v="0"/>
    <x v="0"/>
    <x v="0"/>
    <x v="1"/>
    <n v="222.88"/>
    <n v="0"/>
    <n v="0"/>
    <n v="222.88"/>
    <n v="698"/>
    <n v="0"/>
    <n v="0"/>
    <n v="698"/>
    <n v="31.931232091690543"/>
    <n v="1"/>
    <n v="30.613731509907893"/>
    <x v="0"/>
    <n v="2013"/>
    <x v="0"/>
    <s v="Marque 1"/>
    <s v="Modele 1"/>
    <x v="0"/>
    <d v="1999-12-01T00:00:00"/>
    <x v="1"/>
    <x v="0"/>
    <n v="1096.8899999999999"/>
    <n v="3583"/>
  </r>
  <r>
    <d v="2013-01-16T00:00:00"/>
    <s v="0000 AA 00"/>
    <s v="0000AA00"/>
    <n v="8646"/>
    <x v="0"/>
    <m/>
    <m/>
    <s v="F1"/>
    <n v="126"/>
    <n v="436"/>
    <n v="28.9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1"/>
    <n v="1096.8899999999999"/>
    <n v="3583"/>
  </r>
  <r>
    <d v="2013-01-21T00:00:00"/>
    <s v="0000 AA 00"/>
    <s v="0000AA00"/>
    <n v="8646"/>
    <x v="0"/>
    <m/>
    <m/>
    <s v="F1"/>
    <n v="160"/>
    <n v="544"/>
    <n v="29.41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1"/>
    <n v="1096.8899999999999"/>
    <n v="3583"/>
  </r>
  <r>
    <d v="2013-01-23T00:00:00"/>
    <s v="0000 AA 00"/>
    <s v="0000AA00"/>
    <n v="8646"/>
    <x v="0"/>
    <m/>
    <m/>
    <s v="F1"/>
    <n v="175"/>
    <n v="582"/>
    <n v="30.07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0"/>
    <n v="1096.8899999999999"/>
    <n v="3583"/>
  </r>
  <r>
    <d v="2013-01-28T00:00:00"/>
    <s v="0000 AA 00"/>
    <s v="0000AA00"/>
    <n v="8646"/>
    <x v="0"/>
    <m/>
    <m/>
    <s v="F1"/>
    <n v="142"/>
    <n v="497"/>
    <n v="28.57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0"/>
    <n v="1096.8899999999999"/>
    <n v="3583"/>
  </r>
  <r>
    <d v="2013-01-31T00:00:00"/>
    <s v="0000 AA 00"/>
    <s v="0000AA00"/>
    <n v="8646"/>
    <x v="0"/>
    <m/>
    <m/>
    <s v="F1"/>
    <n v="156"/>
    <n v="454"/>
    <n v="34.36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0"/>
    <n v="1096.8899999999999"/>
    <n v="3583"/>
  </r>
  <r>
    <d v="2013-01-03T00:00:00"/>
    <s v="0000 BB 00"/>
    <s v="0000BB00"/>
    <n v="8643"/>
    <x v="2"/>
    <m/>
    <m/>
    <s v="F1"/>
    <n v="180"/>
    <n v="535"/>
    <n v="33.64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07T00:00:00"/>
    <s v="0000 BB 00"/>
    <s v="0000BB00"/>
    <n v="8643"/>
    <x v="2"/>
    <m/>
    <m/>
    <s v="F1"/>
    <n v="238"/>
    <n v="544"/>
    <n v="43.75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0"/>
    <n v="1794.2600000000002"/>
    <n v="5292"/>
  </r>
  <r>
    <d v="2013-01-08T00:00:00"/>
    <s v="0000 BB 00"/>
    <s v="0000BB00"/>
    <n v="8643"/>
    <x v="2"/>
    <m/>
    <m/>
    <s v="F1"/>
    <n v="140"/>
    <n v="482"/>
    <n v="29.05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09T00:00:00"/>
    <s v="0000 BB 00"/>
    <s v="0000BB00"/>
    <n v="8643"/>
    <x v="2"/>
    <m/>
    <m/>
    <s v="F1"/>
    <n v="137.43"/>
    <n v="502"/>
    <n v="27.38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10T00:00:00"/>
    <s v="0000 BB 00"/>
    <s v="0000BB00"/>
    <n v="8643"/>
    <x v="2"/>
    <m/>
    <m/>
    <s v="F1"/>
    <n v="100.65"/>
    <n v="648"/>
    <n v="15.53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11T00:00:00"/>
    <s v="0000 BB 00"/>
    <s v="0000BB00"/>
    <n v="8643"/>
    <x v="2"/>
    <m/>
    <m/>
    <s v="F1"/>
    <n v="100"/>
    <n v="206"/>
    <n v="48.54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14T00:00:00"/>
    <s v="0000 BB 00"/>
    <s v="0000BB00"/>
    <n v="8643"/>
    <x v="2"/>
    <m/>
    <m/>
    <s v="F1"/>
    <n v="144.72999999999999"/>
    <n v="169"/>
    <n v="85.64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14T00:00:00"/>
    <s v="0000 BB 00"/>
    <s v="0000BB00"/>
    <n v="8643"/>
    <x v="2"/>
    <m/>
    <m/>
    <s v="F1"/>
    <n v="159.25"/>
    <n v="476"/>
    <n v="33.46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24T00:00:00"/>
    <s v="0000 BB 00"/>
    <s v="0000BB00"/>
    <n v="8643"/>
    <x v="2"/>
    <m/>
    <m/>
    <s v="F1"/>
    <n v="242.9"/>
    <n v="634"/>
    <n v="38.31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30T00:00:00"/>
    <s v="0000 BB 00"/>
    <s v="0000BB00"/>
    <n v="8643"/>
    <x v="2"/>
    <m/>
    <m/>
    <s v="F1"/>
    <n v="161.9"/>
    <n v="591"/>
    <n v="27.39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1"/>
    <n v="1794.2600000000002"/>
    <n v="5292"/>
  </r>
  <r>
    <d v="2013-01-30T00:00:00"/>
    <s v="0000 BB 00"/>
    <s v="0000BB00"/>
    <n v="8643"/>
    <x v="2"/>
    <m/>
    <m/>
    <s v="F1"/>
    <n v="189.4"/>
    <n v="505"/>
    <n v="37.5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0"/>
    <x v="1"/>
    <n v="1794.2600000000002"/>
    <n v="5292"/>
  </r>
  <r>
    <d v="2013-01-02T00:00:00"/>
    <s v="0000 CC 00"/>
    <s v="0000CC00"/>
    <n v="3366"/>
    <x v="2"/>
    <m/>
    <m/>
    <s v="F1"/>
    <n v="58.01"/>
    <n v="197"/>
    <n v="29.45"/>
    <x v="1"/>
    <x v="2"/>
    <x v="1"/>
    <x v="0"/>
    <n v="383.01"/>
    <n v="0"/>
    <n v="0"/>
    <n v="383.01"/>
    <n v="1318"/>
    <n v="0"/>
    <n v="0"/>
    <n v="1318"/>
    <n v="29.059939301972687"/>
    <n v="1"/>
    <n v="29.059939301972687"/>
    <x v="0"/>
    <n v="2013"/>
    <x v="0"/>
    <s v="Marque 2"/>
    <s v="Modele 2"/>
    <x v="1"/>
    <d v="2005-09-02T00:00:00"/>
    <x v="1"/>
    <x v="0"/>
    <n v="383.01"/>
    <n v="1318"/>
  </r>
  <r>
    <d v="2013-01-02T00:00:00"/>
    <s v="0000 CC 00"/>
    <s v="0000CC00"/>
    <n v="3366"/>
    <x v="2"/>
    <m/>
    <m/>
    <s v="F1"/>
    <n v="177"/>
    <n v="512"/>
    <n v="34.57"/>
    <x v="1"/>
    <x v="2"/>
    <x v="1"/>
    <x v="0"/>
    <n v="383.01"/>
    <n v="0"/>
    <n v="0"/>
    <n v="383.01"/>
    <n v="1318"/>
    <n v="0"/>
    <n v="0"/>
    <n v="1318"/>
    <n v="29.059939301972687"/>
    <n v="1"/>
    <n v="29.059939301972687"/>
    <x v="0"/>
    <n v="2013"/>
    <x v="0"/>
    <s v="Marque 2"/>
    <s v="Modele 2"/>
    <x v="1"/>
    <d v="2005-09-02T00:00:00"/>
    <x v="1"/>
    <x v="2"/>
    <n v="383.01"/>
    <n v="1318"/>
  </r>
  <r>
    <d v="2013-01-03T00:00:00"/>
    <s v="0000 CC 00"/>
    <s v="0000CC00"/>
    <n v="3366"/>
    <x v="2"/>
    <m/>
    <m/>
    <s v="F1"/>
    <n v="148"/>
    <n v="609"/>
    <n v="24.3"/>
    <x v="1"/>
    <x v="2"/>
    <x v="1"/>
    <x v="0"/>
    <n v="383.01"/>
    <n v="0"/>
    <n v="0"/>
    <n v="383.01"/>
    <n v="1318"/>
    <n v="0"/>
    <n v="0"/>
    <n v="1318"/>
    <n v="29.059939301972687"/>
    <n v="1"/>
    <n v="29.059939301972687"/>
    <x v="0"/>
    <n v="2013"/>
    <x v="0"/>
    <s v="Marque 2"/>
    <s v="Modele 2"/>
    <x v="1"/>
    <d v="2005-09-02T00:00:00"/>
    <x v="1"/>
    <x v="2"/>
    <n v="383.01"/>
    <n v="13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6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compact="0" outline="1" outlineData="1" compactData="0" multipleFieldFilters="0">
  <location ref="B6:C10" firstHeaderRow="1" firstDataRow="1" firstDataCol="1" rowPageCount="3" colPageCount="1"/>
  <pivotFields count="40">
    <pivotField compact="0" numFmtId="14" showAll="0" defaultSubtotal="0"/>
    <pivotField compact="0" showAll="0" defaultSubtotal="0"/>
    <pivotField compact="0" showAll="0" defaultSubtotal="0"/>
    <pivotField compact="0" showAll="0" defaultSubtotal="0"/>
    <pivotField axis="axisRow" compact="0" showAll="0" defaultSubtotal="0">
      <items count="3">
        <item x="0"/>
        <item x="1"/>
        <item x="2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axis="axisPage" compact="0" showAll="0" defaultSubtotal="0">
      <items count="2">
        <item x="0"/>
        <item x="1"/>
      </items>
    </pivotField>
    <pivotField compact="0" showAll="0" defaultSubtotal="0">
      <items count="3">
        <item x="0"/>
        <item x="1"/>
        <item x="2"/>
      </items>
    </pivotField>
    <pivotField compact="0" showAll="0" defaultSubtotal="0">
      <items count="2">
        <item x="0"/>
        <item x="1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2" showAll="0" defaultSubtotal="0"/>
    <pivotField compact="0" showAll="0" defaultSubtotal="0"/>
    <pivotField compact="0" numFmtId="2" showAll="0" defaultSubtotal="0"/>
    <pivotField axis="axisPage" compact="0" showAll="0" defaultSubtotal="0">
      <items count="1">
        <item x="0"/>
      </items>
    </pivotField>
    <pivotField compact="0" showAll="0" defaultSubtotal="0"/>
    <pivotField axis="axisPage" compact="0" showAll="0" defaultSubtotal="0">
      <items count="1">
        <item x="0"/>
      </items>
    </pivotField>
    <pivotField compact="0" showAll="0" defaultSubtotal="0"/>
    <pivotField compact="0" showAll="0" defaultSubtotal="0"/>
    <pivotField compact="0" showAll="0" defaultSubtotal="0"/>
    <pivotField compact="0" numFmtId="14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dataField="1"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1">
    <field x="4"/>
  </rowFields>
  <rowItems count="4">
    <i>
      <x/>
    </i>
    <i>
      <x v="1"/>
    </i>
    <i>
      <x v="2"/>
    </i>
    <i t="grand">
      <x/>
    </i>
  </rowItems>
  <colItems count="1">
    <i/>
  </colItems>
  <pageFields count="3">
    <pageField fld="26" hier="-1"/>
    <pageField fld="28" hier="-1"/>
    <pageField fld="11" hier="-1"/>
  </pageFields>
  <dataFields count="1">
    <dataField name="Moyenne mensuel" fld="37" subtotal="average" baseField="0" baseItem="0"/>
  </dataFields>
  <formats count="1">
    <format dxfId="13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36" applyNumberFormats="0" applyBorderFormats="0" applyFontFormats="0" applyPatternFormats="0" applyAlignmentFormats="0" applyWidthHeightFormats="1" dataCaption="Valeurs" showError="1" updatedVersion="3" minRefreshableVersion="3" showCalcMbrs="0" useAutoFormatting="1" rowGrandTotals="0" colGrandTotals="0" itemPrintTitles="1" createdVersion="3" indent="0" outline="1" outlineData="1" multipleFieldFilters="0">
  <location ref="A5:F15" firstHeaderRow="1" firstDataRow="3" firstDataCol="1" rowPageCount="3" colPageCount="1"/>
  <pivotFields count="40">
    <pivotField numFmtId="1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showAll="0" defaultSubtotal="0">
      <items count="2">
        <item x="0"/>
        <item x="1"/>
      </items>
    </pivotField>
    <pivotField axis="axisRow" showAll="0" defaultSubtotal="0">
      <items count="3">
        <item x="0"/>
        <item x="1"/>
        <item x="2"/>
      </items>
    </pivotField>
    <pivotField showAll="0" defaultSubtotal="0"/>
    <pivotField axis="axisPage" showAll="0" defaultSubtotal="0">
      <items count="2">
        <item x="0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 defaultSubtotal="0"/>
    <pivotField numFmtId="2" showAll="0" defaultSubtotal="0"/>
    <pivotField axis="axisPage" showAll="0" defaultSubtotal="0">
      <items count="1">
        <item x="0"/>
      </items>
    </pivotField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2">
        <item x="0"/>
        <item x="1"/>
      </items>
    </pivotField>
    <pivotField numFmtId="14" showAll="0" defaultSubtotal="0"/>
    <pivotField axis="axisRow" showAll="0" defaultSubtotal="0">
      <items count="2">
        <item x="0"/>
        <item x="1"/>
      </items>
    </pivotField>
    <pivotField axis="axisCol" showAll="0" sortType="ascending" defaultSubtotal="0">
      <items count="3">
        <item x="0"/>
        <item x="1"/>
        <item x="2"/>
      </items>
    </pivotField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</pivotFields>
  <rowFields count="2">
    <field x="12"/>
    <field x="33"/>
  </rowFields>
  <rowItems count="8">
    <i>
      <x/>
    </i>
    <i r="1">
      <x/>
    </i>
    <i r="1">
      <x v="1"/>
    </i>
    <i>
      <x v="1"/>
    </i>
    <i r="1">
      <x/>
    </i>
    <i r="1">
      <x v="1"/>
    </i>
    <i>
      <x v="2"/>
    </i>
    <i r="1">
      <x v="1"/>
    </i>
  </rowItems>
  <colFields count="2">
    <field x="11"/>
    <field x="34"/>
  </colFields>
  <colItems count="5">
    <i>
      <x/>
      <x/>
    </i>
    <i r="1">
      <x v="1"/>
    </i>
    <i>
      <x v="1"/>
      <x/>
    </i>
    <i r="1">
      <x v="1"/>
    </i>
    <i r="1">
      <x v="2"/>
    </i>
  </colItems>
  <pageFields count="3">
    <pageField fld="26" hier="-1"/>
    <pageField fld="31" hier="-1"/>
    <pageField fld="14" hier="-1"/>
  </pageFields>
  <dataFields count="1">
    <dataField name="Moyenne mensuel veh" fld="39" subtotal="average" baseField="0" baseItem="0"/>
  </dataFields>
  <formats count="1">
    <format dxfId="12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2" displayName="Tableau2" ref="A1:AE22" totalsRowShown="0">
  <autoFilter ref="A1:AE22">
    <filterColumn colId="29"/>
    <filterColumn colId="30"/>
  </autoFilter>
  <tableColumns count="31">
    <tableColumn id="1" name="Date" dataDxfId="33"/>
    <tableColumn id="2" name="Immat" dataDxfId="32"/>
    <tableColumn id="3" name="Immat1" dataDxfId="31"/>
    <tableColumn id="4" name="Matricule"/>
    <tableColumn id="5" name="nom complet"/>
    <tableColumn id="6" name="Colonne3"/>
    <tableColumn id="7" name="Colonne2"/>
    <tableColumn id="8" name="Formateur"/>
    <tableColumn id="9" name="QteConso" dataDxfId="30"/>
    <tableColumn id="10" name="Kms / Heures" dataDxfId="29"/>
    <tableColumn id="11" name="Conso"/>
    <tableColumn id="12" name="Société"/>
    <tableColumn id="13" name="Agence"/>
    <tableColumn id="14" name="Region"/>
    <tableColumn id="15" name="Formateur 2"/>
    <tableColumn id="16" name="recaptrimL" dataDxfId="28">
      <calculatedColumnFormula>SUMIFS([QteConso],[Matricule],Tableau2[[#This Row],[Matricule]],[mois num],(Tableau2[[#This Row],[mois num]]),[année],(Tableau2[[#This Row],[année]]))</calculatedColumnFormula>
    </tableColumn>
    <tableColumn id="20" name="recaptrimkmsm">
      <calculatedColumnFormula>SUMIFS([Kms / Heures],[Matricule],Tableau2[[#This Row],[Matricule]],[mois num],(Tableau2[[#This Row],[mois num]]),[année],(Tableau2[[#This Row],[année]]))</calculatedColumnFormula>
    </tableColumn>
    <tableColumn id="24" name="Moy an personnel" dataDxfId="27">
      <calculatedColumnFormula>(SUMIFS([QteConso],[Matricule],Tableau2[[#This Row],[Matricule]],[année],Tableau2[[#This Row],[année]])/(SUMIFS([Kms / Heures],[Matricule],Tableau2[[#This Row],[Matricule]],[année],Tableau2[[#This Row],[année]])))*100</calculatedColumnFormula>
    </tableColumn>
    <tableColumn id="25" name="mois num" dataDxfId="26">
      <calculatedColumnFormula>MONTH(Tableau2[[#This Row],[Date]])</calculatedColumnFormula>
    </tableColumn>
    <tableColumn id="26" name="Moy an veh" dataDxfId="25">
      <calculatedColumnFormula>(SUMIFS([QteConso],[Immat1],Tableau2[[#This Row],[Immat1]],[année],Tableau2[[#This Row],[année]])/(SUMIFS([Kms / Heures],[Immat1],Tableau2[[#This Row],[Immat1]],[année],Tableau2[[#This Row],[année]])))*100</calculatedColumnFormula>
    </tableColumn>
    <tableColumn id="27" name="Mois" dataDxfId="24">
      <calculatedColumnFormula>TEXT(30*MONTH(Tableau2[[#This Row],[Date]]),"mmmm")</calculatedColumnFormula>
    </tableColumn>
    <tableColumn id="28" name="année" dataDxfId="23">
      <calculatedColumnFormula>YEAR(Tableau2[[#This Row],[Date]])</calculatedColumnFormula>
    </tableColumn>
    <tableColumn id="29" name="date sortie" dataDxfId="22"/>
    <tableColumn id="30" name="Marque Vehicule" dataDxfId="21"/>
    <tableColumn id="31" name="Famille veh" dataDxfId="20"/>
    <tableColumn id="32" name="Classe euro" dataDxfId="19"/>
    <tableColumn id="33" name="MEC" dataDxfId="18"/>
    <tableColumn id="34" name="type" dataDxfId="17"/>
    <tableColumn id="35" name="Activité" dataDxfId="16"/>
    <tableColumn id="36" name="Litres mois veh" dataDxfId="15">
      <calculatedColumnFormula>SUMIFS([QteConso],[Immat1],Tableau2[[#This Row],[Immat1]],[mois num],(Tableau2[[#This Row],[mois num]]),[année],(Tableau2[[#This Row],[année]]))</calculatedColumnFormula>
    </tableColumn>
    <tableColumn id="37" name="Km mois veh" dataDxfId="14">
      <calculatedColumnFormula>SUMIFS([Kms / Heures],[Immat1],Tableau2[[#This Row],[Immat1]],[mois num],(Tableau2[[#This Row],[mois num]]),[année],(Tableau2[[#This Row],[année]]))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22"/>
  <sheetViews>
    <sheetView tabSelected="1" workbookViewId="0">
      <selection activeCell="R1" sqref="R1:T1048576"/>
    </sheetView>
  </sheetViews>
  <sheetFormatPr baseColWidth="10" defaultRowHeight="15"/>
  <cols>
    <col min="4" max="4" width="11.5703125" customWidth="1"/>
    <col min="5" max="5" width="14.85546875" customWidth="1"/>
    <col min="6" max="7" width="11.5703125" customWidth="1"/>
    <col min="8" max="8" width="12.42578125" customWidth="1"/>
    <col min="9" max="9" width="11.85546875" customWidth="1"/>
    <col min="10" max="10" width="14.85546875" customWidth="1"/>
    <col min="15" max="15" width="18.28515625" customWidth="1"/>
    <col min="16" max="16" width="12.5703125" customWidth="1"/>
    <col min="17" max="17" width="17" customWidth="1"/>
    <col min="18" max="18" width="19" customWidth="1"/>
    <col min="19" max="19" width="11.85546875" customWidth="1"/>
    <col min="20" max="20" width="13.28515625" customWidth="1"/>
    <col min="23" max="23" width="12.7109375" customWidth="1"/>
    <col min="25" max="25" width="13.42578125" customWidth="1"/>
    <col min="26" max="26" width="13.28515625" customWidth="1"/>
  </cols>
  <sheetData>
    <row r="1" spans="1:31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64</v>
      </c>
      <c r="P1" s="1" t="s">
        <v>14</v>
      </c>
      <c r="Q1" s="1" t="s">
        <v>15</v>
      </c>
      <c r="R1" s="4" t="s">
        <v>16</v>
      </c>
      <c r="S1" s="1" t="s">
        <v>17</v>
      </c>
      <c r="T1" s="4" t="s">
        <v>18</v>
      </c>
      <c r="U1" s="1" t="s">
        <v>19</v>
      </c>
      <c r="V1" s="1" t="s">
        <v>20</v>
      </c>
      <c r="W1" s="2" t="s">
        <v>21</v>
      </c>
      <c r="X1" s="1" t="s">
        <v>50</v>
      </c>
      <c r="Y1" s="1" t="s">
        <v>22</v>
      </c>
      <c r="Z1" s="1" t="s">
        <v>23</v>
      </c>
      <c r="AA1" s="2" t="s">
        <v>24</v>
      </c>
      <c r="AB1" s="2" t="s">
        <v>25</v>
      </c>
      <c r="AC1" s="1" t="s">
        <v>26</v>
      </c>
      <c r="AD1" s="1" t="s">
        <v>61</v>
      </c>
      <c r="AE1" s="1" t="s">
        <v>62</v>
      </c>
    </row>
    <row r="2" spans="1:31">
      <c r="A2" s="2">
        <v>41278</v>
      </c>
      <c r="B2" s="2" t="s">
        <v>37</v>
      </c>
      <c r="C2" s="2" t="s">
        <v>38</v>
      </c>
      <c r="D2" s="1">
        <v>8646</v>
      </c>
      <c r="E2" s="1" t="s">
        <v>34</v>
      </c>
      <c r="F2" s="1"/>
      <c r="G2" s="1"/>
      <c r="H2" s="1" t="s">
        <v>32</v>
      </c>
      <c r="I2" s="3">
        <v>115.01</v>
      </c>
      <c r="J2" s="3">
        <v>372</v>
      </c>
      <c r="K2" s="1">
        <v>30.92</v>
      </c>
      <c r="L2" s="1" t="s">
        <v>43</v>
      </c>
      <c r="M2" s="1" t="s">
        <v>45</v>
      </c>
      <c r="N2" s="1" t="s">
        <v>48</v>
      </c>
      <c r="O2" s="1" t="s">
        <v>32</v>
      </c>
      <c r="P2" s="5">
        <f>SUMIFS([QteConso],[Matricule],Tableau2[[#This Row],[Matricule]],[mois num],(Tableau2[[#This Row],[mois num]]),[année],(Tableau2[[#This Row],[année]]))</f>
        <v>874.01</v>
      </c>
      <c r="Q2" s="1">
        <f>SUMIFS([Kms / Heures],[Matricule],Tableau2[[#This Row],[Matricule]],[mois num],(Tableau2[[#This Row],[mois num]]),[année],(Tableau2[[#This Row],[année]]))</f>
        <v>2885</v>
      </c>
      <c r="R2" s="4">
        <f>(SUMIFS([QteConso],[Matricule],Tableau2[[#This Row],[Matricule]],[année],Tableau2[[#This Row],[année]])/(SUMIFS([Kms / Heures],[Matricule],Tableau2[[#This Row],[Matricule]],[année],Tableau2[[#This Row],[année]])))*100</f>
        <v>30.294974003466201</v>
      </c>
      <c r="S2" s="5">
        <f>MONTH(Tableau2[[#This Row],[Date]])</f>
        <v>1</v>
      </c>
      <c r="T2" s="4">
        <f>(SUMIFS([QteConso],[Immat1],Tableau2[[#This Row],[Immat1]],[année],Tableau2[[#This Row],[année]])/(SUMIFS([Kms / Heures],[Immat1],Tableau2[[#This Row],[Immat1]],[année],Tableau2[[#This Row],[année]])))*100</f>
        <v>30.613731509907893</v>
      </c>
      <c r="U2" s="5" t="str">
        <f>TEXT(30*MONTH(Tableau2[[#This Row],[Date]]),"mmmm")</f>
        <v>janvier</v>
      </c>
      <c r="V2" s="5">
        <f>YEAR(Tableau2[[#This Row],[Date]])</f>
        <v>2013</v>
      </c>
      <c r="W2" s="2" t="s">
        <v>27</v>
      </c>
      <c r="X2" s="5" t="s">
        <v>51</v>
      </c>
      <c r="Y2" s="5" t="s">
        <v>53</v>
      </c>
      <c r="Z2" s="5" t="s">
        <v>28</v>
      </c>
      <c r="AA2" s="2">
        <v>36495</v>
      </c>
      <c r="AB2" s="5" t="s">
        <v>54</v>
      </c>
      <c r="AC2" s="5" t="s">
        <v>29</v>
      </c>
      <c r="AD2" s="5">
        <f>SUMIFS([QteConso],[Immat1],Tableau2[[#This Row],[Immat1]],[mois num],(Tableau2[[#This Row],[mois num]]),[année],(Tableau2[[#This Row],[année]]))</f>
        <v>1096.8899999999999</v>
      </c>
      <c r="AE2" s="5">
        <f>SUMIFS([Kms / Heures],[Immat1],Tableau2[[#This Row],[Immat1]],[mois num],(Tableau2[[#This Row],[mois num]]),[année],(Tableau2[[#This Row],[année]]))</f>
        <v>3583</v>
      </c>
    </row>
    <row r="3" spans="1:31">
      <c r="A3" s="2">
        <v>41285</v>
      </c>
      <c r="B3" s="2" t="s">
        <v>37</v>
      </c>
      <c r="C3" s="2" t="s">
        <v>38</v>
      </c>
      <c r="D3" s="1">
        <v>8755</v>
      </c>
      <c r="E3" s="1" t="s">
        <v>35</v>
      </c>
      <c r="F3" s="1"/>
      <c r="G3" s="1"/>
      <c r="H3" s="1" t="s">
        <v>33</v>
      </c>
      <c r="I3" s="3">
        <v>222.88</v>
      </c>
      <c r="J3" s="3">
        <v>698</v>
      </c>
      <c r="K3" s="1">
        <v>31.93</v>
      </c>
      <c r="L3" s="1" t="s">
        <v>43</v>
      </c>
      <c r="M3" s="1" t="s">
        <v>45</v>
      </c>
      <c r="N3" s="1" t="s">
        <v>48</v>
      </c>
      <c r="O3" s="1" t="s">
        <v>33</v>
      </c>
      <c r="P3" s="5">
        <f>SUMIFS([QteConso],[Matricule],Tableau2[[#This Row],[Matricule]],[mois num],(Tableau2[[#This Row],[mois num]]),[année],(Tableau2[[#This Row],[année]]))</f>
        <v>222.88</v>
      </c>
      <c r="Q3" s="1">
        <f>SUMIFS([Kms / Heures],[Matricule],Tableau2[[#This Row],[Matricule]],[mois num],(Tableau2[[#This Row],[mois num]]),[année],(Tableau2[[#This Row],[année]]))</f>
        <v>698</v>
      </c>
      <c r="R3" s="4">
        <f>(SUMIFS([QteConso],[Matricule],Tableau2[[#This Row],[Matricule]],[année],Tableau2[[#This Row],[année]])/(SUMIFS([Kms / Heures],[Matricule],Tableau2[[#This Row],[Matricule]],[année],Tableau2[[#This Row],[année]])))*100</f>
        <v>31.931232091690543</v>
      </c>
      <c r="S3" s="5">
        <f>MONTH(Tableau2[[#This Row],[Date]])</f>
        <v>1</v>
      </c>
      <c r="T3" s="4">
        <f>(SUMIFS([QteConso],[Immat1],Tableau2[[#This Row],[Immat1]],[année],Tableau2[[#This Row],[année]])/(SUMIFS([Kms / Heures],[Immat1],Tableau2[[#This Row],[Immat1]],[année],Tableau2[[#This Row],[année]])))*100</f>
        <v>30.613731509907893</v>
      </c>
      <c r="U3" s="5" t="str">
        <f>TEXT(30*MONTH(Tableau2[[#This Row],[Date]]),"mmmm")</f>
        <v>janvier</v>
      </c>
      <c r="V3" s="5">
        <f>YEAR(Tableau2[[#This Row],[Date]])</f>
        <v>2013</v>
      </c>
      <c r="W3" s="2" t="s">
        <v>27</v>
      </c>
      <c r="X3" s="5" t="s">
        <v>51</v>
      </c>
      <c r="Y3" s="5" t="s">
        <v>53</v>
      </c>
      <c r="Z3" s="5" t="s">
        <v>28</v>
      </c>
      <c r="AA3" s="2">
        <v>36495</v>
      </c>
      <c r="AB3" s="5" t="s">
        <v>55</v>
      </c>
      <c r="AC3" s="5" t="s">
        <v>29</v>
      </c>
      <c r="AD3" s="5">
        <f>SUMIFS([QteConso],[Immat1],Tableau2[[#This Row],[Immat1]],[mois num],(Tableau2[[#This Row],[mois num]]),[année],(Tableau2[[#This Row],[année]]))</f>
        <v>1096.8899999999999</v>
      </c>
      <c r="AE3" s="5">
        <f>SUMIFS([Kms / Heures],[Immat1],Tableau2[[#This Row],[Immat1]],[mois num],(Tableau2[[#This Row],[mois num]]),[année],(Tableau2[[#This Row],[année]]))</f>
        <v>3583</v>
      </c>
    </row>
    <row r="4" spans="1:31">
      <c r="A4" s="2">
        <v>41290</v>
      </c>
      <c r="B4" s="2" t="s">
        <v>37</v>
      </c>
      <c r="C4" s="2" t="s">
        <v>38</v>
      </c>
      <c r="D4" s="1">
        <v>8646</v>
      </c>
      <c r="E4" s="1" t="s">
        <v>34</v>
      </c>
      <c r="F4" s="1"/>
      <c r="G4" s="1"/>
      <c r="H4" s="1" t="s">
        <v>32</v>
      </c>
      <c r="I4" s="3">
        <v>126</v>
      </c>
      <c r="J4" s="3">
        <v>436</v>
      </c>
      <c r="K4" s="1">
        <v>28.9</v>
      </c>
      <c r="L4" s="1" t="s">
        <v>43</v>
      </c>
      <c r="M4" s="1" t="s">
        <v>45</v>
      </c>
      <c r="N4" s="1" t="s">
        <v>48</v>
      </c>
      <c r="O4" s="1" t="s">
        <v>32</v>
      </c>
      <c r="P4" s="5">
        <f>SUMIFS([QteConso],[Matricule],Tableau2[[#This Row],[Matricule]],[mois num],(Tableau2[[#This Row],[mois num]]),[année],(Tableau2[[#This Row],[année]]))</f>
        <v>874.01</v>
      </c>
      <c r="Q4" s="1">
        <f>SUMIFS([Kms / Heures],[Matricule],Tableau2[[#This Row],[Matricule]],[mois num],(Tableau2[[#This Row],[mois num]]),[année],(Tableau2[[#This Row],[année]]))</f>
        <v>2885</v>
      </c>
      <c r="R4" s="4">
        <f>(SUMIFS([QteConso],[Matricule],Tableau2[[#This Row],[Matricule]],[année],Tableau2[[#This Row],[année]])/(SUMIFS([Kms / Heures],[Matricule],Tableau2[[#This Row],[Matricule]],[année],Tableau2[[#This Row],[année]])))*100</f>
        <v>30.294974003466201</v>
      </c>
      <c r="S4" s="5">
        <f>MONTH(Tableau2[[#This Row],[Date]])</f>
        <v>1</v>
      </c>
      <c r="T4" s="4">
        <f>(SUMIFS([QteConso],[Immat1],Tableau2[[#This Row],[Immat1]],[année],Tableau2[[#This Row],[année]])/(SUMIFS([Kms / Heures],[Immat1],Tableau2[[#This Row],[Immat1]],[année],Tableau2[[#This Row],[année]])))*100</f>
        <v>30.613731509907893</v>
      </c>
      <c r="U4" s="5" t="str">
        <f>TEXT(30*MONTH(Tableau2[[#This Row],[Date]]),"mmmm")</f>
        <v>janvier</v>
      </c>
      <c r="V4" s="5">
        <f>YEAR(Tableau2[[#This Row],[Date]])</f>
        <v>2013</v>
      </c>
      <c r="W4" s="2" t="s">
        <v>27</v>
      </c>
      <c r="X4" s="5" t="s">
        <v>51</v>
      </c>
      <c r="Y4" s="5" t="s">
        <v>53</v>
      </c>
      <c r="Z4" s="5" t="s">
        <v>28</v>
      </c>
      <c r="AA4" s="2">
        <v>36495</v>
      </c>
      <c r="AB4" s="5" t="s">
        <v>54</v>
      </c>
      <c r="AC4" s="5" t="s">
        <v>65</v>
      </c>
      <c r="AD4" s="5">
        <f>SUMIFS([QteConso],[Immat1],Tableau2[[#This Row],[Immat1]],[mois num],(Tableau2[[#This Row],[mois num]]),[année],(Tableau2[[#This Row],[année]]))</f>
        <v>1096.8899999999999</v>
      </c>
      <c r="AE4" s="5">
        <f>SUMIFS([Kms / Heures],[Immat1],Tableau2[[#This Row],[Immat1]],[mois num],(Tableau2[[#This Row],[mois num]]),[année],(Tableau2[[#This Row],[année]]))</f>
        <v>3583</v>
      </c>
    </row>
    <row r="5" spans="1:31">
      <c r="A5" s="2">
        <v>41295</v>
      </c>
      <c r="B5" s="2" t="s">
        <v>37</v>
      </c>
      <c r="C5" s="2" t="s">
        <v>38</v>
      </c>
      <c r="D5" s="1">
        <v>8646</v>
      </c>
      <c r="E5" s="1" t="s">
        <v>34</v>
      </c>
      <c r="F5" s="1"/>
      <c r="G5" s="1"/>
      <c r="H5" s="1" t="s">
        <v>32</v>
      </c>
      <c r="I5" s="3">
        <v>160</v>
      </c>
      <c r="J5" s="3">
        <v>544</v>
      </c>
      <c r="K5" s="1">
        <v>29.41</v>
      </c>
      <c r="L5" s="1" t="s">
        <v>43</v>
      </c>
      <c r="M5" s="1" t="s">
        <v>45</v>
      </c>
      <c r="N5" s="1" t="s">
        <v>48</v>
      </c>
      <c r="O5" s="1" t="s">
        <v>32</v>
      </c>
      <c r="P5" s="5">
        <f>SUMIFS([QteConso],[Matricule],Tableau2[[#This Row],[Matricule]],[mois num],(Tableau2[[#This Row],[mois num]]),[année],(Tableau2[[#This Row],[année]]))</f>
        <v>874.01</v>
      </c>
      <c r="Q5" s="1">
        <f>SUMIFS([Kms / Heures],[Matricule],Tableau2[[#This Row],[Matricule]],[mois num],(Tableau2[[#This Row],[mois num]]),[année],(Tableau2[[#This Row],[année]]))</f>
        <v>2885</v>
      </c>
      <c r="R5" s="4">
        <f>(SUMIFS([QteConso],[Matricule],Tableau2[[#This Row],[Matricule]],[année],Tableau2[[#This Row],[année]])/(SUMIFS([Kms / Heures],[Matricule],Tableau2[[#This Row],[Matricule]],[année],Tableau2[[#This Row],[année]])))*100</f>
        <v>30.294974003466201</v>
      </c>
      <c r="S5" s="5">
        <f>MONTH(Tableau2[[#This Row],[Date]])</f>
        <v>1</v>
      </c>
      <c r="T5" s="4">
        <f>(SUMIFS([QteConso],[Immat1],Tableau2[[#This Row],[Immat1]],[année],Tableau2[[#This Row],[année]])/(SUMIFS([Kms / Heures],[Immat1],Tableau2[[#This Row],[Immat1]],[année],Tableau2[[#This Row],[année]])))*100</f>
        <v>30.613731509907893</v>
      </c>
      <c r="U5" s="5" t="str">
        <f>TEXT(30*MONTH(Tableau2[[#This Row],[Date]]),"mmmm")</f>
        <v>janvier</v>
      </c>
      <c r="V5" s="5">
        <f>YEAR(Tableau2[[#This Row],[Date]])</f>
        <v>2013</v>
      </c>
      <c r="W5" s="2" t="s">
        <v>27</v>
      </c>
      <c r="X5" s="5" t="s">
        <v>51</v>
      </c>
      <c r="Y5" s="5" t="s">
        <v>53</v>
      </c>
      <c r="Z5" s="5" t="s">
        <v>28</v>
      </c>
      <c r="AA5" s="2">
        <v>36495</v>
      </c>
      <c r="AB5" s="5" t="s">
        <v>54</v>
      </c>
      <c r="AC5" s="5" t="s">
        <v>65</v>
      </c>
      <c r="AD5" s="5">
        <f>SUMIFS([QteConso],[Immat1],Tableau2[[#This Row],[Immat1]],[mois num],(Tableau2[[#This Row],[mois num]]),[année],(Tableau2[[#This Row],[année]]))</f>
        <v>1096.8899999999999</v>
      </c>
      <c r="AE5" s="5">
        <f>SUMIFS([Kms / Heures],[Immat1],Tableau2[[#This Row],[Immat1]],[mois num],(Tableau2[[#This Row],[mois num]]),[année],(Tableau2[[#This Row],[année]]))</f>
        <v>3583</v>
      </c>
    </row>
    <row r="6" spans="1:31">
      <c r="A6" s="2">
        <v>41297</v>
      </c>
      <c r="B6" s="2" t="s">
        <v>37</v>
      </c>
      <c r="C6" s="2" t="s">
        <v>38</v>
      </c>
      <c r="D6" s="1">
        <v>8646</v>
      </c>
      <c r="E6" s="1" t="s">
        <v>34</v>
      </c>
      <c r="F6" s="1"/>
      <c r="G6" s="1"/>
      <c r="H6" s="1" t="s">
        <v>32</v>
      </c>
      <c r="I6" s="3">
        <v>175</v>
      </c>
      <c r="J6" s="3">
        <v>582</v>
      </c>
      <c r="K6" s="1">
        <v>30.07</v>
      </c>
      <c r="L6" s="1" t="s">
        <v>43</v>
      </c>
      <c r="M6" s="1" t="s">
        <v>45</v>
      </c>
      <c r="N6" s="1" t="s">
        <v>48</v>
      </c>
      <c r="O6" s="1" t="s">
        <v>32</v>
      </c>
      <c r="P6" s="5">
        <f>SUMIFS([QteConso],[Matricule],Tableau2[[#This Row],[Matricule]],[mois num],(Tableau2[[#This Row],[mois num]]),[année],(Tableau2[[#This Row],[année]]))</f>
        <v>874.01</v>
      </c>
      <c r="Q6" s="1">
        <f>SUMIFS([Kms / Heures],[Matricule],Tableau2[[#This Row],[Matricule]],[mois num],(Tableau2[[#This Row],[mois num]]),[année],(Tableau2[[#This Row],[année]]))</f>
        <v>2885</v>
      </c>
      <c r="R6" s="4">
        <f>(SUMIFS([QteConso],[Matricule],Tableau2[[#This Row],[Matricule]],[année],Tableau2[[#This Row],[année]])/(SUMIFS([Kms / Heures],[Matricule],Tableau2[[#This Row],[Matricule]],[année],Tableau2[[#This Row],[année]])))*100</f>
        <v>30.294974003466201</v>
      </c>
      <c r="S6" s="5">
        <f>MONTH(Tableau2[[#This Row],[Date]])</f>
        <v>1</v>
      </c>
      <c r="T6" s="4">
        <f>(SUMIFS([QteConso],[Immat1],Tableau2[[#This Row],[Immat1]],[année],Tableau2[[#This Row],[année]])/(SUMIFS([Kms / Heures],[Immat1],Tableau2[[#This Row],[Immat1]],[année],Tableau2[[#This Row],[année]])))*100</f>
        <v>30.613731509907893</v>
      </c>
      <c r="U6" s="5" t="str">
        <f>TEXT(30*MONTH(Tableau2[[#This Row],[Date]]),"mmmm")</f>
        <v>janvier</v>
      </c>
      <c r="V6" s="5">
        <f>YEAR(Tableau2[[#This Row],[Date]])</f>
        <v>2013</v>
      </c>
      <c r="W6" s="2" t="s">
        <v>27</v>
      </c>
      <c r="X6" s="5" t="s">
        <v>51</v>
      </c>
      <c r="Y6" s="5" t="s">
        <v>53</v>
      </c>
      <c r="Z6" s="5" t="s">
        <v>28</v>
      </c>
      <c r="AA6" s="2">
        <v>36495</v>
      </c>
      <c r="AB6" s="5" t="s">
        <v>54</v>
      </c>
      <c r="AC6" s="5" t="s">
        <v>29</v>
      </c>
      <c r="AD6" s="5">
        <f>SUMIFS([QteConso],[Immat1],Tableau2[[#This Row],[Immat1]],[mois num],(Tableau2[[#This Row],[mois num]]),[année],(Tableau2[[#This Row],[année]]))</f>
        <v>1096.8899999999999</v>
      </c>
      <c r="AE6" s="5">
        <f>SUMIFS([Kms / Heures],[Immat1],Tableau2[[#This Row],[Immat1]],[mois num],(Tableau2[[#This Row],[mois num]]),[année],(Tableau2[[#This Row],[année]]))</f>
        <v>3583</v>
      </c>
    </row>
    <row r="7" spans="1:31">
      <c r="A7" s="2">
        <v>41302</v>
      </c>
      <c r="B7" s="2" t="s">
        <v>37</v>
      </c>
      <c r="C7" s="2" t="s">
        <v>38</v>
      </c>
      <c r="D7" s="1">
        <v>8646</v>
      </c>
      <c r="E7" s="1" t="s">
        <v>34</v>
      </c>
      <c r="F7" s="1"/>
      <c r="G7" s="1"/>
      <c r="H7" s="1" t="s">
        <v>32</v>
      </c>
      <c r="I7" s="3">
        <v>142</v>
      </c>
      <c r="J7" s="3">
        <v>497</v>
      </c>
      <c r="K7" s="1">
        <v>28.57</v>
      </c>
      <c r="L7" s="1" t="s">
        <v>43</v>
      </c>
      <c r="M7" s="1" t="s">
        <v>45</v>
      </c>
      <c r="N7" s="1" t="s">
        <v>48</v>
      </c>
      <c r="O7" s="1" t="s">
        <v>32</v>
      </c>
      <c r="P7" s="5">
        <f>SUMIFS([QteConso],[Matricule],Tableau2[[#This Row],[Matricule]],[mois num],(Tableau2[[#This Row],[mois num]]),[année],(Tableau2[[#This Row],[année]]))</f>
        <v>874.01</v>
      </c>
      <c r="Q7" s="1">
        <f>SUMIFS([Kms / Heures],[Matricule],Tableau2[[#This Row],[Matricule]],[mois num],(Tableau2[[#This Row],[mois num]]),[année],(Tableau2[[#This Row],[année]]))</f>
        <v>2885</v>
      </c>
      <c r="R7" s="4">
        <f>(SUMIFS([QteConso],[Matricule],Tableau2[[#This Row],[Matricule]],[année],Tableau2[[#This Row],[année]])/(SUMIFS([Kms / Heures],[Matricule],Tableau2[[#This Row],[Matricule]],[année],Tableau2[[#This Row],[année]])))*100</f>
        <v>30.294974003466201</v>
      </c>
      <c r="S7" s="5">
        <f>MONTH(Tableau2[[#This Row],[Date]])</f>
        <v>1</v>
      </c>
      <c r="T7" s="4">
        <f>(SUMIFS([QteConso],[Immat1],Tableau2[[#This Row],[Immat1]],[année],Tableau2[[#This Row],[année]])/(SUMIFS([Kms / Heures],[Immat1],Tableau2[[#This Row],[Immat1]],[année],Tableau2[[#This Row],[année]])))*100</f>
        <v>30.613731509907893</v>
      </c>
      <c r="U7" s="5" t="str">
        <f>TEXT(30*MONTH(Tableau2[[#This Row],[Date]]),"mmmm")</f>
        <v>janvier</v>
      </c>
      <c r="V7" s="5">
        <f>YEAR(Tableau2[[#This Row],[Date]])</f>
        <v>2013</v>
      </c>
      <c r="W7" s="2" t="s">
        <v>27</v>
      </c>
      <c r="X7" s="5" t="s">
        <v>51</v>
      </c>
      <c r="Y7" s="5" t="s">
        <v>53</v>
      </c>
      <c r="Z7" s="5" t="s">
        <v>28</v>
      </c>
      <c r="AA7" s="2">
        <v>36495</v>
      </c>
      <c r="AB7" s="5" t="s">
        <v>54</v>
      </c>
      <c r="AC7" s="5" t="s">
        <v>29</v>
      </c>
      <c r="AD7" s="5">
        <f>SUMIFS([QteConso],[Immat1],Tableau2[[#This Row],[Immat1]],[mois num],(Tableau2[[#This Row],[mois num]]),[année],(Tableau2[[#This Row],[année]]))</f>
        <v>1096.8899999999999</v>
      </c>
      <c r="AE7" s="5">
        <f>SUMIFS([Kms / Heures],[Immat1],Tableau2[[#This Row],[Immat1]],[mois num],(Tableau2[[#This Row],[mois num]]),[année],(Tableau2[[#This Row],[année]]))</f>
        <v>3583</v>
      </c>
    </row>
    <row r="8" spans="1:31">
      <c r="A8" s="2">
        <v>41305</v>
      </c>
      <c r="B8" s="2" t="s">
        <v>37</v>
      </c>
      <c r="C8" s="2" t="s">
        <v>38</v>
      </c>
      <c r="D8" s="1">
        <v>8646</v>
      </c>
      <c r="E8" s="1" t="s">
        <v>34</v>
      </c>
      <c r="F8" s="1"/>
      <c r="G8" s="1"/>
      <c r="H8" s="1" t="s">
        <v>32</v>
      </c>
      <c r="I8" s="3">
        <v>156</v>
      </c>
      <c r="J8" s="3">
        <v>454</v>
      </c>
      <c r="K8" s="1">
        <v>34.36</v>
      </c>
      <c r="L8" s="1" t="s">
        <v>43</v>
      </c>
      <c r="M8" s="1" t="s">
        <v>45</v>
      </c>
      <c r="N8" s="1" t="s">
        <v>48</v>
      </c>
      <c r="O8" s="1" t="s">
        <v>32</v>
      </c>
      <c r="P8" s="5">
        <f>SUMIFS([QteConso],[Matricule],Tableau2[[#This Row],[Matricule]],[mois num],(Tableau2[[#This Row],[mois num]]),[année],(Tableau2[[#This Row],[année]]))</f>
        <v>874.01</v>
      </c>
      <c r="Q8" s="1">
        <f>SUMIFS([Kms / Heures],[Matricule],Tableau2[[#This Row],[Matricule]],[mois num],(Tableau2[[#This Row],[mois num]]),[année],(Tableau2[[#This Row],[année]]))</f>
        <v>2885</v>
      </c>
      <c r="R8" s="4">
        <f>(SUMIFS([QteConso],[Matricule],Tableau2[[#This Row],[Matricule]],[année],Tableau2[[#This Row],[année]])/(SUMIFS([Kms / Heures],[Matricule],Tableau2[[#This Row],[Matricule]],[année],Tableau2[[#This Row],[année]])))*100</f>
        <v>30.294974003466201</v>
      </c>
      <c r="S8" s="5">
        <f>MONTH(Tableau2[[#This Row],[Date]])</f>
        <v>1</v>
      </c>
      <c r="T8" s="4">
        <f>(SUMIFS([QteConso],[Immat1],Tableau2[[#This Row],[Immat1]],[année],Tableau2[[#This Row],[année]])/(SUMIFS([Kms / Heures],[Immat1],Tableau2[[#This Row],[Immat1]],[année],Tableau2[[#This Row],[année]])))*100</f>
        <v>30.613731509907893</v>
      </c>
      <c r="U8" s="5" t="str">
        <f>TEXT(30*MONTH(Tableau2[[#This Row],[Date]]),"mmmm")</f>
        <v>janvier</v>
      </c>
      <c r="V8" s="5">
        <f>YEAR(Tableau2[[#This Row],[Date]])</f>
        <v>2013</v>
      </c>
      <c r="W8" s="2" t="s">
        <v>27</v>
      </c>
      <c r="X8" s="5" t="s">
        <v>51</v>
      </c>
      <c r="Y8" s="5" t="s">
        <v>53</v>
      </c>
      <c r="Z8" s="5" t="s">
        <v>28</v>
      </c>
      <c r="AA8" s="2">
        <v>36495</v>
      </c>
      <c r="AB8" s="5" t="s">
        <v>54</v>
      </c>
      <c r="AC8" s="5" t="s">
        <v>29</v>
      </c>
      <c r="AD8" s="5">
        <f>SUMIFS([QteConso],[Immat1],Tableau2[[#This Row],[Immat1]],[mois num],(Tableau2[[#This Row],[mois num]]),[année],(Tableau2[[#This Row],[année]]))</f>
        <v>1096.8899999999999</v>
      </c>
      <c r="AE8" s="5">
        <f>SUMIFS([Kms / Heures],[Immat1],Tableau2[[#This Row],[Immat1]],[mois num],(Tableau2[[#This Row],[mois num]]),[année],(Tableau2[[#This Row],[année]]))</f>
        <v>3583</v>
      </c>
    </row>
    <row r="9" spans="1:31">
      <c r="A9" s="2">
        <v>41277</v>
      </c>
      <c r="B9" s="2" t="s">
        <v>40</v>
      </c>
      <c r="C9" s="2" t="s">
        <v>39</v>
      </c>
      <c r="D9" s="1">
        <v>8643</v>
      </c>
      <c r="E9" s="1" t="s">
        <v>36</v>
      </c>
      <c r="F9" s="1"/>
      <c r="G9" s="1"/>
      <c r="H9" s="1" t="s">
        <v>32</v>
      </c>
      <c r="I9" s="3">
        <v>180</v>
      </c>
      <c r="J9" s="3">
        <v>535</v>
      </c>
      <c r="K9" s="1">
        <v>33.64</v>
      </c>
      <c r="L9" s="1" t="s">
        <v>44</v>
      </c>
      <c r="M9" s="1" t="s">
        <v>46</v>
      </c>
      <c r="N9" s="1" t="s">
        <v>49</v>
      </c>
      <c r="O9" s="1" t="s">
        <v>32</v>
      </c>
      <c r="P9" s="5">
        <f>SUMIFS([QteConso],[Matricule],Tableau2[[#This Row],[Matricule]],[mois num],(Tableau2[[#This Row],[mois num]]),[année],(Tableau2[[#This Row],[année]]))</f>
        <v>1794.2600000000002</v>
      </c>
      <c r="Q9" s="1">
        <f>SUMIFS([Kms / Heures],[Matricule],Tableau2[[#This Row],[Matricule]],[mois num],(Tableau2[[#This Row],[mois num]]),[année],(Tableau2[[#This Row],[année]]))</f>
        <v>5292</v>
      </c>
      <c r="R9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9" s="5">
        <f>MONTH(Tableau2[[#This Row],[Date]])</f>
        <v>1</v>
      </c>
      <c r="T9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9" s="5" t="str">
        <f>TEXT(30*MONTH(Tableau2[[#This Row],[Date]]),"mmmm")</f>
        <v>janvier</v>
      </c>
      <c r="V9" s="5">
        <f>YEAR(Tableau2[[#This Row],[Date]])</f>
        <v>2013</v>
      </c>
      <c r="W9" s="2" t="s">
        <v>27</v>
      </c>
      <c r="X9" s="5" t="s">
        <v>56</v>
      </c>
      <c r="Y9" s="5" t="s">
        <v>52</v>
      </c>
      <c r="Z9" s="5" t="s">
        <v>30</v>
      </c>
      <c r="AA9" s="2">
        <v>38597</v>
      </c>
      <c r="AB9" s="5" t="s">
        <v>55</v>
      </c>
      <c r="AC9" s="5" t="s">
        <v>31</v>
      </c>
      <c r="AD9" s="5">
        <f>SUMIFS([QteConso],[Immat1],Tableau2[[#This Row],[Immat1]],[mois num],(Tableau2[[#This Row],[mois num]]),[année],(Tableau2[[#This Row],[année]]))</f>
        <v>1794.2600000000002</v>
      </c>
      <c r="AE9" s="5">
        <f>SUMIFS([Kms / Heures],[Immat1],Tableau2[[#This Row],[Immat1]],[mois num],(Tableau2[[#This Row],[mois num]]),[année],(Tableau2[[#This Row],[année]]))</f>
        <v>5292</v>
      </c>
    </row>
    <row r="10" spans="1:31">
      <c r="A10" s="2">
        <v>41281</v>
      </c>
      <c r="B10" s="2" t="s">
        <v>40</v>
      </c>
      <c r="C10" s="2" t="s">
        <v>39</v>
      </c>
      <c r="D10" s="1">
        <v>8643</v>
      </c>
      <c r="E10" s="1" t="s">
        <v>36</v>
      </c>
      <c r="F10" s="1"/>
      <c r="G10" s="1"/>
      <c r="H10" s="1" t="s">
        <v>32</v>
      </c>
      <c r="I10" s="3">
        <v>238</v>
      </c>
      <c r="J10" s="3">
        <v>544</v>
      </c>
      <c r="K10" s="1">
        <v>43.75</v>
      </c>
      <c r="L10" s="1" t="s">
        <v>44</v>
      </c>
      <c r="M10" s="1" t="s">
        <v>46</v>
      </c>
      <c r="N10" s="1" t="s">
        <v>49</v>
      </c>
      <c r="O10" s="1" t="s">
        <v>32</v>
      </c>
      <c r="P10" s="5">
        <f>SUMIFS([QteConso],[Matricule],Tableau2[[#This Row],[Matricule]],[mois num],(Tableau2[[#This Row],[mois num]]),[année],(Tableau2[[#This Row],[année]]))</f>
        <v>1794.2600000000002</v>
      </c>
      <c r="Q10" s="1">
        <f>SUMIFS([Kms / Heures],[Matricule],Tableau2[[#This Row],[Matricule]],[mois num],(Tableau2[[#This Row],[mois num]]),[année],(Tableau2[[#This Row],[année]]))</f>
        <v>5292</v>
      </c>
      <c r="R10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10" s="5">
        <f>MONTH(Tableau2[[#This Row],[Date]])</f>
        <v>1</v>
      </c>
      <c r="T10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10" s="5" t="str">
        <f>TEXT(30*MONTH(Tableau2[[#This Row],[Date]]),"mmmm")</f>
        <v>janvier</v>
      </c>
      <c r="V10" s="5">
        <f>YEAR(Tableau2[[#This Row],[Date]])</f>
        <v>2013</v>
      </c>
      <c r="W10" s="2" t="s">
        <v>27</v>
      </c>
      <c r="X10" s="5" t="s">
        <v>56</v>
      </c>
      <c r="Y10" s="5" t="s">
        <v>52</v>
      </c>
      <c r="Z10" s="5" t="s">
        <v>30</v>
      </c>
      <c r="AA10" s="2">
        <v>38597</v>
      </c>
      <c r="AB10" s="5" t="s">
        <v>55</v>
      </c>
      <c r="AC10" s="5" t="s">
        <v>29</v>
      </c>
      <c r="AD10" s="5">
        <f>SUMIFS([QteConso],[Immat1],Tableau2[[#This Row],[Immat1]],[mois num],(Tableau2[[#This Row],[mois num]]),[année],(Tableau2[[#This Row],[année]]))</f>
        <v>1794.2600000000002</v>
      </c>
      <c r="AE10" s="5">
        <f>SUMIFS([Kms / Heures],[Immat1],Tableau2[[#This Row],[Immat1]],[mois num],(Tableau2[[#This Row],[mois num]]),[année],(Tableau2[[#This Row],[année]]))</f>
        <v>5292</v>
      </c>
    </row>
    <row r="11" spans="1:31">
      <c r="A11" s="2">
        <v>41282</v>
      </c>
      <c r="B11" s="2" t="s">
        <v>40</v>
      </c>
      <c r="C11" s="2" t="s">
        <v>39</v>
      </c>
      <c r="D11" s="1">
        <v>8643</v>
      </c>
      <c r="E11" s="1" t="s">
        <v>36</v>
      </c>
      <c r="F11" s="1"/>
      <c r="G11" s="1"/>
      <c r="H11" s="1" t="s">
        <v>32</v>
      </c>
      <c r="I11" s="3">
        <v>140</v>
      </c>
      <c r="J11" s="3">
        <v>482</v>
      </c>
      <c r="K11" s="1">
        <v>29.05</v>
      </c>
      <c r="L11" s="1" t="s">
        <v>44</v>
      </c>
      <c r="M11" s="1" t="s">
        <v>46</v>
      </c>
      <c r="N11" s="1" t="s">
        <v>49</v>
      </c>
      <c r="O11" s="1" t="s">
        <v>32</v>
      </c>
      <c r="P11" s="5">
        <f>SUMIFS([QteConso],[Matricule],Tableau2[[#This Row],[Matricule]],[mois num],(Tableau2[[#This Row],[mois num]]),[année],(Tableau2[[#This Row],[année]]))</f>
        <v>1794.2600000000002</v>
      </c>
      <c r="Q11" s="1">
        <f>SUMIFS([Kms / Heures],[Matricule],Tableau2[[#This Row],[Matricule]],[mois num],(Tableau2[[#This Row],[mois num]]),[année],(Tableau2[[#This Row],[année]]))</f>
        <v>5292</v>
      </c>
      <c r="R11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11" s="5">
        <f>MONTH(Tableau2[[#This Row],[Date]])</f>
        <v>1</v>
      </c>
      <c r="T11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11" s="5" t="str">
        <f>TEXT(30*MONTH(Tableau2[[#This Row],[Date]]),"mmmm")</f>
        <v>janvier</v>
      </c>
      <c r="V11" s="5">
        <f>YEAR(Tableau2[[#This Row],[Date]])</f>
        <v>2013</v>
      </c>
      <c r="W11" s="2" t="s">
        <v>27</v>
      </c>
      <c r="X11" s="5" t="s">
        <v>56</v>
      </c>
      <c r="Y11" s="5" t="s">
        <v>52</v>
      </c>
      <c r="Z11" s="5" t="s">
        <v>30</v>
      </c>
      <c r="AA11" s="2">
        <v>38597</v>
      </c>
      <c r="AB11" s="5" t="s">
        <v>55</v>
      </c>
      <c r="AC11" s="5" t="s">
        <v>31</v>
      </c>
      <c r="AD11" s="5">
        <f>SUMIFS([QteConso],[Immat1],Tableau2[[#This Row],[Immat1]],[mois num],(Tableau2[[#This Row],[mois num]]),[année],(Tableau2[[#This Row],[année]]))</f>
        <v>1794.2600000000002</v>
      </c>
      <c r="AE11" s="5">
        <f>SUMIFS([Kms / Heures],[Immat1],Tableau2[[#This Row],[Immat1]],[mois num],(Tableau2[[#This Row],[mois num]]),[année],(Tableau2[[#This Row],[année]]))</f>
        <v>5292</v>
      </c>
    </row>
    <row r="12" spans="1:31">
      <c r="A12" s="2">
        <v>41283</v>
      </c>
      <c r="B12" s="2" t="s">
        <v>40</v>
      </c>
      <c r="C12" s="2" t="s">
        <v>39</v>
      </c>
      <c r="D12" s="1">
        <v>8643</v>
      </c>
      <c r="E12" s="1" t="s">
        <v>36</v>
      </c>
      <c r="F12" s="1"/>
      <c r="G12" s="1"/>
      <c r="H12" s="1" t="s">
        <v>32</v>
      </c>
      <c r="I12" s="3">
        <v>137.43</v>
      </c>
      <c r="J12" s="3">
        <v>502</v>
      </c>
      <c r="K12" s="1">
        <v>27.38</v>
      </c>
      <c r="L12" s="1" t="s">
        <v>44</v>
      </c>
      <c r="M12" s="1" t="s">
        <v>46</v>
      </c>
      <c r="N12" s="1" t="s">
        <v>49</v>
      </c>
      <c r="O12" s="1" t="s">
        <v>32</v>
      </c>
      <c r="P12" s="5">
        <f>SUMIFS([QteConso],[Matricule],Tableau2[[#This Row],[Matricule]],[mois num],(Tableau2[[#This Row],[mois num]]),[année],(Tableau2[[#This Row],[année]]))</f>
        <v>1794.2600000000002</v>
      </c>
      <c r="Q12" s="1">
        <f>SUMIFS([Kms / Heures],[Matricule],Tableau2[[#This Row],[Matricule]],[mois num],(Tableau2[[#This Row],[mois num]]),[année],(Tableau2[[#This Row],[année]]))</f>
        <v>5292</v>
      </c>
      <c r="R12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12" s="5">
        <f>MONTH(Tableau2[[#This Row],[Date]])</f>
        <v>1</v>
      </c>
      <c r="T12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12" s="5" t="str">
        <f>TEXT(30*MONTH(Tableau2[[#This Row],[Date]]),"mmmm")</f>
        <v>janvier</v>
      </c>
      <c r="V12" s="5">
        <f>YEAR(Tableau2[[#This Row],[Date]])</f>
        <v>2013</v>
      </c>
      <c r="W12" s="2" t="s">
        <v>27</v>
      </c>
      <c r="X12" s="5" t="s">
        <v>56</v>
      </c>
      <c r="Y12" s="5" t="s">
        <v>52</v>
      </c>
      <c r="Z12" s="5" t="s">
        <v>30</v>
      </c>
      <c r="AA12" s="2">
        <v>38597</v>
      </c>
      <c r="AB12" s="5" t="s">
        <v>55</v>
      </c>
      <c r="AC12" s="5" t="s">
        <v>31</v>
      </c>
      <c r="AD12" s="5">
        <f>SUMIFS([QteConso],[Immat1],Tableau2[[#This Row],[Immat1]],[mois num],(Tableau2[[#This Row],[mois num]]),[année],(Tableau2[[#This Row],[année]]))</f>
        <v>1794.2600000000002</v>
      </c>
      <c r="AE12" s="5">
        <f>SUMIFS([Kms / Heures],[Immat1],Tableau2[[#This Row],[Immat1]],[mois num],(Tableau2[[#This Row],[mois num]]),[année],(Tableau2[[#This Row],[année]]))</f>
        <v>5292</v>
      </c>
    </row>
    <row r="13" spans="1:31">
      <c r="A13" s="2">
        <v>41284</v>
      </c>
      <c r="B13" s="2" t="s">
        <v>40</v>
      </c>
      <c r="C13" s="2" t="s">
        <v>39</v>
      </c>
      <c r="D13" s="1">
        <v>8643</v>
      </c>
      <c r="E13" s="1" t="s">
        <v>36</v>
      </c>
      <c r="F13" s="1"/>
      <c r="G13" s="1"/>
      <c r="H13" s="1" t="s">
        <v>32</v>
      </c>
      <c r="I13" s="3">
        <v>100.65</v>
      </c>
      <c r="J13" s="3">
        <v>648</v>
      </c>
      <c r="K13" s="1">
        <v>15.53</v>
      </c>
      <c r="L13" s="1" t="s">
        <v>44</v>
      </c>
      <c r="M13" s="1" t="s">
        <v>46</v>
      </c>
      <c r="N13" s="1" t="s">
        <v>49</v>
      </c>
      <c r="O13" s="1" t="s">
        <v>32</v>
      </c>
      <c r="P13" s="5">
        <f>SUMIFS([QteConso],[Matricule],Tableau2[[#This Row],[Matricule]],[mois num],(Tableau2[[#This Row],[mois num]]),[année],(Tableau2[[#This Row],[année]]))</f>
        <v>1794.2600000000002</v>
      </c>
      <c r="Q13" s="1">
        <f>SUMIFS([Kms / Heures],[Matricule],Tableau2[[#This Row],[Matricule]],[mois num],(Tableau2[[#This Row],[mois num]]),[année],(Tableau2[[#This Row],[année]]))</f>
        <v>5292</v>
      </c>
      <c r="R13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13" s="5">
        <f>MONTH(Tableau2[[#This Row],[Date]])</f>
        <v>1</v>
      </c>
      <c r="T13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13" s="5" t="str">
        <f>TEXT(30*MONTH(Tableau2[[#This Row],[Date]]),"mmmm")</f>
        <v>janvier</v>
      </c>
      <c r="V13" s="5">
        <f>YEAR(Tableau2[[#This Row],[Date]])</f>
        <v>2013</v>
      </c>
      <c r="W13" s="2" t="s">
        <v>27</v>
      </c>
      <c r="X13" s="5" t="s">
        <v>56</v>
      </c>
      <c r="Y13" s="5" t="s">
        <v>52</v>
      </c>
      <c r="Z13" s="5" t="s">
        <v>30</v>
      </c>
      <c r="AA13" s="2">
        <v>38597</v>
      </c>
      <c r="AB13" s="5" t="s">
        <v>55</v>
      </c>
      <c r="AC13" s="5" t="s">
        <v>31</v>
      </c>
      <c r="AD13" s="5">
        <f>SUMIFS([QteConso],[Immat1],Tableau2[[#This Row],[Immat1]],[mois num],(Tableau2[[#This Row],[mois num]]),[année],(Tableau2[[#This Row],[année]]))</f>
        <v>1794.2600000000002</v>
      </c>
      <c r="AE13" s="5">
        <f>SUMIFS([Kms / Heures],[Immat1],Tableau2[[#This Row],[Immat1]],[mois num],(Tableau2[[#This Row],[mois num]]),[année],(Tableau2[[#This Row],[année]]))</f>
        <v>5292</v>
      </c>
    </row>
    <row r="14" spans="1:31">
      <c r="A14" s="2">
        <v>41285</v>
      </c>
      <c r="B14" s="2" t="s">
        <v>40</v>
      </c>
      <c r="C14" s="2" t="s">
        <v>39</v>
      </c>
      <c r="D14" s="1">
        <v>8643</v>
      </c>
      <c r="E14" s="1" t="s">
        <v>36</v>
      </c>
      <c r="F14" s="1"/>
      <c r="G14" s="1"/>
      <c r="H14" s="1" t="s">
        <v>32</v>
      </c>
      <c r="I14" s="3">
        <v>100</v>
      </c>
      <c r="J14" s="3">
        <v>206</v>
      </c>
      <c r="K14" s="1">
        <v>48.54</v>
      </c>
      <c r="L14" s="1" t="s">
        <v>44</v>
      </c>
      <c r="M14" s="1" t="s">
        <v>46</v>
      </c>
      <c r="N14" s="1" t="s">
        <v>49</v>
      </c>
      <c r="O14" s="1" t="s">
        <v>32</v>
      </c>
      <c r="P14" s="5">
        <f>SUMIFS([QteConso],[Matricule],Tableau2[[#This Row],[Matricule]],[mois num],(Tableau2[[#This Row],[mois num]]),[année],(Tableau2[[#This Row],[année]]))</f>
        <v>1794.2600000000002</v>
      </c>
      <c r="Q14" s="1">
        <f>SUMIFS([Kms / Heures],[Matricule],Tableau2[[#This Row],[Matricule]],[mois num],(Tableau2[[#This Row],[mois num]]),[année],(Tableau2[[#This Row],[année]]))</f>
        <v>5292</v>
      </c>
      <c r="R14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14" s="5">
        <f>MONTH(Tableau2[[#This Row],[Date]])</f>
        <v>1</v>
      </c>
      <c r="T14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14" s="5" t="str">
        <f>TEXT(30*MONTH(Tableau2[[#This Row],[Date]]),"mmmm")</f>
        <v>janvier</v>
      </c>
      <c r="V14" s="5">
        <f>YEAR(Tableau2[[#This Row],[Date]])</f>
        <v>2013</v>
      </c>
      <c r="W14" s="2" t="s">
        <v>27</v>
      </c>
      <c r="X14" s="5" t="s">
        <v>56</v>
      </c>
      <c r="Y14" s="5" t="s">
        <v>52</v>
      </c>
      <c r="Z14" s="5" t="s">
        <v>30</v>
      </c>
      <c r="AA14" s="2">
        <v>38597</v>
      </c>
      <c r="AB14" s="5" t="s">
        <v>55</v>
      </c>
      <c r="AC14" s="5" t="s">
        <v>31</v>
      </c>
      <c r="AD14" s="5">
        <f>SUMIFS([QteConso],[Immat1],Tableau2[[#This Row],[Immat1]],[mois num],(Tableau2[[#This Row],[mois num]]),[année],(Tableau2[[#This Row],[année]]))</f>
        <v>1794.2600000000002</v>
      </c>
      <c r="AE14" s="5">
        <f>SUMIFS([Kms / Heures],[Immat1],Tableau2[[#This Row],[Immat1]],[mois num],(Tableau2[[#This Row],[mois num]]),[année],(Tableau2[[#This Row],[année]]))</f>
        <v>5292</v>
      </c>
    </row>
    <row r="15" spans="1:31">
      <c r="A15" s="2">
        <v>41288</v>
      </c>
      <c r="B15" s="2" t="s">
        <v>40</v>
      </c>
      <c r="C15" s="2" t="s">
        <v>39</v>
      </c>
      <c r="D15" s="1">
        <v>8643</v>
      </c>
      <c r="E15" s="1" t="s">
        <v>36</v>
      </c>
      <c r="F15" s="1"/>
      <c r="G15" s="1"/>
      <c r="H15" s="1" t="s">
        <v>32</v>
      </c>
      <c r="I15" s="3">
        <v>144.72999999999999</v>
      </c>
      <c r="J15" s="3">
        <v>169</v>
      </c>
      <c r="K15" s="1">
        <v>85.64</v>
      </c>
      <c r="L15" s="1" t="s">
        <v>44</v>
      </c>
      <c r="M15" s="1" t="s">
        <v>46</v>
      </c>
      <c r="N15" s="1" t="s">
        <v>49</v>
      </c>
      <c r="O15" s="1" t="s">
        <v>32</v>
      </c>
      <c r="P15" s="5">
        <f>SUMIFS([QteConso],[Matricule],Tableau2[[#This Row],[Matricule]],[mois num],(Tableau2[[#This Row],[mois num]]),[année],(Tableau2[[#This Row],[année]]))</f>
        <v>1794.2600000000002</v>
      </c>
      <c r="Q15" s="1">
        <f>SUMIFS([Kms / Heures],[Matricule],Tableau2[[#This Row],[Matricule]],[mois num],(Tableau2[[#This Row],[mois num]]),[année],(Tableau2[[#This Row],[année]]))</f>
        <v>5292</v>
      </c>
      <c r="R15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15" s="5">
        <f>MONTH(Tableau2[[#This Row],[Date]])</f>
        <v>1</v>
      </c>
      <c r="T15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15" s="5" t="str">
        <f>TEXT(30*MONTH(Tableau2[[#This Row],[Date]]),"mmmm")</f>
        <v>janvier</v>
      </c>
      <c r="V15" s="5">
        <f>YEAR(Tableau2[[#This Row],[Date]])</f>
        <v>2013</v>
      </c>
      <c r="W15" s="2" t="s">
        <v>27</v>
      </c>
      <c r="X15" s="5" t="s">
        <v>56</v>
      </c>
      <c r="Y15" s="5" t="s">
        <v>52</v>
      </c>
      <c r="Z15" s="5" t="s">
        <v>30</v>
      </c>
      <c r="AA15" s="2">
        <v>38597</v>
      </c>
      <c r="AB15" s="5" t="s">
        <v>55</v>
      </c>
      <c r="AC15" s="5" t="s">
        <v>31</v>
      </c>
      <c r="AD15" s="5">
        <f>SUMIFS([QteConso],[Immat1],Tableau2[[#This Row],[Immat1]],[mois num],(Tableau2[[#This Row],[mois num]]),[année],(Tableau2[[#This Row],[année]]))</f>
        <v>1794.2600000000002</v>
      </c>
      <c r="AE15" s="5">
        <f>SUMIFS([Kms / Heures],[Immat1],Tableau2[[#This Row],[Immat1]],[mois num],(Tableau2[[#This Row],[mois num]]),[année],(Tableau2[[#This Row],[année]]))</f>
        <v>5292</v>
      </c>
    </row>
    <row r="16" spans="1:31">
      <c r="A16" s="2">
        <v>41288</v>
      </c>
      <c r="B16" s="2" t="s">
        <v>40</v>
      </c>
      <c r="C16" s="2" t="s">
        <v>39</v>
      </c>
      <c r="D16" s="1">
        <v>8643</v>
      </c>
      <c r="E16" s="1" t="s">
        <v>36</v>
      </c>
      <c r="F16" s="1"/>
      <c r="G16" s="1"/>
      <c r="H16" s="1" t="s">
        <v>32</v>
      </c>
      <c r="I16" s="3">
        <v>159.25</v>
      </c>
      <c r="J16" s="3">
        <v>476</v>
      </c>
      <c r="K16" s="1">
        <v>33.46</v>
      </c>
      <c r="L16" s="1" t="s">
        <v>44</v>
      </c>
      <c r="M16" s="1" t="s">
        <v>46</v>
      </c>
      <c r="N16" s="1" t="s">
        <v>49</v>
      </c>
      <c r="O16" s="1" t="s">
        <v>32</v>
      </c>
      <c r="P16" s="5">
        <f>SUMIFS([QteConso],[Matricule],Tableau2[[#This Row],[Matricule]],[mois num],(Tableau2[[#This Row],[mois num]]),[année],(Tableau2[[#This Row],[année]]))</f>
        <v>1794.2600000000002</v>
      </c>
      <c r="Q16" s="1">
        <f>SUMIFS([Kms / Heures],[Matricule],Tableau2[[#This Row],[Matricule]],[mois num],(Tableau2[[#This Row],[mois num]]),[année],(Tableau2[[#This Row],[année]]))</f>
        <v>5292</v>
      </c>
      <c r="R16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16" s="5">
        <f>MONTH(Tableau2[[#This Row],[Date]])</f>
        <v>1</v>
      </c>
      <c r="T16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16" s="5" t="str">
        <f>TEXT(30*MONTH(Tableau2[[#This Row],[Date]]),"mmmm")</f>
        <v>janvier</v>
      </c>
      <c r="V16" s="5">
        <f>YEAR(Tableau2[[#This Row],[Date]])</f>
        <v>2013</v>
      </c>
      <c r="W16" s="2" t="s">
        <v>27</v>
      </c>
      <c r="X16" s="5" t="s">
        <v>56</v>
      </c>
      <c r="Y16" s="5" t="s">
        <v>52</v>
      </c>
      <c r="Z16" s="5" t="s">
        <v>30</v>
      </c>
      <c r="AA16" s="2">
        <v>38597</v>
      </c>
      <c r="AB16" s="5" t="s">
        <v>55</v>
      </c>
      <c r="AC16" s="5" t="s">
        <v>31</v>
      </c>
      <c r="AD16" s="5">
        <f>SUMIFS([QteConso],[Immat1],Tableau2[[#This Row],[Immat1]],[mois num],(Tableau2[[#This Row],[mois num]]),[année],(Tableau2[[#This Row],[année]]))</f>
        <v>1794.2600000000002</v>
      </c>
      <c r="AE16" s="5">
        <f>SUMIFS([Kms / Heures],[Immat1],Tableau2[[#This Row],[Immat1]],[mois num],(Tableau2[[#This Row],[mois num]]),[année],(Tableau2[[#This Row],[année]]))</f>
        <v>5292</v>
      </c>
    </row>
    <row r="17" spans="1:31">
      <c r="A17" s="2">
        <v>41298</v>
      </c>
      <c r="B17" s="2" t="s">
        <v>40</v>
      </c>
      <c r="C17" s="2" t="s">
        <v>39</v>
      </c>
      <c r="D17" s="1">
        <v>8643</v>
      </c>
      <c r="E17" s="1" t="s">
        <v>36</v>
      </c>
      <c r="F17" s="1"/>
      <c r="G17" s="1"/>
      <c r="H17" s="1" t="s">
        <v>32</v>
      </c>
      <c r="I17" s="3">
        <v>242.9</v>
      </c>
      <c r="J17" s="3">
        <v>634</v>
      </c>
      <c r="K17" s="1">
        <v>38.31</v>
      </c>
      <c r="L17" s="1" t="s">
        <v>44</v>
      </c>
      <c r="M17" s="1" t="s">
        <v>46</v>
      </c>
      <c r="N17" s="1" t="s">
        <v>49</v>
      </c>
      <c r="O17" s="1" t="s">
        <v>32</v>
      </c>
      <c r="P17" s="5">
        <f>SUMIFS([QteConso],[Matricule],Tableau2[[#This Row],[Matricule]],[mois num],(Tableau2[[#This Row],[mois num]]),[année],(Tableau2[[#This Row],[année]]))</f>
        <v>1794.2600000000002</v>
      </c>
      <c r="Q17" s="1">
        <f>SUMIFS([Kms / Heures],[Matricule],Tableau2[[#This Row],[Matricule]],[mois num],(Tableau2[[#This Row],[mois num]]),[année],(Tableau2[[#This Row],[année]]))</f>
        <v>5292</v>
      </c>
      <c r="R17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17" s="5">
        <f>MONTH(Tableau2[[#This Row],[Date]])</f>
        <v>1</v>
      </c>
      <c r="T17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17" s="5" t="str">
        <f>TEXT(30*MONTH(Tableau2[[#This Row],[Date]]),"mmmm")</f>
        <v>janvier</v>
      </c>
      <c r="V17" s="5">
        <f>YEAR(Tableau2[[#This Row],[Date]])</f>
        <v>2013</v>
      </c>
      <c r="W17" s="2" t="s">
        <v>27</v>
      </c>
      <c r="X17" s="5" t="s">
        <v>56</v>
      </c>
      <c r="Y17" s="5" t="s">
        <v>52</v>
      </c>
      <c r="Z17" s="5" t="s">
        <v>30</v>
      </c>
      <c r="AA17" s="2">
        <v>38597</v>
      </c>
      <c r="AB17" s="5" t="s">
        <v>55</v>
      </c>
      <c r="AC17" s="5" t="s">
        <v>31</v>
      </c>
      <c r="AD17" s="5">
        <f>SUMIFS([QteConso],[Immat1],Tableau2[[#This Row],[Immat1]],[mois num],(Tableau2[[#This Row],[mois num]]),[année],(Tableau2[[#This Row],[année]]))</f>
        <v>1794.2600000000002</v>
      </c>
      <c r="AE17" s="5">
        <f>SUMIFS([Kms / Heures],[Immat1],Tableau2[[#This Row],[Immat1]],[mois num],(Tableau2[[#This Row],[mois num]]),[année],(Tableau2[[#This Row],[année]]))</f>
        <v>5292</v>
      </c>
    </row>
    <row r="18" spans="1:31">
      <c r="A18" s="2">
        <v>41304</v>
      </c>
      <c r="B18" s="2" t="s">
        <v>40</v>
      </c>
      <c r="C18" s="2" t="s">
        <v>39</v>
      </c>
      <c r="D18" s="1">
        <v>8643</v>
      </c>
      <c r="E18" s="1" t="s">
        <v>36</v>
      </c>
      <c r="F18" s="1"/>
      <c r="G18" s="1"/>
      <c r="H18" s="1" t="s">
        <v>32</v>
      </c>
      <c r="I18" s="3">
        <v>161.9</v>
      </c>
      <c r="J18" s="3">
        <v>591</v>
      </c>
      <c r="K18" s="1">
        <v>27.39</v>
      </c>
      <c r="L18" s="1" t="s">
        <v>44</v>
      </c>
      <c r="M18" s="1" t="s">
        <v>46</v>
      </c>
      <c r="N18" s="1" t="s">
        <v>49</v>
      </c>
      <c r="O18" s="1" t="s">
        <v>32</v>
      </c>
      <c r="P18" s="5">
        <f>SUMIFS([QteConso],[Matricule],Tableau2[[#This Row],[Matricule]],[mois num],(Tableau2[[#This Row],[mois num]]),[année],(Tableau2[[#This Row],[année]]))</f>
        <v>1794.2600000000002</v>
      </c>
      <c r="Q18" s="1">
        <f>SUMIFS([Kms / Heures],[Matricule],Tableau2[[#This Row],[Matricule]],[mois num],(Tableau2[[#This Row],[mois num]]),[année],(Tableau2[[#This Row],[année]]))</f>
        <v>5292</v>
      </c>
      <c r="R18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18" s="5">
        <f>MONTH(Tableau2[[#This Row],[Date]])</f>
        <v>1</v>
      </c>
      <c r="T18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18" s="5" t="str">
        <f>TEXT(30*MONTH(Tableau2[[#This Row],[Date]]),"mmmm")</f>
        <v>janvier</v>
      </c>
      <c r="V18" s="5">
        <f>YEAR(Tableau2[[#This Row],[Date]])</f>
        <v>2013</v>
      </c>
      <c r="W18" s="2" t="s">
        <v>27</v>
      </c>
      <c r="X18" s="5" t="s">
        <v>56</v>
      </c>
      <c r="Y18" s="5" t="s">
        <v>52</v>
      </c>
      <c r="Z18" s="5" t="s">
        <v>30</v>
      </c>
      <c r="AA18" s="2">
        <v>38597</v>
      </c>
      <c r="AB18" s="5" t="s">
        <v>55</v>
      </c>
      <c r="AC18" s="5" t="s">
        <v>65</v>
      </c>
      <c r="AD18" s="5">
        <f>SUMIFS([QteConso],[Immat1],Tableau2[[#This Row],[Immat1]],[mois num],(Tableau2[[#This Row],[mois num]]),[année],(Tableau2[[#This Row],[année]]))</f>
        <v>1794.2600000000002</v>
      </c>
      <c r="AE18" s="5">
        <f>SUMIFS([Kms / Heures],[Immat1],Tableau2[[#This Row],[Immat1]],[mois num],(Tableau2[[#This Row],[mois num]]),[année],(Tableau2[[#This Row],[année]]))</f>
        <v>5292</v>
      </c>
    </row>
    <row r="19" spans="1:31">
      <c r="A19" s="2">
        <v>41304</v>
      </c>
      <c r="B19" s="2" t="s">
        <v>40</v>
      </c>
      <c r="C19" s="2" t="s">
        <v>39</v>
      </c>
      <c r="D19" s="1">
        <v>8643</v>
      </c>
      <c r="E19" s="1" t="s">
        <v>36</v>
      </c>
      <c r="F19" s="1"/>
      <c r="G19" s="1"/>
      <c r="H19" s="1" t="s">
        <v>32</v>
      </c>
      <c r="I19" s="3">
        <v>189.4</v>
      </c>
      <c r="J19" s="3">
        <v>505</v>
      </c>
      <c r="K19" s="1">
        <v>37.5</v>
      </c>
      <c r="L19" s="1" t="s">
        <v>44</v>
      </c>
      <c r="M19" s="1" t="s">
        <v>46</v>
      </c>
      <c r="N19" s="1" t="s">
        <v>49</v>
      </c>
      <c r="O19" s="1" t="s">
        <v>32</v>
      </c>
      <c r="P19" s="5">
        <f>SUMIFS([QteConso],[Matricule],Tableau2[[#This Row],[Matricule]],[mois num],(Tableau2[[#This Row],[mois num]]),[année],(Tableau2[[#This Row],[année]]))</f>
        <v>1794.2600000000002</v>
      </c>
      <c r="Q19" s="1">
        <f>SUMIFS([Kms / Heures],[Matricule],Tableau2[[#This Row],[Matricule]],[mois num],(Tableau2[[#This Row],[mois num]]),[année],(Tableau2[[#This Row],[année]]))</f>
        <v>5292</v>
      </c>
      <c r="R19" s="4">
        <f>(SUMIFS([QteConso],[Matricule],Tableau2[[#This Row],[Matricule]],[année],Tableau2[[#This Row],[année]])/(SUMIFS([Kms / Heures],[Matricule],Tableau2[[#This Row],[Matricule]],[année],Tableau2[[#This Row],[année]])))*100</f>
        <v>33.905139833711267</v>
      </c>
      <c r="S19" s="5">
        <f>MONTH(Tableau2[[#This Row],[Date]])</f>
        <v>1</v>
      </c>
      <c r="T19" s="4">
        <f>(SUMIFS([QteConso],[Immat1],Tableau2[[#This Row],[Immat1]],[année],Tableau2[[#This Row],[année]])/(SUMIFS([Kms / Heures],[Immat1],Tableau2[[#This Row],[Immat1]],[année],Tableau2[[#This Row],[année]])))*100</f>
        <v>33.905139833711267</v>
      </c>
      <c r="U19" s="5" t="str">
        <f>TEXT(30*MONTH(Tableau2[[#This Row],[Date]]),"mmmm")</f>
        <v>janvier</v>
      </c>
      <c r="V19" s="5">
        <f>YEAR(Tableau2[[#This Row],[Date]])</f>
        <v>2013</v>
      </c>
      <c r="W19" s="2" t="s">
        <v>27</v>
      </c>
      <c r="X19" s="5" t="s">
        <v>56</v>
      </c>
      <c r="Y19" s="5" t="s">
        <v>52</v>
      </c>
      <c r="Z19" s="5" t="s">
        <v>30</v>
      </c>
      <c r="AA19" s="2">
        <v>38597</v>
      </c>
      <c r="AB19" s="5" t="s">
        <v>54</v>
      </c>
      <c r="AC19" s="5" t="s">
        <v>65</v>
      </c>
      <c r="AD19" s="5">
        <f>SUMIFS([QteConso],[Immat1],Tableau2[[#This Row],[Immat1]],[mois num],(Tableau2[[#This Row],[mois num]]),[année],(Tableau2[[#This Row],[année]]))</f>
        <v>1794.2600000000002</v>
      </c>
      <c r="AE19" s="5">
        <f>SUMIFS([Kms / Heures],[Immat1],Tableau2[[#This Row],[Immat1]],[mois num],(Tableau2[[#This Row],[mois num]]),[année],(Tableau2[[#This Row],[année]]))</f>
        <v>5292</v>
      </c>
    </row>
    <row r="20" spans="1:31">
      <c r="A20" s="2">
        <v>41276</v>
      </c>
      <c r="B20" s="2" t="s">
        <v>41</v>
      </c>
      <c r="C20" s="2" t="s">
        <v>42</v>
      </c>
      <c r="D20" s="1">
        <v>3366</v>
      </c>
      <c r="E20" s="1" t="s">
        <v>36</v>
      </c>
      <c r="F20" s="1"/>
      <c r="G20" s="1"/>
      <c r="H20" s="1" t="s">
        <v>32</v>
      </c>
      <c r="I20" s="3">
        <v>58.01</v>
      </c>
      <c r="J20" s="3">
        <v>197</v>
      </c>
      <c r="K20" s="1">
        <v>29.45</v>
      </c>
      <c r="L20" s="1" t="s">
        <v>44</v>
      </c>
      <c r="M20" s="1" t="s">
        <v>47</v>
      </c>
      <c r="N20" s="1" t="s">
        <v>49</v>
      </c>
      <c r="O20" s="1" t="s">
        <v>32</v>
      </c>
      <c r="P20" s="5">
        <f>SUMIFS([QteConso],[Matricule],Tableau2[[#This Row],[Matricule]],[mois num],(Tableau2[[#This Row],[mois num]]),[année],(Tableau2[[#This Row],[année]]))</f>
        <v>383.01</v>
      </c>
      <c r="Q20" s="1">
        <f>SUMIFS([Kms / Heures],[Matricule],Tableau2[[#This Row],[Matricule]],[mois num],(Tableau2[[#This Row],[mois num]]),[année],(Tableau2[[#This Row],[année]]))</f>
        <v>1318</v>
      </c>
      <c r="R20" s="4">
        <f>(SUMIFS([QteConso],[Matricule],Tableau2[[#This Row],[Matricule]],[année],Tableau2[[#This Row],[année]])/(SUMIFS([Kms / Heures],[Matricule],Tableau2[[#This Row],[Matricule]],[année],Tableau2[[#This Row],[année]])))*100</f>
        <v>29.059939301972687</v>
      </c>
      <c r="S20" s="5">
        <f>MONTH(Tableau2[[#This Row],[Date]])</f>
        <v>1</v>
      </c>
      <c r="T20" s="4">
        <f>(SUMIFS([QteConso],[Immat1],Tableau2[[#This Row],[Immat1]],[année],Tableau2[[#This Row],[année]])/(SUMIFS([Kms / Heures],[Immat1],Tableau2[[#This Row],[Immat1]],[année],Tableau2[[#This Row],[année]])))*100</f>
        <v>29.059939301972687</v>
      </c>
      <c r="U20" s="5" t="str">
        <f>TEXT(30*MONTH(Tableau2[[#This Row],[Date]]),"mmmm")</f>
        <v>janvier</v>
      </c>
      <c r="V20" s="5">
        <f>YEAR(Tableau2[[#This Row],[Date]])</f>
        <v>2013</v>
      </c>
      <c r="W20" s="2" t="s">
        <v>27</v>
      </c>
      <c r="X20" s="5" t="s">
        <v>56</v>
      </c>
      <c r="Y20" s="5" t="s">
        <v>52</v>
      </c>
      <c r="Z20" s="5" t="s">
        <v>30</v>
      </c>
      <c r="AA20" s="2">
        <v>38597</v>
      </c>
      <c r="AB20" s="5" t="s">
        <v>55</v>
      </c>
      <c r="AC20" s="5" t="s">
        <v>29</v>
      </c>
      <c r="AD20" s="5">
        <f>SUMIFS([QteConso],[Immat1],Tableau2[[#This Row],[Immat1]],[mois num],(Tableau2[[#This Row],[mois num]]),[année],(Tableau2[[#This Row],[année]]))</f>
        <v>383.01</v>
      </c>
      <c r="AE20" s="5">
        <f>SUMIFS([Kms / Heures],[Immat1],Tableau2[[#This Row],[Immat1]],[mois num],(Tableau2[[#This Row],[mois num]]),[année],(Tableau2[[#This Row],[année]]))</f>
        <v>1318</v>
      </c>
    </row>
    <row r="21" spans="1:31">
      <c r="A21" s="2">
        <v>41276</v>
      </c>
      <c r="B21" s="2" t="s">
        <v>41</v>
      </c>
      <c r="C21" s="2" t="s">
        <v>42</v>
      </c>
      <c r="D21" s="1">
        <v>3366</v>
      </c>
      <c r="E21" s="1" t="s">
        <v>36</v>
      </c>
      <c r="F21" s="1"/>
      <c r="G21" s="1"/>
      <c r="H21" s="1" t="s">
        <v>32</v>
      </c>
      <c r="I21" s="3">
        <v>177</v>
      </c>
      <c r="J21" s="3">
        <v>512</v>
      </c>
      <c r="K21" s="1">
        <v>34.57</v>
      </c>
      <c r="L21" s="1" t="s">
        <v>44</v>
      </c>
      <c r="M21" s="1" t="s">
        <v>47</v>
      </c>
      <c r="N21" s="1" t="s">
        <v>49</v>
      </c>
      <c r="O21" s="1" t="s">
        <v>32</v>
      </c>
      <c r="P21" s="5">
        <f>SUMIFS([QteConso],[Matricule],Tableau2[[#This Row],[Matricule]],[mois num],(Tableau2[[#This Row],[mois num]]),[année],(Tableau2[[#This Row],[année]]))</f>
        <v>383.01</v>
      </c>
      <c r="Q21" s="1">
        <f>SUMIFS([Kms / Heures],[Matricule],Tableau2[[#This Row],[Matricule]],[mois num],(Tableau2[[#This Row],[mois num]]),[année],(Tableau2[[#This Row],[année]]))</f>
        <v>1318</v>
      </c>
      <c r="R21" s="4">
        <f>(SUMIFS([QteConso],[Matricule],Tableau2[[#This Row],[Matricule]],[année],Tableau2[[#This Row],[année]])/(SUMIFS([Kms / Heures],[Matricule],Tableau2[[#This Row],[Matricule]],[année],Tableau2[[#This Row],[année]])))*100</f>
        <v>29.059939301972687</v>
      </c>
      <c r="S21" s="5">
        <f>MONTH(Tableau2[[#This Row],[Date]])</f>
        <v>1</v>
      </c>
      <c r="T21" s="4">
        <f>(SUMIFS([QteConso],[Immat1],Tableau2[[#This Row],[Immat1]],[année],Tableau2[[#This Row],[année]])/(SUMIFS([Kms / Heures],[Immat1],Tableau2[[#This Row],[Immat1]],[année],Tableau2[[#This Row],[année]])))*100</f>
        <v>29.059939301972687</v>
      </c>
      <c r="U21" s="5" t="str">
        <f>TEXT(30*MONTH(Tableau2[[#This Row],[Date]]),"mmmm")</f>
        <v>janvier</v>
      </c>
      <c r="V21" s="5">
        <f>YEAR(Tableau2[[#This Row],[Date]])</f>
        <v>2013</v>
      </c>
      <c r="W21" s="2" t="s">
        <v>27</v>
      </c>
      <c r="X21" s="5" t="s">
        <v>56</v>
      </c>
      <c r="Y21" s="5" t="s">
        <v>52</v>
      </c>
      <c r="Z21" s="5" t="s">
        <v>30</v>
      </c>
      <c r="AA21" s="2">
        <v>38597</v>
      </c>
      <c r="AB21" s="5" t="s">
        <v>55</v>
      </c>
      <c r="AC21" s="5" t="s">
        <v>31</v>
      </c>
      <c r="AD21" s="5">
        <f>SUMIFS([QteConso],[Immat1],Tableau2[[#This Row],[Immat1]],[mois num],(Tableau2[[#This Row],[mois num]]),[année],(Tableau2[[#This Row],[année]]))</f>
        <v>383.01</v>
      </c>
      <c r="AE21" s="5">
        <f>SUMIFS([Kms / Heures],[Immat1],Tableau2[[#This Row],[Immat1]],[mois num],(Tableau2[[#This Row],[mois num]]),[année],(Tableau2[[#This Row],[année]]))</f>
        <v>1318</v>
      </c>
    </row>
    <row r="22" spans="1:31">
      <c r="A22" s="2">
        <v>41277</v>
      </c>
      <c r="B22" s="2" t="s">
        <v>41</v>
      </c>
      <c r="C22" s="2" t="s">
        <v>42</v>
      </c>
      <c r="D22" s="1">
        <v>3366</v>
      </c>
      <c r="E22" s="1" t="s">
        <v>36</v>
      </c>
      <c r="F22" s="1"/>
      <c r="G22" s="1"/>
      <c r="H22" s="1" t="s">
        <v>32</v>
      </c>
      <c r="I22" s="3">
        <v>148</v>
      </c>
      <c r="J22" s="3">
        <v>609</v>
      </c>
      <c r="K22" s="1">
        <v>24.3</v>
      </c>
      <c r="L22" s="1" t="s">
        <v>44</v>
      </c>
      <c r="M22" s="1" t="s">
        <v>47</v>
      </c>
      <c r="N22" s="1" t="s">
        <v>49</v>
      </c>
      <c r="O22" s="1" t="s">
        <v>32</v>
      </c>
      <c r="P22" s="5">
        <f>SUMIFS([QteConso],[Matricule],Tableau2[[#This Row],[Matricule]],[mois num],(Tableau2[[#This Row],[mois num]]),[année],(Tableau2[[#This Row],[année]]))</f>
        <v>383.01</v>
      </c>
      <c r="Q22" s="1">
        <f>SUMIFS([Kms / Heures],[Matricule],Tableau2[[#This Row],[Matricule]],[mois num],(Tableau2[[#This Row],[mois num]]),[année],(Tableau2[[#This Row],[année]]))</f>
        <v>1318</v>
      </c>
      <c r="R22" s="4">
        <f>(SUMIFS([QteConso],[Matricule],Tableau2[[#This Row],[Matricule]],[année],Tableau2[[#This Row],[année]])/(SUMIFS([Kms / Heures],[Matricule],Tableau2[[#This Row],[Matricule]],[année],Tableau2[[#This Row],[année]])))*100</f>
        <v>29.059939301972687</v>
      </c>
      <c r="S22" s="5">
        <f>MONTH(Tableau2[[#This Row],[Date]])</f>
        <v>1</v>
      </c>
      <c r="T22" s="4">
        <f>(SUMIFS([QteConso],[Immat1],Tableau2[[#This Row],[Immat1]],[année],Tableau2[[#This Row],[année]])/(SUMIFS([Kms / Heures],[Immat1],Tableau2[[#This Row],[Immat1]],[année],Tableau2[[#This Row],[année]])))*100</f>
        <v>29.059939301972687</v>
      </c>
      <c r="U22" s="5" t="str">
        <f>TEXT(30*MONTH(Tableau2[[#This Row],[Date]]),"mmmm")</f>
        <v>janvier</v>
      </c>
      <c r="V22" s="5">
        <f>YEAR(Tableau2[[#This Row],[Date]])</f>
        <v>2013</v>
      </c>
      <c r="W22" s="2" t="s">
        <v>27</v>
      </c>
      <c r="X22" s="5" t="s">
        <v>56</v>
      </c>
      <c r="Y22" s="5" t="s">
        <v>52</v>
      </c>
      <c r="Z22" s="5" t="s">
        <v>30</v>
      </c>
      <c r="AA22" s="2">
        <v>38597</v>
      </c>
      <c r="AB22" s="5" t="s">
        <v>55</v>
      </c>
      <c r="AC22" s="5" t="s">
        <v>31</v>
      </c>
      <c r="AD22" s="5">
        <f>SUMIFS([QteConso],[Immat1],Tableau2[[#This Row],[Immat1]],[mois num],(Tableau2[[#This Row],[mois num]]),[année],(Tableau2[[#This Row],[année]]))</f>
        <v>383.01</v>
      </c>
      <c r="AE22" s="5">
        <f>SUMIFS([Kms / Heures],[Immat1],Tableau2[[#This Row],[Immat1]],[mois num],(Tableau2[[#This Row],[mois num]]),[année],(Tableau2[[#This Row],[année]]))</f>
        <v>1318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M36"/>
  <sheetViews>
    <sheetView workbookViewId="0">
      <selection activeCell="B22" sqref="B22"/>
    </sheetView>
  </sheetViews>
  <sheetFormatPr baseColWidth="10" defaultRowHeight="15"/>
  <cols>
    <col min="1" max="1" width="11.42578125" style="1"/>
    <col min="2" max="2" width="15" customWidth="1"/>
    <col min="3" max="3" width="17.85546875" customWidth="1"/>
    <col min="4" max="5" width="9.7109375" customWidth="1"/>
    <col min="6" max="6" width="23.140625" customWidth="1"/>
    <col min="7" max="11" width="23.140625" bestFit="1" customWidth="1"/>
  </cols>
  <sheetData>
    <row r="2" spans="2:13">
      <c r="B2" s="6" t="s">
        <v>19</v>
      </c>
      <c r="C2" s="1" t="s">
        <v>57</v>
      </c>
    </row>
    <row r="3" spans="2:13">
      <c r="B3" s="6" t="s">
        <v>21</v>
      </c>
      <c r="C3" s="1" t="s">
        <v>57</v>
      </c>
    </row>
    <row r="4" spans="2:13">
      <c r="B4" s="6" t="s">
        <v>11</v>
      </c>
      <c r="C4" s="1" t="s">
        <v>57</v>
      </c>
    </row>
    <row r="6" spans="2:13">
      <c r="B6" s="6" t="s">
        <v>4</v>
      </c>
      <c r="C6" t="s">
        <v>60</v>
      </c>
    </row>
    <row r="7" spans="2:13">
      <c r="B7" s="1" t="s">
        <v>34</v>
      </c>
      <c r="C7" s="4">
        <v>30.294974003466209</v>
      </c>
    </row>
    <row r="8" spans="2:13">
      <c r="B8" s="1" t="s">
        <v>35</v>
      </c>
      <c r="C8" s="4">
        <v>31.931232091690543</v>
      </c>
    </row>
    <row r="9" spans="2:13">
      <c r="B9" s="1" t="s">
        <v>36</v>
      </c>
      <c r="C9" s="4">
        <v>33.59696618730495</v>
      </c>
      <c r="L9" s="4"/>
      <c r="M9" s="4"/>
    </row>
    <row r="10" spans="2:13">
      <c r="B10" s="1" t="s">
        <v>73</v>
      </c>
      <c r="C10" s="4">
        <v>32.869546236934674</v>
      </c>
      <c r="L10" s="4"/>
      <c r="M10" s="4"/>
    </row>
    <row r="11" spans="2:13">
      <c r="L11" s="4"/>
      <c r="M11" s="4"/>
    </row>
    <row r="12" spans="2:13">
      <c r="L12" s="4"/>
      <c r="M12" s="4"/>
    </row>
    <row r="13" spans="2:13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2:13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2:13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2:13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2:13">
      <c r="B22" s="1" t="s">
        <v>36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2:13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2:13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2:13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2:13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2:13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2:13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2:13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2:13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2:13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3:1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3:13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3:13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3:13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34"/>
  <sheetViews>
    <sheetView workbookViewId="0">
      <selection activeCell="B6" sqref="B6"/>
    </sheetView>
  </sheetViews>
  <sheetFormatPr baseColWidth="10" defaultRowHeight="15"/>
  <cols>
    <col min="1" max="1" width="21.7109375" customWidth="1"/>
    <col min="2" max="2" width="23.85546875" bestFit="1" customWidth="1"/>
    <col min="3" max="3" width="5.5703125" customWidth="1"/>
    <col min="4" max="4" width="11.42578125" customWidth="1"/>
    <col min="5" max="6" width="5.5703125" customWidth="1"/>
    <col min="7" max="7" width="11.5703125" customWidth="1"/>
    <col min="8" max="8" width="17.28515625" bestFit="1" customWidth="1"/>
    <col min="9" max="9" width="21.7109375" bestFit="1" customWidth="1"/>
    <col min="10" max="10" width="17.28515625" bestFit="1" customWidth="1"/>
    <col min="11" max="11" width="21.7109375" bestFit="1" customWidth="1"/>
    <col min="12" max="12" width="17.28515625" bestFit="1" customWidth="1"/>
    <col min="13" max="13" width="21.7109375" bestFit="1" customWidth="1"/>
  </cols>
  <sheetData>
    <row r="1" spans="1:16">
      <c r="A1" s="6" t="s">
        <v>19</v>
      </c>
      <c r="B1" s="1" t="s">
        <v>57</v>
      </c>
    </row>
    <row r="2" spans="1:16">
      <c r="A2" s="6" t="s">
        <v>23</v>
      </c>
      <c r="B2" s="1" t="s">
        <v>57</v>
      </c>
    </row>
    <row r="3" spans="1:16">
      <c r="A3" s="6" t="s">
        <v>64</v>
      </c>
      <c r="B3" s="1" t="s">
        <v>57</v>
      </c>
    </row>
    <row r="5" spans="1:16">
      <c r="A5" s="6" t="s">
        <v>63</v>
      </c>
      <c r="B5" s="6" t="s">
        <v>58</v>
      </c>
    </row>
    <row r="6" spans="1:16">
      <c r="B6" s="1" t="s">
        <v>43</v>
      </c>
      <c r="D6" s="1" t="s">
        <v>44</v>
      </c>
    </row>
    <row r="7" spans="1:16">
      <c r="A7" s="6" t="s">
        <v>59</v>
      </c>
      <c r="B7" s="1" t="s">
        <v>29</v>
      </c>
      <c r="C7" s="1" t="s">
        <v>65</v>
      </c>
      <c r="D7" s="1" t="s">
        <v>29</v>
      </c>
      <c r="E7" s="1" t="s">
        <v>65</v>
      </c>
      <c r="F7" s="1" t="s">
        <v>31</v>
      </c>
      <c r="N7" s="4"/>
      <c r="O7" s="4"/>
      <c r="P7" s="4"/>
    </row>
    <row r="8" spans="1:16">
      <c r="A8" s="7" t="s">
        <v>45</v>
      </c>
      <c r="B8" s="4"/>
      <c r="C8" s="4"/>
      <c r="D8" s="4"/>
      <c r="E8" s="4"/>
      <c r="F8" s="4"/>
      <c r="N8" s="4"/>
      <c r="O8" s="4"/>
      <c r="P8" s="4"/>
    </row>
    <row r="9" spans="1:16">
      <c r="A9" s="11" t="s">
        <v>54</v>
      </c>
      <c r="B9" s="4">
        <v>30.613731509907893</v>
      </c>
      <c r="C9" s="4">
        <v>30.613731509907893</v>
      </c>
      <c r="D9" s="4"/>
      <c r="E9" s="4"/>
      <c r="F9" s="4"/>
      <c r="N9" s="4"/>
      <c r="O9" s="4"/>
      <c r="P9" s="4"/>
    </row>
    <row r="10" spans="1:16">
      <c r="A10" s="11" t="s">
        <v>55</v>
      </c>
      <c r="B10" s="4">
        <v>30.613731509907893</v>
      </c>
      <c r="C10" s="4"/>
      <c r="D10" s="4"/>
      <c r="E10" s="4"/>
      <c r="F10" s="4"/>
      <c r="N10" s="4"/>
      <c r="O10" s="4"/>
      <c r="P10" s="4"/>
    </row>
    <row r="11" spans="1:16">
      <c r="A11" s="7" t="s">
        <v>46</v>
      </c>
      <c r="B11" s="4"/>
      <c r="C11" s="4"/>
      <c r="D11" s="4"/>
      <c r="E11" s="4"/>
      <c r="F11" s="4"/>
      <c r="H11" s="4"/>
      <c r="I11" s="4"/>
      <c r="J11" s="4"/>
      <c r="K11" s="4"/>
      <c r="L11" s="4"/>
      <c r="M11" s="4"/>
      <c r="N11" s="4"/>
      <c r="O11" s="4"/>
      <c r="P11" s="4"/>
    </row>
    <row r="12" spans="1:16">
      <c r="A12" s="11" t="s">
        <v>54</v>
      </c>
      <c r="B12" s="4"/>
      <c r="C12" s="4"/>
      <c r="D12" s="4"/>
      <c r="E12" s="4">
        <v>33.905139833711267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>
      <c r="A13" s="11" t="s">
        <v>55</v>
      </c>
      <c r="B13" s="4"/>
      <c r="C13" s="4"/>
      <c r="D13" s="4">
        <v>33.905139833711267</v>
      </c>
      <c r="E13" s="4">
        <v>33.905139833711267</v>
      </c>
      <c r="F13" s="4">
        <v>33.905139833711267</v>
      </c>
      <c r="G13" s="9"/>
      <c r="H13" s="9"/>
      <c r="I13" s="9"/>
      <c r="J13" s="10"/>
      <c r="K13" s="10"/>
      <c r="L13" s="4"/>
      <c r="M13" s="4"/>
      <c r="N13" s="4"/>
      <c r="O13" s="4"/>
      <c r="P13" s="4"/>
    </row>
    <row r="14" spans="1:16">
      <c r="A14" s="7" t="s">
        <v>47</v>
      </c>
      <c r="B14" s="4"/>
      <c r="C14" s="4"/>
      <c r="D14" s="4"/>
      <c r="E14" s="4"/>
      <c r="F14" s="4"/>
      <c r="G14" s="9"/>
      <c r="H14" s="9"/>
      <c r="I14" s="9"/>
      <c r="J14" s="10"/>
      <c r="K14" s="10"/>
      <c r="L14" s="4"/>
      <c r="M14" s="4"/>
      <c r="N14" s="4"/>
      <c r="O14" s="4"/>
      <c r="P14" s="4"/>
    </row>
    <row r="15" spans="1:16">
      <c r="A15" s="11" t="s">
        <v>55</v>
      </c>
      <c r="B15" s="4"/>
      <c r="C15" s="4"/>
      <c r="D15" s="4">
        <v>29.059939301972687</v>
      </c>
      <c r="E15" s="4"/>
      <c r="F15" s="4">
        <v>29.059939301972687</v>
      </c>
      <c r="G15" s="9"/>
      <c r="H15" s="9"/>
      <c r="I15" s="9"/>
      <c r="J15" s="10"/>
      <c r="K15" s="10"/>
      <c r="L15" s="4"/>
      <c r="M15" s="4"/>
      <c r="N15" s="4"/>
      <c r="O15" s="4"/>
      <c r="P15" s="4"/>
    </row>
    <row r="16" spans="1:16">
      <c r="A16" s="12"/>
      <c r="B16" s="9"/>
      <c r="C16" s="9"/>
      <c r="D16" s="9"/>
      <c r="E16" s="9"/>
      <c r="F16" s="9"/>
      <c r="G16" s="9"/>
      <c r="H16" s="9"/>
      <c r="I16" s="9"/>
      <c r="J16" s="10"/>
      <c r="K16" s="10"/>
      <c r="L16" s="4"/>
      <c r="M16" s="4"/>
      <c r="N16" s="4"/>
      <c r="O16" s="4"/>
      <c r="P16" s="4"/>
    </row>
    <row r="17" spans="1:16">
      <c r="A17" s="12"/>
      <c r="B17" s="13"/>
      <c r="C17" s="9"/>
      <c r="D17" s="9"/>
      <c r="E17" s="9"/>
      <c r="F17" s="9"/>
      <c r="G17" s="9"/>
      <c r="H17" s="9"/>
      <c r="I17" s="9"/>
      <c r="J17" s="10"/>
      <c r="K17" s="10"/>
      <c r="L17" s="4"/>
      <c r="M17" s="4"/>
      <c r="N17" s="4"/>
      <c r="O17" s="4"/>
      <c r="P17" s="4"/>
    </row>
    <row r="18" spans="1:16">
      <c r="A18" s="12"/>
      <c r="B18" s="9"/>
      <c r="C18" s="9"/>
      <c r="D18" s="9"/>
      <c r="E18" s="9"/>
      <c r="F18" s="9"/>
      <c r="G18" s="9"/>
      <c r="H18" s="9"/>
      <c r="I18" s="9"/>
      <c r="J18" s="10"/>
      <c r="K18" s="10"/>
      <c r="L18" s="4"/>
      <c r="M18" s="4"/>
      <c r="N18" s="4"/>
      <c r="O18" s="4"/>
      <c r="P18" s="4"/>
    </row>
    <row r="19" spans="1:16">
      <c r="A19" s="12"/>
      <c r="B19" s="9"/>
      <c r="C19" s="9"/>
      <c r="D19" s="9"/>
      <c r="E19" s="9"/>
      <c r="F19" s="9"/>
      <c r="G19" s="9"/>
      <c r="H19" s="9"/>
      <c r="I19" s="9"/>
      <c r="J19" s="10"/>
      <c r="K19" s="10"/>
      <c r="L19" s="4"/>
      <c r="M19" s="4"/>
      <c r="N19" s="4"/>
      <c r="O19" s="4"/>
      <c r="P19" s="4"/>
    </row>
    <row r="20" spans="1:16">
      <c r="A20" s="12"/>
      <c r="B20" s="9"/>
      <c r="C20" s="9"/>
      <c r="D20" s="9"/>
      <c r="E20" s="9"/>
      <c r="F20" s="9"/>
      <c r="G20" s="9"/>
      <c r="H20" s="9"/>
      <c r="I20" s="9"/>
      <c r="J20" s="10"/>
      <c r="K20" s="10"/>
      <c r="L20" s="4"/>
      <c r="M20" s="4"/>
      <c r="N20" s="4"/>
      <c r="O20" s="4"/>
      <c r="P20" s="4"/>
    </row>
    <row r="21" spans="1:16">
      <c r="A21" s="12"/>
      <c r="B21" s="9"/>
      <c r="C21" s="9"/>
      <c r="D21" s="9"/>
      <c r="E21" s="9"/>
      <c r="F21" s="9"/>
      <c r="G21" s="9"/>
      <c r="H21" s="9"/>
      <c r="I21" s="9"/>
      <c r="J21" s="10"/>
      <c r="K21" s="10"/>
      <c r="L21" s="4"/>
      <c r="M21" s="4"/>
      <c r="N21" s="4"/>
      <c r="O21" s="4"/>
      <c r="P21" s="4"/>
    </row>
    <row r="22" spans="1:16">
      <c r="A22" s="12"/>
      <c r="B22" s="9"/>
      <c r="C22" s="9"/>
      <c r="D22" s="9"/>
      <c r="E22" s="9"/>
      <c r="F22" s="9"/>
      <c r="G22" s="9"/>
      <c r="H22" s="9"/>
      <c r="I22" s="9"/>
      <c r="J22" s="10"/>
      <c r="K22" s="10"/>
      <c r="L22" s="4"/>
      <c r="M22" s="4"/>
      <c r="N22" s="4"/>
      <c r="O22" s="4"/>
      <c r="P22" s="4"/>
    </row>
    <row r="23" spans="1:16">
      <c r="A23" s="12"/>
      <c r="B23" s="9"/>
      <c r="C23" s="9"/>
      <c r="D23" s="9"/>
      <c r="E23" s="9"/>
      <c r="F23" s="9"/>
      <c r="G23" s="9"/>
      <c r="H23" s="9"/>
      <c r="I23" s="9"/>
      <c r="J23" s="10"/>
      <c r="K23" s="10"/>
      <c r="L23" s="4"/>
      <c r="M23" s="4"/>
      <c r="N23" s="4"/>
      <c r="O23" s="4"/>
      <c r="P23" s="4"/>
    </row>
    <row r="24" spans="1:16">
      <c r="A24" s="12"/>
      <c r="B24" s="9"/>
      <c r="C24" s="9"/>
      <c r="D24" s="9"/>
      <c r="E24" s="9"/>
      <c r="F24" s="9"/>
      <c r="G24" s="9"/>
      <c r="H24" s="9"/>
      <c r="I24" s="9"/>
      <c r="J24" s="10"/>
      <c r="K24" s="10"/>
      <c r="L24" s="4"/>
      <c r="M24" s="4"/>
      <c r="N24" s="4"/>
      <c r="O24" s="4"/>
      <c r="P24" s="4"/>
    </row>
    <row r="25" spans="1:16">
      <c r="A25" s="12"/>
      <c r="B25" s="9"/>
      <c r="C25" s="9"/>
      <c r="D25" s="9"/>
      <c r="E25" s="9"/>
      <c r="F25" s="9"/>
      <c r="G25" s="9"/>
      <c r="H25" s="9"/>
      <c r="I25" s="9"/>
      <c r="J25" s="10"/>
      <c r="K25" s="10"/>
      <c r="L25" s="4"/>
      <c r="M25" s="4"/>
      <c r="N25" s="4"/>
      <c r="O25" s="4"/>
      <c r="P25" s="4"/>
    </row>
    <row r="26" spans="1:16">
      <c r="A26" s="12"/>
      <c r="B26" s="9"/>
      <c r="C26" s="9"/>
      <c r="D26" s="9"/>
      <c r="E26" s="9"/>
      <c r="F26" s="9"/>
      <c r="G26" s="9"/>
      <c r="H26" s="9"/>
      <c r="I26" s="9"/>
      <c r="J26" s="10"/>
      <c r="K26" s="10"/>
      <c r="L26" s="4"/>
      <c r="M26" s="4"/>
      <c r="N26" s="4"/>
      <c r="O26" s="4"/>
      <c r="P26" s="4"/>
    </row>
    <row r="27" spans="1:16">
      <c r="A27" s="12"/>
      <c r="B27" s="9"/>
      <c r="C27" s="9"/>
      <c r="D27" s="9"/>
      <c r="E27" s="9"/>
      <c r="F27" s="9"/>
      <c r="G27" s="9"/>
      <c r="H27" s="9"/>
      <c r="I27" s="9"/>
      <c r="J27" s="10"/>
      <c r="K27" s="10"/>
      <c r="L27" s="4"/>
      <c r="M27" s="4"/>
      <c r="N27" s="4"/>
      <c r="O27" s="4"/>
      <c r="P27" s="4"/>
    </row>
    <row r="28" spans="1:16">
      <c r="A28" s="8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4"/>
      <c r="M28" s="4"/>
      <c r="N28" s="4"/>
      <c r="O28" s="4"/>
      <c r="P28" s="4"/>
    </row>
    <row r="29" spans="1:16">
      <c r="A29" s="8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4"/>
      <c r="M29" s="4"/>
      <c r="N29" s="4"/>
      <c r="O29" s="4"/>
      <c r="P29" s="4"/>
    </row>
    <row r="30" spans="1:16">
      <c r="A30" s="8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4"/>
      <c r="M30" s="4"/>
      <c r="N30" s="4"/>
      <c r="O30" s="4"/>
      <c r="P30" s="4"/>
    </row>
    <row r="31" spans="1:16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2:16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2:16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M53"/>
  <sheetViews>
    <sheetView showGridLines="0" zoomScaleNormal="100" workbookViewId="0">
      <selection activeCell="B37" sqref="B37"/>
    </sheetView>
  </sheetViews>
  <sheetFormatPr baseColWidth="10" defaultRowHeight="15"/>
  <cols>
    <col min="1" max="1" width="3.42578125" style="1" customWidth="1"/>
    <col min="2" max="2" width="26.7109375" style="4" customWidth="1"/>
    <col min="3" max="3" width="10" style="1" customWidth="1"/>
    <col min="4" max="4" width="7.5703125" style="4" customWidth="1"/>
    <col min="5" max="5" width="16.5703125" style="1" customWidth="1"/>
    <col min="6" max="6" width="11.42578125" style="1" customWidth="1"/>
    <col min="7" max="8" width="11.42578125" style="1"/>
    <col min="9" max="9" width="3.7109375" style="1" customWidth="1"/>
    <col min="10" max="10" width="7.42578125" style="1" customWidth="1"/>
    <col min="11" max="16384" width="11.42578125" style="1"/>
  </cols>
  <sheetData>
    <row r="1" spans="1:10">
      <c r="A1" s="8"/>
      <c r="B1" s="10"/>
      <c r="C1" s="8"/>
      <c r="D1" s="10"/>
      <c r="E1" s="8"/>
      <c r="F1" s="8"/>
      <c r="G1" s="8"/>
      <c r="H1" s="8"/>
      <c r="I1" s="8"/>
      <c r="J1" s="8"/>
    </row>
    <row r="2" spans="1:10">
      <c r="A2" s="14"/>
      <c r="B2" s="10"/>
      <c r="C2" s="8"/>
      <c r="D2" s="10"/>
      <c r="E2" s="8"/>
      <c r="F2" s="8"/>
      <c r="G2" s="8"/>
      <c r="H2" s="8"/>
      <c r="I2" s="8"/>
      <c r="J2" s="8"/>
    </row>
    <row r="3" spans="1:10">
      <c r="A3" s="8"/>
      <c r="B3" s="10"/>
      <c r="C3" s="8"/>
      <c r="D3" s="10"/>
      <c r="E3" s="8"/>
      <c r="F3" s="8"/>
      <c r="G3" s="8"/>
      <c r="H3" s="8"/>
      <c r="I3" s="8"/>
      <c r="J3" s="8"/>
    </row>
    <row r="4" spans="1:10">
      <c r="A4" s="8"/>
      <c r="B4" s="10"/>
      <c r="C4" s="8"/>
      <c r="D4" s="10"/>
      <c r="E4" s="8"/>
      <c r="F4" s="8"/>
      <c r="G4" s="8"/>
      <c r="H4" s="8"/>
      <c r="I4" s="8"/>
      <c r="J4" s="8"/>
    </row>
    <row r="5" spans="1:10">
      <c r="A5" s="8"/>
      <c r="B5" s="10"/>
      <c r="C5" s="8"/>
      <c r="D5" s="10"/>
      <c r="E5" s="8"/>
      <c r="F5" s="8"/>
      <c r="G5" s="8"/>
      <c r="H5" s="8"/>
      <c r="I5" s="8"/>
      <c r="J5" s="8"/>
    </row>
    <row r="6" spans="1:10">
      <c r="A6" s="8"/>
      <c r="B6" s="10"/>
      <c r="C6" s="8"/>
      <c r="D6" s="10"/>
      <c r="E6" s="15"/>
      <c r="F6" s="8"/>
      <c r="G6" s="8"/>
      <c r="H6" s="8"/>
      <c r="I6" s="8"/>
      <c r="J6" s="8"/>
    </row>
    <row r="7" spans="1:10">
      <c r="A7" s="8" t="s">
        <v>66</v>
      </c>
      <c r="B7" s="10">
        <f ca="1">B9+3</f>
        <v>33.613731509907893</v>
      </c>
      <c r="C7" s="8"/>
      <c r="D7" s="10"/>
      <c r="E7" s="8"/>
      <c r="F7" s="8"/>
      <c r="G7" s="8"/>
      <c r="H7" s="8"/>
      <c r="I7" s="8"/>
      <c r="J7" s="8"/>
    </row>
    <row r="8" spans="1:10">
      <c r="A8" s="8" t="s">
        <v>67</v>
      </c>
      <c r="B8" s="10">
        <f ca="1">B9+1</f>
        <v>31.613731509907893</v>
      </c>
      <c r="C8" s="8"/>
      <c r="D8" s="10"/>
      <c r="E8" s="8"/>
      <c r="F8" s="8"/>
      <c r="G8" s="8"/>
      <c r="H8" s="8"/>
      <c r="I8" s="8"/>
      <c r="J8" s="8"/>
    </row>
    <row r="9" spans="1:10">
      <c r="A9" s="8" t="s">
        <v>68</v>
      </c>
      <c r="B9" s="10">
        <f ca="1">GETPIVOTDATA("mensuel veh",'TCD veh'!$A$5,"Société",F21,"Agence",F22,"type",H24,"Activité",F23)</f>
        <v>30.613731509907893</v>
      </c>
      <c r="C9" s="8"/>
      <c r="D9" s="10"/>
      <c r="E9" s="8"/>
      <c r="F9" s="8"/>
      <c r="G9" s="10"/>
      <c r="H9" s="8"/>
      <c r="I9" s="8"/>
      <c r="J9" s="8"/>
    </row>
    <row r="10" spans="1:10">
      <c r="A10" s="8" t="s">
        <v>69</v>
      </c>
      <c r="B10" s="10">
        <f ca="1">B9-1</f>
        <v>29.613731509907893</v>
      </c>
      <c r="C10" s="8"/>
      <c r="D10" s="10"/>
      <c r="E10" s="16"/>
      <c r="F10" s="8"/>
      <c r="G10" s="10"/>
      <c r="H10" s="8"/>
      <c r="I10" s="8"/>
      <c r="J10" s="8"/>
    </row>
    <row r="11" spans="1:10">
      <c r="A11" s="8" t="s">
        <v>70</v>
      </c>
      <c r="B11" s="10">
        <f ca="1">B9-3</f>
        <v>27.613731509907893</v>
      </c>
      <c r="C11" s="8"/>
      <c r="D11" s="10"/>
      <c r="E11" s="8"/>
      <c r="G11" s="8"/>
      <c r="H11" s="8"/>
      <c r="I11" s="8"/>
      <c r="J11" s="8"/>
    </row>
    <row r="12" spans="1:10">
      <c r="A12" s="8"/>
      <c r="B12" s="10"/>
      <c r="C12" s="8"/>
      <c r="D12" s="10"/>
      <c r="E12" s="8"/>
      <c r="F12" s="8"/>
      <c r="G12" s="8"/>
      <c r="H12" s="8"/>
      <c r="I12" s="8"/>
      <c r="J12" s="8"/>
    </row>
    <row r="13" spans="1:10">
      <c r="A13" s="17"/>
      <c r="B13" s="18"/>
      <c r="C13" s="8"/>
      <c r="D13" s="10"/>
      <c r="E13" s="8"/>
      <c r="F13" s="8"/>
      <c r="G13" s="8"/>
      <c r="H13" s="8"/>
      <c r="I13" s="8"/>
      <c r="J13" s="8"/>
    </row>
    <row r="14" spans="1:10" ht="15.75">
      <c r="A14" s="8"/>
      <c r="B14" s="10"/>
      <c r="C14" s="8"/>
      <c r="D14" s="10"/>
      <c r="E14" s="8"/>
      <c r="F14" s="19"/>
      <c r="G14" s="20"/>
      <c r="H14" s="8"/>
      <c r="I14" s="8"/>
      <c r="J14" s="8"/>
    </row>
    <row r="15" spans="1:10">
      <c r="A15" s="8"/>
      <c r="B15" s="10"/>
      <c r="C15" s="8"/>
      <c r="D15" s="10"/>
      <c r="E15" s="8"/>
      <c r="F15" s="8"/>
      <c r="G15" s="8"/>
      <c r="H15" s="8"/>
      <c r="I15" s="8"/>
      <c r="J15" s="8"/>
    </row>
    <row r="16" spans="1:10">
      <c r="A16" s="8"/>
      <c r="B16" s="10"/>
      <c r="C16" s="8"/>
      <c r="D16" s="10"/>
      <c r="E16" s="8"/>
      <c r="F16" s="8"/>
      <c r="G16" s="8"/>
      <c r="H16" s="8"/>
      <c r="I16" s="8"/>
      <c r="J16" s="8"/>
    </row>
    <row r="17" spans="1:13">
      <c r="A17" s="8"/>
      <c r="B17" s="10"/>
      <c r="C17" s="8"/>
      <c r="D17" s="10"/>
      <c r="E17" s="8"/>
      <c r="F17" s="8"/>
      <c r="G17" s="8"/>
      <c r="H17" s="8"/>
      <c r="I17" s="8"/>
      <c r="J17" s="8"/>
    </row>
    <row r="18" spans="1:13">
      <c r="A18" s="8"/>
      <c r="B18" s="10"/>
      <c r="C18" s="8"/>
      <c r="D18" s="10"/>
      <c r="E18" s="8"/>
      <c r="F18" s="16"/>
      <c r="G18" s="8"/>
      <c r="H18" s="8"/>
      <c r="I18" s="8"/>
      <c r="J18" s="8"/>
    </row>
    <row r="19" spans="1:13">
      <c r="A19" s="8"/>
      <c r="B19" s="10"/>
      <c r="C19" s="8"/>
      <c r="D19" s="10"/>
      <c r="E19" s="8"/>
      <c r="F19" s="8"/>
      <c r="G19" s="8"/>
      <c r="H19" s="8"/>
      <c r="I19" s="8"/>
      <c r="J19" s="8"/>
    </row>
    <row r="20" spans="1:13" ht="21">
      <c r="A20" s="31"/>
      <c r="B20" s="32" t="s">
        <v>74</v>
      </c>
      <c r="C20" s="33"/>
      <c r="D20" s="34"/>
      <c r="E20" s="33"/>
      <c r="F20" s="33"/>
      <c r="G20" s="33"/>
      <c r="H20" s="33"/>
      <c r="I20" s="35"/>
      <c r="J20" s="8"/>
    </row>
    <row r="21" spans="1:13" ht="23.25">
      <c r="A21" s="36"/>
      <c r="B21" s="10"/>
      <c r="C21" s="8"/>
      <c r="D21" s="10"/>
      <c r="E21" s="8"/>
      <c r="F21" s="21" t="str">
        <f ca="1">VLOOKUP(B22,Tableau2[[nom complet]:[Société]],8,FALSE)</f>
        <v>SOCIETE 1</v>
      </c>
      <c r="G21" s="8"/>
      <c r="H21" s="8"/>
      <c r="I21" s="37"/>
      <c r="J21" s="8"/>
    </row>
    <row r="22" spans="1:13" ht="26.25">
      <c r="A22" s="36"/>
      <c r="B22" s="22" t="s">
        <v>35</v>
      </c>
      <c r="C22" s="8"/>
      <c r="D22" s="10"/>
      <c r="E22" s="8"/>
      <c r="F22" s="23" t="str">
        <f ca="1">VLOOKUP(B22,Tableau2[[nom complet]:[Agence]],9,FALSE)</f>
        <v>AGENCE 1</v>
      </c>
      <c r="G22" s="15"/>
      <c r="H22" s="8"/>
      <c r="I22" s="37"/>
      <c r="J22" s="8"/>
      <c r="M22" s="4"/>
    </row>
    <row r="23" spans="1:13" ht="18.75">
      <c r="A23" s="36"/>
      <c r="B23" s="10"/>
      <c r="C23" s="8"/>
      <c r="D23" s="10"/>
      <c r="E23" s="8"/>
      <c r="F23" s="23" t="str">
        <f ca="1">VLOOKUP(B22,Tableau2[[nom complet]:[Activité]],31,FALSE)</f>
        <v>E1</v>
      </c>
      <c r="G23" s="8"/>
      <c r="H23" s="8"/>
      <c r="I23" s="37"/>
      <c r="J23" s="8"/>
    </row>
    <row r="24" spans="1:13" ht="21">
      <c r="A24" s="36"/>
      <c r="B24" s="24">
        <f>GETPIVOTDATA("mensuel",'TCD perso'!$B$6,"nom complet",B22)</f>
        <v>31.931232091690543</v>
      </c>
      <c r="C24" s="25" t="s">
        <v>71</v>
      </c>
      <c r="D24" s="10"/>
      <c r="E24" s="8"/>
      <c r="F24" s="26" t="s">
        <v>72</v>
      </c>
      <c r="G24" s="26"/>
      <c r="H24" s="23" t="str">
        <f ca="1">VLOOKUP(B22,Tableau2[[nom complet]:[type]],30,FALSE)</f>
        <v>TYPE 2</v>
      </c>
      <c r="I24" s="37"/>
      <c r="J24" s="8"/>
    </row>
    <row r="25" spans="1:13">
      <c r="A25" s="36"/>
      <c r="B25" s="10"/>
      <c r="C25" s="8"/>
      <c r="D25" s="10"/>
      <c r="E25" s="8"/>
      <c r="F25" s="8"/>
      <c r="G25" s="8"/>
      <c r="H25" s="8"/>
      <c r="I25" s="37"/>
      <c r="J25" s="8"/>
    </row>
    <row r="26" spans="1:13">
      <c r="A26" s="36"/>
      <c r="B26" s="10"/>
      <c r="C26" s="8"/>
      <c r="D26" s="10"/>
      <c r="E26" s="8"/>
      <c r="F26" s="8"/>
      <c r="G26" s="8"/>
      <c r="H26" s="8"/>
      <c r="I26" s="37"/>
      <c r="J26" s="8"/>
    </row>
    <row r="27" spans="1:13">
      <c r="A27" s="36"/>
      <c r="B27" s="10"/>
      <c r="C27" s="8"/>
      <c r="D27" s="10"/>
      <c r="E27" s="8"/>
      <c r="F27" s="8"/>
      <c r="G27" s="8"/>
      <c r="H27" s="8"/>
      <c r="I27" s="37"/>
      <c r="J27" s="8"/>
    </row>
    <row r="28" spans="1:13">
      <c r="A28" s="36"/>
      <c r="B28" s="10"/>
      <c r="C28" s="8"/>
      <c r="D28" s="10"/>
      <c r="E28" s="8"/>
      <c r="F28" s="8"/>
      <c r="G28" s="8"/>
      <c r="H28" s="8"/>
      <c r="I28" s="37"/>
      <c r="J28" s="8"/>
    </row>
    <row r="29" spans="1:13">
      <c r="A29" s="36"/>
      <c r="B29" s="10"/>
      <c r="C29" s="8"/>
      <c r="D29" s="10"/>
      <c r="E29" s="8"/>
      <c r="F29" s="8"/>
      <c r="G29" s="8"/>
      <c r="H29" s="8"/>
      <c r="I29" s="37"/>
      <c r="J29" s="8"/>
    </row>
    <row r="30" spans="1:13" ht="30.95" customHeight="1">
      <c r="A30" s="36"/>
      <c r="B30" s="10"/>
      <c r="C30" s="8"/>
      <c r="D30" s="10"/>
      <c r="E30" s="8"/>
      <c r="F30" s="8"/>
      <c r="G30" s="8"/>
      <c r="H30" s="8"/>
      <c r="I30" s="37"/>
      <c r="J30" s="8"/>
    </row>
    <row r="31" spans="1:13" ht="48.75" customHeight="1">
      <c r="A31" s="36"/>
      <c r="B31" s="27" t="str">
        <f ca="1">"Moins de "&amp;ROUND(B11,2)&amp;" Litres"</f>
        <v>Moins de 27,61 Litres</v>
      </c>
      <c r="C31" s="27"/>
      <c r="D31" s="10"/>
      <c r="E31" s="8"/>
      <c r="F31" s="8"/>
      <c r="G31" s="28"/>
      <c r="H31" s="28" t="s">
        <v>70</v>
      </c>
      <c r="I31" s="37"/>
      <c r="J31" s="8"/>
    </row>
    <row r="32" spans="1:13" ht="48.75" customHeight="1">
      <c r="A32" s="36"/>
      <c r="B32" s="27" t="str">
        <f ca="1">"Entre "&amp;ROUND(B11,2)&amp;" et "&amp;ROUND(B10,2)&amp;" Litres"</f>
        <v>Entre 27,61 et 29,61 Litres</v>
      </c>
      <c r="C32" s="27"/>
      <c r="D32" s="10"/>
      <c r="E32" s="8"/>
      <c r="F32" s="8"/>
      <c r="G32" s="28"/>
      <c r="H32" s="28" t="s">
        <v>69</v>
      </c>
      <c r="I32" s="37"/>
      <c r="J32" s="8"/>
    </row>
    <row r="33" spans="1:12" ht="48.75" customHeight="1">
      <c r="A33" s="36"/>
      <c r="B33" s="27" t="str">
        <f ca="1">"Entre "&amp;ROUND(B10,2)&amp;" et "&amp;ROUND(B8,2)&amp;" Litres"</f>
        <v>Entre 29,61 et 31,61 Litres</v>
      </c>
      <c r="C33" s="27"/>
      <c r="D33" s="10"/>
      <c r="E33" s="8"/>
      <c r="F33" s="8"/>
      <c r="G33" s="28"/>
      <c r="H33" s="28" t="s">
        <v>68</v>
      </c>
      <c r="I33" s="37"/>
      <c r="J33" s="8"/>
    </row>
    <row r="34" spans="1:12" ht="48.75" customHeight="1">
      <c r="A34" s="36"/>
      <c r="B34" s="27" t="str">
        <f ca="1">"Entre "&amp;ROUND(B8,2)&amp;" et "&amp;ROUND(B7,2)&amp;" Litres"</f>
        <v>Entre 31,61 et 33,61 Litres</v>
      </c>
      <c r="C34" s="27"/>
      <c r="D34" s="10"/>
      <c r="E34" s="8"/>
      <c r="F34" s="8"/>
      <c r="G34" s="28"/>
      <c r="H34" s="28" t="s">
        <v>67</v>
      </c>
      <c r="I34" s="37"/>
      <c r="J34" s="8"/>
    </row>
    <row r="35" spans="1:12" ht="48.75" customHeight="1">
      <c r="A35" s="36"/>
      <c r="B35" s="27" t="str">
        <f ca="1">" Plus de "&amp;ROUND(B7,2)&amp;" Litres"</f>
        <v xml:space="preserve"> Plus de 33,61 Litres</v>
      </c>
      <c r="C35" s="27"/>
      <c r="D35" s="10"/>
      <c r="E35" s="8"/>
      <c r="F35" s="8"/>
      <c r="G35" s="28"/>
      <c r="H35" s="28" t="s">
        <v>66</v>
      </c>
      <c r="I35" s="37"/>
      <c r="J35" s="8"/>
    </row>
    <row r="36" spans="1:12" ht="48.75" customHeight="1">
      <c r="A36" s="36"/>
      <c r="B36" s="29"/>
      <c r="C36" s="8"/>
      <c r="D36" s="10"/>
      <c r="E36" s="8"/>
      <c r="F36" s="8"/>
      <c r="G36" s="8"/>
      <c r="H36" s="8"/>
      <c r="I36" s="37"/>
      <c r="J36" s="8"/>
    </row>
    <row r="37" spans="1:12" ht="48.75" customHeight="1">
      <c r="A37" s="36"/>
      <c r="B37" s="30" t="str">
        <f>"Votre consomation pour cette période est de "&amp;ROUND(B24,2)&amp;" L au 100 Km"</f>
        <v>Votre consomation pour cette période est de 31,93 L au 100 Km</v>
      </c>
      <c r="C37" s="8"/>
      <c r="D37" s="10"/>
      <c r="E37" s="8"/>
      <c r="F37" s="8"/>
      <c r="G37" s="8"/>
      <c r="H37" s="8"/>
      <c r="I37" s="37"/>
      <c r="J37" s="8"/>
    </row>
    <row r="38" spans="1:12" ht="48.75" customHeight="1">
      <c r="A38" s="38"/>
      <c r="B38" s="39"/>
      <c r="C38" s="40"/>
      <c r="D38" s="39"/>
      <c r="E38" s="40"/>
      <c r="F38" s="40"/>
      <c r="G38" s="40"/>
      <c r="H38" s="40"/>
      <c r="I38" s="41"/>
      <c r="J38" s="8"/>
    </row>
    <row r="39" spans="1:12" ht="48.75" customHeight="1">
      <c r="A39" s="8"/>
      <c r="B39" s="10"/>
      <c r="C39" s="8"/>
      <c r="D39" s="10"/>
      <c r="E39" s="8"/>
      <c r="F39" s="8"/>
      <c r="G39" s="8"/>
      <c r="H39" s="8"/>
      <c r="I39" s="8"/>
      <c r="J39" s="8"/>
    </row>
    <row r="40" spans="1:12" ht="30.95" customHeight="1">
      <c r="A40" s="8"/>
      <c r="B40" s="10"/>
      <c r="C40" s="8"/>
      <c r="D40" s="10"/>
      <c r="E40" s="8"/>
      <c r="F40" s="8"/>
      <c r="G40" s="8"/>
      <c r="H40" s="8"/>
      <c r="I40" s="8"/>
      <c r="J40" s="8"/>
      <c r="K40" s="8"/>
      <c r="L40" s="8"/>
    </row>
    <row r="41" spans="1:12" ht="30.95" customHeight="1">
      <c r="A41" s="8"/>
      <c r="B41" s="10"/>
      <c r="C41" s="8"/>
      <c r="D41" s="10"/>
      <c r="E41" s="8"/>
      <c r="F41" s="8"/>
      <c r="G41" s="8"/>
      <c r="H41" s="8"/>
      <c r="I41" s="8"/>
      <c r="J41" s="8"/>
      <c r="K41" s="8"/>
      <c r="L41" s="8"/>
    </row>
    <row r="42" spans="1:12">
      <c r="A42" s="8"/>
      <c r="B42" s="10"/>
      <c r="C42" s="8"/>
      <c r="D42" s="10"/>
      <c r="E42" s="8"/>
      <c r="F42" s="8"/>
      <c r="G42" s="8"/>
      <c r="H42" s="8"/>
      <c r="I42" s="8"/>
      <c r="J42" s="8"/>
      <c r="K42" s="8"/>
      <c r="L42" s="8"/>
    </row>
    <row r="43" spans="1:12">
      <c r="A43" s="8"/>
      <c r="B43" s="10"/>
      <c r="C43" s="8"/>
      <c r="D43" s="10"/>
      <c r="E43" s="8"/>
      <c r="F43" s="8"/>
      <c r="G43" s="8"/>
      <c r="H43" s="8"/>
      <c r="I43" s="8"/>
      <c r="J43" s="8"/>
      <c r="K43" s="8"/>
      <c r="L43" s="8"/>
    </row>
    <row r="44" spans="1:12">
      <c r="A44" s="8"/>
      <c r="B44" s="10"/>
      <c r="C44" s="8"/>
      <c r="D44" s="10"/>
      <c r="E44" s="8"/>
      <c r="F44" s="8"/>
      <c r="G44" s="8"/>
      <c r="H44" s="8"/>
      <c r="I44" s="8"/>
      <c r="J44" s="8"/>
      <c r="K44" s="8"/>
      <c r="L44" s="8"/>
    </row>
    <row r="45" spans="1:12">
      <c r="A45" s="8"/>
      <c r="B45" s="10"/>
      <c r="C45" s="8"/>
      <c r="D45" s="10"/>
      <c r="E45" s="8"/>
      <c r="F45" s="8"/>
      <c r="G45" s="8"/>
      <c r="H45" s="8"/>
      <c r="I45" s="8"/>
      <c r="J45" s="8"/>
      <c r="K45" s="8"/>
      <c r="L45" s="8"/>
    </row>
    <row r="46" spans="1:12">
      <c r="A46" s="8"/>
      <c r="B46" s="10"/>
      <c r="C46" s="8"/>
      <c r="D46" s="10"/>
      <c r="E46" s="8"/>
      <c r="F46" s="8"/>
      <c r="G46" s="8"/>
      <c r="H46" s="8"/>
      <c r="I46" s="8"/>
      <c r="J46" s="8"/>
      <c r="K46" s="8"/>
      <c r="L46" s="8"/>
    </row>
    <row r="47" spans="1:12">
      <c r="A47" s="8"/>
      <c r="B47" s="10"/>
      <c r="C47" s="8"/>
      <c r="D47" s="10"/>
      <c r="E47" s="8"/>
      <c r="F47" s="8"/>
      <c r="G47" s="8"/>
      <c r="H47" s="8"/>
      <c r="I47" s="8"/>
      <c r="J47" s="8"/>
      <c r="K47" s="8"/>
      <c r="L47" s="8"/>
    </row>
    <row r="48" spans="1:12">
      <c r="A48" s="8"/>
      <c r="B48" s="10"/>
      <c r="C48" s="8"/>
      <c r="J48" s="8"/>
    </row>
    <row r="49" spans="10:10">
      <c r="J49" s="8"/>
    </row>
    <row r="50" spans="10:10">
      <c r="J50" s="8"/>
    </row>
    <row r="51" spans="10:10">
      <c r="J51" s="8"/>
    </row>
    <row r="52" spans="10:10">
      <c r="J52" s="8"/>
    </row>
    <row r="53" spans="10:10">
      <c r="J53" s="8"/>
    </row>
  </sheetData>
  <mergeCells count="6">
    <mergeCell ref="F24:G24"/>
    <mergeCell ref="B31:C31"/>
    <mergeCell ref="B32:C32"/>
    <mergeCell ref="B33:C33"/>
    <mergeCell ref="B34:C34"/>
    <mergeCell ref="B35:C35"/>
  </mergeCells>
  <conditionalFormatting sqref="G31">
    <cfRule type="expression" dxfId="11" priority="11">
      <formula>B24&lt;=B11</formula>
    </cfRule>
  </conditionalFormatting>
  <conditionalFormatting sqref="G34:H34">
    <cfRule type="expression" dxfId="10" priority="10">
      <formula>AND(B8&lt;B24,B24&lt;=B7)</formula>
    </cfRule>
  </conditionalFormatting>
  <conditionalFormatting sqref="G35">
    <cfRule type="expression" dxfId="9" priority="9">
      <formula>B24&gt;B7</formula>
    </cfRule>
  </conditionalFormatting>
  <conditionalFormatting sqref="H31">
    <cfRule type="expression" dxfId="8" priority="8">
      <formula>B24&lt;=B11</formula>
    </cfRule>
  </conditionalFormatting>
  <conditionalFormatting sqref="H34">
    <cfRule type="expression" dxfId="7" priority="7">
      <formula>AND(B8&lt;B24,B24&lt;=B7)</formula>
    </cfRule>
  </conditionalFormatting>
  <conditionalFormatting sqref="H35">
    <cfRule type="expression" dxfId="6" priority="6">
      <formula>B24&gt;B7</formula>
    </cfRule>
  </conditionalFormatting>
  <conditionalFormatting sqref="G32">
    <cfRule type="expression" dxfId="5" priority="4">
      <formula>AND(B11&lt;B24,B24&lt;=B10)</formula>
    </cfRule>
    <cfRule type="expression" dxfId="4" priority="5">
      <formula>B11&lt;B24&lt;=B10</formula>
    </cfRule>
  </conditionalFormatting>
  <conditionalFormatting sqref="G33">
    <cfRule type="expression" dxfId="3" priority="3">
      <formula>AND(B10&lt;B24,B24&lt;=B8)</formula>
    </cfRule>
  </conditionalFormatting>
  <conditionalFormatting sqref="H32">
    <cfRule type="expression" dxfId="2" priority="2">
      <formula>AND(B11&lt;B24,B24&lt;=B10)</formula>
    </cfRule>
  </conditionalFormatting>
  <conditionalFormatting sqref="H33">
    <cfRule type="expression" dxfId="1" priority="1">
      <formula>AND(B10&lt;B24,B24&lt;=B8)</formula>
    </cfRule>
  </conditionalFormatting>
  <dataValidations count="2">
    <dataValidation type="list" allowBlank="1" showInputMessage="1" showErrorMessage="1" sqref="A13">
      <formula1>nom_complet</formula1>
    </dataValidation>
    <dataValidation type="list" allowBlank="1" showInputMessage="1" showErrorMessage="1" sqref="B22">
      <formula1>essai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Controle</vt:lpstr>
      <vt:lpstr>TCD perso</vt:lpstr>
      <vt:lpstr>TCD veh</vt:lpstr>
      <vt:lpstr>Feuil1</vt:lpstr>
      <vt:lpstr>essai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Lecomte</dc:creator>
  <cp:lastModifiedBy>Maxime Lecomte</cp:lastModifiedBy>
  <cp:lastPrinted>2014-08-14T09:50:45Z</cp:lastPrinted>
  <dcterms:created xsi:type="dcterms:W3CDTF">2014-07-24T12:23:25Z</dcterms:created>
  <dcterms:modified xsi:type="dcterms:W3CDTF">2014-08-14T10:00:42Z</dcterms:modified>
</cp:coreProperties>
</file>