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75" windowWidth="15135" windowHeight="7590" activeTab="4"/>
  </bookViews>
  <sheets>
    <sheet name="T1" sheetId="1" r:id="rId1"/>
    <sheet name="T2" sheetId="2" r:id="rId2"/>
    <sheet name="T3" sheetId="5" r:id="rId3"/>
    <sheet name="T4" sheetId="4" r:id="rId4"/>
    <sheet name="T" sheetId="3" r:id="rId5"/>
  </sheets>
  <definedNames>
    <definedName name="Champ_1">'T1'!$K$6:$K$41</definedName>
    <definedName name="Champ_2">'T2'!$K$6:$K$34</definedName>
    <definedName name="Champ_3">'T3'!$K$6:$K$41</definedName>
    <definedName name="Champ_4">'T4'!$K$6:$K$45</definedName>
    <definedName name="Col_Intermed_1">'T1'!$G$6:$G$41</definedName>
    <definedName name="Col_Intermed_2">'T2'!$G$6:$G$34</definedName>
    <definedName name="Col_Intermed_3">'T3'!$G$6:$G$41</definedName>
    <definedName name="Col_Intermed_4">'T4'!$G$15:$G$50</definedName>
    <definedName name="Plage_1">'T1'!$N$6:$N$41</definedName>
    <definedName name="Plage_2">'T2'!$N$6:$N$34</definedName>
    <definedName name="Plage_3">'T3'!$N$6:$N$41</definedName>
    <definedName name="Plage_4">'T4'!$N$6:$N$45</definedName>
    <definedName name="Zone">T!$H$8:$K$47</definedName>
  </definedNames>
  <calcPr calcId="124519"/>
</workbook>
</file>

<file path=xl/calcChain.xml><?xml version="1.0" encoding="utf-8"?>
<calcChain xmlns="http://schemas.openxmlformats.org/spreadsheetml/2006/main">
  <c r="L6" i="4"/>
  <c r="I28" a="1"/>
  <c r="I28" s="1"/>
  <c r="N28" s="1"/>
  <c r="I29" a="1"/>
  <c r="I29"/>
  <c r="N29" s="1"/>
  <c r="I30" a="1"/>
  <c r="I30" s="1"/>
  <c r="N30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23" a="1"/>
  <c r="I23" s="1"/>
  <c r="I24" a="1"/>
  <c r="I24" s="1"/>
  <c r="I25" a="1"/>
  <c r="I25" s="1"/>
  <c r="I26" a="1"/>
  <c r="I26" s="1"/>
  <c r="I27" a="1"/>
  <c r="I27" s="1"/>
  <c r="G8"/>
  <c r="G6"/>
  <c r="G7"/>
  <c r="G9"/>
  <c r="G10"/>
  <c r="G11"/>
  <c r="G12"/>
  <c r="G13"/>
  <c r="G14"/>
  <c r="I42" i="5" a="1"/>
  <c r="I42" s="1"/>
  <c r="I43" a="1"/>
  <c r="I43"/>
  <c r="I44" a="1"/>
  <c r="I44" s="1"/>
  <c r="I45" a="1"/>
  <c r="I45" s="1"/>
  <c r="I46" a="1"/>
  <c r="I46" s="1"/>
  <c r="I47" a="1"/>
  <c r="I47"/>
  <c r="I48" a="1"/>
  <c r="I48" s="1"/>
  <c r="I49" a="1"/>
  <c r="I49" s="1"/>
  <c r="G42"/>
  <c r="G43"/>
  <c r="G44"/>
  <c r="G45"/>
  <c r="G46"/>
  <c r="G47"/>
  <c r="G48"/>
  <c r="G49"/>
  <c r="I6" i="3"/>
  <c r="J6"/>
  <c r="K6"/>
  <c r="H6"/>
  <c r="I38" i="4" a="1"/>
  <c r="I38" s="1"/>
  <c r="N38" s="1"/>
  <c r="G43"/>
  <c r="I37" a="1"/>
  <c r="I37" s="1"/>
  <c r="N37" s="1"/>
  <c r="G42"/>
  <c r="I36" a="1"/>
  <c r="I36" s="1"/>
  <c r="N36" s="1"/>
  <c r="G41"/>
  <c r="I35" a="1"/>
  <c r="I35" s="1"/>
  <c r="N35" s="1"/>
  <c r="G40"/>
  <c r="I34" a="1"/>
  <c r="I34" s="1"/>
  <c r="N34" s="1"/>
  <c r="G39"/>
  <c r="I33" a="1"/>
  <c r="I33" s="1"/>
  <c r="N33" s="1"/>
  <c r="G38"/>
  <c r="I32" a="1"/>
  <c r="I32" s="1"/>
  <c r="N32" s="1"/>
  <c r="G37"/>
  <c r="I31" a="1"/>
  <c r="I31" s="1"/>
  <c r="N31" s="1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I6" a="1"/>
  <c r="I6" s="1"/>
  <c r="G15"/>
  <c r="I41" i="5" a="1"/>
  <c r="I41" s="1"/>
  <c r="G41"/>
  <c r="I40" a="1"/>
  <c r="I40" s="1"/>
  <c r="G40"/>
  <c r="I39" a="1"/>
  <c r="I39" s="1"/>
  <c r="G39"/>
  <c r="I38" a="1"/>
  <c r="I38" s="1"/>
  <c r="G38"/>
  <c r="I37" a="1"/>
  <c r="I37" s="1"/>
  <c r="G37"/>
  <c r="I36" a="1"/>
  <c r="I36" s="1"/>
  <c r="G36"/>
  <c r="I35" a="1"/>
  <c r="I35" s="1"/>
  <c r="G35"/>
  <c r="I34" a="1"/>
  <c r="I34" s="1"/>
  <c r="G34"/>
  <c r="I33" a="1"/>
  <c r="I33" s="1"/>
  <c r="G33"/>
  <c r="I32" a="1"/>
  <c r="I32" s="1"/>
  <c r="G32"/>
  <c r="I31" a="1"/>
  <c r="I31" s="1"/>
  <c r="G31"/>
  <c r="I30" a="1"/>
  <c r="I30" s="1"/>
  <c r="G30"/>
  <c r="I29" a="1"/>
  <c r="I29" s="1"/>
  <c r="G29"/>
  <c r="I28" a="1"/>
  <c r="I28" s="1"/>
  <c r="G28"/>
  <c r="I27" a="1"/>
  <c r="I27" s="1"/>
  <c r="G27"/>
  <c r="I26" a="1"/>
  <c r="I26" s="1"/>
  <c r="G26"/>
  <c r="I25" a="1"/>
  <c r="I25" s="1"/>
  <c r="G25"/>
  <c r="I24" a="1"/>
  <c r="I24" s="1"/>
  <c r="G24"/>
  <c r="I23" a="1"/>
  <c r="I23" s="1"/>
  <c r="G23"/>
  <c r="I22" a="1"/>
  <c r="I22" s="1"/>
  <c r="G22"/>
  <c r="I21" a="1"/>
  <c r="I21" s="1"/>
  <c r="G21"/>
  <c r="I20" a="1"/>
  <c r="I20" s="1"/>
  <c r="G20"/>
  <c r="I19" a="1"/>
  <c r="I19" s="1"/>
  <c r="G19"/>
  <c r="I18"/>
  <c r="I18" a="1"/>
  <c r="G18"/>
  <c r="I17" a="1"/>
  <c r="I17" s="1"/>
  <c r="G17"/>
  <c r="I16" a="1"/>
  <c r="I16" s="1"/>
  <c r="G16"/>
  <c r="I15" a="1"/>
  <c r="I15" s="1"/>
  <c r="G15"/>
  <c r="I14" a="1"/>
  <c r="I14" s="1"/>
  <c r="G14"/>
  <c r="I13" a="1"/>
  <c r="I13" s="1"/>
  <c r="G13"/>
  <c r="I12" a="1"/>
  <c r="I12" s="1"/>
  <c r="G12"/>
  <c r="I11" a="1"/>
  <c r="I11" s="1"/>
  <c r="G11"/>
  <c r="I10" a="1"/>
  <c r="I10" s="1"/>
  <c r="G10"/>
  <c r="I9" a="1"/>
  <c r="I9" s="1"/>
  <c r="G9"/>
  <c r="I8" a="1"/>
  <c r="I8" s="1"/>
  <c r="G8"/>
  <c r="I7" a="1"/>
  <c r="I7" s="1"/>
  <c r="G7"/>
  <c r="L6"/>
  <c r="I6" a="1"/>
  <c r="I6" s="1"/>
  <c r="G6"/>
  <c r="J29" i="4" a="1"/>
  <c r="J8" a="1"/>
  <c r="J47" i="5" a="1"/>
  <c r="J45" a="1"/>
  <c r="J43" a="1"/>
  <c r="J29" i="4" l="1"/>
  <c r="K29" s="1"/>
  <c r="J8"/>
  <c r="K8" s="1"/>
  <c r="J43" i="5"/>
  <c r="K43" s="1"/>
  <c r="J45"/>
  <c r="K45" s="1"/>
  <c r="J47"/>
  <c r="K47" s="1"/>
  <c r="N35"/>
  <c r="N36"/>
  <c r="N37"/>
  <c r="N38"/>
  <c r="N39"/>
  <c r="N40"/>
  <c r="N41"/>
  <c r="I7" i="1" a="1"/>
  <c r="I7" s="1"/>
  <c r="I8" a="1"/>
  <c r="I8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31" a="1"/>
  <c r="I31" s="1"/>
  <c r="I32" a="1"/>
  <c r="I32" s="1"/>
  <c r="I33" a="1"/>
  <c r="I33" s="1"/>
  <c r="I34" a="1"/>
  <c r="I34" s="1"/>
  <c r="I35" a="1"/>
  <c r="I35" s="1"/>
  <c r="N35" s="1"/>
  <c r="I36" a="1"/>
  <c r="I36" s="1"/>
  <c r="N36" s="1"/>
  <c r="I37" a="1"/>
  <c r="I37" s="1"/>
  <c r="N37" s="1"/>
  <c r="I38" a="1"/>
  <c r="I38" s="1"/>
  <c r="N38" s="1"/>
  <c r="I39" a="1"/>
  <c r="I39" s="1"/>
  <c r="N39" s="1"/>
  <c r="I40" a="1"/>
  <c r="I40" s="1"/>
  <c r="N40" s="1"/>
  <c r="I41" a="1"/>
  <c r="I41" s="1"/>
  <c r="N41" s="1"/>
  <c r="J28" i="4" a="1"/>
  <c r="J30" a="1"/>
  <c r="J7" a="1"/>
  <c r="J26" a="1"/>
  <c r="J22" a="1"/>
  <c r="J20" a="1"/>
  <c r="J16" a="1"/>
  <c r="J12" a="1"/>
  <c r="J27" a="1"/>
  <c r="J23" a="1"/>
  <c r="J19" a="1"/>
  <c r="J13" a="1"/>
  <c r="J9" a="1"/>
  <c r="J24" a="1"/>
  <c r="J18" a="1"/>
  <c r="J14" a="1"/>
  <c r="J10" a="1"/>
  <c r="J25" a="1"/>
  <c r="J21" a="1"/>
  <c r="J17" a="1"/>
  <c r="J15" a="1"/>
  <c r="J11" a="1"/>
  <c r="J49" i="5" a="1"/>
  <c r="J42" a="1"/>
  <c r="J44" a="1"/>
  <c r="J46" a="1"/>
  <c r="J48" a="1"/>
  <c r="J6" i="4" a="1"/>
  <c r="J31" a="1"/>
  <c r="J32" a="1"/>
  <c r="J33" a="1"/>
  <c r="J34" a="1"/>
  <c r="J35" a="1"/>
  <c r="J36" a="1"/>
  <c r="J37" a="1"/>
  <c r="J38" a="1"/>
  <c r="J19" i="5" a="1"/>
  <c r="J20" a="1"/>
  <c r="J21" a="1"/>
  <c r="J22" a="1"/>
  <c r="J23" a="1"/>
  <c r="J24" a="1"/>
  <c r="J25" a="1"/>
  <c r="J26" a="1"/>
  <c r="J27" a="1"/>
  <c r="J28" a="1"/>
  <c r="J29" a="1"/>
  <c r="J30" a="1"/>
  <c r="J31" a="1"/>
  <c r="J32" a="1"/>
  <c r="J34" a="1"/>
  <c r="J36" a="1"/>
  <c r="J38" a="1"/>
  <c r="J40" a="1"/>
  <c r="J6" a="1"/>
  <c r="J7" a="1"/>
  <c r="J8" a="1"/>
  <c r="J9" a="1"/>
  <c r="J10" a="1"/>
  <c r="J11" a="1"/>
  <c r="J12" a="1"/>
  <c r="J13" a="1"/>
  <c r="J14" a="1"/>
  <c r="J15" a="1"/>
  <c r="J16" a="1"/>
  <c r="J17" a="1"/>
  <c r="J18" a="1"/>
  <c r="J33" a="1"/>
  <c r="J35" a="1"/>
  <c r="J37" a="1"/>
  <c r="J39" a="1"/>
  <c r="J41" a="1"/>
  <c r="N8" i="4" l="1"/>
  <c r="J30"/>
  <c r="K30" s="1"/>
  <c r="J28"/>
  <c r="K28" s="1"/>
  <c r="J11"/>
  <c r="J15"/>
  <c r="J17"/>
  <c r="J21"/>
  <c r="J25"/>
  <c r="J10"/>
  <c r="N10" s="1"/>
  <c r="J14"/>
  <c r="J18"/>
  <c r="J24"/>
  <c r="J9"/>
  <c r="J13"/>
  <c r="J19"/>
  <c r="J23"/>
  <c r="J27"/>
  <c r="J12"/>
  <c r="J16"/>
  <c r="J20"/>
  <c r="J22"/>
  <c r="J26"/>
  <c r="J7"/>
  <c r="J48" i="5"/>
  <c r="K48" s="1"/>
  <c r="J46"/>
  <c r="K46" s="1"/>
  <c r="J44"/>
  <c r="K44" s="1"/>
  <c r="J42"/>
  <c r="K42" s="1"/>
  <c r="J49"/>
  <c r="K49" s="1"/>
  <c r="J38" i="4"/>
  <c r="K38" s="1"/>
  <c r="J37"/>
  <c r="K37" s="1"/>
  <c r="J36"/>
  <c r="K36" s="1"/>
  <c r="J35"/>
  <c r="K35" s="1"/>
  <c r="J34"/>
  <c r="K34" s="1"/>
  <c r="J33"/>
  <c r="K33" s="1"/>
  <c r="J32"/>
  <c r="K32" s="1"/>
  <c r="J31"/>
  <c r="J6"/>
  <c r="J41" i="5"/>
  <c r="K41" s="1"/>
  <c r="J39"/>
  <c r="K39" s="1"/>
  <c r="J37"/>
  <c r="K37" s="1"/>
  <c r="J35"/>
  <c r="K35" s="1"/>
  <c r="J33"/>
  <c r="J18"/>
  <c r="J17"/>
  <c r="J16"/>
  <c r="J15"/>
  <c r="J14"/>
  <c r="J13"/>
  <c r="J12"/>
  <c r="J11"/>
  <c r="J10"/>
  <c r="J9"/>
  <c r="J8"/>
  <c r="J7"/>
  <c r="J6"/>
  <c r="J40"/>
  <c r="K40" s="1"/>
  <c r="J38"/>
  <c r="K38" s="1"/>
  <c r="J36"/>
  <c r="K36" s="1"/>
  <c r="J34"/>
  <c r="J32"/>
  <c r="J31"/>
  <c r="J30"/>
  <c r="J29"/>
  <c r="J28"/>
  <c r="J27"/>
  <c r="J26"/>
  <c r="J25"/>
  <c r="J24"/>
  <c r="J23"/>
  <c r="J22"/>
  <c r="J21"/>
  <c r="J20"/>
  <c r="J19"/>
  <c r="G6" i="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L6"/>
  <c r="I6" a="1"/>
  <c r="I6" s="1"/>
  <c r="G6" i="2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L6"/>
  <c r="D8" i="3" s="1"/>
  <c r="J26" i="1" a="1"/>
  <c r="J23" a="1"/>
  <c r="J41" a="1"/>
  <c r="J35" a="1"/>
  <c r="J19" a="1"/>
  <c r="J15" a="1"/>
  <c r="J31" a="1"/>
  <c r="J27" a="1"/>
  <c r="J12" a="1"/>
  <c r="J32" a="1"/>
  <c r="J28" a="1"/>
  <c r="J16" a="1"/>
  <c r="J7" a="1"/>
  <c r="J24" a="1"/>
  <c r="J25" a="1"/>
  <c r="J36" a="1"/>
  <c r="J30" a="1"/>
  <c r="J38" a="1"/>
  <c r="J37" a="1"/>
  <c r="J17" a="1"/>
  <c r="J14" a="1"/>
  <c r="J18" a="1"/>
  <c r="J11" a="1"/>
  <c r="J39" a="1"/>
  <c r="J20" a="1"/>
  <c r="J21" a="1"/>
  <c r="J9" a="1"/>
  <c r="J8" a="1"/>
  <c r="J10" a="1"/>
  <c r="J33" a="1"/>
  <c r="J34" a="1"/>
  <c r="J13" a="1"/>
  <c r="J40" a="1"/>
  <c r="J29" a="1"/>
  <c r="J22" a="1"/>
  <c r="K22" i="4" l="1"/>
  <c r="N22"/>
  <c r="K16"/>
  <c r="N16"/>
  <c r="K27"/>
  <c r="N27"/>
  <c r="K19"/>
  <c r="N19"/>
  <c r="K18"/>
  <c r="N18"/>
  <c r="K21"/>
  <c r="N21"/>
  <c r="K15"/>
  <c r="N15"/>
  <c r="K26"/>
  <c r="N26"/>
  <c r="K20"/>
  <c r="N20"/>
  <c r="K12"/>
  <c r="N12"/>
  <c r="K23"/>
  <c r="N23"/>
  <c r="K13"/>
  <c r="N13"/>
  <c r="K24"/>
  <c r="N24"/>
  <c r="K14"/>
  <c r="N14"/>
  <c r="K25"/>
  <c r="N25"/>
  <c r="K17"/>
  <c r="N17"/>
  <c r="K11"/>
  <c r="N11"/>
  <c r="K7"/>
  <c r="N7"/>
  <c r="K9"/>
  <c r="N9"/>
  <c r="K10"/>
  <c r="K6"/>
  <c r="N6"/>
  <c r="K31"/>
  <c r="N20" i="5"/>
  <c r="K20"/>
  <c r="N22"/>
  <c r="K22"/>
  <c r="N24"/>
  <c r="K24"/>
  <c r="N26"/>
  <c r="K26"/>
  <c r="N28"/>
  <c r="K28"/>
  <c r="N30"/>
  <c r="K30"/>
  <c r="N32"/>
  <c r="K32"/>
  <c r="K7"/>
  <c r="N7"/>
  <c r="K9"/>
  <c r="N9"/>
  <c r="K11"/>
  <c r="N11"/>
  <c r="K13"/>
  <c r="N13"/>
  <c r="K15"/>
  <c r="N15"/>
  <c r="K17"/>
  <c r="N17"/>
  <c r="K33"/>
  <c r="N33"/>
  <c r="K19"/>
  <c r="N19"/>
  <c r="K21"/>
  <c r="N21"/>
  <c r="K23"/>
  <c r="N23"/>
  <c r="K25"/>
  <c r="N25"/>
  <c r="K27"/>
  <c r="N27"/>
  <c r="K29"/>
  <c r="N29"/>
  <c r="K31"/>
  <c r="N31"/>
  <c r="N34"/>
  <c r="K34"/>
  <c r="K6"/>
  <c r="N6"/>
  <c r="K8"/>
  <c r="N8"/>
  <c r="K10"/>
  <c r="N10"/>
  <c r="K12"/>
  <c r="N12"/>
  <c r="K14"/>
  <c r="N14"/>
  <c r="N16"/>
  <c r="K16"/>
  <c r="N18"/>
  <c r="K18"/>
  <c r="J36" i="1"/>
  <c r="J18"/>
  <c r="N18" s="1"/>
  <c r="J8"/>
  <c r="N8" s="1"/>
  <c r="J10"/>
  <c r="N10" s="1"/>
  <c r="J30"/>
  <c r="N30" s="1"/>
  <c r="J12"/>
  <c r="N12" s="1"/>
  <c r="J11"/>
  <c r="N11" s="1"/>
  <c r="J39"/>
  <c r="J33"/>
  <c r="N33" s="1"/>
  <c r="J34"/>
  <c r="N34" s="1"/>
  <c r="J26"/>
  <c r="N26" s="1"/>
  <c r="J23"/>
  <c r="N23" s="1"/>
  <c r="J20"/>
  <c r="N20" s="1"/>
  <c r="J21"/>
  <c r="N21" s="1"/>
  <c r="J13"/>
  <c r="N13" s="1"/>
  <c r="J40"/>
  <c r="J41"/>
  <c r="J35"/>
  <c r="J32"/>
  <c r="N32" s="1"/>
  <c r="J28"/>
  <c r="N28" s="1"/>
  <c r="J29"/>
  <c r="N29" s="1"/>
  <c r="J22"/>
  <c r="N22" s="1"/>
  <c r="J19"/>
  <c r="N19" s="1"/>
  <c r="J15"/>
  <c r="N15" s="1"/>
  <c r="J16"/>
  <c r="N16" s="1"/>
  <c r="J7"/>
  <c r="N7" s="1"/>
  <c r="J38"/>
  <c r="J37"/>
  <c r="J31"/>
  <c r="N31" s="1"/>
  <c r="J27"/>
  <c r="N27" s="1"/>
  <c r="J24"/>
  <c r="N24" s="1"/>
  <c r="J25"/>
  <c r="N25" s="1"/>
  <c r="J17"/>
  <c r="N17" s="1"/>
  <c r="J14"/>
  <c r="N14" s="1"/>
  <c r="J9"/>
  <c r="N9" s="1"/>
  <c r="I7" i="2" a="1"/>
  <c r="I7" s="1"/>
  <c r="I9" a="1"/>
  <c r="I9" s="1"/>
  <c r="I11" a="1"/>
  <c r="I11" s="1"/>
  <c r="I13" a="1"/>
  <c r="I13" s="1"/>
  <c r="I15" a="1"/>
  <c r="I15" s="1"/>
  <c r="I17" a="1"/>
  <c r="I17" s="1"/>
  <c r="I19" a="1"/>
  <c r="I19" s="1"/>
  <c r="I21" a="1"/>
  <c r="I21" s="1"/>
  <c r="I23" a="1"/>
  <c r="I23" s="1"/>
  <c r="I25" a="1"/>
  <c r="I25" s="1"/>
  <c r="I27" a="1"/>
  <c r="I27" s="1"/>
  <c r="I29" a="1"/>
  <c r="I29" s="1"/>
  <c r="N29" s="1"/>
  <c r="I31" a="1"/>
  <c r="I31" s="1"/>
  <c r="N31" s="1"/>
  <c r="I33" a="1"/>
  <c r="I33" s="1"/>
  <c r="N33" s="1"/>
  <c r="I8" a="1"/>
  <c r="I8" s="1"/>
  <c r="I10" a="1"/>
  <c r="I10" s="1"/>
  <c r="I12" a="1"/>
  <c r="I12" s="1"/>
  <c r="I14" a="1"/>
  <c r="I14" s="1"/>
  <c r="I16" a="1"/>
  <c r="I16" s="1"/>
  <c r="I18" a="1"/>
  <c r="I18" s="1"/>
  <c r="I20" a="1"/>
  <c r="I20" s="1"/>
  <c r="I22" a="1"/>
  <c r="I22" s="1"/>
  <c r="I24" a="1"/>
  <c r="I24" s="1"/>
  <c r="I26" a="1"/>
  <c r="I26" s="1"/>
  <c r="I28" a="1"/>
  <c r="I28" s="1"/>
  <c r="N28" s="1"/>
  <c r="I30" a="1"/>
  <c r="I30" s="1"/>
  <c r="N30" s="1"/>
  <c r="I32" a="1"/>
  <c r="I32" s="1"/>
  <c r="N32" s="1"/>
  <c r="I34" a="1"/>
  <c r="I34" s="1"/>
  <c r="N34" s="1"/>
  <c r="I6" a="1"/>
  <c r="I6" s="1"/>
  <c r="J6" i="1" a="1"/>
  <c r="J6" i="2" a="1"/>
  <c r="K14" i="1" l="1"/>
  <c r="K25"/>
  <c r="K27"/>
  <c r="K37"/>
  <c r="K7"/>
  <c r="K15"/>
  <c r="K22"/>
  <c r="K28"/>
  <c r="K35"/>
  <c r="K40"/>
  <c r="K21"/>
  <c r="K23"/>
  <c r="K34"/>
  <c r="K39"/>
  <c r="K12"/>
  <c r="K10"/>
  <c r="K18"/>
  <c r="K9"/>
  <c r="K17"/>
  <c r="K24"/>
  <c r="K31"/>
  <c r="K38"/>
  <c r="K16"/>
  <c r="K19"/>
  <c r="K29"/>
  <c r="K32"/>
  <c r="K41"/>
  <c r="K13"/>
  <c r="K20"/>
  <c r="K26"/>
  <c r="K33"/>
  <c r="K11"/>
  <c r="K30"/>
  <c r="K8"/>
  <c r="K36"/>
  <c r="J6" i="2"/>
  <c r="N6" s="1"/>
  <c r="J6" i="1"/>
  <c r="N6" s="1"/>
  <c r="H12" i="3" a="1"/>
  <c r="H20" a="1"/>
  <c r="H28" a="1"/>
  <c r="H37" a="1"/>
  <c r="H44" a="1"/>
  <c r="H13" a="1"/>
  <c r="H21" a="1"/>
  <c r="H29" a="1"/>
  <c r="H36" a="1"/>
  <c r="H45" a="1"/>
  <c r="H10" a="1"/>
  <c r="H18" a="1"/>
  <c r="H27" a="1"/>
  <c r="H35" a="1"/>
  <c r="H42" a="1"/>
  <c r="H11" a="1"/>
  <c r="H19" a="1"/>
  <c r="H26" a="1"/>
  <c r="H34" a="1"/>
  <c r="H43" a="1"/>
  <c r="H24" a="1"/>
  <c r="H33" a="1"/>
  <c r="H40" a="1"/>
  <c r="H17" a="1"/>
  <c r="H32" a="1"/>
  <c r="H8" a="1"/>
  <c r="H22" a="1"/>
  <c r="H31" a="1"/>
  <c r="H47" a="1"/>
  <c r="H23" a="1"/>
  <c r="H38" a="1"/>
  <c r="H16" a="1"/>
  <c r="H9" a="1"/>
  <c r="H25" a="1"/>
  <c r="H41" a="1"/>
  <c r="H14" a="1"/>
  <c r="H39" a="1"/>
  <c r="H15" a="1"/>
  <c r="H30" a="1"/>
  <c r="H46" a="1"/>
  <c r="H46" l="1"/>
  <c r="H45"/>
  <c r="H43"/>
  <c r="H41"/>
  <c r="H38"/>
  <c r="H36"/>
  <c r="H34"/>
  <c r="H32"/>
  <c r="H30"/>
  <c r="H29"/>
  <c r="H26"/>
  <c r="H25"/>
  <c r="H23"/>
  <c r="H21"/>
  <c r="H19"/>
  <c r="H17"/>
  <c r="H15"/>
  <c r="H13"/>
  <c r="H11"/>
  <c r="H9"/>
  <c r="H47"/>
  <c r="H44"/>
  <c r="H42"/>
  <c r="H40"/>
  <c r="H39"/>
  <c r="H37"/>
  <c r="H35"/>
  <c r="H33"/>
  <c r="H31"/>
  <c r="H28"/>
  <c r="H27"/>
  <c r="H24"/>
  <c r="H22"/>
  <c r="H20"/>
  <c r="H18"/>
  <c r="H16"/>
  <c r="H14"/>
  <c r="H12"/>
  <c r="H10"/>
  <c r="H8"/>
  <c r="K6" i="1"/>
  <c r="K6" i="2"/>
  <c r="J11" a="1"/>
  <c r="J18" a="1"/>
  <c r="J9" a="1"/>
  <c r="J8" a="1"/>
  <c r="J7" a="1"/>
  <c r="J33" a="1"/>
  <c r="J32" a="1"/>
  <c r="J26" a="1"/>
  <c r="J17" a="1"/>
  <c r="J16" a="1"/>
  <c r="J15" a="1"/>
  <c r="J14" a="1"/>
  <c r="J21" a="1"/>
  <c r="J12" a="1"/>
  <c r="J25" a="1"/>
  <c r="J24" a="1"/>
  <c r="J23" a="1"/>
  <c r="J22" a="1"/>
  <c r="J29" a="1"/>
  <c r="J20" a="1"/>
  <c r="J19" a="1"/>
  <c r="J13" a="1"/>
  <c r="J31" a="1"/>
  <c r="J30" a="1"/>
  <c r="J10" a="1"/>
  <c r="J28" a="1"/>
  <c r="J27" a="1"/>
  <c r="J34" a="1"/>
  <c r="J12" l="1"/>
  <c r="J34"/>
  <c r="K34" s="1"/>
  <c r="J21"/>
  <c r="J27"/>
  <c r="J14"/>
  <c r="J28"/>
  <c r="K28" s="1"/>
  <c r="J15"/>
  <c r="J10"/>
  <c r="J16"/>
  <c r="J30"/>
  <c r="K30" s="1"/>
  <c r="J17"/>
  <c r="J31"/>
  <c r="K31" s="1"/>
  <c r="J26"/>
  <c r="J13"/>
  <c r="J32"/>
  <c r="K32" s="1"/>
  <c r="J19"/>
  <c r="J33"/>
  <c r="K33" s="1"/>
  <c r="J20"/>
  <c r="J7"/>
  <c r="J29"/>
  <c r="K29" s="1"/>
  <c r="J8"/>
  <c r="J22"/>
  <c r="J9"/>
  <c r="J23"/>
  <c r="J18"/>
  <c r="J24"/>
  <c r="J11"/>
  <c r="J25"/>
  <c r="K25" l="1"/>
  <c r="N25"/>
  <c r="K24"/>
  <c r="N24"/>
  <c r="K23"/>
  <c r="N23"/>
  <c r="N22"/>
  <c r="K22"/>
  <c r="K11"/>
  <c r="N11"/>
  <c r="K18"/>
  <c r="N18"/>
  <c r="N9"/>
  <c r="K9"/>
  <c r="K8"/>
  <c r="N8"/>
  <c r="K7"/>
  <c r="N7"/>
  <c r="K26"/>
  <c r="N26"/>
  <c r="K17"/>
  <c r="N17"/>
  <c r="K16"/>
  <c r="N16"/>
  <c r="K15"/>
  <c r="N15"/>
  <c r="K14"/>
  <c r="N14"/>
  <c r="K21"/>
  <c r="N21"/>
  <c r="K12"/>
  <c r="N12"/>
  <c r="N20"/>
  <c r="K20"/>
  <c r="K19"/>
  <c r="N19"/>
  <c r="K13"/>
  <c r="N13"/>
  <c r="N10"/>
  <c r="K10"/>
  <c r="K27"/>
  <c r="N27"/>
  <c r="I11" i="3" a="1"/>
  <c r="I15" a="1"/>
  <c r="I22" a="1"/>
  <c r="I26" a="1"/>
  <c r="I30" a="1"/>
  <c r="I34" a="1"/>
  <c r="I38" a="1"/>
  <c r="I42" a="1"/>
  <c r="I9" a="1"/>
  <c r="I12" a="1"/>
  <c r="I16" a="1"/>
  <c r="I18" a="1"/>
  <c r="I21" a="1"/>
  <c r="I25" a="1"/>
  <c r="I29" a="1"/>
  <c r="I33" a="1"/>
  <c r="I37" a="1"/>
  <c r="I41" a="1"/>
  <c r="I45" a="1"/>
  <c r="I47" a="1"/>
  <c r="I13" a="1"/>
  <c r="I20" a="1"/>
  <c r="I24" a="1"/>
  <c r="I28" a="1"/>
  <c r="I32" a="1"/>
  <c r="I36" a="1"/>
  <c r="I40" a="1"/>
  <c r="I44" a="1"/>
  <c r="I10" a="1"/>
  <c r="I14" a="1"/>
  <c r="I17" a="1"/>
  <c r="I19" a="1"/>
  <c r="I23" a="1"/>
  <c r="I27" a="1"/>
  <c r="I31" a="1"/>
  <c r="I35" a="1"/>
  <c r="I39" a="1"/>
  <c r="I43" a="1"/>
  <c r="I46" a="1"/>
  <c r="I47" l="1"/>
  <c r="I46"/>
  <c r="I45"/>
  <c r="I43"/>
  <c r="I41"/>
  <c r="I39"/>
  <c r="I37"/>
  <c r="I35"/>
  <c r="I33"/>
  <c r="I31"/>
  <c r="I29"/>
  <c r="I27"/>
  <c r="I25"/>
  <c r="I23"/>
  <c r="I21"/>
  <c r="I19"/>
  <c r="I18"/>
  <c r="I17"/>
  <c r="I16"/>
  <c r="I14"/>
  <c r="I12"/>
  <c r="I10"/>
  <c r="I9"/>
  <c r="I44"/>
  <c r="I42"/>
  <c r="I40"/>
  <c r="I38"/>
  <c r="I36"/>
  <c r="I34"/>
  <c r="I32"/>
  <c r="I30"/>
  <c r="I28"/>
  <c r="I26"/>
  <c r="I24"/>
  <c r="I22"/>
  <c r="I20"/>
  <c r="I15"/>
  <c r="I13"/>
  <c r="I11"/>
  <c r="I8" l="1" a="1"/>
  <c r="I8"/>
  <c r="J8" a="1"/>
  <c r="J8"/>
  <c r="J9" a="1"/>
  <c r="J9"/>
  <c r="J10" a="1"/>
  <c r="J11" a="1"/>
  <c r="J12" a="1"/>
  <c r="J13" a="1"/>
  <c r="J14" a="1"/>
  <c r="J15" a="1"/>
  <c r="J16" a="1"/>
  <c r="J17" a="1"/>
  <c r="J18" a="1"/>
  <c r="J19" a="1"/>
  <c r="J20" a="1"/>
  <c r="J21" a="1"/>
  <c r="J22" a="1"/>
  <c r="J23" a="1"/>
  <c r="J24" a="1"/>
  <c r="J25" a="1"/>
  <c r="J26" a="1"/>
  <c r="J27" a="1"/>
  <c r="J28" a="1"/>
  <c r="J29" a="1"/>
  <c r="J30" a="1"/>
  <c r="J31" a="1"/>
  <c r="J32" a="1"/>
  <c r="J33" a="1"/>
  <c r="J34" a="1"/>
  <c r="J35" a="1"/>
  <c r="J36" a="1"/>
  <c r="J37" a="1"/>
  <c r="J38" a="1"/>
  <c r="J39" a="1"/>
  <c r="J40" a="1"/>
  <c r="J41" a="1"/>
  <c r="J42" a="1"/>
  <c r="J43" a="1"/>
  <c r="J44" a="1"/>
  <c r="J45" a="1"/>
  <c r="J46" a="1"/>
  <c r="J47" a="1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K8" a="1"/>
  <c r="K8"/>
  <c r="K46" a="1"/>
  <c r="K9" a="1"/>
  <c r="K13" a="1"/>
  <c r="K22" a="1"/>
  <c r="K26" a="1"/>
  <c r="K30" a="1"/>
  <c r="K34" a="1"/>
  <c r="K38" a="1"/>
  <c r="K42" a="1"/>
  <c r="K10" a="1"/>
  <c r="K14" a="1"/>
  <c r="K16" a="1"/>
  <c r="K18" a="1"/>
  <c r="K21" a="1"/>
  <c r="K25" a="1"/>
  <c r="K29" a="1"/>
  <c r="K33" a="1"/>
  <c r="K37" a="1"/>
  <c r="K43" a="1"/>
  <c r="K47" a="1"/>
  <c r="K45" a="1"/>
  <c r="K39" a="1"/>
  <c r="K11" a="1"/>
  <c r="K20" a="1"/>
  <c r="K24" a="1"/>
  <c r="K28" a="1"/>
  <c r="K32" a="1"/>
  <c r="K36" a="1"/>
  <c r="K40" a="1"/>
  <c r="K44" a="1"/>
  <c r="K12" a="1"/>
  <c r="K15" a="1"/>
  <c r="K17" a="1"/>
  <c r="K19" a="1"/>
  <c r="K23" a="1"/>
  <c r="K27" a="1"/>
  <c r="K31" a="1"/>
  <c r="K35" a="1"/>
  <c r="K41" a="1"/>
  <c r="K45"/>
  <c r="K41"/>
  <c r="K35"/>
  <c r="K31"/>
  <c r="K27"/>
  <c r="K23"/>
  <c r="K19"/>
  <c r="K17"/>
  <c r="K15"/>
  <c r="K12"/>
  <c r="K44"/>
  <c r="K40"/>
  <c r="K36"/>
  <c r="K32"/>
  <c r="K28"/>
  <c r="K24"/>
  <c r="K20"/>
  <c r="K11"/>
  <c r="K46"/>
  <c r="K39"/>
  <c r="K47"/>
  <c r="K43"/>
  <c r="K37"/>
  <c r="K33"/>
  <c r="K29"/>
  <c r="K25"/>
  <c r="K21"/>
  <c r="K18"/>
  <c r="K16"/>
  <c r="K14"/>
  <c r="K10"/>
  <c r="K42"/>
  <c r="K38"/>
  <c r="K34"/>
  <c r="K30"/>
  <c r="K26"/>
  <c r="K22"/>
  <c r="K13"/>
  <c r="K9"/>
  <c r="F8" a="1"/>
  <c r="F8"/>
  <c r="A8" s="1"/>
  <c r="C8" a="1"/>
  <c r="B8"/>
  <c r="C8"/>
  <c r="F9" a="1"/>
  <c r="F9"/>
  <c r="C9" a="1"/>
  <c r="A9"/>
  <c r="B9" s="1"/>
  <c r="C9"/>
  <c r="F10" a="1"/>
  <c r="F10"/>
  <c r="C10" a="1"/>
  <c r="A10"/>
  <c r="B10" s="1"/>
  <c r="C10"/>
  <c r="F11" a="1"/>
  <c r="F11"/>
  <c r="C11" a="1"/>
  <c r="A11"/>
  <c r="B11" s="1"/>
  <c r="C11"/>
  <c r="F12" a="1"/>
  <c r="F12"/>
  <c r="C12" a="1"/>
  <c r="A12"/>
  <c r="B12" s="1"/>
  <c r="C12"/>
  <c r="F13" a="1"/>
  <c r="F13"/>
  <c r="C13" a="1"/>
  <c r="A13"/>
  <c r="B13" s="1"/>
  <c r="C13"/>
  <c r="F14" a="1"/>
  <c r="F14"/>
  <c r="C14" a="1"/>
  <c r="A14"/>
  <c r="B14" s="1"/>
  <c r="C14"/>
  <c r="F15" a="1"/>
  <c r="F15"/>
  <c r="C15" a="1"/>
  <c r="A15"/>
  <c r="B15" s="1"/>
  <c r="C15"/>
  <c r="F16" a="1"/>
  <c r="F16"/>
  <c r="C16" a="1"/>
  <c r="A16"/>
  <c r="B16" s="1"/>
  <c r="C16"/>
  <c r="F17" a="1"/>
  <c r="F17"/>
  <c r="C17" a="1"/>
  <c r="A17"/>
  <c r="B17" s="1"/>
  <c r="C17"/>
  <c r="F18" a="1"/>
  <c r="F18"/>
  <c r="C18" a="1"/>
  <c r="A18"/>
  <c r="B18" s="1"/>
  <c r="C18"/>
  <c r="F19" a="1"/>
  <c r="F19"/>
  <c r="C19" a="1"/>
  <c r="A19"/>
  <c r="B19" s="1"/>
  <c r="C19"/>
  <c r="F20" a="1"/>
  <c r="F20"/>
  <c r="C20" a="1"/>
  <c r="A20"/>
  <c r="B20" s="1"/>
  <c r="C20"/>
  <c r="F21" a="1"/>
  <c r="F21"/>
  <c r="C21" a="1"/>
  <c r="A21"/>
  <c r="B21" s="1"/>
  <c r="C21"/>
  <c r="F22" a="1"/>
  <c r="F22"/>
  <c r="C22" a="1"/>
  <c r="A22"/>
  <c r="B22" s="1"/>
  <c r="C22"/>
  <c r="F23" a="1"/>
  <c r="F23"/>
  <c r="C23" a="1"/>
  <c r="A23"/>
  <c r="B23" s="1"/>
  <c r="C23"/>
  <c r="F24" a="1"/>
  <c r="F24"/>
  <c r="C24" a="1"/>
  <c r="A24"/>
  <c r="B24" s="1"/>
  <c r="C24"/>
  <c r="F25" a="1"/>
  <c r="F25"/>
  <c r="C25" a="1"/>
  <c r="A25"/>
  <c r="B25" s="1"/>
  <c r="C25"/>
  <c r="F26" a="1"/>
  <c r="F26"/>
  <c r="C26" a="1"/>
  <c r="A26"/>
  <c r="B26" s="1"/>
  <c r="C26"/>
  <c r="F27" a="1"/>
  <c r="F27"/>
  <c r="C27" a="1"/>
  <c r="C27"/>
  <c r="A27"/>
  <c r="B27" s="1"/>
  <c r="F28" a="1"/>
  <c r="F28"/>
  <c r="C28" a="1"/>
  <c r="A28"/>
  <c r="B28" s="1"/>
  <c r="C28"/>
  <c r="F29" a="1"/>
  <c r="F29"/>
  <c r="C29" a="1"/>
  <c r="C29"/>
  <c r="A29"/>
  <c r="B29" s="1"/>
  <c r="F30" a="1"/>
  <c r="F30"/>
  <c r="C30" a="1"/>
  <c r="C30"/>
  <c r="A30"/>
  <c r="B30" s="1"/>
  <c r="F31" a="1"/>
  <c r="F31"/>
  <c r="C31" a="1"/>
  <c r="A31"/>
  <c r="B31" s="1"/>
  <c r="C31"/>
  <c r="F32" a="1"/>
  <c r="F32"/>
  <c r="C32" a="1"/>
  <c r="C32"/>
  <c r="A32"/>
  <c r="B32" s="1"/>
  <c r="F33" a="1"/>
  <c r="F33"/>
  <c r="C33" a="1"/>
  <c r="C33"/>
  <c r="A33"/>
  <c r="B33" s="1"/>
  <c r="F34" a="1"/>
  <c r="F34"/>
  <c r="C34" a="1"/>
  <c r="A34"/>
  <c r="B34" s="1"/>
  <c r="C34"/>
  <c r="F35" a="1"/>
  <c r="F35"/>
  <c r="C35" a="1"/>
  <c r="C35"/>
  <c r="A35"/>
  <c r="B35" s="1"/>
  <c r="F36" a="1"/>
  <c r="F36"/>
  <c r="C36" a="1"/>
  <c r="C36"/>
  <c r="A36"/>
  <c r="B36" s="1"/>
  <c r="F37" a="1"/>
  <c r="F37"/>
  <c r="C37" a="1"/>
  <c r="A37"/>
  <c r="B37" s="1"/>
  <c r="C37"/>
  <c r="F38" a="1"/>
  <c r="F38"/>
  <c r="C38" a="1"/>
  <c r="A38"/>
  <c r="B38" s="1"/>
  <c r="C38"/>
  <c r="F39" a="1"/>
  <c r="F39"/>
  <c r="C39" a="1"/>
  <c r="A39"/>
  <c r="B39" s="1"/>
  <c r="C39"/>
  <c r="F40" a="1"/>
  <c r="F40"/>
  <c r="C40" a="1"/>
  <c r="A40"/>
  <c r="B40" s="1"/>
  <c r="C40"/>
  <c r="F41" a="1"/>
  <c r="F41"/>
  <c r="C41" a="1"/>
  <c r="A41"/>
  <c r="B41" s="1"/>
  <c r="C41"/>
  <c r="F42" a="1"/>
  <c r="F42"/>
  <c r="C42" a="1"/>
  <c r="A42"/>
  <c r="B42" s="1"/>
  <c r="C42"/>
  <c r="F43" a="1"/>
  <c r="F43"/>
  <c r="C43" a="1"/>
  <c r="A43"/>
  <c r="B43" s="1"/>
  <c r="C43"/>
  <c r="F44" a="1"/>
  <c r="F44"/>
  <c r="C44" a="1"/>
  <c r="C44"/>
  <c r="A44"/>
  <c r="B44" s="1"/>
  <c r="F45" a="1"/>
  <c r="F45"/>
  <c r="C45" a="1"/>
  <c r="A45"/>
  <c r="B45" s="1"/>
  <c r="C45"/>
  <c r="F46" a="1"/>
  <c r="F46"/>
  <c r="C46" a="1"/>
  <c r="A46"/>
  <c r="B46" s="1"/>
  <c r="C46"/>
  <c r="F47" a="1"/>
  <c r="F47"/>
  <c r="C47" a="1"/>
  <c r="A47"/>
  <c r="B47" s="1"/>
  <c r="C47"/>
</calcChain>
</file>

<file path=xl/comments1.xml><?xml version="1.0" encoding="utf-8"?>
<comments xmlns="http://schemas.openxmlformats.org/spreadsheetml/2006/main">
  <authors>
    <author>Rachid_XLD</author>
  </authors>
  <commentList>
    <comment ref="F8" authorId="0">
      <text>
        <r>
          <rPr>
            <b/>
            <sz val="8"/>
            <color indexed="81"/>
            <rFont val="Tahoma"/>
            <family val="2"/>
          </rPr>
          <t>R@chid :
Tri de la plage "Zone"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" authorId="0">
      <text>
        <r>
          <rPr>
            <b/>
            <sz val="10"/>
            <color indexed="81"/>
            <rFont val="Tahoma"/>
            <family val="2"/>
          </rPr>
          <t>R@chid :
Formule Matricielle,
@ valider par Ctrl+Maj+Entree
@ tirer d'abord vers le bas puis vers la droite
Laisser vide la colonne G</t>
        </r>
      </text>
    </comment>
  </commentList>
</comments>
</file>

<file path=xl/sharedStrings.xml><?xml version="1.0" encoding="utf-8"?>
<sst xmlns="http://schemas.openxmlformats.org/spreadsheetml/2006/main" count="453" uniqueCount="111">
  <si>
    <t xml:space="preserve">Magazine </t>
  </si>
  <si>
    <t>Article</t>
  </si>
  <si>
    <t>Quantity</t>
  </si>
  <si>
    <t>Board</t>
  </si>
  <si>
    <t>Name</t>
  </si>
  <si>
    <t>Number</t>
  </si>
  <si>
    <t>HDD</t>
  </si>
  <si>
    <t>BEM</t>
  </si>
  <si>
    <t>SUM</t>
  </si>
  <si>
    <t>Sans doublons</t>
  </si>
  <si>
    <t>MA</t>
  </si>
  <si>
    <t>PSM</t>
  </si>
  <si>
    <t>BF 575/2</t>
  </si>
  <si>
    <t>BF 592/2</t>
  </si>
  <si>
    <t>Magazine</t>
  </si>
  <si>
    <t>PRO</t>
  </si>
  <si>
    <t xml:space="preserve"> </t>
  </si>
  <si>
    <t>MER</t>
  </si>
  <si>
    <t>G45</t>
  </si>
  <si>
    <t>SCS</t>
  </si>
  <si>
    <t>T1C</t>
  </si>
  <si>
    <t>FCD</t>
  </si>
  <si>
    <t>BF 505/2</t>
  </si>
  <si>
    <t>BF 539/2</t>
  </si>
  <si>
    <t>R6A</t>
  </si>
  <si>
    <t>BF 401/2</t>
  </si>
  <si>
    <t>BF 002/4</t>
  </si>
  <si>
    <t>PW</t>
  </si>
  <si>
    <t>PW 5</t>
  </si>
  <si>
    <t>PW 12</t>
  </si>
  <si>
    <t>RF 7901/1</t>
  </si>
  <si>
    <t>RF 1802/1</t>
  </si>
  <si>
    <t>RF 7942/8</t>
  </si>
  <si>
    <t>BF 001/3</t>
  </si>
  <si>
    <t>BF 001/1</t>
  </si>
  <si>
    <t>RF 7017/3</t>
  </si>
  <si>
    <t>CU5</t>
  </si>
  <si>
    <t>RF 7936/1</t>
  </si>
  <si>
    <t>RF 1602/1</t>
  </si>
  <si>
    <t>BAI</t>
  </si>
  <si>
    <t>SC</t>
  </si>
  <si>
    <t>RF 7741/1</t>
  </si>
  <si>
    <t>RF 1564/1</t>
  </si>
  <si>
    <t>RF 1563/1</t>
  </si>
  <si>
    <t>TST</t>
  </si>
  <si>
    <t>TU-R</t>
  </si>
  <si>
    <t>CONYC</t>
  </si>
  <si>
    <t xml:space="preserve">T1 </t>
  </si>
  <si>
    <t>RU</t>
  </si>
  <si>
    <t>RF 7027/1</t>
  </si>
  <si>
    <t>RF 7028/1</t>
  </si>
  <si>
    <t>RF 7013/1</t>
  </si>
  <si>
    <t>RF 7630/1</t>
  </si>
  <si>
    <t>RF 7657/1</t>
  </si>
  <si>
    <t>RF 017/1</t>
  </si>
  <si>
    <t>RF 8218/1</t>
  </si>
  <si>
    <t>RF 0963/1</t>
  </si>
  <si>
    <t>RF 4376/4</t>
  </si>
  <si>
    <t>RF 4343/3</t>
  </si>
  <si>
    <t>Col_Intermed</t>
  </si>
  <si>
    <t>TUT-1</t>
  </si>
  <si>
    <t>ST7C</t>
  </si>
  <si>
    <t>PU+PRO</t>
  </si>
  <si>
    <t>MER-PR</t>
  </si>
  <si>
    <t>ODD</t>
  </si>
  <si>
    <t>Sans doublons des feuilles T1 et T2</t>
  </si>
  <si>
    <t>MAS</t>
  </si>
  <si>
    <t>RF 1807/1</t>
  </si>
  <si>
    <t>RF 7940/1</t>
  </si>
  <si>
    <t>BEP</t>
  </si>
  <si>
    <t>RF 2572/1</t>
  </si>
  <si>
    <t>BIS</t>
  </si>
  <si>
    <t>RF 1501/3</t>
  </si>
  <si>
    <t>RF 4476/1</t>
  </si>
  <si>
    <t>RF 4369/2</t>
  </si>
  <si>
    <t>RF 4343/4</t>
  </si>
  <si>
    <t>BF 123/7</t>
  </si>
  <si>
    <t>CUT</t>
  </si>
  <si>
    <t>CUR</t>
  </si>
  <si>
    <t>COEC</t>
  </si>
  <si>
    <t>TLU</t>
  </si>
  <si>
    <t>RF 7011/1</t>
  </si>
  <si>
    <t>RF 7010/1</t>
  </si>
  <si>
    <t>ROF 7013/1</t>
  </si>
  <si>
    <t>RF 7503/1</t>
  </si>
  <si>
    <t>PW 12/5</t>
  </si>
  <si>
    <t>CD32</t>
  </si>
  <si>
    <t>http://forum.excel-pratique.com/excel/extraction-sans-doublons-avec-formule-t35573-10.html#p201701</t>
  </si>
  <si>
    <t>Plage_2</t>
  </si>
  <si>
    <t>Plage_1</t>
  </si>
  <si>
    <t>Extraction</t>
  </si>
  <si>
    <t>Tri</t>
  </si>
  <si>
    <t>LC</t>
  </si>
  <si>
    <t>LM</t>
  </si>
  <si>
    <t>BF 554/1</t>
  </si>
  <si>
    <t>TSK</t>
  </si>
  <si>
    <t>ST</t>
  </si>
  <si>
    <t>ER</t>
  </si>
  <si>
    <t>RF 0856/4</t>
  </si>
  <si>
    <t>RF 5406/1</t>
  </si>
  <si>
    <t>RF 1024/6</t>
  </si>
  <si>
    <t>RF 995/7</t>
  </si>
  <si>
    <t>RF 1527/1</t>
  </si>
  <si>
    <t>SE</t>
  </si>
  <si>
    <t>PO</t>
  </si>
  <si>
    <t>SP</t>
  </si>
  <si>
    <t>GEN</t>
  </si>
  <si>
    <t>RF 1891/4</t>
  </si>
  <si>
    <t>RF 7568/4</t>
  </si>
  <si>
    <t>RF 1366/1</t>
  </si>
  <si>
    <t>BF 566/3</t>
  </si>
</sst>
</file>

<file path=xl/styles.xml><?xml version="1.0" encoding="utf-8"?>
<styleSheet xmlns="http://schemas.openxmlformats.org/spreadsheetml/2006/main">
  <numFmts count="1">
    <numFmt numFmtId="164" formatCode="General;;"/>
  </numFmts>
  <fonts count="7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1" fillId="0" borderId="4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Fill="1" applyBorder="1"/>
    <xf numFmtId="0" fontId="0" fillId="0" borderId="1" xfId="0" applyFill="1" applyBorder="1" applyAlignment="1">
      <alignment horizontal="center"/>
    </xf>
    <xf numFmtId="0" fontId="1" fillId="0" borderId="6" xfId="0" applyFont="1" applyBorder="1"/>
    <xf numFmtId="0" fontId="0" fillId="0" borderId="7" xfId="0" applyBorder="1"/>
    <xf numFmtId="0" fontId="1" fillId="2" borderId="4" xfId="0" applyFont="1" applyFill="1" applyBorder="1"/>
    <xf numFmtId="0" fontId="1" fillId="2" borderId="2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/>
    <xf numFmtId="0" fontId="1" fillId="0" borderId="0" xfId="0" applyFont="1" applyBorder="1"/>
    <xf numFmtId="0" fontId="1" fillId="0" borderId="8" xfId="0" applyFont="1" applyFill="1" applyBorder="1"/>
    <xf numFmtId="0" fontId="1" fillId="0" borderId="11" xfId="0" applyFont="1" applyFill="1" applyBorder="1"/>
    <xf numFmtId="0" fontId="1" fillId="0" borderId="9" xfId="0" applyFont="1" applyFill="1" applyBorder="1"/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7" xfId="0" applyFont="1" applyFill="1" applyBorder="1"/>
    <xf numFmtId="0" fontId="0" fillId="6" borderId="7" xfId="0" applyFill="1" applyBorder="1"/>
    <xf numFmtId="164" fontId="0" fillId="5" borderId="7" xfId="0" applyNumberFormat="1" applyFill="1" applyBorder="1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right"/>
    </xf>
    <xf numFmtId="0" fontId="3" fillId="0" borderId="0" xfId="1"/>
    <xf numFmtId="0" fontId="1" fillId="0" borderId="0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0" fillId="7" borderId="1" xfId="0" applyFill="1" applyBorder="1"/>
    <xf numFmtId="0" fontId="0" fillId="7" borderId="4" xfId="0" applyFill="1" applyBorder="1"/>
    <xf numFmtId="0" fontId="0" fillId="7" borderId="2" xfId="0" applyFill="1" applyBorder="1"/>
    <xf numFmtId="0" fontId="2" fillId="0" borderId="7" xfId="0" applyFont="1" applyBorder="1" applyAlignment="1">
      <alignment horizontal="center" vertical="center"/>
    </xf>
    <xf numFmtId="0" fontId="0" fillId="8" borderId="13" xfId="0" applyFill="1" applyBorder="1"/>
    <xf numFmtId="0" fontId="0" fillId="8" borderId="15" xfId="0" applyFill="1" applyBorder="1"/>
    <xf numFmtId="0" fontId="0" fillId="8" borderId="16" xfId="0" applyFill="1" applyBorder="1"/>
    <xf numFmtId="0" fontId="0" fillId="8" borderId="17" xfId="0" applyFill="1" applyBorder="1"/>
    <xf numFmtId="0" fontId="0" fillId="8" borderId="18" xfId="0" applyFill="1" applyBorder="1"/>
    <xf numFmtId="0" fontId="0" fillId="8" borderId="19" xfId="0" applyFill="1" applyBorder="1"/>
    <xf numFmtId="0" fontId="0" fillId="8" borderId="20" xfId="0" applyFill="1" applyBorder="1"/>
    <xf numFmtId="0" fontId="0" fillId="8" borderId="21" xfId="0" applyFill="1" applyBorder="1"/>
    <xf numFmtId="0" fontId="2" fillId="0" borderId="14" xfId="0" applyFont="1" applyFill="1" applyBorder="1" applyAlignment="1">
      <alignment horizontal="center" vertical="center"/>
    </xf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/>
    <xf numFmtId="164" fontId="0" fillId="9" borderId="7" xfId="0" applyNumberFormat="1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7" borderId="7" xfId="0" applyFill="1" applyBorder="1"/>
    <xf numFmtId="0" fontId="0" fillId="0" borderId="4" xfId="0" applyBorder="1" applyAlignment="1">
      <alignment horizontal="right"/>
    </xf>
    <xf numFmtId="0" fontId="0" fillId="10" borderId="14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extraction-sans-doublons-avec-formule-t35573-10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41"/>
  <sheetViews>
    <sheetView showGridLines="0" workbookViewId="0">
      <selection activeCell="G11" sqref="G11"/>
    </sheetView>
  </sheetViews>
  <sheetFormatPr baseColWidth="10" defaultRowHeight="15"/>
  <cols>
    <col min="5" max="5" width="11.42578125" customWidth="1"/>
    <col min="7" max="7" width="13.140625" bestFit="1" customWidth="1"/>
    <col min="8" max="8" width="2.7109375" customWidth="1"/>
    <col min="13" max="13" width="2.7109375" customWidth="1"/>
    <col min="14" max="14" width="17.85546875" bestFit="1" customWidth="1"/>
  </cols>
  <sheetData>
    <row r="2" spans="1:14">
      <c r="A2" s="31" t="s">
        <v>18</v>
      </c>
      <c r="B2" s="31"/>
      <c r="C2" s="31"/>
      <c r="D2" s="31"/>
      <c r="E2" s="31"/>
      <c r="F2" s="31"/>
      <c r="G2" s="32"/>
      <c r="I2" s="11"/>
      <c r="J2" s="11" t="s">
        <v>9</v>
      </c>
      <c r="K2" s="10"/>
    </row>
    <row r="4" spans="1:14">
      <c r="A4" s="1" t="s">
        <v>0</v>
      </c>
      <c r="B4" s="1" t="s">
        <v>1</v>
      </c>
      <c r="C4" s="1" t="s">
        <v>2</v>
      </c>
      <c r="D4" s="1" t="s">
        <v>3</v>
      </c>
      <c r="E4" s="1" t="s">
        <v>1</v>
      </c>
      <c r="F4" s="18" t="s">
        <v>2</v>
      </c>
      <c r="G4" s="57" t="s">
        <v>59</v>
      </c>
      <c r="I4" s="1" t="s">
        <v>3</v>
      </c>
      <c r="J4" s="1" t="s">
        <v>1</v>
      </c>
      <c r="K4" s="1" t="s">
        <v>3</v>
      </c>
      <c r="L4" s="13" t="s">
        <v>14</v>
      </c>
    </row>
    <row r="5" spans="1:14">
      <c r="A5" s="2" t="s">
        <v>4</v>
      </c>
      <c r="B5" s="2" t="s">
        <v>5</v>
      </c>
      <c r="C5" s="2"/>
      <c r="D5" s="2" t="s">
        <v>4</v>
      </c>
      <c r="E5" s="2" t="s">
        <v>4</v>
      </c>
      <c r="F5" s="19"/>
      <c r="G5" s="58"/>
      <c r="I5" s="2" t="s">
        <v>4</v>
      </c>
      <c r="J5" s="2" t="s">
        <v>4</v>
      </c>
      <c r="K5" s="2" t="s">
        <v>8</v>
      </c>
      <c r="L5" s="2" t="s">
        <v>8</v>
      </c>
      <c r="N5" s="42" t="s">
        <v>89</v>
      </c>
    </row>
    <row r="6" spans="1:14">
      <c r="A6" s="3" t="s">
        <v>10</v>
      </c>
      <c r="B6" s="3" t="s">
        <v>12</v>
      </c>
      <c r="C6" s="3">
        <v>2</v>
      </c>
      <c r="D6" s="3" t="s">
        <v>19</v>
      </c>
      <c r="E6" s="3" t="s">
        <v>30</v>
      </c>
      <c r="F6" s="20">
        <v>2</v>
      </c>
      <c r="G6" s="25">
        <f>IF(AND(COUNTA(D6:E6)=2,D6&lt;&gt;D$4,D6&lt;&gt;D$5),N(COUNTIFS(D$6:D6,D6,E$6:E6,E6)=1),"")</f>
        <v>1</v>
      </c>
      <c r="I6" s="28" t="str">
        <f t="array" ref="I6">IFERROR(INDEX(D$6:D$41,MATCH(SMALL(IF(Col_Intermed_1=1,COUNTIF(D$6:D$41,"&lt;"&amp;D$6:D$41)),ROWS($6:6)),COUNTIF(D$6:D$41,"&lt;"&amp;D$6:D$41),0)),"")</f>
        <v>BAI</v>
      </c>
      <c r="J6" s="29" t="str">
        <f t="array" aca="1" ref="J6" ca="1">IFERROR(INDEX(E$6:E$41,SMALL(IF((Col_Intermed_1=1)*(D$6:D$41=I6),ROW(INDIRECT("1:"&amp;ROWS(Col_Intermed_1)))),COUNTIF(I$6:I6,I6))),"")</f>
        <v>RF 1602/1</v>
      </c>
      <c r="K6" s="30">
        <f ca="1">SUMIFS(F$6:F$41,D$6:D$41,I6,E$6:E$41,J6)</f>
        <v>4</v>
      </c>
      <c r="L6" s="15">
        <f>SUM(C6:C41)</f>
        <v>30</v>
      </c>
      <c r="N6" s="39" t="str">
        <f ca="1">IF(I6="","",I6&amp;"_"&amp;J6)</f>
        <v>BAI_RF 1602/1</v>
      </c>
    </row>
    <row r="7" spans="1:14">
      <c r="A7" s="5"/>
      <c r="B7" s="5"/>
      <c r="C7" s="5"/>
      <c r="D7" s="5" t="s">
        <v>10</v>
      </c>
      <c r="E7" s="5" t="s">
        <v>31</v>
      </c>
      <c r="F7" s="21">
        <v>2</v>
      </c>
      <c r="G7" s="26">
        <f>IF(AND(COUNTA(D7:E7)=2,D7&lt;&gt;D$4,D7&lt;&gt;D$5),N(COUNTIFS(D$6:D7,D7,E$6:E7,E7)=1),"")</f>
        <v>1</v>
      </c>
      <c r="I7" s="28" t="str">
        <f t="array" ref="I7">IFERROR(INDEX(D$6:D$41,MATCH(SMALL(IF(Col_Intermed_1=1,COUNTIF(D$6:D$41,"&lt;"&amp;D$6:D$41)),ROWS($6:7)),COUNTIF(D$6:D$41,"&lt;"&amp;D$6:D$41),0)),"")</f>
        <v>BEM</v>
      </c>
      <c r="J7" s="29" t="str">
        <f t="array" aca="1" ref="J7" ca="1">IFERROR(INDEX(E$6:E$41,SMALL(IF((Col_Intermed_1=1)*(D$6:D$41=I7),ROW(INDIRECT("1:"&amp;ROWS(Col_Intermed_1)))),COUNTIF(I$6:I7,I7))),"")</f>
        <v>RF 1564/1</v>
      </c>
      <c r="K7" s="30">
        <f t="shared" ref="K7:K41" ca="1" si="0">SUMIFS(F$6:F$41,D$6:D$41,I7,E$6:E$41,J7)</f>
        <v>2</v>
      </c>
      <c r="N7" s="40" t="str">
        <f t="shared" ref="N7:N41" ca="1" si="1">IF(I7="","",I7&amp;"_"&amp;J7)</f>
        <v>BEM_RF 1564/1</v>
      </c>
    </row>
    <row r="8" spans="1:14">
      <c r="A8" s="5"/>
      <c r="B8" s="5"/>
      <c r="C8" s="5"/>
      <c r="D8" s="5" t="s">
        <v>6</v>
      </c>
      <c r="E8" s="5" t="s">
        <v>32</v>
      </c>
      <c r="F8" s="21">
        <v>2</v>
      </c>
      <c r="G8" s="26">
        <f>IF(AND(COUNTA(D8:E8)=2,D8&lt;&gt;D$4,D8&lt;&gt;D$5),N(COUNTIFS(D$6:D8,D8,E$6:E8,E8)=1),"")</f>
        <v>1</v>
      </c>
      <c r="I8" s="28" t="str">
        <f t="array" ref="I8">IFERROR(INDEX(D$6:D$41,MATCH(SMALL(IF(Col_Intermed_1=1,COUNTIF(D$6:D$41,"&lt;"&amp;D$6:D$41)),ROWS($6:8)),COUNTIF(D$6:D$41,"&lt;"&amp;D$6:D$41),0)),"")</f>
        <v>BEM</v>
      </c>
      <c r="J8" s="29" t="str">
        <f t="array" aca="1" ref="J8" ca="1">IFERROR(INDEX(E$6:E$41,SMALL(IF((Col_Intermed_1=1)*(D$6:D$41=I8),ROW(INDIRECT("1:"&amp;ROWS(Col_Intermed_1)))),COUNTIF(I$6:I8,I8))),"")</f>
        <v>RF 1563/1</v>
      </c>
      <c r="K8" s="30">
        <f t="shared" ca="1" si="0"/>
        <v>2</v>
      </c>
      <c r="N8" s="40" t="str">
        <f t="shared" ca="1" si="1"/>
        <v>BEM_RF 1563/1</v>
      </c>
    </row>
    <row r="9" spans="1:14">
      <c r="A9" s="5"/>
      <c r="B9" s="5"/>
      <c r="C9" s="5"/>
      <c r="D9" s="16" t="s">
        <v>27</v>
      </c>
      <c r="E9" s="16" t="s">
        <v>33</v>
      </c>
      <c r="F9" s="21">
        <v>2</v>
      </c>
      <c r="G9" s="26">
        <f>IF(AND(COUNTA(D9:E9)=2,D9&lt;&gt;D$4,D9&lt;&gt;D$5),N(COUNTIFS(D$6:D9,D9,E$6:E9,E9)=1),"")</f>
        <v>1</v>
      </c>
      <c r="I9" s="28" t="str">
        <f t="array" ref="I9">IFERROR(INDEX(D$6:D$41,MATCH(SMALL(IF(Col_Intermed_1=1,COUNTIF(D$6:D$41,"&lt;"&amp;D$6:D$41)),ROWS($6:9)),COUNTIF(D$6:D$41,"&lt;"&amp;D$6:D$41),0)),"")</f>
        <v>COEC</v>
      </c>
      <c r="J9" s="29" t="str">
        <f t="array" aca="1" ref="J9" ca="1">IFERROR(INDEX(E$6:E$41,SMALL(IF((Col_Intermed_1=1)*(D$6:D$41=I9),ROW(INDIRECT("1:"&amp;ROWS(Col_Intermed_1)))),COUNTIF(I$6:I9,I9))),"")</f>
        <v>ROF 7013/1</v>
      </c>
      <c r="K9" s="30">
        <f t="shared" ca="1" si="0"/>
        <v>1</v>
      </c>
      <c r="N9" s="40" t="str">
        <f t="shared" ca="1" si="1"/>
        <v>COEC_ROF 7013/1</v>
      </c>
    </row>
    <row r="10" spans="1:14">
      <c r="A10" s="5"/>
      <c r="B10" s="5"/>
      <c r="C10" s="5"/>
      <c r="D10" s="16" t="s">
        <v>27</v>
      </c>
      <c r="E10" s="17" t="s">
        <v>34</v>
      </c>
      <c r="F10" s="21">
        <v>2</v>
      </c>
      <c r="G10" s="26">
        <f>IF(AND(COUNTA(D10:E10)=2,D10&lt;&gt;D$4,D10&lt;&gt;D$5),N(COUNTIFS(D$6:D10,D10,E$6:E10,E10)=1),"")</f>
        <v>1</v>
      </c>
      <c r="I10" s="28" t="str">
        <f t="array" ref="I10">IFERROR(INDEX(D$6:D$41,MATCH(SMALL(IF(Col_Intermed_1=1,COUNTIF(D$6:D$41,"&lt;"&amp;D$6:D$41)),ROWS($6:10)),COUNTIF(D$6:D$41,"&lt;"&amp;D$6:D$41),0)),"")</f>
        <v>CONYC</v>
      </c>
      <c r="J10" s="29" t="str">
        <f t="array" aca="1" ref="J10" ca="1">IFERROR(INDEX(E$6:E$41,SMALL(IF((Col_Intermed_1=1)*(D$6:D$41=I10),ROW(INDIRECT("1:"&amp;ROWS(Col_Intermed_1)))),COUNTIF(I$6:I10,I10))),"")</f>
        <v>RF 7013/1</v>
      </c>
      <c r="K10" s="30">
        <f t="shared" ca="1" si="0"/>
        <v>4</v>
      </c>
      <c r="N10" s="40" t="str">
        <f t="shared" ca="1" si="1"/>
        <v>CONYC_RF 7013/1</v>
      </c>
    </row>
    <row r="11" spans="1:14">
      <c r="A11" s="3" t="s">
        <v>11</v>
      </c>
      <c r="B11" s="3" t="s">
        <v>13</v>
      </c>
      <c r="C11" s="3">
        <v>2</v>
      </c>
      <c r="D11" s="8" t="s">
        <v>28</v>
      </c>
      <c r="E11" s="5" t="s">
        <v>34</v>
      </c>
      <c r="F11" s="22">
        <v>2</v>
      </c>
      <c r="G11" s="26">
        <f>IF(AND(COUNTA(D11:E11)=2,D11&lt;&gt;D$4,D11&lt;&gt;D$5),N(COUNTIFS(D$6:D11,D11,E$6:E11,E11)=1),"")</f>
        <v>1</v>
      </c>
      <c r="I11" s="28" t="str">
        <f t="array" ref="I11">IFERROR(INDEX(D$6:D$41,MATCH(SMALL(IF(Col_Intermed_1=1,COUNTIF(D$6:D$41,"&lt;"&amp;D$6:D$41)),ROWS($6:11)),COUNTIF(D$6:D$41,"&lt;"&amp;D$6:D$41),0)),"")</f>
        <v>CU5</v>
      </c>
      <c r="J11" s="29" t="str">
        <f t="array" aca="1" ref="J11" ca="1">IFERROR(INDEX(E$6:E$41,SMALL(IF((Col_Intermed_1=1)*(D$6:D$41=I11),ROW(INDIRECT("1:"&amp;ROWS(Col_Intermed_1)))),COUNTIF(I$6:I11,I11))),"")</f>
        <v>RF 7936/1</v>
      </c>
      <c r="K11" s="30">
        <f t="shared" ca="1" si="0"/>
        <v>2</v>
      </c>
      <c r="N11" s="40" t="str">
        <f t="shared" ca="1" si="1"/>
        <v>CU5_RF 7936/1</v>
      </c>
    </row>
    <row r="12" spans="1:14">
      <c r="A12" s="5"/>
      <c r="B12" s="5"/>
      <c r="C12" s="5"/>
      <c r="D12" s="9" t="s">
        <v>29</v>
      </c>
      <c r="E12" s="5" t="s">
        <v>35</v>
      </c>
      <c r="F12" s="23">
        <v>2</v>
      </c>
      <c r="G12" s="26">
        <f>IF(AND(COUNTA(D12:E12)=2,D12&lt;&gt;D$4,D12&lt;&gt;D$5),N(COUNTIFS(D$6:D12,D12,E$6:E12,E12)=1),"")</f>
        <v>1</v>
      </c>
      <c r="I12" s="28" t="str">
        <f t="array" ref="I12">IFERROR(INDEX(D$6:D$41,MATCH(SMALL(IF(Col_Intermed_1=1,COUNTIF(D$6:D$41,"&lt;"&amp;D$6:D$41)),ROWS($6:12)),COUNTIF(D$6:D$41,"&lt;"&amp;D$6:D$41),0)),"")</f>
        <v>CUR</v>
      </c>
      <c r="J12" s="29" t="str">
        <f t="array" aca="1" ref="J12" ca="1">IFERROR(INDEX(E$6:E$41,SMALL(IF((Col_Intermed_1=1)*(D$6:D$41=I12),ROW(INDIRECT("1:"&amp;ROWS(Col_Intermed_1)))),COUNTIF(I$6:I12,I12))),"")</f>
        <v>RF 7011/1</v>
      </c>
      <c r="K12" s="30">
        <f t="shared" ca="1" si="0"/>
        <v>4</v>
      </c>
      <c r="N12" s="40" t="str">
        <f t="shared" ca="1" si="1"/>
        <v>CUR_RF 7011/1</v>
      </c>
    </row>
    <row r="13" spans="1:14">
      <c r="A13" s="5"/>
      <c r="B13" s="5"/>
      <c r="C13" s="5"/>
      <c r="D13" s="9" t="s">
        <v>36</v>
      </c>
      <c r="E13" s="9" t="s">
        <v>37</v>
      </c>
      <c r="F13" s="23">
        <v>2</v>
      </c>
      <c r="G13" s="26">
        <f>IF(AND(COUNTA(D13:E13)=2,D13&lt;&gt;D$4,D13&lt;&gt;D$5),N(COUNTIFS(D$6:D13,D13,E$6:E13,E13)=1),"")</f>
        <v>1</v>
      </c>
      <c r="I13" s="28" t="str">
        <f t="array" ref="I13">IFERROR(INDEX(D$6:D$41,MATCH(SMALL(IF(Col_Intermed_1=1,COUNTIF(D$6:D$41,"&lt;"&amp;D$6:D$41)),ROWS($6:13)),COUNTIF(D$6:D$41,"&lt;"&amp;D$6:D$41),0)),"")</f>
        <v>CUT</v>
      </c>
      <c r="J13" s="29" t="str">
        <f t="array" aca="1" ref="J13" ca="1">IFERROR(INDEX(E$6:E$41,SMALL(IF((Col_Intermed_1=1)*(D$6:D$41=I13),ROW(INDIRECT("1:"&amp;ROWS(Col_Intermed_1)))),COUNTIF(I$6:I13,I13))),"")</f>
        <v>RF 7010/1</v>
      </c>
      <c r="K13" s="30">
        <f t="shared" ca="1" si="0"/>
        <v>4</v>
      </c>
      <c r="N13" s="40" t="str">
        <f t="shared" ca="1" si="1"/>
        <v>CUT_RF 7010/1</v>
      </c>
    </row>
    <row r="14" spans="1:14">
      <c r="A14" s="5"/>
      <c r="B14" s="5"/>
      <c r="C14" s="5"/>
      <c r="D14" s="9" t="s">
        <v>39</v>
      </c>
      <c r="E14" s="9" t="s">
        <v>38</v>
      </c>
      <c r="F14" s="23">
        <v>4</v>
      </c>
      <c r="G14" s="26">
        <f>IF(AND(COUNTA(D14:E14)=2,D14&lt;&gt;D$4,D14&lt;&gt;D$5),N(COUNTIFS(D$6:D14,D14,E$6:E14,E14)=1),"")</f>
        <v>1</v>
      </c>
      <c r="I14" s="28" t="str">
        <f t="array" ref="I14">IFERROR(INDEX(D$6:D$41,MATCH(SMALL(IF(Col_Intermed_1=1,COUNTIF(D$6:D$41,"&lt;"&amp;D$6:D$41)),ROWS($6:14)),COUNTIF(D$6:D$41,"&lt;"&amp;D$6:D$41),0)),"")</f>
        <v>HDD</v>
      </c>
      <c r="J14" s="29" t="str">
        <f t="array" aca="1" ref="J14" ca="1">IFERROR(INDEX(E$6:E$41,SMALL(IF((Col_Intermed_1=1)*(D$6:D$41=I14),ROW(INDIRECT("1:"&amp;ROWS(Col_Intermed_1)))),COUNTIF(I$6:I14,I14))),"")</f>
        <v>RF 7942/8</v>
      </c>
      <c r="K14" s="30">
        <f t="shared" ca="1" si="0"/>
        <v>2</v>
      </c>
      <c r="N14" s="40" t="str">
        <f t="shared" ca="1" si="1"/>
        <v>HDD_RF 7942/8</v>
      </c>
    </row>
    <row r="15" spans="1:14">
      <c r="A15" s="5"/>
      <c r="B15" s="5"/>
      <c r="C15" s="5"/>
      <c r="D15" s="9" t="s">
        <v>40</v>
      </c>
      <c r="E15" s="9" t="s">
        <v>41</v>
      </c>
      <c r="F15" s="23">
        <v>2</v>
      </c>
      <c r="G15" s="26">
        <f>IF(AND(COUNTA(D15:E15)=2,D15&lt;&gt;D$4,D15&lt;&gt;D$5),N(COUNTIFS(D$6:D15,D15,E$6:E15,E15)=1),"")</f>
        <v>1</v>
      </c>
      <c r="I15" s="28" t="str">
        <f t="array" ref="I15">IFERROR(INDEX(D$6:D$41,MATCH(SMALL(IF(Col_Intermed_1=1,COUNTIF(D$6:D$41,"&lt;"&amp;D$6:D$41)),ROWS($6:15)),COUNTIF(D$6:D$41,"&lt;"&amp;D$6:D$41),0)),"")</f>
        <v>MA</v>
      </c>
      <c r="J15" s="29" t="str">
        <f t="array" aca="1" ref="J15" ca="1">IFERROR(INDEX(E$6:E$41,SMALL(IF((Col_Intermed_1=1)*(D$6:D$41=I15),ROW(INDIRECT("1:"&amp;ROWS(Col_Intermed_1)))),COUNTIF(I$6:I15,I15))),"")</f>
        <v>RF 1802/1</v>
      </c>
      <c r="K15" s="30">
        <f t="shared" ca="1" si="0"/>
        <v>2</v>
      </c>
      <c r="N15" s="40" t="str">
        <f t="shared" ca="1" si="1"/>
        <v>MA_RF 1802/1</v>
      </c>
    </row>
    <row r="16" spans="1:14">
      <c r="A16" s="5"/>
      <c r="B16" s="5"/>
      <c r="C16" s="5"/>
      <c r="D16" s="16" t="s">
        <v>7</v>
      </c>
      <c r="E16" s="16" t="s">
        <v>42</v>
      </c>
      <c r="F16" s="23">
        <v>2</v>
      </c>
      <c r="G16" s="26">
        <f>IF(AND(COUNTA(D16:E16)=2,D16&lt;&gt;D$4,D16&lt;&gt;D$5),N(COUNTIFS(D$6:D16,D16,E$6:E16,E16)=1),"")</f>
        <v>1</v>
      </c>
      <c r="I16" s="28" t="str">
        <f t="array" ref="I16">IFERROR(INDEX(D$6:D$41,MATCH(SMALL(IF(Col_Intermed_1=1,COUNTIF(D$6:D$41,"&lt;"&amp;D$6:D$41)),ROWS($6:16)),COUNTIF(D$6:D$41,"&lt;"&amp;D$6:D$41),0)),"")</f>
        <v>MER</v>
      </c>
      <c r="J16" s="29" t="str">
        <f t="array" aca="1" ref="J16" ca="1">IFERROR(INDEX(E$6:E$41,SMALL(IF((Col_Intermed_1=1)*(D$6:D$41=I16),ROW(INDIRECT("1:"&amp;ROWS(Col_Intermed_1)))),COUNTIF(I$6:I16,I16))),"")</f>
        <v>RF 4343/3</v>
      </c>
      <c r="K16" s="30">
        <f t="shared" ca="1" si="0"/>
        <v>2</v>
      </c>
      <c r="N16" s="40" t="str">
        <f t="shared" ca="1" si="1"/>
        <v>MER_RF 4343/3</v>
      </c>
    </row>
    <row r="17" spans="1:14">
      <c r="A17" s="7"/>
      <c r="B17" s="7"/>
      <c r="C17" s="7"/>
      <c r="D17" s="17" t="s">
        <v>7</v>
      </c>
      <c r="E17" s="17" t="s">
        <v>43</v>
      </c>
      <c r="F17" s="24">
        <v>2</v>
      </c>
      <c r="G17" s="26">
        <f>IF(AND(COUNTA(D17:E17)=2,D17&lt;&gt;D$4,D17&lt;&gt;D$5),N(COUNTIFS(D$6:D17,D17,E$6:E17,E17)=1),"")</f>
        <v>1</v>
      </c>
      <c r="I17" s="28" t="str">
        <f t="array" ref="I17">IFERROR(INDEX(D$6:D$41,MATCH(SMALL(IF(Col_Intermed_1=1,COUNTIF(D$6:D$41,"&lt;"&amp;D$6:D$41)),ROWS($6:17)),COUNTIF(D$6:D$41,"&lt;"&amp;D$6:D$41),0)),"")</f>
        <v>MER</v>
      </c>
      <c r="J17" s="29" t="str">
        <f t="array" aca="1" ref="J17" ca="1">IFERROR(INDEX(E$6:E$41,SMALL(IF((Col_Intermed_1=1)*(D$6:D$41=I17),ROW(INDIRECT("1:"&amp;ROWS(Col_Intermed_1)))),COUNTIF(I$6:I17,I17))),"")</f>
        <v>RF 4343/4</v>
      </c>
      <c r="K17" s="30">
        <f t="shared" ca="1" si="0"/>
        <v>3</v>
      </c>
      <c r="N17" s="40" t="str">
        <f t="shared" ca="1" si="1"/>
        <v>MER_RF 4343/4</v>
      </c>
    </row>
    <row r="18" spans="1:14">
      <c r="G18" s="26" t="str">
        <f>IF(AND(COUNTA(D18:E18)=2,D18&lt;&gt;D$4,D18&lt;&gt;D$5),N(COUNTIFS(D$6:D18,D18,E$6:E18,E18)=1),"")</f>
        <v/>
      </c>
      <c r="I18" s="28" t="str">
        <f t="array" ref="I18">IFERROR(INDEX(D$6:D$41,MATCH(SMALL(IF(Col_Intermed_1=1,COUNTIF(D$6:D$41,"&lt;"&amp;D$6:D$41)),ROWS($6:18)),COUNTIF(D$6:D$41,"&lt;"&amp;D$6:D$41),0)),"")</f>
        <v>PRO</v>
      </c>
      <c r="J18" s="29" t="str">
        <f t="array" aca="1" ref="J18" ca="1">IFERROR(INDEX(E$6:E$41,SMALL(IF((Col_Intermed_1=1)*(D$6:D$41=I18),ROW(INDIRECT("1:"&amp;ROWS(Col_Intermed_1)))),COUNTIF(I$6:I18,I18))),"")</f>
        <v>RF 8218/1</v>
      </c>
      <c r="K18" s="30">
        <f t="shared" ca="1" si="0"/>
        <v>6</v>
      </c>
      <c r="N18" s="40" t="str">
        <f t="shared" ca="1" si="1"/>
        <v>PRO_RF 8218/1</v>
      </c>
    </row>
    <row r="19" spans="1:14">
      <c r="A19" s="31" t="s">
        <v>20</v>
      </c>
      <c r="B19" s="31"/>
      <c r="C19" s="31"/>
      <c r="D19" s="31"/>
      <c r="E19" s="31"/>
      <c r="F19" s="31"/>
      <c r="G19" s="26" t="str">
        <f>IF(AND(COUNTA(D19:E19)=2,D19&lt;&gt;D$4,D19&lt;&gt;D$5),N(COUNTIFS(D$6:D19,D19,E$6:E19,E19)=1),"")</f>
        <v/>
      </c>
      <c r="I19" s="28" t="str">
        <f t="array" ref="I19">IFERROR(INDEX(D$6:D$41,MATCH(SMALL(IF(Col_Intermed_1=1,COUNTIF(D$6:D$41,"&lt;"&amp;D$6:D$41)),ROWS($6:19)),COUNTIF(D$6:D$41,"&lt;"&amp;D$6:D$41),0)),"")</f>
        <v>PRO</v>
      </c>
      <c r="J19" s="29" t="str">
        <f t="array" aca="1" ref="J19" ca="1">IFERROR(INDEX(E$6:E$41,SMALL(IF((Col_Intermed_1=1)*(D$6:D$41=I19),ROW(INDIRECT("1:"&amp;ROWS(Col_Intermed_1)))),COUNTIF(I$6:I19,I19))),"")</f>
        <v>RF 4376/4</v>
      </c>
      <c r="K19" s="30">
        <f t="shared" ca="1" si="0"/>
        <v>2</v>
      </c>
      <c r="N19" s="40" t="str">
        <f t="shared" ca="1" si="1"/>
        <v>PRO_RF 4376/4</v>
      </c>
    </row>
    <row r="20" spans="1:14">
      <c r="G20" s="26" t="str">
        <f>IF(AND(COUNTA(D20:E20)=2,D20&lt;&gt;D$4,D20&lt;&gt;D$5),N(COUNTIFS(D$6:D20,D20,E$6:E20,E20)=1),"")</f>
        <v/>
      </c>
      <c r="I20" s="28" t="str">
        <f t="array" ref="I20">IFERROR(INDEX(D$6:D$41,MATCH(SMALL(IF(Col_Intermed_1=1,COUNTIF(D$6:D$41,"&lt;"&amp;D$6:D$41)),ROWS($6:20)),COUNTIF(D$6:D$41,"&lt;"&amp;D$6:D$41),0)),"")</f>
        <v>PW</v>
      </c>
      <c r="J20" s="29" t="str">
        <f t="array" aca="1" ref="J20" ca="1">IFERROR(INDEX(E$6:E$41,SMALL(IF((Col_Intermed_1=1)*(D$6:D$41=I20),ROW(INDIRECT("1:"&amp;ROWS(Col_Intermed_1)))),COUNTIF(I$6:I20,I20))),"")</f>
        <v>BF 001/3</v>
      </c>
      <c r="K20" s="30">
        <f t="shared" ca="1" si="0"/>
        <v>2</v>
      </c>
      <c r="N20" s="40" t="str">
        <f t="shared" ca="1" si="1"/>
        <v>PW_BF 001/3</v>
      </c>
    </row>
    <row r="21" spans="1:14">
      <c r="A21" s="1" t="s">
        <v>0</v>
      </c>
      <c r="B21" s="1" t="s">
        <v>1</v>
      </c>
      <c r="C21" s="1" t="s">
        <v>2</v>
      </c>
      <c r="D21" s="1" t="s">
        <v>3</v>
      </c>
      <c r="E21" s="1" t="s">
        <v>1</v>
      </c>
      <c r="F21" s="18" t="s">
        <v>2</v>
      </c>
      <c r="G21" s="26" t="str">
        <f>IF(AND(COUNTA(D21:E21)=2,D21&lt;&gt;D$4,D21&lt;&gt;D$5),N(COUNTIFS(D$6:D21,D21,E$6:E21,E21)=1),"")</f>
        <v/>
      </c>
      <c r="I21" s="28" t="str">
        <f t="array" ref="I21">IFERROR(INDEX(D$6:D$41,MATCH(SMALL(IF(Col_Intermed_1=1,COUNTIF(D$6:D$41,"&lt;"&amp;D$6:D$41)),ROWS($6:21)),COUNTIF(D$6:D$41,"&lt;"&amp;D$6:D$41),0)),"")</f>
        <v>PW</v>
      </c>
      <c r="J21" s="29" t="str">
        <f t="array" aca="1" ref="J21" ca="1">IFERROR(INDEX(E$6:E$41,SMALL(IF((Col_Intermed_1=1)*(D$6:D$41=I21),ROW(INDIRECT("1:"&amp;ROWS(Col_Intermed_1)))),COUNTIF(I$6:I21,I21))),"")</f>
        <v>BF 001/1</v>
      </c>
      <c r="K21" s="30">
        <f t="shared" ca="1" si="0"/>
        <v>2</v>
      </c>
      <c r="N21" s="40" t="str">
        <f t="shared" ca="1" si="1"/>
        <v>PW_BF 001/1</v>
      </c>
    </row>
    <row r="22" spans="1:14">
      <c r="A22" s="2" t="s">
        <v>4</v>
      </c>
      <c r="B22" s="2" t="s">
        <v>5</v>
      </c>
      <c r="C22" s="2"/>
      <c r="D22" s="2" t="s">
        <v>4</v>
      </c>
      <c r="E22" s="2" t="s">
        <v>4</v>
      </c>
      <c r="F22" s="19"/>
      <c r="G22" s="26" t="str">
        <f>IF(AND(COUNTA(D22:E22)=2,D22&lt;&gt;D$4,D22&lt;&gt;D$5),N(COUNTIFS(D$6:D22,D22,E$6:E22,E22)=1),"")</f>
        <v/>
      </c>
      <c r="I22" s="28" t="str">
        <f t="array" ref="I22">IFERROR(INDEX(D$6:D$41,MATCH(SMALL(IF(Col_Intermed_1=1,COUNTIF(D$6:D$41,"&lt;"&amp;D$6:D$41)),ROWS($6:22)),COUNTIF(D$6:D$41,"&lt;"&amp;D$6:D$41),0)),"")</f>
        <v>PW</v>
      </c>
      <c r="J22" s="29" t="str">
        <f t="array" aca="1" ref="J22" ca="1">IFERROR(INDEX(E$6:E$41,SMALL(IF((Col_Intermed_1=1)*(D$6:D$41=I22),ROW(INDIRECT("1:"&amp;ROWS(Col_Intermed_1)))),COUNTIF(I$6:I22,I22))),"")</f>
        <v>RF 7017/3</v>
      </c>
      <c r="K22" s="30">
        <f t="shared" ca="1" si="0"/>
        <v>4</v>
      </c>
      <c r="N22" s="40" t="str">
        <f t="shared" ca="1" si="1"/>
        <v>PW_RF 7017/3</v>
      </c>
    </row>
    <row r="23" spans="1:14">
      <c r="A23" s="3" t="s">
        <v>21</v>
      </c>
      <c r="B23" s="3" t="s">
        <v>22</v>
      </c>
      <c r="C23" s="3">
        <v>4</v>
      </c>
      <c r="D23" s="3" t="s">
        <v>44</v>
      </c>
      <c r="E23" s="3" t="s">
        <v>49</v>
      </c>
      <c r="F23" s="20">
        <v>4</v>
      </c>
      <c r="G23" s="26">
        <f>IF(AND(COUNTA(D23:E23)=2,D23&lt;&gt;D$4,D23&lt;&gt;D$5),N(COUNTIFS(D$6:D23,D23,E$6:E23,E23)=1),"")</f>
        <v>1</v>
      </c>
      <c r="I23" s="28" t="str">
        <f t="array" ref="I23">IFERROR(INDEX(D$6:D$41,MATCH(SMALL(IF(Col_Intermed_1=1,COUNTIF(D$6:D$41,"&lt;"&amp;D$6:D$41)),ROWS($6:23)),COUNTIF(D$6:D$41,"&lt;"&amp;D$6:D$41),0)),"")</f>
        <v>PW</v>
      </c>
      <c r="J23" s="29" t="str">
        <f t="array" aca="1" ref="J23" ca="1">IFERROR(INDEX(E$6:E$41,SMALL(IF((Col_Intermed_1=1)*(D$6:D$41=I23),ROW(INDIRECT("1:"&amp;ROWS(Col_Intermed_1)))),COUNTIF(I$6:I23,I23))),"")</f>
        <v>RF 0963/1</v>
      </c>
      <c r="K23" s="30">
        <f t="shared" ca="1" si="0"/>
        <v>2</v>
      </c>
      <c r="N23" s="40" t="str">
        <f t="shared" ca="1" si="1"/>
        <v>PW_RF 0963/1</v>
      </c>
    </row>
    <row r="24" spans="1:14">
      <c r="A24" s="5"/>
      <c r="B24" s="5"/>
      <c r="C24" s="5"/>
      <c r="D24" s="5" t="s">
        <v>45</v>
      </c>
      <c r="E24" s="5" t="s">
        <v>50</v>
      </c>
      <c r="F24" s="21">
        <v>4</v>
      </c>
      <c r="G24" s="26">
        <f>IF(AND(COUNTA(D24:E24)=2,D24&lt;&gt;D$4,D24&lt;&gt;D$5),N(COUNTIFS(D$6:D24,D24,E$6:E24,E24)=1),"")</f>
        <v>1</v>
      </c>
      <c r="I24" s="28" t="str">
        <f t="array" ref="I24">IFERROR(INDEX(D$6:D$41,MATCH(SMALL(IF(Col_Intermed_1=1,COUNTIF(D$6:D$41,"&lt;"&amp;D$6:D$41)),ROWS($6:24)),COUNTIF(D$6:D$41,"&lt;"&amp;D$6:D$41),0)),"")</f>
        <v>PW 12</v>
      </c>
      <c r="J24" s="29" t="str">
        <f t="array" aca="1" ref="J24" ca="1">IFERROR(INDEX(E$6:E$41,SMALL(IF((Col_Intermed_1=1)*(D$6:D$41=I24),ROW(INDIRECT("1:"&amp;ROWS(Col_Intermed_1)))),COUNTIF(I$6:I24,I24))),"")</f>
        <v>RF 7017/3</v>
      </c>
      <c r="K24" s="30">
        <f t="shared" ca="1" si="0"/>
        <v>14</v>
      </c>
      <c r="N24" s="40" t="str">
        <f t="shared" ca="1" si="1"/>
        <v>PW 12_RF 7017/3</v>
      </c>
    </row>
    <row r="25" spans="1:14">
      <c r="A25" s="5"/>
      <c r="B25" s="5"/>
      <c r="C25" s="5"/>
      <c r="D25" s="5" t="s">
        <v>46</v>
      </c>
      <c r="E25" s="5" t="s">
        <v>51</v>
      </c>
      <c r="F25" s="21">
        <v>4</v>
      </c>
      <c r="G25" s="26">
        <f>IF(AND(COUNTA(D25:E25)=2,D25&lt;&gt;D$4,D25&lt;&gt;D$5),N(COUNTIFS(D$6:D25,D25,E$6:E25,E25)=1),"")</f>
        <v>1</v>
      </c>
      <c r="I25" s="28" t="str">
        <f t="array" ref="I25">IFERROR(INDEX(D$6:D$41,MATCH(SMALL(IF(Col_Intermed_1=1,COUNTIF(D$6:D$41,"&lt;"&amp;D$6:D$41)),ROWS($6:25)),COUNTIF(D$6:D$41,"&lt;"&amp;D$6:D$41),0)),"")</f>
        <v>PW 12/5</v>
      </c>
      <c r="J25" s="29" t="str">
        <f t="array" aca="1" ref="J25" ca="1">IFERROR(INDEX(E$6:E$41,SMALL(IF((Col_Intermed_1=1)*(D$6:D$41=I25),ROW(INDIRECT("1:"&amp;ROWS(Col_Intermed_1)))),COUNTIF(I$6:I25,I25))),"")</f>
        <v>RF 7017/3</v>
      </c>
      <c r="K25" s="30">
        <f t="shared" ca="1" si="0"/>
        <v>1</v>
      </c>
      <c r="N25" s="40" t="str">
        <f t="shared" ca="1" si="1"/>
        <v>PW 12/5_RF 7017/3</v>
      </c>
    </row>
    <row r="26" spans="1:14">
      <c r="A26" s="5"/>
      <c r="B26" s="5"/>
      <c r="C26" s="5"/>
      <c r="D26" s="5" t="s">
        <v>27</v>
      </c>
      <c r="E26" s="7" t="s">
        <v>35</v>
      </c>
      <c r="F26" s="21">
        <v>4</v>
      </c>
      <c r="G26" s="26">
        <f>IF(AND(COUNTA(D26:E26)=2,D26&lt;&gt;D$4,D26&lt;&gt;D$5),N(COUNTIFS(D$6:D26,D26,E$6:E26,E26)=1),"")</f>
        <v>1</v>
      </c>
      <c r="I26" s="28" t="str">
        <f t="array" ref="I26">IFERROR(INDEX(D$6:D$41,MATCH(SMALL(IF(Col_Intermed_1=1,COUNTIF(D$6:D$41,"&lt;"&amp;D$6:D$41)),ROWS($6:26)),COUNTIF(D$6:D$41,"&lt;"&amp;D$6:D$41),0)),"")</f>
        <v>PW 5</v>
      </c>
      <c r="J26" s="29" t="str">
        <f t="array" aca="1" ref="J26" ca="1">IFERROR(INDEX(E$6:E$41,SMALL(IF((Col_Intermed_1=1)*(D$6:D$41=I26),ROW(INDIRECT("1:"&amp;ROWS(Col_Intermed_1)))),COUNTIF(I$6:I26,I26))),"")</f>
        <v>BF 001/1</v>
      </c>
      <c r="K26" s="30">
        <f t="shared" ca="1" si="0"/>
        <v>2</v>
      </c>
      <c r="N26" s="40" t="str">
        <f t="shared" ca="1" si="1"/>
        <v>PW 5_BF 001/1</v>
      </c>
    </row>
    <row r="27" spans="1:14">
      <c r="A27" s="3" t="s">
        <v>20</v>
      </c>
      <c r="B27" s="3" t="s">
        <v>23</v>
      </c>
      <c r="C27" s="3">
        <v>13</v>
      </c>
      <c r="D27" s="8" t="s">
        <v>20</v>
      </c>
      <c r="E27" s="5" t="s">
        <v>52</v>
      </c>
      <c r="F27" s="22">
        <v>12</v>
      </c>
      <c r="G27" s="26">
        <f>IF(AND(COUNTA(D27:E27)=2,D27&lt;&gt;D$4,D27&lt;&gt;D$5),N(COUNTIFS(D$6:D27,D27,E$6:E27,E27)=1),"")</f>
        <v>1</v>
      </c>
      <c r="I27" s="28" t="str">
        <f t="array" ref="I27">IFERROR(INDEX(D$6:D$41,MATCH(SMALL(IF(Col_Intermed_1=1,COUNTIF(D$6:D$41,"&lt;"&amp;D$6:D$41)),ROWS($6:27)),COUNTIF(D$6:D$41,"&lt;"&amp;D$6:D$41),0)),"")</f>
        <v>RU</v>
      </c>
      <c r="J27" s="29" t="str">
        <f t="array" aca="1" ref="J27" ca="1">IFERROR(INDEX(E$6:E$41,SMALL(IF((Col_Intermed_1=1)*(D$6:D$41=I27),ROW(INDIRECT("1:"&amp;ROWS(Col_Intermed_1)))),COUNTIF(I$6:I27,I27))),"")</f>
        <v>RF 017/1</v>
      </c>
      <c r="K27" s="30">
        <f t="shared" ca="1" si="0"/>
        <v>14</v>
      </c>
      <c r="N27" s="40" t="str">
        <f t="shared" ca="1" si="1"/>
        <v>RU_RF 017/1</v>
      </c>
    </row>
    <row r="28" spans="1:14">
      <c r="A28" s="5"/>
      <c r="B28" s="5"/>
      <c r="C28" s="5"/>
      <c r="D28" s="9" t="s">
        <v>47</v>
      </c>
      <c r="E28" s="5" t="s">
        <v>53</v>
      </c>
      <c r="F28" s="23">
        <v>12</v>
      </c>
      <c r="G28" s="26">
        <f>IF(AND(COUNTA(D28:E28)=2,D28&lt;&gt;D$4,D28&lt;&gt;D$5),N(COUNTIFS(D$6:D28,D28,E$6:E28,E28)=1),"")</f>
        <v>1</v>
      </c>
      <c r="I28" s="28" t="str">
        <f t="array" ref="I28">IFERROR(INDEX(D$6:D$41,MATCH(SMALL(IF(Col_Intermed_1=1,COUNTIF(D$6:D$41,"&lt;"&amp;D$6:D$41)),ROWS($6:28)),COUNTIF(D$6:D$41,"&lt;"&amp;D$6:D$41),0)),"")</f>
        <v>SC</v>
      </c>
      <c r="J28" s="29" t="str">
        <f t="array" aca="1" ref="J28" ca="1">IFERROR(INDEX(E$6:E$41,SMALL(IF((Col_Intermed_1=1)*(D$6:D$41=I28),ROW(INDIRECT("1:"&amp;ROWS(Col_Intermed_1)))),COUNTIF(I$6:I28,I28))),"")</f>
        <v>RF 7741/1</v>
      </c>
      <c r="K28" s="30">
        <f t="shared" ca="1" si="0"/>
        <v>2</v>
      </c>
      <c r="N28" s="40" t="str">
        <f t="shared" ca="1" si="1"/>
        <v>SC_RF 7741/1</v>
      </c>
    </row>
    <row r="29" spans="1:14">
      <c r="A29" s="5"/>
      <c r="B29" s="5"/>
      <c r="C29" s="5"/>
      <c r="D29" s="9" t="s">
        <v>29</v>
      </c>
      <c r="E29" s="9" t="s">
        <v>35</v>
      </c>
      <c r="F29" s="23">
        <v>12</v>
      </c>
      <c r="G29" s="26">
        <f>IF(AND(COUNTA(D29:E29)=2,D29&lt;&gt;D$4,D29&lt;&gt;D$5),N(COUNTIFS(D$6:D29,D29,E$6:E29,E29)=1),"")</f>
        <v>0</v>
      </c>
      <c r="I29" s="28" t="str">
        <f t="array" ref="I29">IFERROR(INDEX(D$6:D$41,MATCH(SMALL(IF(Col_Intermed_1=1,COUNTIF(D$6:D$41,"&lt;"&amp;D$6:D$41)),ROWS($6:29)),COUNTIF(D$6:D$41,"&lt;"&amp;D$6:D$41),0)),"")</f>
        <v>SCS</v>
      </c>
      <c r="J29" s="29" t="str">
        <f t="array" aca="1" ref="J29" ca="1">IFERROR(INDEX(E$6:E$41,SMALL(IF((Col_Intermed_1=1)*(D$6:D$41=I29),ROW(INDIRECT("1:"&amp;ROWS(Col_Intermed_1)))),COUNTIF(I$6:I29,I29))),"")</f>
        <v>RF 7901/1</v>
      </c>
      <c r="K29" s="30">
        <f t="shared" ca="1" si="0"/>
        <v>2</v>
      </c>
      <c r="N29" s="40" t="str">
        <f t="shared" ca="1" si="1"/>
        <v>SCS_RF 7901/1</v>
      </c>
    </row>
    <row r="30" spans="1:14">
      <c r="A30" s="3" t="s">
        <v>24</v>
      </c>
      <c r="B30" s="3" t="s">
        <v>25</v>
      </c>
      <c r="C30" s="3">
        <v>6</v>
      </c>
      <c r="D30" s="8" t="s">
        <v>48</v>
      </c>
      <c r="E30" s="8" t="s">
        <v>54</v>
      </c>
      <c r="F30" s="22">
        <v>12</v>
      </c>
      <c r="G30" s="26">
        <f>IF(AND(COUNTA(D30:E30)=2,D30&lt;&gt;D$4,D30&lt;&gt;D$5),N(COUNTIFS(D$6:D30,D30,E$6:E30,E30)=1),"")</f>
        <v>1</v>
      </c>
      <c r="I30" s="28" t="str">
        <f t="array" ref="I30">IFERROR(INDEX(D$6:D$41,MATCH(SMALL(IF(Col_Intermed_1=1,COUNTIF(D$6:D$41,"&lt;"&amp;D$6:D$41)),ROWS($6:30)),COUNTIF(D$6:D$41,"&lt;"&amp;D$6:D$41),0)),"")</f>
        <v xml:space="preserve">T1 </v>
      </c>
      <c r="J30" s="29" t="str">
        <f t="array" aca="1" ref="J30" ca="1">IFERROR(INDEX(E$6:E$41,SMALL(IF((Col_Intermed_1=1)*(D$6:D$41=I30),ROW(INDIRECT("1:"&amp;ROWS(Col_Intermed_1)))),COUNTIF(I$6:I30,I30))),"")</f>
        <v>RF 7657/1</v>
      </c>
      <c r="K30" s="30">
        <f t="shared" ca="1" si="0"/>
        <v>12</v>
      </c>
      <c r="N30" s="40" t="str">
        <f t="shared" ca="1" si="1"/>
        <v>T1 _RF 7657/1</v>
      </c>
    </row>
    <row r="31" spans="1:14">
      <c r="A31" s="7"/>
      <c r="B31" s="7"/>
      <c r="C31" s="7"/>
      <c r="D31" s="12" t="s">
        <v>15</v>
      </c>
      <c r="E31" s="12" t="s">
        <v>55</v>
      </c>
      <c r="F31" s="24">
        <v>6</v>
      </c>
      <c r="G31" s="26">
        <f>IF(AND(COUNTA(D31:E31)=2,D31&lt;&gt;D$4,D31&lt;&gt;D$5),N(COUNTIFS(D$6:D31,D31,E$6:E31,E31)=1),"")</f>
        <v>1</v>
      </c>
      <c r="I31" s="28" t="str">
        <f t="array" ref="I31">IFERROR(INDEX(D$6:D$41,MATCH(SMALL(IF(Col_Intermed_1=1,COUNTIF(D$6:D$41,"&lt;"&amp;D$6:D$41)),ROWS($6:31)),COUNTIF(D$6:D$41,"&lt;"&amp;D$6:D$41),0)),"")</f>
        <v>T1C</v>
      </c>
      <c r="J31" s="29" t="str">
        <f t="array" aca="1" ref="J31" ca="1">IFERROR(INDEX(E$6:E$41,SMALL(IF((Col_Intermed_1=1)*(D$6:D$41=I31),ROW(INDIRECT("1:"&amp;ROWS(Col_Intermed_1)))),COUNTIF(I$6:I31,I31))),"")</f>
        <v>RF 7630/1</v>
      </c>
      <c r="K31" s="30">
        <f t="shared" ca="1" si="0"/>
        <v>12</v>
      </c>
      <c r="N31" s="40" t="str">
        <f t="shared" ca="1" si="1"/>
        <v>T1C_RF 7630/1</v>
      </c>
    </row>
    <row r="32" spans="1:14">
      <c r="A32" s="3" t="s">
        <v>24</v>
      </c>
      <c r="B32" s="4" t="s">
        <v>26</v>
      </c>
      <c r="C32" s="3">
        <v>2</v>
      </c>
      <c r="D32" s="8" t="s">
        <v>27</v>
      </c>
      <c r="E32" s="8" t="s">
        <v>56</v>
      </c>
      <c r="F32" s="22">
        <v>2</v>
      </c>
      <c r="G32" s="26">
        <f>IF(AND(COUNTA(D32:E32)=2,D32&lt;&gt;D$4,D32&lt;&gt;D$5),N(COUNTIFS(D$6:D32,D32,E$6:E32,E32)=1),"")</f>
        <v>1</v>
      </c>
      <c r="I32" s="28" t="str">
        <f t="array" ref="I32">IFERROR(INDEX(D$6:D$41,MATCH(SMALL(IF(Col_Intermed_1=1,COUNTIF(D$6:D$41,"&lt;"&amp;D$6:D$41)),ROWS($6:32)),COUNTIF(D$6:D$41,"&lt;"&amp;D$6:D$41),0)),"")</f>
        <v>TLU</v>
      </c>
      <c r="J32" s="29" t="str">
        <f t="array" aca="1" ref="J32" ca="1">IFERROR(INDEX(E$6:E$41,SMALL(IF((Col_Intermed_1=1)*(D$6:D$41=I32),ROW(INDIRECT("1:"&amp;ROWS(Col_Intermed_1)))),COUNTIF(I$6:I32,I32))),"")</f>
        <v>RF 7503/1</v>
      </c>
      <c r="K32" s="30">
        <f t="shared" ca="1" si="0"/>
        <v>1</v>
      </c>
      <c r="N32" s="40" t="str">
        <f t="shared" ca="1" si="1"/>
        <v>TLU_RF 7503/1</v>
      </c>
    </row>
    <row r="33" spans="1:14">
      <c r="A33" s="5"/>
      <c r="B33" s="6"/>
      <c r="C33" s="5" t="s">
        <v>16</v>
      </c>
      <c r="D33" s="9" t="s">
        <v>48</v>
      </c>
      <c r="E33" s="9" t="s">
        <v>54</v>
      </c>
      <c r="F33" s="23">
        <v>2</v>
      </c>
      <c r="G33" s="26">
        <f>IF(AND(COUNTA(D33:E33)=2,D33&lt;&gt;D$4,D33&lt;&gt;D$5),N(COUNTIFS(D$6:D33,D33,E$6:E33,E33)=1),"")</f>
        <v>0</v>
      </c>
      <c r="I33" s="28" t="str">
        <f t="array" ref="I33">IFERROR(INDEX(D$6:D$41,MATCH(SMALL(IF(Col_Intermed_1=1,COUNTIF(D$6:D$41,"&lt;"&amp;D$6:D$41)),ROWS($6:33)),COUNTIF(D$6:D$41,"&lt;"&amp;D$6:D$41),0)),"")</f>
        <v>TST</v>
      </c>
      <c r="J33" s="29" t="str">
        <f t="array" aca="1" ref="J33" ca="1">IFERROR(INDEX(E$6:E$41,SMALL(IF((Col_Intermed_1=1)*(D$6:D$41=I33),ROW(INDIRECT("1:"&amp;ROWS(Col_Intermed_1)))),COUNTIF(I$6:I33,I33))),"")</f>
        <v>RF 7027/1</v>
      </c>
      <c r="K33" s="30">
        <f t="shared" ca="1" si="0"/>
        <v>4</v>
      </c>
      <c r="N33" s="40" t="str">
        <f t="shared" ca="1" si="1"/>
        <v>TST_RF 7027/1</v>
      </c>
    </row>
    <row r="34" spans="1:14">
      <c r="A34" s="5"/>
      <c r="B34" s="6"/>
      <c r="C34" s="5"/>
      <c r="D34" s="9" t="s">
        <v>15</v>
      </c>
      <c r="E34" s="9" t="s">
        <v>57</v>
      </c>
      <c r="F34" s="23">
        <v>2</v>
      </c>
      <c r="G34" s="26">
        <f>IF(AND(COUNTA(D34:E34)=2,D34&lt;&gt;D$4,D34&lt;&gt;D$5),N(COUNTIFS(D$6:D34,D34,E$6:E34,E34)=1),"")</f>
        <v>1</v>
      </c>
      <c r="I34" s="28" t="str">
        <f t="array" ref="I34">IFERROR(INDEX(D$6:D$41,MATCH(SMALL(IF(Col_Intermed_1=1,COUNTIF(D$6:D$41,"&lt;"&amp;D$6:D$41)),ROWS($6:34)),COUNTIF(D$6:D$41,"&lt;"&amp;D$6:D$41),0)),"")</f>
        <v>TU-R</v>
      </c>
      <c r="J34" s="29" t="str">
        <f t="array" aca="1" ref="J34" ca="1">IFERROR(INDEX(E$6:E$41,SMALL(IF((Col_Intermed_1=1)*(D$6:D$41=I34),ROW(INDIRECT("1:"&amp;ROWS(Col_Intermed_1)))),COUNTIF(I$6:I34,I34))),"")</f>
        <v>RF 7028/1</v>
      </c>
      <c r="K34" s="30">
        <f t="shared" ca="1" si="0"/>
        <v>4</v>
      </c>
      <c r="N34" s="40" t="str">
        <f t="shared" ca="1" si="1"/>
        <v>TU-R_RF 7028/1</v>
      </c>
    </row>
    <row r="35" spans="1:14">
      <c r="A35" s="5"/>
      <c r="B35" s="6"/>
      <c r="C35" s="5"/>
      <c r="D35" s="9" t="s">
        <v>17</v>
      </c>
      <c r="E35" s="9" t="s">
        <v>58</v>
      </c>
      <c r="F35" s="23">
        <v>2</v>
      </c>
      <c r="G35" s="26">
        <f>IF(AND(COUNTA(D35:E35)=2,D35&lt;&gt;D$4,D35&lt;&gt;D$5),N(COUNTIFS(D$6:D35,D35,E$6:E35,E35)=1),"")</f>
        <v>1</v>
      </c>
      <c r="I35" s="28" t="str">
        <f t="array" ref="I35">IFERROR(INDEX(D$6:D$41,MATCH(SMALL(IF(Col_Intermed_1=1,COUNTIF(D$6:D$41,"&lt;"&amp;D$6:D$41)),ROWS($6:35)),COUNTIF(D$6:D$41,"&lt;"&amp;D$6:D$41),0)),"")</f>
        <v/>
      </c>
      <c r="J35" s="29" t="str">
        <f t="array" aca="1" ref="J35" ca="1">IFERROR(INDEX(E$6:E$41,SMALL(IF((Col_Intermed_1=1)*(D$6:D$41=I35),ROW(INDIRECT("1:"&amp;ROWS(Col_Intermed_1)))),COUNTIF(I$6:I35,I35))),"")</f>
        <v/>
      </c>
      <c r="K35" s="30">
        <f t="shared" ca="1" si="0"/>
        <v>0</v>
      </c>
      <c r="N35" s="40" t="str">
        <f t="shared" si="1"/>
        <v/>
      </c>
    </row>
    <row r="36" spans="1:14">
      <c r="A36" s="7"/>
      <c r="B36" s="14"/>
      <c r="C36" s="7"/>
      <c r="D36" s="12" t="s">
        <v>17</v>
      </c>
      <c r="E36" s="12" t="s">
        <v>75</v>
      </c>
      <c r="F36" s="24">
        <v>3</v>
      </c>
      <c r="G36" s="26">
        <f>IF(AND(COUNTA(D36:E36)=2,D36&lt;&gt;D$4,D36&lt;&gt;D$5),N(COUNTIFS(D$6:D36,D36,E$6:E36,E36)=1),"")</f>
        <v>1</v>
      </c>
      <c r="I36" s="28" t="str">
        <f t="array" ref="I36">IFERROR(INDEX(D$6:D$41,MATCH(SMALL(IF(Col_Intermed_1=1,COUNTIF(D$6:D$41,"&lt;"&amp;D$6:D$41)),ROWS($6:36)),COUNTIF(D$6:D$41,"&lt;"&amp;D$6:D$41),0)),"")</f>
        <v/>
      </c>
      <c r="J36" s="29" t="str">
        <f t="array" aca="1" ref="J36" ca="1">IFERROR(INDEX(E$6:E$41,SMALL(IF((Col_Intermed_1=1)*(D$6:D$41=I36),ROW(INDIRECT("1:"&amp;ROWS(Col_Intermed_1)))),COUNTIF(I$6:I36,I36))),"")</f>
        <v/>
      </c>
      <c r="K36" s="30">
        <f t="shared" ca="1" si="0"/>
        <v>0</v>
      </c>
      <c r="N36" s="40" t="str">
        <f t="shared" si="1"/>
        <v/>
      </c>
    </row>
    <row r="37" spans="1:14">
      <c r="A37" s="5" t="s">
        <v>86</v>
      </c>
      <c r="B37" s="6" t="s">
        <v>76</v>
      </c>
      <c r="C37" s="35">
        <v>1</v>
      </c>
      <c r="D37" s="33" t="s">
        <v>77</v>
      </c>
      <c r="E37" s="33" t="s">
        <v>82</v>
      </c>
      <c r="F37" s="37">
        <v>4</v>
      </c>
      <c r="G37" s="26">
        <f>IF(AND(COUNTA(D37:E37)=2,D37&lt;&gt;D$4,D37&lt;&gt;D$5),N(COUNTIFS(D$6:D37,D37,E$6:E37,E37)=1),"")</f>
        <v>1</v>
      </c>
      <c r="I37" s="28" t="str">
        <f t="array" ref="I37">IFERROR(INDEX(D$6:D$41,MATCH(SMALL(IF(Col_Intermed_1=1,COUNTIF(D$6:D$41,"&lt;"&amp;D$6:D$41)),ROWS($6:37)),COUNTIF(D$6:D$41,"&lt;"&amp;D$6:D$41),0)),"")</f>
        <v/>
      </c>
      <c r="J37" s="29" t="str">
        <f t="array" aca="1" ref="J37" ca="1">IFERROR(INDEX(E$6:E$41,SMALL(IF((Col_Intermed_1=1)*(D$6:D$41=I37),ROW(INDIRECT("1:"&amp;ROWS(Col_Intermed_1)))),COUNTIF(I$6:I37,I37))),"")</f>
        <v/>
      </c>
      <c r="K37" s="30">
        <f t="shared" ca="1" si="0"/>
        <v>0</v>
      </c>
      <c r="N37" s="40" t="str">
        <f t="shared" si="1"/>
        <v/>
      </c>
    </row>
    <row r="38" spans="1:14">
      <c r="A38" s="5"/>
      <c r="B38" s="6"/>
      <c r="C38" s="33"/>
      <c r="D38" s="33" t="s">
        <v>78</v>
      </c>
      <c r="E38" s="33" t="s">
        <v>81</v>
      </c>
      <c r="F38" s="37">
        <v>4</v>
      </c>
      <c r="G38" s="26">
        <f>IF(AND(COUNTA(D38:E38)=2,D38&lt;&gt;D$4,D38&lt;&gt;D$5),N(COUNTIFS(D$6:D38,D38,E$6:E38,E38)=1),"")</f>
        <v>1</v>
      </c>
      <c r="I38" s="28" t="str">
        <f t="array" ref="I38">IFERROR(INDEX(D$6:D$41,MATCH(SMALL(IF(Col_Intermed_1=1,COUNTIF(D$6:D$41,"&lt;"&amp;D$6:D$41)),ROWS($6:38)),COUNTIF(D$6:D$41,"&lt;"&amp;D$6:D$41),0)),"")</f>
        <v/>
      </c>
      <c r="J38" s="29" t="str">
        <f t="array" aca="1" ref="J38" ca="1">IFERROR(INDEX(E$6:E$41,SMALL(IF((Col_Intermed_1=1)*(D$6:D$41=I38),ROW(INDIRECT("1:"&amp;ROWS(Col_Intermed_1)))),COUNTIF(I$6:I38,I38))),"")</f>
        <v/>
      </c>
      <c r="K38" s="30">
        <f t="shared" ca="1" si="0"/>
        <v>0</v>
      </c>
      <c r="N38" s="40" t="str">
        <f t="shared" si="1"/>
        <v/>
      </c>
    </row>
    <row r="39" spans="1:14">
      <c r="A39" s="5"/>
      <c r="B39" s="6"/>
      <c r="C39" s="33"/>
      <c r="D39" s="33" t="s">
        <v>79</v>
      </c>
      <c r="E39" s="33" t="s">
        <v>83</v>
      </c>
      <c r="F39" s="37">
        <v>1</v>
      </c>
      <c r="G39" s="26">
        <f>IF(AND(COUNTA(D39:E39)=2,D39&lt;&gt;D$4,D39&lt;&gt;D$5),N(COUNTIFS(D$6:D39,D39,E$6:E39,E39)=1),"")</f>
        <v>1</v>
      </c>
      <c r="I39" s="28" t="str">
        <f t="array" ref="I39">IFERROR(INDEX(D$6:D$41,MATCH(SMALL(IF(Col_Intermed_1=1,COUNTIF(D$6:D$41,"&lt;"&amp;D$6:D$41)),ROWS($6:39)),COUNTIF(D$6:D$41,"&lt;"&amp;D$6:D$41),0)),"")</f>
        <v/>
      </c>
      <c r="J39" s="29" t="str">
        <f t="array" aca="1" ref="J39" ca="1">IFERROR(INDEX(E$6:E$41,SMALL(IF((Col_Intermed_1=1)*(D$6:D$41=I39),ROW(INDIRECT("1:"&amp;ROWS(Col_Intermed_1)))),COUNTIF(I$6:I39,I39))),"")</f>
        <v/>
      </c>
      <c r="K39" s="30">
        <f t="shared" ca="1" si="0"/>
        <v>0</v>
      </c>
      <c r="N39" s="40" t="str">
        <f t="shared" si="1"/>
        <v/>
      </c>
    </row>
    <row r="40" spans="1:14">
      <c r="A40" s="5"/>
      <c r="B40" s="6"/>
      <c r="C40" s="33"/>
      <c r="D40" s="33" t="s">
        <v>80</v>
      </c>
      <c r="E40" s="33" t="s">
        <v>84</v>
      </c>
      <c r="F40" s="37">
        <v>1</v>
      </c>
      <c r="G40" s="26">
        <f>IF(AND(COUNTA(D40:E40)=2,D40&lt;&gt;D$4,D40&lt;&gt;D$5),N(COUNTIFS(D$6:D40,D40,E$6:E40,E40)=1),"")</f>
        <v>1</v>
      </c>
      <c r="I40" s="28" t="str">
        <f t="array" ref="I40">IFERROR(INDEX(D$6:D$41,MATCH(SMALL(IF(Col_Intermed_1=1,COUNTIF(D$6:D$41,"&lt;"&amp;D$6:D$41)),ROWS($6:40)),COUNTIF(D$6:D$41,"&lt;"&amp;D$6:D$41),0)),"")</f>
        <v/>
      </c>
      <c r="J40" s="29" t="str">
        <f t="array" aca="1" ref="J40" ca="1">IFERROR(INDEX(E$6:E$41,SMALL(IF((Col_Intermed_1=1)*(D$6:D$41=I40),ROW(INDIRECT("1:"&amp;ROWS(Col_Intermed_1)))),COUNTIF(I$6:I40,I40))),"")</f>
        <v/>
      </c>
      <c r="K40" s="30">
        <f t="shared" ca="1" si="0"/>
        <v>0</v>
      </c>
      <c r="N40" s="40" t="str">
        <f t="shared" si="1"/>
        <v/>
      </c>
    </row>
    <row r="41" spans="1:14">
      <c r="A41" s="7"/>
      <c r="B41" s="14"/>
      <c r="C41" s="34"/>
      <c r="D41" s="34" t="s">
        <v>85</v>
      </c>
      <c r="E41" s="34" t="s">
        <v>35</v>
      </c>
      <c r="F41" s="38">
        <v>1</v>
      </c>
      <c r="G41" s="27">
        <f>IF(AND(COUNTA(D41:E41)=2,D41&lt;&gt;D$4,D41&lt;&gt;D$5),N(COUNTIFS(D$6:D41,D41,E$6:E41,E41)=1),"")</f>
        <v>1</v>
      </c>
      <c r="I41" s="28" t="str">
        <f t="array" ref="I41">IFERROR(INDEX(D$6:D$41,MATCH(SMALL(IF(Col_Intermed_1=1,COUNTIF(D$6:D$41,"&lt;"&amp;D$6:D$41)),ROWS($6:41)),COUNTIF(D$6:D$41,"&lt;"&amp;D$6:D$41),0)),"")</f>
        <v/>
      </c>
      <c r="J41" s="29" t="str">
        <f t="array" aca="1" ref="J41" ca="1">IFERROR(INDEX(E$6:E$41,SMALL(IF((Col_Intermed_1=1)*(D$6:D$41=I41),ROW(INDIRECT("1:"&amp;ROWS(Col_Intermed_1)))),COUNTIF(I$6:I41,I41))),"")</f>
        <v/>
      </c>
      <c r="K41" s="30">
        <f t="shared" ca="1" si="0"/>
        <v>0</v>
      </c>
      <c r="N41" s="41" t="str">
        <f t="shared" si="1"/>
        <v/>
      </c>
    </row>
  </sheetData>
  <mergeCells count="1">
    <mergeCell ref="G4:G5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N34"/>
  <sheetViews>
    <sheetView showGridLines="0" workbookViewId="0">
      <selection activeCell="H14" sqref="H14"/>
    </sheetView>
  </sheetViews>
  <sheetFormatPr baseColWidth="10" defaultRowHeight="15"/>
  <cols>
    <col min="7" max="7" width="13.140625" bestFit="1" customWidth="1"/>
    <col min="8" max="8" width="3.140625" customWidth="1"/>
    <col min="13" max="13" width="2.85546875" customWidth="1"/>
    <col min="14" max="14" width="17.7109375" bestFit="1" customWidth="1"/>
  </cols>
  <sheetData>
    <row r="2" spans="1:14">
      <c r="A2" s="31" t="s">
        <v>18</v>
      </c>
      <c r="B2" s="31"/>
      <c r="C2" s="31"/>
      <c r="D2" s="31"/>
      <c r="E2" s="31"/>
      <c r="F2" s="31"/>
      <c r="G2" s="32"/>
      <c r="I2" s="11"/>
      <c r="J2" s="11" t="s">
        <v>9</v>
      </c>
      <c r="K2" s="10"/>
    </row>
    <row r="4" spans="1:14">
      <c r="A4" s="1" t="s">
        <v>0</v>
      </c>
      <c r="B4" s="1" t="s">
        <v>1</v>
      </c>
      <c r="C4" s="1" t="s">
        <v>2</v>
      </c>
      <c r="D4" s="1" t="s">
        <v>3</v>
      </c>
      <c r="E4" s="1" t="s">
        <v>1</v>
      </c>
      <c r="F4" s="18" t="s">
        <v>2</v>
      </c>
      <c r="G4" s="57" t="s">
        <v>59</v>
      </c>
      <c r="I4" s="1" t="s">
        <v>3</v>
      </c>
      <c r="J4" s="1" t="s">
        <v>1</v>
      </c>
      <c r="K4" s="1" t="s">
        <v>3</v>
      </c>
      <c r="L4" s="13" t="s">
        <v>14</v>
      </c>
    </row>
    <row r="5" spans="1:14">
      <c r="A5" s="2" t="s">
        <v>4</v>
      </c>
      <c r="B5" s="2" t="s">
        <v>5</v>
      </c>
      <c r="C5" s="2"/>
      <c r="D5" s="2" t="s">
        <v>4</v>
      </c>
      <c r="E5" s="2" t="s">
        <v>4</v>
      </c>
      <c r="F5" s="19"/>
      <c r="G5" s="59"/>
      <c r="I5" s="2" t="s">
        <v>4</v>
      </c>
      <c r="J5" s="2" t="s">
        <v>4</v>
      </c>
      <c r="K5" s="2" t="s">
        <v>8</v>
      </c>
      <c r="L5" s="2" t="s">
        <v>8</v>
      </c>
      <c r="N5" s="42" t="s">
        <v>88</v>
      </c>
    </row>
    <row r="6" spans="1:14">
      <c r="A6" s="3" t="s">
        <v>10</v>
      </c>
      <c r="B6" s="3" t="s">
        <v>12</v>
      </c>
      <c r="C6" s="3">
        <v>2</v>
      </c>
      <c r="D6" s="3" t="s">
        <v>19</v>
      </c>
      <c r="E6" s="3" t="s">
        <v>30</v>
      </c>
      <c r="F6" s="20">
        <v>2</v>
      </c>
      <c r="G6" s="25">
        <f>IF(AND(COUNTA(D6:E6)=2,D6&lt;&gt;D$4,D6&lt;&gt;D$5),N(COUNTIFS(D$6:D6,D6,E$6:E6,E6)=1),"")</f>
        <v>1</v>
      </c>
      <c r="I6" s="28" t="str">
        <f t="array" ref="I6">IFERROR(INDEX(D$6:D$34,MATCH(SMALL(IF(Col_Intermed_2=1,COUNTIF(D$6:D$34,"&lt;"&amp;D$6:D$34)),ROWS($6:6)),COUNTIF(D$6:D$34,"&lt;"&amp;D$6:D$34),0)),"")</f>
        <v>BAI</v>
      </c>
      <c r="J6" s="29" t="str">
        <f t="array" aca="1" ref="J6" ca="1">IFERROR(INDEX(E$6:E$34,SMALL(IF((Col_Intermed_2=1)*(D$6:D$34=I6),ROW(INDIRECT("1:"&amp;ROWS(Col_Intermed_2)))),COUNTIF(I$6:I6,I6))),"")</f>
        <v>RF 1602/1</v>
      </c>
      <c r="K6" s="30">
        <f t="shared" ref="K6:K34" ca="1" si="0">SUMIFS(F$6:F$34,D$6:D$34,I6,E$6:E$34,J6)</f>
        <v>4</v>
      </c>
      <c r="L6" s="15">
        <f>SUM(C6:C34)</f>
        <v>29</v>
      </c>
      <c r="N6" s="39" t="str">
        <f t="shared" ref="N6:N34" ca="1" si="1">IF(I6="","",I6&amp;"_"&amp;J6)</f>
        <v>BAI_RF 1602/1</v>
      </c>
    </row>
    <row r="7" spans="1:14">
      <c r="A7" s="5"/>
      <c r="B7" s="5"/>
      <c r="C7" s="5"/>
      <c r="D7" s="5" t="s">
        <v>66</v>
      </c>
      <c r="E7" s="5" t="s">
        <v>67</v>
      </c>
      <c r="F7" s="21">
        <v>2</v>
      </c>
      <c r="G7" s="26">
        <f>IF(AND(COUNTA(D7:E7)=2,D7&lt;&gt;D$4,D7&lt;&gt;D$5),N(COUNTIFS(D$6:D7,D7,E$6:E7,E7)=1),"")</f>
        <v>1</v>
      </c>
      <c r="I7" s="28" t="str">
        <f t="array" ref="I7">IFERROR(INDEX(D$6:D$34,MATCH(SMALL(IF(Col_Intermed_2=1,COUNTIF(D$6:D$34,"&lt;"&amp;D$6:D$34)),ROWS($6:7)),COUNTIF(D$6:D$34,"&lt;"&amp;D$6:D$34),0)),"")</f>
        <v>BEP</v>
      </c>
      <c r="J7" s="29" t="str">
        <f t="array" aca="1" ref="J7" ca="1">IFERROR(INDEX(E$6:E$34,SMALL(IF((Col_Intermed_2=1)*(D$6:D$34=I7),ROW(INDIRECT("1:"&amp;ROWS(Col_Intermed_2)))),COUNTIF(I$6:I7,I7))),"")</f>
        <v>RF 2572/1</v>
      </c>
      <c r="K7" s="30">
        <f t="shared" ca="1" si="0"/>
        <v>1</v>
      </c>
      <c r="N7" s="40" t="str">
        <f t="shared" ca="1" si="1"/>
        <v>BEP_RF 2572/1</v>
      </c>
    </row>
    <row r="8" spans="1:14">
      <c r="A8" s="5"/>
      <c r="B8" s="5"/>
      <c r="C8" s="5"/>
      <c r="D8" s="5" t="s">
        <v>64</v>
      </c>
      <c r="E8" s="5" t="s">
        <v>68</v>
      </c>
      <c r="F8" s="21">
        <v>1</v>
      </c>
      <c r="G8" s="26">
        <f>IF(AND(COUNTA(D8:E8)=2,D8&lt;&gt;D$4,D8&lt;&gt;D$5),N(COUNTIFS(D$6:D8,D8,E$6:E8,E8)=1),"")</f>
        <v>1</v>
      </c>
      <c r="I8" s="28" t="str">
        <f t="array" ref="I8">IFERROR(INDEX(D$6:D$34,MATCH(SMALL(IF(Col_Intermed_2=1,COUNTIF(D$6:D$34,"&lt;"&amp;D$6:D$34)),ROWS($6:8)),COUNTIF(D$6:D$34,"&lt;"&amp;D$6:D$34),0)),"")</f>
        <v>BIS</v>
      </c>
      <c r="J8" s="29" t="str">
        <f t="array" aca="1" ref="J8" ca="1">IFERROR(INDEX(E$6:E$34,SMALL(IF((Col_Intermed_2=1)*(D$6:D$34=I8),ROW(INDIRECT("1:"&amp;ROWS(Col_Intermed_2)))),COUNTIF(I$6:I8,I8))),"")</f>
        <v>RF 1501/3</v>
      </c>
      <c r="K8" s="30">
        <f t="shared" ca="1" si="0"/>
        <v>1</v>
      </c>
      <c r="N8" s="40" t="str">
        <f t="shared" ca="1" si="1"/>
        <v>BIS_RF 1501/3</v>
      </c>
    </row>
    <row r="9" spans="1:14">
      <c r="A9" s="5"/>
      <c r="B9" s="5"/>
      <c r="C9" s="5"/>
      <c r="D9" s="16" t="s">
        <v>27</v>
      </c>
      <c r="E9" s="16" t="s">
        <v>33</v>
      </c>
      <c r="F9" s="21">
        <v>2</v>
      </c>
      <c r="G9" s="26">
        <f>IF(AND(COUNTA(D9:E9)=2,D9&lt;&gt;D$4,D9&lt;&gt;D$5),N(COUNTIFS(D$6:D9,D9,E$6:E9,E9)=1),"")</f>
        <v>1</v>
      </c>
      <c r="I9" s="28" t="str">
        <f t="array" ref="I9">IFERROR(INDEX(D$6:D$34,MATCH(SMALL(IF(Col_Intermed_2=1,COUNTIF(D$6:D$34,"&lt;"&amp;D$6:D$34)),ROWS($6:9)),COUNTIF(D$6:D$34,"&lt;"&amp;D$6:D$34),0)),"")</f>
        <v>CU5</v>
      </c>
      <c r="J9" s="29" t="str">
        <f t="array" aca="1" ref="J9" ca="1">IFERROR(INDEX(E$6:E$34,SMALL(IF((Col_Intermed_2=1)*(D$6:D$34=I9),ROW(INDIRECT("1:"&amp;ROWS(Col_Intermed_2)))),COUNTIF(I$6:I9,I9))),"")</f>
        <v>RF 7936/1</v>
      </c>
      <c r="K9" s="30">
        <f t="shared" ca="1" si="0"/>
        <v>2</v>
      </c>
      <c r="N9" s="40" t="str">
        <f t="shared" ca="1" si="1"/>
        <v>CU5_RF 7936/1</v>
      </c>
    </row>
    <row r="10" spans="1:14">
      <c r="A10" s="5"/>
      <c r="B10" s="5"/>
      <c r="C10" s="5"/>
      <c r="D10" s="16" t="s">
        <v>27</v>
      </c>
      <c r="E10" s="17" t="s">
        <v>34</v>
      </c>
      <c r="F10" s="21">
        <v>2</v>
      </c>
      <c r="G10" s="26">
        <f>IF(AND(COUNTA(D10:E10)=2,D10&lt;&gt;D$4,D10&lt;&gt;D$5),N(COUNTIFS(D$6:D10,D10,E$6:E10,E10)=1),"")</f>
        <v>1</v>
      </c>
      <c r="I10" s="28" t="str">
        <f t="array" ref="I10">IFERROR(INDEX(D$6:D$34,MATCH(SMALL(IF(Col_Intermed_2=1,COUNTIF(D$6:D$34,"&lt;"&amp;D$6:D$34)),ROWS($6:10)),COUNTIF(D$6:D$34,"&lt;"&amp;D$6:D$34),0)),"")</f>
        <v>MAS</v>
      </c>
      <c r="J10" s="29" t="str">
        <f t="array" aca="1" ref="J10" ca="1">IFERROR(INDEX(E$6:E$34,SMALL(IF((Col_Intermed_2=1)*(D$6:D$34=I10),ROW(INDIRECT("1:"&amp;ROWS(Col_Intermed_2)))),COUNTIF(I$6:I10,I10))),"")</f>
        <v>RF 1807/1</v>
      </c>
      <c r="K10" s="30">
        <f t="shared" ca="1" si="0"/>
        <v>2</v>
      </c>
      <c r="N10" s="40" t="str">
        <f t="shared" ca="1" si="1"/>
        <v>MAS_RF 1807/1</v>
      </c>
    </row>
    <row r="11" spans="1:14">
      <c r="A11" s="3" t="s">
        <v>11</v>
      </c>
      <c r="B11" s="3" t="s">
        <v>13</v>
      </c>
      <c r="C11" s="3">
        <v>2</v>
      </c>
      <c r="D11" s="8" t="s">
        <v>28</v>
      </c>
      <c r="E11" s="5" t="s">
        <v>34</v>
      </c>
      <c r="F11" s="22">
        <v>2</v>
      </c>
      <c r="G11" s="26">
        <f>IF(AND(COUNTA(D11:E11)=2,D11&lt;&gt;D$4,D11&lt;&gt;D$5),N(COUNTIFS(D$6:D11,D11,E$6:E11,E11)=1),"")</f>
        <v>1</v>
      </c>
      <c r="I11" s="28" t="str">
        <f t="array" ref="I11">IFERROR(INDEX(D$6:D$34,MATCH(SMALL(IF(Col_Intermed_2=1,COUNTIF(D$6:D$34,"&lt;"&amp;D$6:D$34)),ROWS($6:11)),COUNTIF(D$6:D$34,"&lt;"&amp;D$6:D$34),0)),"")</f>
        <v>MER-PR</v>
      </c>
      <c r="J11" s="29" t="str">
        <f t="array" aca="1" ref="J11" ca="1">IFERROR(INDEX(E$6:E$34,SMALL(IF((Col_Intermed_2=1)*(D$6:D$34=I11),ROW(INDIRECT("1:"&amp;ROWS(Col_Intermed_2)))),COUNTIF(I$6:I11,I11))),"")</f>
        <v>RF 4369/2</v>
      </c>
      <c r="K11" s="30">
        <f t="shared" ca="1" si="0"/>
        <v>2</v>
      </c>
      <c r="N11" s="40" t="str">
        <f t="shared" ca="1" si="1"/>
        <v>MER-PR_RF 4369/2</v>
      </c>
    </row>
    <row r="12" spans="1:14">
      <c r="A12" s="5"/>
      <c r="B12" s="5"/>
      <c r="C12" s="5"/>
      <c r="D12" s="9" t="s">
        <v>29</v>
      </c>
      <c r="E12" s="5" t="s">
        <v>35</v>
      </c>
      <c r="F12" s="23">
        <v>2</v>
      </c>
      <c r="G12" s="26">
        <f>IF(AND(COUNTA(D12:E12)=2,D12&lt;&gt;D$4,D12&lt;&gt;D$5),N(COUNTIFS(D$6:D12,D12,E$6:E12,E12)=1),"")</f>
        <v>1</v>
      </c>
      <c r="I12" s="28" t="str">
        <f t="array" ref="I12">IFERROR(INDEX(D$6:D$34,MATCH(SMALL(IF(Col_Intermed_2=1,COUNTIF(D$6:D$34,"&lt;"&amp;D$6:D$34)),ROWS($6:12)),COUNTIF(D$6:D$34,"&lt;"&amp;D$6:D$34),0)),"")</f>
        <v>ODD</v>
      </c>
      <c r="J12" s="29" t="str">
        <f t="array" aca="1" ref="J12" ca="1">IFERROR(INDEX(E$6:E$34,SMALL(IF((Col_Intermed_2=1)*(D$6:D$34=I12),ROW(INDIRECT("1:"&amp;ROWS(Col_Intermed_2)))),COUNTIF(I$6:I12,I12))),"")</f>
        <v>RF 7940/1</v>
      </c>
      <c r="K12" s="30">
        <f t="shared" ca="1" si="0"/>
        <v>1</v>
      </c>
      <c r="N12" s="40" t="str">
        <f t="shared" ca="1" si="1"/>
        <v>ODD_RF 7940/1</v>
      </c>
    </row>
    <row r="13" spans="1:14">
      <c r="A13" s="5"/>
      <c r="B13" s="5"/>
      <c r="C13" s="5"/>
      <c r="D13" s="9" t="s">
        <v>36</v>
      </c>
      <c r="E13" s="9" t="s">
        <v>37</v>
      </c>
      <c r="F13" s="23">
        <v>2</v>
      </c>
      <c r="G13" s="26">
        <f>IF(AND(COUNTA(D13:E13)=2,D13&lt;&gt;D$4,D13&lt;&gt;D$5),N(COUNTIFS(D$6:D13,D13,E$6:E13,E13)=1),"")</f>
        <v>1</v>
      </c>
      <c r="I13" s="28" t="str">
        <f t="array" ref="I13">IFERROR(INDEX(D$6:D$34,MATCH(SMALL(IF(Col_Intermed_2=1,COUNTIF(D$6:D$34,"&lt;"&amp;D$6:D$34)),ROWS($6:13)),COUNTIF(D$6:D$34,"&lt;"&amp;D$6:D$34),0)),"")</f>
        <v>PRO</v>
      </c>
      <c r="J13" s="29" t="str">
        <f t="array" aca="1" ref="J13" ca="1">IFERROR(INDEX(E$6:E$34,SMALL(IF((Col_Intermed_2=1)*(D$6:D$34=I13),ROW(INDIRECT("1:"&amp;ROWS(Col_Intermed_2)))),COUNTIF(I$6:I13,I13))),"")</f>
        <v>RF 8218/1</v>
      </c>
      <c r="K13" s="30">
        <f t="shared" ca="1" si="0"/>
        <v>6</v>
      </c>
      <c r="N13" s="40" t="str">
        <f t="shared" ca="1" si="1"/>
        <v>PRO_RF 8218/1</v>
      </c>
    </row>
    <row r="14" spans="1:14">
      <c r="A14" s="5"/>
      <c r="B14" s="5"/>
      <c r="C14" s="5"/>
      <c r="D14" s="9" t="s">
        <v>39</v>
      </c>
      <c r="E14" s="9" t="s">
        <v>38</v>
      </c>
      <c r="F14" s="23">
        <v>4</v>
      </c>
      <c r="G14" s="26">
        <f>IF(AND(COUNTA(D14:E14)=2,D14&lt;&gt;D$4,D14&lt;&gt;D$5),N(COUNTIFS(D$6:D14,D14,E$6:E14,E14)=1),"")</f>
        <v>1</v>
      </c>
      <c r="I14" s="28" t="str">
        <f t="array" ref="I14">IFERROR(INDEX(D$6:D$34,MATCH(SMALL(IF(Col_Intermed_2=1,COUNTIF(D$6:D$34,"&lt;"&amp;D$6:D$34)),ROWS($6:14)),COUNTIF(D$6:D$34,"&lt;"&amp;D$6:D$34),0)),"")</f>
        <v>PU+PRO</v>
      </c>
      <c r="J14" s="29" t="str">
        <f t="array" aca="1" ref="J14" ca="1">IFERROR(INDEX(E$6:E$34,SMALL(IF((Col_Intermed_2=1)*(D$6:D$34=I14),ROW(INDIRECT("1:"&amp;ROWS(Col_Intermed_2)))),COUNTIF(I$6:I14,I14))),"")</f>
        <v>RF 4476/1</v>
      </c>
      <c r="K14" s="30">
        <f t="shared" ca="1" si="0"/>
        <v>2</v>
      </c>
      <c r="N14" s="40" t="str">
        <f t="shared" ca="1" si="1"/>
        <v>PU+PRO_RF 4476/1</v>
      </c>
    </row>
    <row r="15" spans="1:14">
      <c r="A15" s="5"/>
      <c r="B15" s="5"/>
      <c r="C15" s="5"/>
      <c r="D15" s="9" t="s">
        <v>40</v>
      </c>
      <c r="E15" s="9" t="s">
        <v>41</v>
      </c>
      <c r="F15" s="23">
        <v>2</v>
      </c>
      <c r="G15" s="26">
        <f>IF(AND(COUNTA(D15:E15)=2,D15&lt;&gt;D$4,D15&lt;&gt;D$5),N(COUNTIFS(D$6:D15,D15,E$6:E15,E15)=1),"")</f>
        <v>1</v>
      </c>
      <c r="I15" s="28" t="str">
        <f t="array" ref="I15">IFERROR(INDEX(D$6:D$34,MATCH(SMALL(IF(Col_Intermed_2=1,COUNTIF(D$6:D$34,"&lt;"&amp;D$6:D$34)),ROWS($6:15)),COUNTIF(D$6:D$34,"&lt;"&amp;D$6:D$34),0)),"")</f>
        <v>PW</v>
      </c>
      <c r="J15" s="29" t="str">
        <f t="array" aca="1" ref="J15" ca="1">IFERROR(INDEX(E$6:E$34,SMALL(IF((Col_Intermed_2=1)*(D$6:D$34=I15),ROW(INDIRECT("1:"&amp;ROWS(Col_Intermed_2)))),COUNTIF(I$6:I15,I15))),"")</f>
        <v>BF 001/3</v>
      </c>
      <c r="K15" s="30">
        <f t="shared" ca="1" si="0"/>
        <v>2</v>
      </c>
      <c r="N15" s="40" t="str">
        <f t="shared" ca="1" si="1"/>
        <v>PW_BF 001/3</v>
      </c>
    </row>
    <row r="16" spans="1:14">
      <c r="A16" s="5"/>
      <c r="B16" s="5"/>
      <c r="C16" s="5"/>
      <c r="D16" s="16" t="s">
        <v>69</v>
      </c>
      <c r="E16" s="16" t="s">
        <v>70</v>
      </c>
      <c r="F16" s="23">
        <v>1</v>
      </c>
      <c r="G16" s="26">
        <f>IF(AND(COUNTA(D16:E16)=2,D16&lt;&gt;D$4,D16&lt;&gt;D$5),N(COUNTIFS(D$6:D16,D16,E$6:E16,E16)=1),"")</f>
        <v>1</v>
      </c>
      <c r="I16" s="28" t="str">
        <f t="array" ref="I16">IFERROR(INDEX(D$6:D$34,MATCH(SMALL(IF(Col_Intermed_2=1,COUNTIF(D$6:D$34,"&lt;"&amp;D$6:D$34)),ROWS($6:16)),COUNTIF(D$6:D$34,"&lt;"&amp;D$6:D$34),0)),"")</f>
        <v>PW</v>
      </c>
      <c r="J16" s="29" t="str">
        <f t="array" aca="1" ref="J16" ca="1">IFERROR(INDEX(E$6:E$34,SMALL(IF((Col_Intermed_2=1)*(D$6:D$34=I16),ROW(INDIRECT("1:"&amp;ROWS(Col_Intermed_2)))),COUNTIF(I$6:I16,I16))),"")</f>
        <v>BF 001/1</v>
      </c>
      <c r="K16" s="30">
        <f t="shared" ca="1" si="0"/>
        <v>2</v>
      </c>
      <c r="N16" s="40" t="str">
        <f t="shared" ca="1" si="1"/>
        <v>PW_BF 001/1</v>
      </c>
    </row>
    <row r="17" spans="1:14">
      <c r="A17" s="7"/>
      <c r="B17" s="7"/>
      <c r="C17" s="7"/>
      <c r="D17" s="17" t="s">
        <v>71</v>
      </c>
      <c r="E17" s="17" t="s">
        <v>72</v>
      </c>
      <c r="F17" s="24">
        <v>1</v>
      </c>
      <c r="G17" s="26">
        <f>IF(AND(COUNTA(D17:E17)=2,D17&lt;&gt;D$4,D17&lt;&gt;D$5),N(COUNTIFS(D$6:D17,D17,E$6:E17,E17)=1),"")</f>
        <v>1</v>
      </c>
      <c r="I17" s="28" t="str">
        <f t="array" ref="I17">IFERROR(INDEX(D$6:D$34,MATCH(SMALL(IF(Col_Intermed_2=1,COUNTIF(D$6:D$34,"&lt;"&amp;D$6:D$34)),ROWS($6:17)),COUNTIF(D$6:D$34,"&lt;"&amp;D$6:D$34),0)),"")</f>
        <v>PW</v>
      </c>
      <c r="J17" s="29" t="str">
        <f t="array" aca="1" ref="J17" ca="1">IFERROR(INDEX(E$6:E$34,SMALL(IF((Col_Intermed_2=1)*(D$6:D$34=I17),ROW(INDIRECT("1:"&amp;ROWS(Col_Intermed_2)))),COUNTIF(I$6:I17,I17))),"")</f>
        <v>RF 7017/3</v>
      </c>
      <c r="K17" s="30">
        <f t="shared" ca="1" si="0"/>
        <v>4</v>
      </c>
      <c r="N17" s="40" t="str">
        <f t="shared" ca="1" si="1"/>
        <v>PW_RF 7017/3</v>
      </c>
    </row>
    <row r="18" spans="1:14">
      <c r="G18" s="26" t="str">
        <f>IF(AND(COUNTA(D18:E18)=2,D18&lt;&gt;D$4,D18&lt;&gt;D$5),N(COUNTIFS(D$6:D18,D18,E$6:E18,E18)=1),"")</f>
        <v/>
      </c>
      <c r="I18" s="28" t="str">
        <f t="array" ref="I18">IFERROR(INDEX(D$6:D$34,MATCH(SMALL(IF(Col_Intermed_2=1,COUNTIF(D$6:D$34,"&lt;"&amp;D$6:D$34)),ROWS($6:18)),COUNTIF(D$6:D$34,"&lt;"&amp;D$6:D$34),0)),"")</f>
        <v>PW</v>
      </c>
      <c r="J18" s="29" t="str">
        <f t="array" aca="1" ref="J18" ca="1">IFERROR(INDEX(E$6:E$34,SMALL(IF((Col_Intermed_2=1)*(D$6:D$34=I18),ROW(INDIRECT("1:"&amp;ROWS(Col_Intermed_2)))),COUNTIF(I$6:I18,I18))),"")</f>
        <v>RF 0963/1</v>
      </c>
      <c r="K18" s="30">
        <f t="shared" ca="1" si="0"/>
        <v>2</v>
      </c>
      <c r="N18" s="40" t="str">
        <f t="shared" ca="1" si="1"/>
        <v>PW_RF 0963/1</v>
      </c>
    </row>
    <row r="19" spans="1:14">
      <c r="A19" s="31" t="s">
        <v>20</v>
      </c>
      <c r="B19" s="31"/>
      <c r="C19" s="31"/>
      <c r="D19" s="31"/>
      <c r="E19" s="31"/>
      <c r="F19" s="31"/>
      <c r="G19" s="26" t="str">
        <f>IF(AND(COUNTA(D19:E19)=2,D19&lt;&gt;D$4,D19&lt;&gt;D$5),N(COUNTIFS(D$6:D19,D19,E$6:E19,E19)=1),"")</f>
        <v/>
      </c>
      <c r="I19" s="28" t="str">
        <f t="array" ref="I19">IFERROR(INDEX(D$6:D$34,MATCH(SMALL(IF(Col_Intermed_2=1,COUNTIF(D$6:D$34,"&lt;"&amp;D$6:D$34)),ROWS($6:19)),COUNTIF(D$6:D$34,"&lt;"&amp;D$6:D$34),0)),"")</f>
        <v>PW 12</v>
      </c>
      <c r="J19" s="29" t="str">
        <f t="array" aca="1" ref="J19" ca="1">IFERROR(INDEX(E$6:E$34,SMALL(IF((Col_Intermed_2=1)*(D$6:D$34=I19),ROW(INDIRECT("1:"&amp;ROWS(Col_Intermed_2)))),COUNTIF(I$6:I19,I19))),"")</f>
        <v>RF 7017/3</v>
      </c>
      <c r="K19" s="30">
        <f t="shared" ca="1" si="0"/>
        <v>14</v>
      </c>
      <c r="N19" s="40" t="str">
        <f t="shared" ca="1" si="1"/>
        <v>PW 12_RF 7017/3</v>
      </c>
    </row>
    <row r="20" spans="1:14">
      <c r="G20" s="26" t="str">
        <f>IF(AND(COUNTA(D20:E20)=2,D20&lt;&gt;D$4,D20&lt;&gt;D$5),N(COUNTIFS(D$6:D20,D20,E$6:E20,E20)=1),"")</f>
        <v/>
      </c>
      <c r="I20" s="28" t="str">
        <f t="array" ref="I20">IFERROR(INDEX(D$6:D$34,MATCH(SMALL(IF(Col_Intermed_2=1,COUNTIF(D$6:D$34,"&lt;"&amp;D$6:D$34)),ROWS($6:20)),COUNTIF(D$6:D$34,"&lt;"&amp;D$6:D$34),0)),"")</f>
        <v>PW 5</v>
      </c>
      <c r="J20" s="29" t="str">
        <f t="array" aca="1" ref="J20" ca="1">IFERROR(INDEX(E$6:E$34,SMALL(IF((Col_Intermed_2=1)*(D$6:D$34=I20),ROW(INDIRECT("1:"&amp;ROWS(Col_Intermed_2)))),COUNTIF(I$6:I20,I20))),"")</f>
        <v>BF 001/1</v>
      </c>
      <c r="K20" s="30">
        <f t="shared" ca="1" si="0"/>
        <v>2</v>
      </c>
      <c r="N20" s="40" t="str">
        <f t="shared" ca="1" si="1"/>
        <v>PW 5_BF 001/1</v>
      </c>
    </row>
    <row r="21" spans="1:14">
      <c r="A21" s="1" t="s">
        <v>0</v>
      </c>
      <c r="B21" s="1" t="s">
        <v>1</v>
      </c>
      <c r="C21" s="1" t="s">
        <v>2</v>
      </c>
      <c r="D21" s="1" t="s">
        <v>3</v>
      </c>
      <c r="E21" s="1" t="s">
        <v>1</v>
      </c>
      <c r="F21" s="18" t="s">
        <v>2</v>
      </c>
      <c r="G21" s="26" t="str">
        <f>IF(AND(COUNTA(D21:E21)=2,D21&lt;&gt;D$4,D21&lt;&gt;D$5),N(COUNTIFS(D$6:D21,D21,E$6:E21,E21)=1),"")</f>
        <v/>
      </c>
      <c r="I21" s="28" t="str">
        <f t="array" ref="I21">IFERROR(INDEX(D$6:D$34,MATCH(SMALL(IF(Col_Intermed_2=1,COUNTIF(D$6:D$34,"&lt;"&amp;D$6:D$34)),ROWS($6:21)),COUNTIF(D$6:D$34,"&lt;"&amp;D$6:D$34),0)),"")</f>
        <v>RU</v>
      </c>
      <c r="J21" s="29" t="str">
        <f t="array" aca="1" ref="J21" ca="1">IFERROR(INDEX(E$6:E$34,SMALL(IF((Col_Intermed_2=1)*(D$6:D$34=I21),ROW(INDIRECT("1:"&amp;ROWS(Col_Intermed_2)))),COUNTIF(I$6:I21,I21))),"")</f>
        <v>RF 017/1</v>
      </c>
      <c r="K21" s="30">
        <f t="shared" ca="1" si="0"/>
        <v>14</v>
      </c>
      <c r="N21" s="40" t="str">
        <f t="shared" ca="1" si="1"/>
        <v>RU_RF 017/1</v>
      </c>
    </row>
    <row r="22" spans="1:14">
      <c r="A22" s="2" t="s">
        <v>4</v>
      </c>
      <c r="B22" s="2" t="s">
        <v>5</v>
      </c>
      <c r="C22" s="2"/>
      <c r="D22" s="2" t="s">
        <v>4</v>
      </c>
      <c r="E22" s="2" t="s">
        <v>4</v>
      </c>
      <c r="F22" s="19"/>
      <c r="G22" s="26" t="str">
        <f>IF(AND(COUNTA(D22:E22)=2,D22&lt;&gt;D$4,D22&lt;&gt;D$5),N(COUNTIFS(D$6:D22,D22,E$6:E22,E22)=1),"")</f>
        <v/>
      </c>
      <c r="I22" s="28" t="str">
        <f t="array" ref="I22">IFERROR(INDEX(D$6:D$34,MATCH(SMALL(IF(Col_Intermed_2=1,COUNTIF(D$6:D$34,"&lt;"&amp;D$6:D$34)),ROWS($6:22)),COUNTIF(D$6:D$34,"&lt;"&amp;D$6:D$34),0)),"")</f>
        <v>SC</v>
      </c>
      <c r="J22" s="29" t="str">
        <f t="array" aca="1" ref="J22" ca="1">IFERROR(INDEX(E$6:E$34,SMALL(IF((Col_Intermed_2=1)*(D$6:D$34=I22),ROW(INDIRECT("1:"&amp;ROWS(Col_Intermed_2)))),COUNTIF(I$6:I22,I22))),"")</f>
        <v>RF 7741/1</v>
      </c>
      <c r="K22" s="30">
        <f t="shared" ca="1" si="0"/>
        <v>2</v>
      </c>
      <c r="N22" s="40" t="str">
        <f t="shared" ca="1" si="1"/>
        <v>SC_RF 7741/1</v>
      </c>
    </row>
    <row r="23" spans="1:14">
      <c r="A23" s="3" t="s">
        <v>21</v>
      </c>
      <c r="B23" s="3" t="s">
        <v>22</v>
      </c>
      <c r="C23" s="3">
        <v>4</v>
      </c>
      <c r="D23" s="3" t="s">
        <v>60</v>
      </c>
      <c r="E23" s="3" t="s">
        <v>49</v>
      </c>
      <c r="F23" s="20">
        <v>3</v>
      </c>
      <c r="G23" s="26">
        <f>IF(AND(COUNTA(D23:E23)=2,D23&lt;&gt;D$4,D23&lt;&gt;D$5),N(COUNTIFS(D$6:D23,D23,E$6:E23,E23)=1),"")</f>
        <v>1</v>
      </c>
      <c r="I23" s="28" t="str">
        <f t="array" ref="I23">IFERROR(INDEX(D$6:D$34,MATCH(SMALL(IF(Col_Intermed_2=1,COUNTIF(D$6:D$34,"&lt;"&amp;D$6:D$34)),ROWS($6:23)),COUNTIF(D$6:D$34,"&lt;"&amp;D$6:D$34),0)),"")</f>
        <v>SCS</v>
      </c>
      <c r="J23" s="29" t="str">
        <f t="array" aca="1" ref="J23" ca="1">IFERROR(INDEX(E$6:E$34,SMALL(IF((Col_Intermed_2=1)*(D$6:D$34=I23),ROW(INDIRECT("1:"&amp;ROWS(Col_Intermed_2)))),COUNTIF(I$6:I23,I23))),"")</f>
        <v>RF 7901/1</v>
      </c>
      <c r="K23" s="30">
        <f t="shared" ca="1" si="0"/>
        <v>2</v>
      </c>
      <c r="N23" s="40" t="str">
        <f t="shared" ca="1" si="1"/>
        <v>SCS_RF 7901/1</v>
      </c>
    </row>
    <row r="24" spans="1:14">
      <c r="A24" s="5"/>
      <c r="B24" s="5"/>
      <c r="C24" s="5"/>
      <c r="D24" s="5" t="s">
        <v>45</v>
      </c>
      <c r="E24" s="5" t="s">
        <v>50</v>
      </c>
      <c r="F24" s="21">
        <v>4</v>
      </c>
      <c r="G24" s="26">
        <f>IF(AND(COUNTA(D24:E24)=2,D24&lt;&gt;D$4,D24&lt;&gt;D$5),N(COUNTIFS(D$6:D24,D24,E$6:E24,E24)=1),"")</f>
        <v>1</v>
      </c>
      <c r="I24" s="28" t="str">
        <f t="array" ref="I24">IFERROR(INDEX(D$6:D$34,MATCH(SMALL(IF(Col_Intermed_2=1,COUNTIF(D$6:D$34,"&lt;"&amp;D$6:D$34)),ROWS($6:24)),COUNTIF(D$6:D$34,"&lt;"&amp;D$6:D$34),0)),"")</f>
        <v>ST7C</v>
      </c>
      <c r="J24" s="29" t="str">
        <f t="array" aca="1" ref="J24" ca="1">IFERROR(INDEX(E$6:E$34,SMALL(IF((Col_Intermed_2=1)*(D$6:D$34=I24),ROW(INDIRECT("1:"&amp;ROWS(Col_Intermed_2)))),COUNTIF(I$6:I24,I24))),"")</f>
        <v>RF 7630/1</v>
      </c>
      <c r="K24" s="30">
        <f t="shared" ca="1" si="0"/>
        <v>13</v>
      </c>
      <c r="N24" s="40" t="str">
        <f t="shared" ca="1" si="1"/>
        <v>ST7C_RF 7630/1</v>
      </c>
    </row>
    <row r="25" spans="1:14">
      <c r="A25" s="5"/>
      <c r="B25" s="5"/>
      <c r="C25" s="5"/>
      <c r="D25" s="5" t="s">
        <v>27</v>
      </c>
      <c r="E25" s="7" t="s">
        <v>35</v>
      </c>
      <c r="F25" s="21">
        <v>4</v>
      </c>
      <c r="G25" s="26">
        <f>IF(AND(COUNTA(D25:E25)=2,D25&lt;&gt;D$4,D25&lt;&gt;D$5),N(COUNTIFS(D$6:D25,D25,E$6:E25,E25)=1),"")</f>
        <v>1</v>
      </c>
      <c r="I25" s="28" t="str">
        <f t="array" ref="I25">IFERROR(INDEX(D$6:D$34,MATCH(SMALL(IF(Col_Intermed_2=1,COUNTIF(D$6:D$34,"&lt;"&amp;D$6:D$34)),ROWS($6:25)),COUNTIF(D$6:D$34,"&lt;"&amp;D$6:D$34),0)),"")</f>
        <v xml:space="preserve">T1 </v>
      </c>
      <c r="J25" s="29" t="str">
        <f t="array" aca="1" ref="J25" ca="1">IFERROR(INDEX(E$6:E$34,SMALL(IF((Col_Intermed_2=1)*(D$6:D$34=I25),ROW(INDIRECT("1:"&amp;ROWS(Col_Intermed_2)))),COUNTIF(I$6:I25,I25))),"")</f>
        <v>RF 7657/1</v>
      </c>
      <c r="K25" s="30">
        <f t="shared" ca="1" si="0"/>
        <v>12</v>
      </c>
      <c r="N25" s="40" t="str">
        <f t="shared" ca="1" si="1"/>
        <v>T1 _RF 7657/1</v>
      </c>
    </row>
    <row r="26" spans="1:14">
      <c r="A26" s="3" t="s">
        <v>20</v>
      </c>
      <c r="B26" s="3" t="s">
        <v>23</v>
      </c>
      <c r="C26" s="3">
        <v>13</v>
      </c>
      <c r="D26" s="8" t="s">
        <v>61</v>
      </c>
      <c r="E26" s="5" t="s">
        <v>52</v>
      </c>
      <c r="F26" s="22">
        <v>13</v>
      </c>
      <c r="G26" s="26">
        <f>IF(AND(COUNTA(D26:E26)=2,D26&lt;&gt;D$4,D26&lt;&gt;D$5),N(COUNTIFS(D$6:D26,D26,E$6:E26,E26)=1),"")</f>
        <v>1</v>
      </c>
      <c r="I26" s="28" t="str">
        <f t="array" ref="I26">IFERROR(INDEX(D$6:D$34,MATCH(SMALL(IF(Col_Intermed_2=1,COUNTIF(D$6:D$34,"&lt;"&amp;D$6:D$34)),ROWS($6:26)),COUNTIF(D$6:D$34,"&lt;"&amp;D$6:D$34),0)),"")</f>
        <v>TU-R</v>
      </c>
      <c r="J26" s="29" t="str">
        <f t="array" aca="1" ref="J26" ca="1">IFERROR(INDEX(E$6:E$34,SMALL(IF((Col_Intermed_2=1)*(D$6:D$34=I26),ROW(INDIRECT("1:"&amp;ROWS(Col_Intermed_2)))),COUNTIF(I$6:I26,I26))),"")</f>
        <v>RF 7028/1</v>
      </c>
      <c r="K26" s="30">
        <f t="shared" ca="1" si="0"/>
        <v>4</v>
      </c>
      <c r="N26" s="40" t="str">
        <f t="shared" ca="1" si="1"/>
        <v>TU-R_RF 7028/1</v>
      </c>
    </row>
    <row r="27" spans="1:14">
      <c r="A27" s="5"/>
      <c r="B27" s="5"/>
      <c r="C27" s="5"/>
      <c r="D27" s="9" t="s">
        <v>47</v>
      </c>
      <c r="E27" s="5" t="s">
        <v>53</v>
      </c>
      <c r="F27" s="23">
        <v>12</v>
      </c>
      <c r="G27" s="26">
        <f>IF(AND(COUNTA(D27:E27)=2,D27&lt;&gt;D$4,D27&lt;&gt;D$5),N(COUNTIFS(D$6:D27,D27,E$6:E27,E27)=1),"")</f>
        <v>1</v>
      </c>
      <c r="I27" s="28" t="str">
        <f t="array" ref="I27">IFERROR(INDEX(D$6:D$34,MATCH(SMALL(IF(Col_Intermed_2=1,COUNTIF(D$6:D$34,"&lt;"&amp;D$6:D$34)),ROWS($6:27)),COUNTIF(D$6:D$34,"&lt;"&amp;D$6:D$34),0)),"")</f>
        <v>TUT-1</v>
      </c>
      <c r="J27" s="29" t="str">
        <f t="array" aca="1" ref="J27" ca="1">IFERROR(INDEX(E$6:E$34,SMALL(IF((Col_Intermed_2=1)*(D$6:D$34=I27),ROW(INDIRECT("1:"&amp;ROWS(Col_Intermed_2)))),COUNTIF(I$6:I27,I27))),"")</f>
        <v>RF 7027/1</v>
      </c>
      <c r="K27" s="30">
        <f t="shared" ca="1" si="0"/>
        <v>3</v>
      </c>
      <c r="N27" s="40" t="str">
        <f t="shared" ca="1" si="1"/>
        <v>TUT-1_RF 7027/1</v>
      </c>
    </row>
    <row r="28" spans="1:14">
      <c r="A28" s="5"/>
      <c r="B28" s="5"/>
      <c r="C28" s="5"/>
      <c r="D28" s="9" t="s">
        <v>29</v>
      </c>
      <c r="E28" s="9" t="s">
        <v>35</v>
      </c>
      <c r="F28" s="23">
        <v>12</v>
      </c>
      <c r="G28" s="26">
        <f>IF(AND(COUNTA(D28:E28)=2,D28&lt;&gt;D$4,D28&lt;&gt;D$5),N(COUNTIFS(D$6:D28,D28,E$6:E28,E28)=1),"")</f>
        <v>0</v>
      </c>
      <c r="I28" s="28" t="str">
        <f t="array" ref="I28">IFERROR(INDEX(D$6:D$34,MATCH(SMALL(IF(Col_Intermed_2=1,COUNTIF(D$6:D$34,"&lt;"&amp;D$6:D$34)),ROWS($6:28)),COUNTIF(D$6:D$34,"&lt;"&amp;D$6:D$34),0)),"")</f>
        <v/>
      </c>
      <c r="J28" s="29" t="str">
        <f t="array" aca="1" ref="J28" ca="1">IFERROR(INDEX(E$6:E$34,SMALL(IF((Col_Intermed_2=1)*(D$6:D$34=I28),ROW(INDIRECT("1:"&amp;ROWS(Col_Intermed_2)))),COUNTIF(I$6:I28,I28))),"")</f>
        <v/>
      </c>
      <c r="K28" s="30">
        <f t="shared" ca="1" si="0"/>
        <v>0</v>
      </c>
      <c r="N28" s="40" t="str">
        <f t="shared" si="1"/>
        <v/>
      </c>
    </row>
    <row r="29" spans="1:14">
      <c r="A29" s="3" t="s">
        <v>24</v>
      </c>
      <c r="B29" s="3" t="s">
        <v>25</v>
      </c>
      <c r="C29" s="3">
        <v>6</v>
      </c>
      <c r="D29" s="8" t="s">
        <v>48</v>
      </c>
      <c r="E29" s="8" t="s">
        <v>54</v>
      </c>
      <c r="F29" s="22">
        <v>12</v>
      </c>
      <c r="G29" s="26">
        <f>IF(AND(COUNTA(D29:E29)=2,D29&lt;&gt;D$4,D29&lt;&gt;D$5),N(COUNTIFS(D$6:D29,D29,E$6:E29,E29)=1),"")</f>
        <v>1</v>
      </c>
      <c r="I29" s="28" t="str">
        <f t="array" ref="I29">IFERROR(INDEX(D$6:D$34,MATCH(SMALL(IF(Col_Intermed_2=1,COUNTIF(D$6:D$34,"&lt;"&amp;D$6:D$34)),ROWS($6:29)),COUNTIF(D$6:D$34,"&lt;"&amp;D$6:D$34),0)),"")</f>
        <v/>
      </c>
      <c r="J29" s="29" t="str">
        <f t="array" aca="1" ref="J29" ca="1">IFERROR(INDEX(E$6:E$34,SMALL(IF((Col_Intermed_2=1)*(D$6:D$34=I29),ROW(INDIRECT("1:"&amp;ROWS(Col_Intermed_2)))),COUNTIF(I$6:I29,I29))),"")</f>
        <v/>
      </c>
      <c r="K29" s="30">
        <f t="shared" ca="1" si="0"/>
        <v>0</v>
      </c>
      <c r="N29" s="40" t="str">
        <f t="shared" si="1"/>
        <v/>
      </c>
    </row>
    <row r="30" spans="1:14">
      <c r="A30" s="7"/>
      <c r="B30" s="7"/>
      <c r="C30" s="7"/>
      <c r="D30" s="12" t="s">
        <v>15</v>
      </c>
      <c r="E30" s="12" t="s">
        <v>55</v>
      </c>
      <c r="F30" s="24">
        <v>6</v>
      </c>
      <c r="G30" s="26">
        <f>IF(AND(COUNTA(D30:E30)=2,D30&lt;&gt;D$4,D30&lt;&gt;D$5),N(COUNTIFS(D$6:D30,D30,E$6:E30,E30)=1),"")</f>
        <v>1</v>
      </c>
      <c r="I30" s="28" t="str">
        <f t="array" ref="I30">IFERROR(INDEX(D$6:D$34,MATCH(SMALL(IF(Col_Intermed_2=1,COUNTIF(D$6:D$34,"&lt;"&amp;D$6:D$34)),ROWS($6:30)),COUNTIF(D$6:D$34,"&lt;"&amp;D$6:D$34),0)),"")</f>
        <v/>
      </c>
      <c r="J30" s="29" t="str">
        <f t="array" aca="1" ref="J30" ca="1">IFERROR(INDEX(E$6:E$34,SMALL(IF((Col_Intermed_2=1)*(D$6:D$34=I30),ROW(INDIRECT("1:"&amp;ROWS(Col_Intermed_2)))),COUNTIF(I$6:I30,I30))),"")</f>
        <v/>
      </c>
      <c r="K30" s="30">
        <f t="shared" ca="1" si="0"/>
        <v>0</v>
      </c>
      <c r="N30" s="40" t="str">
        <f t="shared" si="1"/>
        <v/>
      </c>
    </row>
    <row r="31" spans="1:14">
      <c r="A31" s="3" t="s">
        <v>24</v>
      </c>
      <c r="B31" s="4" t="s">
        <v>26</v>
      </c>
      <c r="C31" s="3">
        <v>2</v>
      </c>
      <c r="D31" s="8" t="s">
        <v>27</v>
      </c>
      <c r="E31" s="8" t="s">
        <v>56</v>
      </c>
      <c r="F31" s="22">
        <v>2</v>
      </c>
      <c r="G31" s="26">
        <f>IF(AND(COUNTA(D31:E31)=2,D31&lt;&gt;D$4,D31&lt;&gt;D$5),N(COUNTIFS(D$6:D31,D31,E$6:E31,E31)=1),"")</f>
        <v>1</v>
      </c>
      <c r="I31" s="28" t="str">
        <f t="array" ref="I31">IFERROR(INDEX(D$6:D$34,MATCH(SMALL(IF(Col_Intermed_2=1,COUNTIF(D$6:D$34,"&lt;"&amp;D$6:D$34)),ROWS($6:31)),COUNTIF(D$6:D$34,"&lt;"&amp;D$6:D$34),0)),"")</f>
        <v/>
      </c>
      <c r="J31" s="29" t="str">
        <f t="array" aca="1" ref="J31" ca="1">IFERROR(INDEX(E$6:E$34,SMALL(IF((Col_Intermed_2=1)*(D$6:D$34=I31),ROW(INDIRECT("1:"&amp;ROWS(Col_Intermed_2)))),COUNTIF(I$6:I31,I31))),"")</f>
        <v/>
      </c>
      <c r="K31" s="30">
        <f t="shared" ca="1" si="0"/>
        <v>0</v>
      </c>
      <c r="N31" s="40" t="str">
        <f t="shared" si="1"/>
        <v/>
      </c>
    </row>
    <row r="32" spans="1:14">
      <c r="A32" s="5"/>
      <c r="B32" s="6"/>
      <c r="C32" s="5" t="s">
        <v>16</v>
      </c>
      <c r="D32" s="9" t="s">
        <v>48</v>
      </c>
      <c r="E32" s="9" t="s">
        <v>54</v>
      </c>
      <c r="F32" s="23">
        <v>2</v>
      </c>
      <c r="G32" s="26">
        <f>IF(AND(COUNTA(D32:E32)=2,D32&lt;&gt;D$4,D32&lt;&gt;D$5),N(COUNTIFS(D$6:D32,D32,E$6:E32,E32)=1),"")</f>
        <v>0</v>
      </c>
      <c r="I32" s="28" t="str">
        <f t="array" ref="I32">IFERROR(INDEX(D$6:D$34,MATCH(SMALL(IF(Col_Intermed_2=1,COUNTIF(D$6:D$34,"&lt;"&amp;D$6:D$34)),ROWS($6:32)),COUNTIF(D$6:D$34,"&lt;"&amp;D$6:D$34),0)),"")</f>
        <v/>
      </c>
      <c r="J32" s="29" t="str">
        <f t="array" aca="1" ref="J32" ca="1">IFERROR(INDEX(E$6:E$34,SMALL(IF((Col_Intermed_2=1)*(D$6:D$34=I32),ROW(INDIRECT("1:"&amp;ROWS(Col_Intermed_2)))),COUNTIF(I$6:I32,I32))),"")</f>
        <v/>
      </c>
      <c r="K32" s="30">
        <f t="shared" ca="1" si="0"/>
        <v>0</v>
      </c>
      <c r="N32" s="40" t="str">
        <f t="shared" si="1"/>
        <v/>
      </c>
    </row>
    <row r="33" spans="1:14">
      <c r="A33" s="5"/>
      <c r="B33" s="6"/>
      <c r="C33" s="5"/>
      <c r="D33" s="9" t="s">
        <v>62</v>
      </c>
      <c r="E33" s="9" t="s">
        <v>73</v>
      </c>
      <c r="F33" s="23">
        <v>2</v>
      </c>
      <c r="G33" s="26">
        <f>IF(AND(COUNTA(D33:E33)=2,D33&lt;&gt;D$4,D33&lt;&gt;D$5),N(COUNTIFS(D$6:D33,D33,E$6:E33,E33)=1),"")</f>
        <v>1</v>
      </c>
      <c r="I33" s="28" t="str">
        <f t="array" ref="I33">IFERROR(INDEX(D$6:D$34,MATCH(SMALL(IF(Col_Intermed_2=1,COUNTIF(D$6:D$34,"&lt;"&amp;D$6:D$34)),ROWS($6:33)),COUNTIF(D$6:D$34,"&lt;"&amp;D$6:D$34),0)),"")</f>
        <v/>
      </c>
      <c r="J33" s="29" t="str">
        <f t="array" aca="1" ref="J33" ca="1">IFERROR(INDEX(E$6:E$34,SMALL(IF((Col_Intermed_2=1)*(D$6:D$34=I33),ROW(INDIRECT("1:"&amp;ROWS(Col_Intermed_2)))),COUNTIF(I$6:I33,I33))),"")</f>
        <v/>
      </c>
      <c r="K33" s="30">
        <f t="shared" ca="1" si="0"/>
        <v>0</v>
      </c>
      <c r="N33" s="40" t="str">
        <f t="shared" si="1"/>
        <v/>
      </c>
    </row>
    <row r="34" spans="1:14">
      <c r="A34" s="7"/>
      <c r="B34" s="14"/>
      <c r="C34" s="7"/>
      <c r="D34" s="12" t="s">
        <v>63</v>
      </c>
      <c r="E34" s="12" t="s">
        <v>74</v>
      </c>
      <c r="F34" s="24">
        <v>2</v>
      </c>
      <c r="G34" s="27">
        <f>IF(AND(COUNTA(D34:E34)=2,D34&lt;&gt;D$4,D34&lt;&gt;D$5),N(COUNTIFS(D$6:D34,D34,E$6:E34,E34)=1),"")</f>
        <v>1</v>
      </c>
      <c r="I34" s="28" t="str">
        <f t="array" ref="I34">IFERROR(INDEX(D$6:D$34,MATCH(SMALL(IF(Col_Intermed_2=1,COUNTIF(D$6:D$34,"&lt;"&amp;D$6:D$34)),ROWS($6:34)),COUNTIF(D$6:D$34,"&lt;"&amp;D$6:D$34),0)),"")</f>
        <v/>
      </c>
      <c r="J34" s="29" t="str">
        <f t="array" aca="1" ref="J34" ca="1">IFERROR(INDEX(E$6:E$34,SMALL(IF((Col_Intermed_2=1)*(D$6:D$34=I34),ROW(INDIRECT("1:"&amp;ROWS(Col_Intermed_2)))),COUNTIF(I$6:I34,I34))),"")</f>
        <v/>
      </c>
      <c r="K34" s="30">
        <f t="shared" ca="1" si="0"/>
        <v>0</v>
      </c>
      <c r="N34" s="41" t="str">
        <f t="shared" si="1"/>
        <v/>
      </c>
    </row>
  </sheetData>
  <mergeCells count="1">
    <mergeCell ref="G4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N49"/>
  <sheetViews>
    <sheetView showGridLines="0" workbookViewId="0">
      <selection activeCell="E45" sqref="E45:E49"/>
    </sheetView>
  </sheetViews>
  <sheetFormatPr baseColWidth="10" defaultRowHeight="15"/>
  <cols>
    <col min="5" max="5" width="11.42578125" customWidth="1"/>
    <col min="7" max="7" width="13.140625" bestFit="1" customWidth="1"/>
    <col min="8" max="8" width="2.85546875" customWidth="1"/>
    <col min="13" max="13" width="2.28515625" customWidth="1"/>
    <col min="14" max="14" width="17.85546875" bestFit="1" customWidth="1"/>
  </cols>
  <sheetData>
    <row r="2" spans="1:14">
      <c r="A2" s="31" t="s">
        <v>18</v>
      </c>
      <c r="B2" s="31"/>
      <c r="C2" s="31"/>
      <c r="D2" s="31"/>
      <c r="E2" s="31"/>
      <c r="F2" s="31"/>
      <c r="G2" s="32"/>
      <c r="I2" s="11"/>
      <c r="J2" s="11" t="s">
        <v>9</v>
      </c>
      <c r="K2" s="10"/>
    </row>
    <row r="4" spans="1:14">
      <c r="A4" s="1" t="s">
        <v>0</v>
      </c>
      <c r="B4" s="1" t="s">
        <v>1</v>
      </c>
      <c r="C4" s="1" t="s">
        <v>2</v>
      </c>
      <c r="D4" s="1" t="s">
        <v>3</v>
      </c>
      <c r="E4" s="1" t="s">
        <v>1</v>
      </c>
      <c r="F4" s="18" t="s">
        <v>2</v>
      </c>
      <c r="G4" s="57" t="s">
        <v>59</v>
      </c>
      <c r="I4" s="1" t="s">
        <v>3</v>
      </c>
      <c r="J4" s="1" t="s">
        <v>1</v>
      </c>
      <c r="K4" s="1" t="s">
        <v>3</v>
      </c>
      <c r="L4" s="13" t="s">
        <v>14</v>
      </c>
    </row>
    <row r="5" spans="1:14">
      <c r="A5" s="2" t="s">
        <v>4</v>
      </c>
      <c r="B5" s="2" t="s">
        <v>5</v>
      </c>
      <c r="C5" s="2"/>
      <c r="D5" s="2" t="s">
        <v>4</v>
      </c>
      <c r="E5" s="2" t="s">
        <v>4</v>
      </c>
      <c r="F5" s="19"/>
      <c r="G5" s="58"/>
      <c r="I5" s="2" t="s">
        <v>4</v>
      </c>
      <c r="J5" s="2" t="s">
        <v>4</v>
      </c>
      <c r="K5" s="2" t="s">
        <v>8</v>
      </c>
      <c r="L5" s="2" t="s">
        <v>8</v>
      </c>
      <c r="N5" s="42" t="s">
        <v>89</v>
      </c>
    </row>
    <row r="6" spans="1:14">
      <c r="A6" s="3" t="s">
        <v>10</v>
      </c>
      <c r="B6" s="3" t="s">
        <v>12</v>
      </c>
      <c r="C6" s="3">
        <v>2</v>
      </c>
      <c r="D6" s="3" t="s">
        <v>19</v>
      </c>
      <c r="E6" s="3" t="s">
        <v>30</v>
      </c>
      <c r="F6" s="20">
        <v>2</v>
      </c>
      <c r="G6" s="25">
        <f>IF(AND(COUNTA(D6:E6)=2,D6&lt;&gt;D$4,D6&lt;&gt;D$5),N(COUNTIFS(D$6:D6,D6,E$6:E6,E6)=1),"")</f>
        <v>1</v>
      </c>
      <c r="I6" s="28" t="str">
        <f t="array" ref="I6">IFERROR(INDEX(D$6:D$41,MATCH(SMALL(IF(Col_Intermed_1=1,COUNTIF(D$6:D$41,"&lt;"&amp;D$6:D$41)),ROWS($6:6)),COUNTIF(D$6:D$41,"&lt;"&amp;D$6:D$41),0)),"")</f>
        <v>BAI</v>
      </c>
      <c r="J6" s="29" t="str">
        <f t="array" aca="1" ref="J6" ca="1">IFERROR(INDEX(E$6:E$41,SMALL(IF((Col_Intermed_1=1)*(D$6:D$41=I6),ROW(INDIRECT("1:"&amp;ROWS(Col_Intermed_1)))),COUNTIF(I$6:I6,I6))),"")</f>
        <v>RF 1602/1</v>
      </c>
      <c r="K6" s="30">
        <f ca="1">SUMIFS(F$6:F$41,D$6:D$41,I6,E$6:E$41,J6)</f>
        <v>4</v>
      </c>
      <c r="L6" s="15">
        <f>SUM(C6:C41)</f>
        <v>30</v>
      </c>
      <c r="N6" s="39" t="str">
        <f ca="1">IF(I6="","",I6&amp;"_"&amp;J6)</f>
        <v>BAI_RF 1602/1</v>
      </c>
    </row>
    <row r="7" spans="1:14">
      <c r="A7" s="5"/>
      <c r="B7" s="5"/>
      <c r="C7" s="5"/>
      <c r="D7" s="5" t="s">
        <v>10</v>
      </c>
      <c r="E7" s="5" t="s">
        <v>31</v>
      </c>
      <c r="F7" s="21">
        <v>2</v>
      </c>
      <c r="G7" s="26">
        <f>IF(AND(COUNTA(D7:E7)=2,D7&lt;&gt;D$4,D7&lt;&gt;D$5),N(COUNTIFS(D$6:D7,D7,E$6:E7,E7)=1),"")</f>
        <v>1</v>
      </c>
      <c r="I7" s="28" t="str">
        <f t="array" ref="I7">IFERROR(INDEX(D$6:D$41,MATCH(SMALL(IF(Col_Intermed_1=1,COUNTIF(D$6:D$41,"&lt;"&amp;D$6:D$41)),ROWS($6:7)),COUNTIF(D$6:D$41,"&lt;"&amp;D$6:D$41),0)),"")</f>
        <v>BEM</v>
      </c>
      <c r="J7" s="29" t="str">
        <f t="array" aca="1" ref="J7" ca="1">IFERROR(INDEX(E$6:E$41,SMALL(IF((Col_Intermed_1=1)*(D$6:D$41=I7),ROW(INDIRECT("1:"&amp;ROWS(Col_Intermed_1)))),COUNTIF(I$6:I7,I7))),"")</f>
        <v>RF 1564/1</v>
      </c>
      <c r="K7" s="30">
        <f t="shared" ref="K7:K41" ca="1" si="0">SUMIFS(F$6:F$41,D$6:D$41,I7,E$6:E$41,J7)</f>
        <v>2</v>
      </c>
      <c r="N7" s="40" t="str">
        <f t="shared" ref="N7:N41" ca="1" si="1">IF(I7="","",I7&amp;"_"&amp;J7)</f>
        <v>BEM_RF 1564/1</v>
      </c>
    </row>
    <row r="8" spans="1:14">
      <c r="A8" s="5"/>
      <c r="B8" s="5"/>
      <c r="C8" s="5"/>
      <c r="D8" s="5" t="s">
        <v>6</v>
      </c>
      <c r="E8" s="5" t="s">
        <v>32</v>
      </c>
      <c r="F8" s="21">
        <v>2</v>
      </c>
      <c r="G8" s="26">
        <f>IF(AND(COUNTA(D8:E8)=2,D8&lt;&gt;D$4,D8&lt;&gt;D$5),N(COUNTIFS(D$6:D8,D8,E$6:E8,E8)=1),"")</f>
        <v>1</v>
      </c>
      <c r="I8" s="28" t="str">
        <f t="array" ref="I8">IFERROR(INDEX(D$6:D$41,MATCH(SMALL(IF(Col_Intermed_1=1,COUNTIF(D$6:D$41,"&lt;"&amp;D$6:D$41)),ROWS($6:8)),COUNTIF(D$6:D$41,"&lt;"&amp;D$6:D$41),0)),"")</f>
        <v>BEM</v>
      </c>
      <c r="J8" s="29" t="str">
        <f t="array" aca="1" ref="J8" ca="1">IFERROR(INDEX(E$6:E$41,SMALL(IF((Col_Intermed_1=1)*(D$6:D$41=I8),ROW(INDIRECT("1:"&amp;ROWS(Col_Intermed_1)))),COUNTIF(I$6:I8,I8))),"")</f>
        <v>RF 1563/1</v>
      </c>
      <c r="K8" s="30">
        <f t="shared" ca="1" si="0"/>
        <v>2</v>
      </c>
      <c r="N8" s="40" t="str">
        <f t="shared" ca="1" si="1"/>
        <v>BEM_RF 1563/1</v>
      </c>
    </row>
    <row r="9" spans="1:14">
      <c r="A9" s="5"/>
      <c r="B9" s="5"/>
      <c r="C9" s="5"/>
      <c r="D9" s="16" t="s">
        <v>27</v>
      </c>
      <c r="E9" s="16" t="s">
        <v>33</v>
      </c>
      <c r="F9" s="21">
        <v>2</v>
      </c>
      <c r="G9" s="26">
        <f>IF(AND(COUNTA(D9:E9)=2,D9&lt;&gt;D$4,D9&lt;&gt;D$5),N(COUNTIFS(D$6:D9,D9,E$6:E9,E9)=1),"")</f>
        <v>1</v>
      </c>
      <c r="I9" s="28" t="str">
        <f t="array" ref="I9">IFERROR(INDEX(D$6:D$41,MATCH(SMALL(IF(Col_Intermed_1=1,COUNTIF(D$6:D$41,"&lt;"&amp;D$6:D$41)),ROWS($6:9)),COUNTIF(D$6:D$41,"&lt;"&amp;D$6:D$41),0)),"")</f>
        <v>COEC</v>
      </c>
      <c r="J9" s="29" t="str">
        <f t="array" aca="1" ref="J9" ca="1">IFERROR(INDEX(E$6:E$41,SMALL(IF((Col_Intermed_1=1)*(D$6:D$41=I9),ROW(INDIRECT("1:"&amp;ROWS(Col_Intermed_1)))),COUNTIF(I$6:I9,I9))),"")</f>
        <v>ROF 7013/1</v>
      </c>
      <c r="K9" s="30">
        <f t="shared" ca="1" si="0"/>
        <v>1</v>
      </c>
      <c r="N9" s="40" t="str">
        <f t="shared" ca="1" si="1"/>
        <v>COEC_ROF 7013/1</v>
      </c>
    </row>
    <row r="10" spans="1:14">
      <c r="A10" s="5"/>
      <c r="B10" s="5"/>
      <c r="C10" s="5"/>
      <c r="D10" s="16" t="s">
        <v>27</v>
      </c>
      <c r="E10" s="17" t="s">
        <v>34</v>
      </c>
      <c r="F10" s="21">
        <v>2</v>
      </c>
      <c r="G10" s="26">
        <f>IF(AND(COUNTA(D10:E10)=2,D10&lt;&gt;D$4,D10&lt;&gt;D$5),N(COUNTIFS(D$6:D10,D10,E$6:E10,E10)=1),"")</f>
        <v>1</v>
      </c>
      <c r="I10" s="28" t="str">
        <f t="array" ref="I10">IFERROR(INDEX(D$6:D$41,MATCH(SMALL(IF(Col_Intermed_1=1,COUNTIF(D$6:D$41,"&lt;"&amp;D$6:D$41)),ROWS($6:10)),COUNTIF(D$6:D$41,"&lt;"&amp;D$6:D$41),0)),"")</f>
        <v>CONYC</v>
      </c>
      <c r="J10" s="29" t="str">
        <f t="array" aca="1" ref="J10" ca="1">IFERROR(INDEX(E$6:E$41,SMALL(IF((Col_Intermed_1=1)*(D$6:D$41=I10),ROW(INDIRECT("1:"&amp;ROWS(Col_Intermed_1)))),COUNTIF(I$6:I10,I10))),"")</f>
        <v>RF 7013/1</v>
      </c>
      <c r="K10" s="30">
        <f t="shared" ca="1" si="0"/>
        <v>4</v>
      </c>
      <c r="N10" s="40" t="str">
        <f t="shared" ca="1" si="1"/>
        <v>CONYC_RF 7013/1</v>
      </c>
    </row>
    <row r="11" spans="1:14">
      <c r="A11" s="3" t="s">
        <v>11</v>
      </c>
      <c r="B11" s="3" t="s">
        <v>13</v>
      </c>
      <c r="C11" s="3">
        <v>2</v>
      </c>
      <c r="D11" s="8" t="s">
        <v>28</v>
      </c>
      <c r="E11" s="5" t="s">
        <v>34</v>
      </c>
      <c r="F11" s="22">
        <v>2</v>
      </c>
      <c r="G11" s="26">
        <f>IF(AND(COUNTA(D11:E11)=2,D11&lt;&gt;D$4,D11&lt;&gt;D$5),N(COUNTIFS(D$6:D11,D11,E$6:E11,E11)=1),"")</f>
        <v>1</v>
      </c>
      <c r="I11" s="28" t="str">
        <f t="array" ref="I11">IFERROR(INDEX(D$6:D$41,MATCH(SMALL(IF(Col_Intermed_1=1,COUNTIF(D$6:D$41,"&lt;"&amp;D$6:D$41)),ROWS($6:11)),COUNTIF(D$6:D$41,"&lt;"&amp;D$6:D$41),0)),"")</f>
        <v>CU5</v>
      </c>
      <c r="J11" s="29" t="str">
        <f t="array" aca="1" ref="J11" ca="1">IFERROR(INDEX(E$6:E$41,SMALL(IF((Col_Intermed_1=1)*(D$6:D$41=I11),ROW(INDIRECT("1:"&amp;ROWS(Col_Intermed_1)))),COUNTIF(I$6:I11,I11))),"")</f>
        <v>RF 7936/1</v>
      </c>
      <c r="K11" s="30">
        <f t="shared" ca="1" si="0"/>
        <v>2</v>
      </c>
      <c r="N11" s="40" t="str">
        <f t="shared" ca="1" si="1"/>
        <v>CU5_RF 7936/1</v>
      </c>
    </row>
    <row r="12" spans="1:14">
      <c r="A12" s="5"/>
      <c r="B12" s="5"/>
      <c r="C12" s="5"/>
      <c r="D12" s="9" t="s">
        <v>29</v>
      </c>
      <c r="E12" s="5" t="s">
        <v>35</v>
      </c>
      <c r="F12" s="23">
        <v>2</v>
      </c>
      <c r="G12" s="26">
        <f>IF(AND(COUNTA(D12:E12)=2,D12&lt;&gt;D$4,D12&lt;&gt;D$5),N(COUNTIFS(D$6:D12,D12,E$6:E12,E12)=1),"")</f>
        <v>1</v>
      </c>
      <c r="I12" s="28" t="str">
        <f t="array" ref="I12">IFERROR(INDEX(D$6:D$41,MATCH(SMALL(IF(Col_Intermed_1=1,COUNTIF(D$6:D$41,"&lt;"&amp;D$6:D$41)),ROWS($6:12)),COUNTIF(D$6:D$41,"&lt;"&amp;D$6:D$41),0)),"")</f>
        <v>CUR</v>
      </c>
      <c r="J12" s="29" t="str">
        <f t="array" aca="1" ref="J12" ca="1">IFERROR(INDEX(E$6:E$41,SMALL(IF((Col_Intermed_1=1)*(D$6:D$41=I12),ROW(INDIRECT("1:"&amp;ROWS(Col_Intermed_1)))),COUNTIF(I$6:I12,I12))),"")</f>
        <v>RF 7011/1</v>
      </c>
      <c r="K12" s="30">
        <f t="shared" ca="1" si="0"/>
        <v>4</v>
      </c>
      <c r="N12" s="40" t="str">
        <f t="shared" ca="1" si="1"/>
        <v>CUR_RF 7011/1</v>
      </c>
    </row>
    <row r="13" spans="1:14">
      <c r="A13" s="5"/>
      <c r="B13" s="5"/>
      <c r="C13" s="5"/>
      <c r="D13" s="9" t="s">
        <v>36</v>
      </c>
      <c r="E13" s="9" t="s">
        <v>37</v>
      </c>
      <c r="F13" s="23">
        <v>2</v>
      </c>
      <c r="G13" s="26">
        <f>IF(AND(COUNTA(D13:E13)=2,D13&lt;&gt;D$4,D13&lt;&gt;D$5),N(COUNTIFS(D$6:D13,D13,E$6:E13,E13)=1),"")</f>
        <v>1</v>
      </c>
      <c r="I13" s="28" t="str">
        <f t="array" ref="I13">IFERROR(INDEX(D$6:D$41,MATCH(SMALL(IF(Col_Intermed_1=1,COUNTIF(D$6:D$41,"&lt;"&amp;D$6:D$41)),ROWS($6:13)),COUNTIF(D$6:D$41,"&lt;"&amp;D$6:D$41),0)),"")</f>
        <v>CUT</v>
      </c>
      <c r="J13" s="29" t="str">
        <f t="array" aca="1" ref="J13" ca="1">IFERROR(INDEX(E$6:E$41,SMALL(IF((Col_Intermed_1=1)*(D$6:D$41=I13),ROW(INDIRECT("1:"&amp;ROWS(Col_Intermed_1)))),COUNTIF(I$6:I13,I13))),"")</f>
        <v>RF 7010/1</v>
      </c>
      <c r="K13" s="30">
        <f t="shared" ca="1" si="0"/>
        <v>4</v>
      </c>
      <c r="N13" s="40" t="str">
        <f t="shared" ca="1" si="1"/>
        <v>CUT_RF 7010/1</v>
      </c>
    </row>
    <row r="14" spans="1:14">
      <c r="A14" s="5"/>
      <c r="B14" s="5"/>
      <c r="C14" s="5"/>
      <c r="D14" s="9" t="s">
        <v>39</v>
      </c>
      <c r="E14" s="9" t="s">
        <v>38</v>
      </c>
      <c r="F14" s="23">
        <v>4</v>
      </c>
      <c r="G14" s="26">
        <f>IF(AND(COUNTA(D14:E14)=2,D14&lt;&gt;D$4,D14&lt;&gt;D$5),N(COUNTIFS(D$6:D14,D14,E$6:E14,E14)=1),"")</f>
        <v>1</v>
      </c>
      <c r="I14" s="28" t="str">
        <f t="array" ref="I14">IFERROR(INDEX(D$6:D$41,MATCH(SMALL(IF(Col_Intermed_1=1,COUNTIF(D$6:D$41,"&lt;"&amp;D$6:D$41)),ROWS($6:14)),COUNTIF(D$6:D$41,"&lt;"&amp;D$6:D$41),0)),"")</f>
        <v>HDD</v>
      </c>
      <c r="J14" s="29" t="str">
        <f t="array" aca="1" ref="J14" ca="1">IFERROR(INDEX(E$6:E$41,SMALL(IF((Col_Intermed_1=1)*(D$6:D$41=I14),ROW(INDIRECT("1:"&amp;ROWS(Col_Intermed_1)))),COUNTIF(I$6:I14,I14))),"")</f>
        <v>RF 7942/8</v>
      </c>
      <c r="K14" s="30">
        <f t="shared" ca="1" si="0"/>
        <v>2</v>
      </c>
      <c r="N14" s="40" t="str">
        <f t="shared" ca="1" si="1"/>
        <v>HDD_RF 7942/8</v>
      </c>
    </row>
    <row r="15" spans="1:14">
      <c r="A15" s="5"/>
      <c r="B15" s="5"/>
      <c r="C15" s="5"/>
      <c r="D15" s="9" t="s">
        <v>40</v>
      </c>
      <c r="E15" s="9" t="s">
        <v>41</v>
      </c>
      <c r="F15" s="23">
        <v>2</v>
      </c>
      <c r="G15" s="26">
        <f>IF(AND(COUNTA(D15:E15)=2,D15&lt;&gt;D$4,D15&lt;&gt;D$5),N(COUNTIFS(D$6:D15,D15,E$6:E15,E15)=1),"")</f>
        <v>1</v>
      </c>
      <c r="I15" s="28" t="str">
        <f t="array" ref="I15">IFERROR(INDEX(D$6:D$41,MATCH(SMALL(IF(Col_Intermed_1=1,COUNTIF(D$6:D$41,"&lt;"&amp;D$6:D$41)),ROWS($6:15)),COUNTIF(D$6:D$41,"&lt;"&amp;D$6:D$41),0)),"")</f>
        <v>MA</v>
      </c>
      <c r="J15" s="29" t="str">
        <f t="array" aca="1" ref="J15" ca="1">IFERROR(INDEX(E$6:E$41,SMALL(IF((Col_Intermed_1=1)*(D$6:D$41=I15),ROW(INDIRECT("1:"&amp;ROWS(Col_Intermed_1)))),COUNTIF(I$6:I15,I15))),"")</f>
        <v>RF 1802/1</v>
      </c>
      <c r="K15" s="30">
        <f t="shared" ca="1" si="0"/>
        <v>2</v>
      </c>
      <c r="N15" s="40" t="str">
        <f t="shared" ca="1" si="1"/>
        <v>MA_RF 1802/1</v>
      </c>
    </row>
    <row r="16" spans="1:14">
      <c r="A16" s="5"/>
      <c r="B16" s="5"/>
      <c r="C16" s="5"/>
      <c r="D16" s="16" t="s">
        <v>7</v>
      </c>
      <c r="E16" s="16" t="s">
        <v>42</v>
      </c>
      <c r="F16" s="23">
        <v>2</v>
      </c>
      <c r="G16" s="26">
        <f>IF(AND(COUNTA(D16:E16)=2,D16&lt;&gt;D$4,D16&lt;&gt;D$5),N(COUNTIFS(D$6:D16,D16,E$6:E16,E16)=1),"")</f>
        <v>1</v>
      </c>
      <c r="I16" s="28" t="str">
        <f t="array" ref="I16">IFERROR(INDEX(D$6:D$41,MATCH(SMALL(IF(Col_Intermed_1=1,COUNTIF(D$6:D$41,"&lt;"&amp;D$6:D$41)),ROWS($6:16)),COUNTIF(D$6:D$41,"&lt;"&amp;D$6:D$41),0)),"")</f>
        <v>MER</v>
      </c>
      <c r="J16" s="29" t="str">
        <f t="array" aca="1" ref="J16" ca="1">IFERROR(INDEX(E$6:E$41,SMALL(IF((Col_Intermed_1=1)*(D$6:D$41=I16),ROW(INDIRECT("1:"&amp;ROWS(Col_Intermed_1)))),COUNTIF(I$6:I16,I16))),"")</f>
        <v>RF 4343/3</v>
      </c>
      <c r="K16" s="30">
        <f t="shared" ca="1" si="0"/>
        <v>2</v>
      </c>
      <c r="N16" s="40" t="str">
        <f t="shared" ca="1" si="1"/>
        <v>MER_RF 4343/3</v>
      </c>
    </row>
    <row r="17" spans="1:14">
      <c r="A17" s="7"/>
      <c r="B17" s="7"/>
      <c r="C17" s="7"/>
      <c r="D17" s="17" t="s">
        <v>7</v>
      </c>
      <c r="E17" s="17" t="s">
        <v>43</v>
      </c>
      <c r="F17" s="24">
        <v>2</v>
      </c>
      <c r="G17" s="26">
        <f>IF(AND(COUNTA(D17:E17)=2,D17&lt;&gt;D$4,D17&lt;&gt;D$5),N(COUNTIFS(D$6:D17,D17,E$6:E17,E17)=1),"")</f>
        <v>1</v>
      </c>
      <c r="I17" s="28" t="str">
        <f t="array" ref="I17">IFERROR(INDEX(D$6:D$41,MATCH(SMALL(IF(Col_Intermed_1=1,COUNTIF(D$6:D$41,"&lt;"&amp;D$6:D$41)),ROWS($6:17)),COUNTIF(D$6:D$41,"&lt;"&amp;D$6:D$41),0)),"")</f>
        <v>MER</v>
      </c>
      <c r="J17" s="29" t="str">
        <f t="array" aca="1" ref="J17" ca="1">IFERROR(INDEX(E$6:E$41,SMALL(IF((Col_Intermed_1=1)*(D$6:D$41=I17),ROW(INDIRECT("1:"&amp;ROWS(Col_Intermed_1)))),COUNTIF(I$6:I17,I17))),"")</f>
        <v>RF 4343/4</v>
      </c>
      <c r="K17" s="30">
        <f t="shared" ca="1" si="0"/>
        <v>3</v>
      </c>
      <c r="N17" s="40" t="str">
        <f t="shared" ca="1" si="1"/>
        <v>MER_RF 4343/4</v>
      </c>
    </row>
    <row r="18" spans="1:14">
      <c r="G18" s="26" t="str">
        <f>IF(AND(COUNTA(D18:E18)=2,D18&lt;&gt;D$4,D18&lt;&gt;D$5),N(COUNTIFS(D$6:D18,D18,E$6:E18,E18)=1),"")</f>
        <v/>
      </c>
      <c r="I18" s="28" t="str">
        <f t="array" ref="I18">IFERROR(INDEX(D$6:D$41,MATCH(SMALL(IF(Col_Intermed_1=1,COUNTIF(D$6:D$41,"&lt;"&amp;D$6:D$41)),ROWS($6:18)),COUNTIF(D$6:D$41,"&lt;"&amp;D$6:D$41),0)),"")</f>
        <v>PRO</v>
      </c>
      <c r="J18" s="29" t="str">
        <f t="array" aca="1" ref="J18" ca="1">IFERROR(INDEX(E$6:E$41,SMALL(IF((Col_Intermed_1=1)*(D$6:D$41=I18),ROW(INDIRECT("1:"&amp;ROWS(Col_Intermed_1)))),COUNTIF(I$6:I18,I18))),"")</f>
        <v>RF 8218/1</v>
      </c>
      <c r="K18" s="30">
        <f t="shared" ca="1" si="0"/>
        <v>6</v>
      </c>
      <c r="N18" s="40" t="str">
        <f t="shared" ca="1" si="1"/>
        <v>PRO_RF 8218/1</v>
      </c>
    </row>
    <row r="19" spans="1:14">
      <c r="A19" s="31" t="s">
        <v>20</v>
      </c>
      <c r="B19" s="31"/>
      <c r="C19" s="31"/>
      <c r="D19" s="31"/>
      <c r="E19" s="31"/>
      <c r="F19" s="31"/>
      <c r="G19" s="26" t="str">
        <f>IF(AND(COUNTA(D19:E19)=2,D19&lt;&gt;D$4,D19&lt;&gt;D$5),N(COUNTIFS(D$6:D19,D19,E$6:E19,E19)=1),"")</f>
        <v/>
      </c>
      <c r="I19" s="28" t="str">
        <f t="array" ref="I19">IFERROR(INDEX(D$6:D$41,MATCH(SMALL(IF(Col_Intermed_1=1,COUNTIF(D$6:D$41,"&lt;"&amp;D$6:D$41)),ROWS($6:19)),COUNTIF(D$6:D$41,"&lt;"&amp;D$6:D$41),0)),"")</f>
        <v>PRO</v>
      </c>
      <c r="J19" s="29" t="str">
        <f t="array" aca="1" ref="J19" ca="1">IFERROR(INDEX(E$6:E$41,SMALL(IF((Col_Intermed_1=1)*(D$6:D$41=I19),ROW(INDIRECT("1:"&amp;ROWS(Col_Intermed_1)))),COUNTIF(I$6:I19,I19))),"")</f>
        <v>RF 4376/4</v>
      </c>
      <c r="K19" s="30">
        <f t="shared" ca="1" si="0"/>
        <v>2</v>
      </c>
      <c r="N19" s="40" t="str">
        <f t="shared" ca="1" si="1"/>
        <v>PRO_RF 4376/4</v>
      </c>
    </row>
    <row r="20" spans="1:14">
      <c r="G20" s="26" t="str">
        <f>IF(AND(COUNTA(D20:E20)=2,D20&lt;&gt;D$4,D20&lt;&gt;D$5),N(COUNTIFS(D$6:D20,D20,E$6:E20,E20)=1),"")</f>
        <v/>
      </c>
      <c r="I20" s="28" t="str">
        <f t="array" ref="I20">IFERROR(INDEX(D$6:D$41,MATCH(SMALL(IF(Col_Intermed_1=1,COUNTIF(D$6:D$41,"&lt;"&amp;D$6:D$41)),ROWS($6:20)),COUNTIF(D$6:D$41,"&lt;"&amp;D$6:D$41),0)),"")</f>
        <v>PW</v>
      </c>
      <c r="J20" s="29" t="str">
        <f t="array" aca="1" ref="J20" ca="1">IFERROR(INDEX(E$6:E$41,SMALL(IF((Col_Intermed_1=1)*(D$6:D$41=I20),ROW(INDIRECT("1:"&amp;ROWS(Col_Intermed_1)))),COUNTIF(I$6:I20,I20))),"")</f>
        <v>BF 001/3</v>
      </c>
      <c r="K20" s="30">
        <f t="shared" ca="1" si="0"/>
        <v>2</v>
      </c>
      <c r="N20" s="40" t="str">
        <f t="shared" ca="1" si="1"/>
        <v>PW_BF 001/3</v>
      </c>
    </row>
    <row r="21" spans="1:14">
      <c r="A21" s="1" t="s">
        <v>0</v>
      </c>
      <c r="B21" s="1" t="s">
        <v>1</v>
      </c>
      <c r="C21" s="1" t="s">
        <v>2</v>
      </c>
      <c r="D21" s="1" t="s">
        <v>3</v>
      </c>
      <c r="E21" s="1" t="s">
        <v>1</v>
      </c>
      <c r="F21" s="18" t="s">
        <v>2</v>
      </c>
      <c r="G21" s="26" t="str">
        <f>IF(AND(COUNTA(D21:E21)=2,D21&lt;&gt;D$4,D21&lt;&gt;D$5),N(COUNTIFS(D$6:D21,D21,E$6:E21,E21)=1),"")</f>
        <v/>
      </c>
      <c r="I21" s="28" t="str">
        <f t="array" ref="I21">IFERROR(INDEX(D$6:D$41,MATCH(SMALL(IF(Col_Intermed_1=1,COUNTIF(D$6:D$41,"&lt;"&amp;D$6:D$41)),ROWS($6:21)),COUNTIF(D$6:D$41,"&lt;"&amp;D$6:D$41),0)),"")</f>
        <v>PW</v>
      </c>
      <c r="J21" s="29" t="str">
        <f t="array" aca="1" ref="J21" ca="1">IFERROR(INDEX(E$6:E$41,SMALL(IF((Col_Intermed_1=1)*(D$6:D$41=I21),ROW(INDIRECT("1:"&amp;ROWS(Col_Intermed_1)))),COUNTIF(I$6:I21,I21))),"")</f>
        <v>BF 001/1</v>
      </c>
      <c r="K21" s="30">
        <f t="shared" ca="1" si="0"/>
        <v>2</v>
      </c>
      <c r="N21" s="40" t="str">
        <f t="shared" ca="1" si="1"/>
        <v>PW_BF 001/1</v>
      </c>
    </row>
    <row r="22" spans="1:14">
      <c r="A22" s="2" t="s">
        <v>4</v>
      </c>
      <c r="B22" s="2" t="s">
        <v>5</v>
      </c>
      <c r="C22" s="2"/>
      <c r="D22" s="2" t="s">
        <v>4</v>
      </c>
      <c r="E22" s="2" t="s">
        <v>4</v>
      </c>
      <c r="F22" s="19"/>
      <c r="G22" s="26" t="str">
        <f>IF(AND(COUNTA(D22:E22)=2,D22&lt;&gt;D$4,D22&lt;&gt;D$5),N(COUNTIFS(D$6:D22,D22,E$6:E22,E22)=1),"")</f>
        <v/>
      </c>
      <c r="I22" s="28" t="str">
        <f t="array" ref="I22">IFERROR(INDEX(D$6:D$41,MATCH(SMALL(IF(Col_Intermed_1=1,COUNTIF(D$6:D$41,"&lt;"&amp;D$6:D$41)),ROWS($6:22)),COUNTIF(D$6:D$41,"&lt;"&amp;D$6:D$41),0)),"")</f>
        <v>PW</v>
      </c>
      <c r="J22" s="29" t="str">
        <f t="array" aca="1" ref="J22" ca="1">IFERROR(INDEX(E$6:E$41,SMALL(IF((Col_Intermed_1=1)*(D$6:D$41=I22),ROW(INDIRECT("1:"&amp;ROWS(Col_Intermed_1)))),COUNTIF(I$6:I22,I22))),"")</f>
        <v>RF 7017/3</v>
      </c>
      <c r="K22" s="30">
        <f t="shared" ca="1" si="0"/>
        <v>4</v>
      </c>
      <c r="N22" s="40" t="str">
        <f t="shared" ca="1" si="1"/>
        <v>PW_RF 7017/3</v>
      </c>
    </row>
    <row r="23" spans="1:14">
      <c r="A23" s="3" t="s">
        <v>21</v>
      </c>
      <c r="B23" s="3" t="s">
        <v>22</v>
      </c>
      <c r="C23" s="3">
        <v>4</v>
      </c>
      <c r="D23" s="3" t="s">
        <v>44</v>
      </c>
      <c r="E23" s="3" t="s">
        <v>49</v>
      </c>
      <c r="F23" s="20">
        <v>4</v>
      </c>
      <c r="G23" s="26">
        <f>IF(AND(COUNTA(D23:E23)=2,D23&lt;&gt;D$4,D23&lt;&gt;D$5),N(COUNTIFS(D$6:D23,D23,E$6:E23,E23)=1),"")</f>
        <v>1</v>
      </c>
      <c r="I23" s="28" t="str">
        <f t="array" ref="I23">IFERROR(INDEX(D$6:D$41,MATCH(SMALL(IF(Col_Intermed_1=1,COUNTIF(D$6:D$41,"&lt;"&amp;D$6:D$41)),ROWS($6:23)),COUNTIF(D$6:D$41,"&lt;"&amp;D$6:D$41),0)),"")</f>
        <v>PW</v>
      </c>
      <c r="J23" s="29" t="str">
        <f t="array" aca="1" ref="J23" ca="1">IFERROR(INDEX(E$6:E$41,SMALL(IF((Col_Intermed_1=1)*(D$6:D$41=I23),ROW(INDIRECT("1:"&amp;ROWS(Col_Intermed_1)))),COUNTIF(I$6:I23,I23))),"")</f>
        <v>RF 0963/1</v>
      </c>
      <c r="K23" s="30">
        <f t="shared" ca="1" si="0"/>
        <v>2</v>
      </c>
      <c r="N23" s="40" t="str">
        <f t="shared" ca="1" si="1"/>
        <v>PW_RF 0963/1</v>
      </c>
    </row>
    <row r="24" spans="1:14">
      <c r="A24" s="5"/>
      <c r="B24" s="5"/>
      <c r="C24" s="5"/>
      <c r="D24" s="5" t="s">
        <v>45</v>
      </c>
      <c r="E24" s="5" t="s">
        <v>50</v>
      </c>
      <c r="F24" s="21">
        <v>4</v>
      </c>
      <c r="G24" s="26">
        <f>IF(AND(COUNTA(D24:E24)=2,D24&lt;&gt;D$4,D24&lt;&gt;D$5),N(COUNTIFS(D$6:D24,D24,E$6:E24,E24)=1),"")</f>
        <v>1</v>
      </c>
      <c r="I24" s="28" t="str">
        <f t="array" ref="I24">IFERROR(INDEX(D$6:D$41,MATCH(SMALL(IF(Col_Intermed_1=1,COUNTIF(D$6:D$41,"&lt;"&amp;D$6:D$41)),ROWS($6:24)),COUNTIF(D$6:D$41,"&lt;"&amp;D$6:D$41),0)),"")</f>
        <v>PW 12</v>
      </c>
      <c r="J24" s="29" t="str">
        <f t="array" aca="1" ref="J24" ca="1">IFERROR(INDEX(E$6:E$41,SMALL(IF((Col_Intermed_1=1)*(D$6:D$41=I24),ROW(INDIRECT("1:"&amp;ROWS(Col_Intermed_1)))),COUNTIF(I$6:I24,I24))),"")</f>
        <v>RF 7017/3</v>
      </c>
      <c r="K24" s="30">
        <f t="shared" ca="1" si="0"/>
        <v>14</v>
      </c>
      <c r="N24" s="40" t="str">
        <f t="shared" ca="1" si="1"/>
        <v>PW 12_RF 7017/3</v>
      </c>
    </row>
    <row r="25" spans="1:14">
      <c r="A25" s="5"/>
      <c r="B25" s="5"/>
      <c r="C25" s="5"/>
      <c r="D25" s="5" t="s">
        <v>46</v>
      </c>
      <c r="E25" s="5" t="s">
        <v>51</v>
      </c>
      <c r="F25" s="21">
        <v>4</v>
      </c>
      <c r="G25" s="26">
        <f>IF(AND(COUNTA(D25:E25)=2,D25&lt;&gt;D$4,D25&lt;&gt;D$5),N(COUNTIFS(D$6:D25,D25,E$6:E25,E25)=1),"")</f>
        <v>1</v>
      </c>
      <c r="I25" s="28" t="str">
        <f t="array" ref="I25">IFERROR(INDEX(D$6:D$41,MATCH(SMALL(IF(Col_Intermed_1=1,COUNTIF(D$6:D$41,"&lt;"&amp;D$6:D$41)),ROWS($6:25)),COUNTIF(D$6:D$41,"&lt;"&amp;D$6:D$41),0)),"")</f>
        <v>PW 12/5</v>
      </c>
      <c r="J25" s="29" t="str">
        <f t="array" aca="1" ref="J25" ca="1">IFERROR(INDEX(E$6:E$41,SMALL(IF((Col_Intermed_1=1)*(D$6:D$41=I25),ROW(INDIRECT("1:"&amp;ROWS(Col_Intermed_1)))),COUNTIF(I$6:I25,I25))),"")</f>
        <v>RF 7017/3</v>
      </c>
      <c r="K25" s="30">
        <f t="shared" ca="1" si="0"/>
        <v>1</v>
      </c>
      <c r="N25" s="40" t="str">
        <f t="shared" ca="1" si="1"/>
        <v>PW 12/5_RF 7017/3</v>
      </c>
    </row>
    <row r="26" spans="1:14">
      <c r="A26" s="5"/>
      <c r="B26" s="5"/>
      <c r="C26" s="5"/>
      <c r="D26" s="5" t="s">
        <v>27</v>
      </c>
      <c r="E26" s="7" t="s">
        <v>35</v>
      </c>
      <c r="F26" s="21">
        <v>4</v>
      </c>
      <c r="G26" s="26">
        <f>IF(AND(COUNTA(D26:E26)=2,D26&lt;&gt;D$4,D26&lt;&gt;D$5),N(COUNTIFS(D$6:D26,D26,E$6:E26,E26)=1),"")</f>
        <v>1</v>
      </c>
      <c r="I26" s="28" t="str">
        <f t="array" ref="I26">IFERROR(INDEX(D$6:D$41,MATCH(SMALL(IF(Col_Intermed_1=1,COUNTIF(D$6:D$41,"&lt;"&amp;D$6:D$41)),ROWS($6:26)),COUNTIF(D$6:D$41,"&lt;"&amp;D$6:D$41),0)),"")</f>
        <v>PW 5</v>
      </c>
      <c r="J26" s="29" t="str">
        <f t="array" aca="1" ref="J26" ca="1">IFERROR(INDEX(E$6:E$41,SMALL(IF((Col_Intermed_1=1)*(D$6:D$41=I26),ROW(INDIRECT("1:"&amp;ROWS(Col_Intermed_1)))),COUNTIF(I$6:I26,I26))),"")</f>
        <v>BF 001/1</v>
      </c>
      <c r="K26" s="30">
        <f t="shared" ca="1" si="0"/>
        <v>2</v>
      </c>
      <c r="N26" s="40" t="str">
        <f t="shared" ca="1" si="1"/>
        <v>PW 5_BF 001/1</v>
      </c>
    </row>
    <row r="27" spans="1:14">
      <c r="A27" s="3" t="s">
        <v>20</v>
      </c>
      <c r="B27" s="3" t="s">
        <v>23</v>
      </c>
      <c r="C27" s="3">
        <v>13</v>
      </c>
      <c r="D27" s="8" t="s">
        <v>20</v>
      </c>
      <c r="E27" s="5" t="s">
        <v>52</v>
      </c>
      <c r="F27" s="22">
        <v>12</v>
      </c>
      <c r="G27" s="26">
        <f>IF(AND(COUNTA(D27:E27)=2,D27&lt;&gt;D$4,D27&lt;&gt;D$5),N(COUNTIFS(D$6:D27,D27,E$6:E27,E27)=1),"")</f>
        <v>1</v>
      </c>
      <c r="I27" s="28" t="str">
        <f t="array" ref="I27">IFERROR(INDEX(D$6:D$41,MATCH(SMALL(IF(Col_Intermed_1=1,COUNTIF(D$6:D$41,"&lt;"&amp;D$6:D$41)),ROWS($6:27)),COUNTIF(D$6:D$41,"&lt;"&amp;D$6:D$41),0)),"")</f>
        <v>RU</v>
      </c>
      <c r="J27" s="29" t="str">
        <f t="array" aca="1" ref="J27" ca="1">IFERROR(INDEX(E$6:E$41,SMALL(IF((Col_Intermed_1=1)*(D$6:D$41=I27),ROW(INDIRECT("1:"&amp;ROWS(Col_Intermed_1)))),COUNTIF(I$6:I27,I27))),"")</f>
        <v>RF 017/1</v>
      </c>
      <c r="K27" s="30">
        <f t="shared" ca="1" si="0"/>
        <v>14</v>
      </c>
      <c r="N27" s="40" t="str">
        <f t="shared" ca="1" si="1"/>
        <v>RU_RF 017/1</v>
      </c>
    </row>
    <row r="28" spans="1:14">
      <c r="A28" s="5"/>
      <c r="B28" s="5"/>
      <c r="C28" s="5"/>
      <c r="D28" s="9" t="s">
        <v>47</v>
      </c>
      <c r="E28" s="5" t="s">
        <v>53</v>
      </c>
      <c r="F28" s="23">
        <v>12</v>
      </c>
      <c r="G28" s="26">
        <f>IF(AND(COUNTA(D28:E28)=2,D28&lt;&gt;D$4,D28&lt;&gt;D$5),N(COUNTIFS(D$6:D28,D28,E$6:E28,E28)=1),"")</f>
        <v>1</v>
      </c>
      <c r="I28" s="28" t="str">
        <f t="array" ref="I28">IFERROR(INDEX(D$6:D$41,MATCH(SMALL(IF(Col_Intermed_1=1,COUNTIF(D$6:D$41,"&lt;"&amp;D$6:D$41)),ROWS($6:28)),COUNTIF(D$6:D$41,"&lt;"&amp;D$6:D$41),0)),"")</f>
        <v>SC</v>
      </c>
      <c r="J28" s="29" t="str">
        <f t="array" aca="1" ref="J28" ca="1">IFERROR(INDEX(E$6:E$41,SMALL(IF((Col_Intermed_1=1)*(D$6:D$41=I28),ROW(INDIRECT("1:"&amp;ROWS(Col_Intermed_1)))),COUNTIF(I$6:I28,I28))),"")</f>
        <v>RF 7741/1</v>
      </c>
      <c r="K28" s="30">
        <f t="shared" ca="1" si="0"/>
        <v>2</v>
      </c>
      <c r="N28" s="40" t="str">
        <f t="shared" ca="1" si="1"/>
        <v>SC_RF 7741/1</v>
      </c>
    </row>
    <row r="29" spans="1:14">
      <c r="A29" s="5"/>
      <c r="B29" s="5"/>
      <c r="C29" s="5"/>
      <c r="D29" s="9" t="s">
        <v>29</v>
      </c>
      <c r="E29" s="9" t="s">
        <v>35</v>
      </c>
      <c r="F29" s="23">
        <v>12</v>
      </c>
      <c r="G29" s="26">
        <f>IF(AND(COUNTA(D29:E29)=2,D29&lt;&gt;D$4,D29&lt;&gt;D$5),N(COUNTIFS(D$6:D29,D29,E$6:E29,E29)=1),"")</f>
        <v>0</v>
      </c>
      <c r="I29" s="28" t="str">
        <f t="array" ref="I29">IFERROR(INDEX(D$6:D$41,MATCH(SMALL(IF(Col_Intermed_1=1,COUNTIF(D$6:D$41,"&lt;"&amp;D$6:D$41)),ROWS($6:29)),COUNTIF(D$6:D$41,"&lt;"&amp;D$6:D$41),0)),"")</f>
        <v>SCS</v>
      </c>
      <c r="J29" s="29" t="str">
        <f t="array" aca="1" ref="J29" ca="1">IFERROR(INDEX(E$6:E$41,SMALL(IF((Col_Intermed_1=1)*(D$6:D$41=I29),ROW(INDIRECT("1:"&amp;ROWS(Col_Intermed_1)))),COUNTIF(I$6:I29,I29))),"")</f>
        <v>RF 7901/1</v>
      </c>
      <c r="K29" s="30">
        <f t="shared" ca="1" si="0"/>
        <v>2</v>
      </c>
      <c r="N29" s="40" t="str">
        <f t="shared" ca="1" si="1"/>
        <v>SCS_RF 7901/1</v>
      </c>
    </row>
    <row r="30" spans="1:14">
      <c r="A30" s="3" t="s">
        <v>24</v>
      </c>
      <c r="B30" s="3" t="s">
        <v>25</v>
      </c>
      <c r="C30" s="3">
        <v>6</v>
      </c>
      <c r="D30" s="8" t="s">
        <v>48</v>
      </c>
      <c r="E30" s="8" t="s">
        <v>54</v>
      </c>
      <c r="F30" s="22">
        <v>12</v>
      </c>
      <c r="G30" s="26">
        <f>IF(AND(COUNTA(D30:E30)=2,D30&lt;&gt;D$4,D30&lt;&gt;D$5),N(COUNTIFS(D$6:D30,D30,E$6:E30,E30)=1),"")</f>
        <v>1</v>
      </c>
      <c r="I30" s="28" t="str">
        <f t="array" ref="I30">IFERROR(INDEX(D$6:D$41,MATCH(SMALL(IF(Col_Intermed_1=1,COUNTIF(D$6:D$41,"&lt;"&amp;D$6:D$41)),ROWS($6:30)),COUNTIF(D$6:D$41,"&lt;"&amp;D$6:D$41),0)),"")</f>
        <v xml:space="preserve">T1 </v>
      </c>
      <c r="J30" s="29" t="str">
        <f t="array" aca="1" ref="J30" ca="1">IFERROR(INDEX(E$6:E$41,SMALL(IF((Col_Intermed_1=1)*(D$6:D$41=I30),ROW(INDIRECT("1:"&amp;ROWS(Col_Intermed_1)))),COUNTIF(I$6:I30,I30))),"")</f>
        <v>RF 7657/1</v>
      </c>
      <c r="K30" s="30">
        <f t="shared" ca="1" si="0"/>
        <v>12</v>
      </c>
      <c r="N30" s="40" t="str">
        <f t="shared" ca="1" si="1"/>
        <v>T1 _RF 7657/1</v>
      </c>
    </row>
    <row r="31" spans="1:14">
      <c r="A31" s="7"/>
      <c r="B31" s="7"/>
      <c r="C31" s="7"/>
      <c r="D31" s="12" t="s">
        <v>15</v>
      </c>
      <c r="E31" s="12" t="s">
        <v>55</v>
      </c>
      <c r="F31" s="24">
        <v>6</v>
      </c>
      <c r="G31" s="26">
        <f>IF(AND(COUNTA(D31:E31)=2,D31&lt;&gt;D$4,D31&lt;&gt;D$5),N(COUNTIFS(D$6:D31,D31,E$6:E31,E31)=1),"")</f>
        <v>1</v>
      </c>
      <c r="I31" s="28" t="str">
        <f t="array" ref="I31">IFERROR(INDEX(D$6:D$41,MATCH(SMALL(IF(Col_Intermed_1=1,COUNTIF(D$6:D$41,"&lt;"&amp;D$6:D$41)),ROWS($6:31)),COUNTIF(D$6:D$41,"&lt;"&amp;D$6:D$41),0)),"")</f>
        <v>T1C</v>
      </c>
      <c r="J31" s="29" t="str">
        <f t="array" aca="1" ref="J31" ca="1">IFERROR(INDEX(E$6:E$41,SMALL(IF((Col_Intermed_1=1)*(D$6:D$41=I31),ROW(INDIRECT("1:"&amp;ROWS(Col_Intermed_1)))),COUNTIF(I$6:I31,I31))),"")</f>
        <v>RF 7630/1</v>
      </c>
      <c r="K31" s="30">
        <f t="shared" ca="1" si="0"/>
        <v>12</v>
      </c>
      <c r="N31" s="40" t="str">
        <f t="shared" ca="1" si="1"/>
        <v>T1C_RF 7630/1</v>
      </c>
    </row>
    <row r="32" spans="1:14">
      <c r="A32" s="3" t="s">
        <v>24</v>
      </c>
      <c r="B32" s="4" t="s">
        <v>26</v>
      </c>
      <c r="C32" s="3">
        <v>2</v>
      </c>
      <c r="D32" s="8" t="s">
        <v>27</v>
      </c>
      <c r="E32" s="8" t="s">
        <v>56</v>
      </c>
      <c r="F32" s="22">
        <v>2</v>
      </c>
      <c r="G32" s="26">
        <f>IF(AND(COUNTA(D32:E32)=2,D32&lt;&gt;D$4,D32&lt;&gt;D$5),N(COUNTIFS(D$6:D32,D32,E$6:E32,E32)=1),"")</f>
        <v>1</v>
      </c>
      <c r="I32" s="28" t="str">
        <f t="array" ref="I32">IFERROR(INDEX(D$6:D$41,MATCH(SMALL(IF(Col_Intermed_1=1,COUNTIF(D$6:D$41,"&lt;"&amp;D$6:D$41)),ROWS($6:32)),COUNTIF(D$6:D$41,"&lt;"&amp;D$6:D$41),0)),"")</f>
        <v>TLU</v>
      </c>
      <c r="J32" s="29" t="str">
        <f t="array" aca="1" ref="J32" ca="1">IFERROR(INDEX(E$6:E$41,SMALL(IF((Col_Intermed_1=1)*(D$6:D$41=I32),ROW(INDIRECT("1:"&amp;ROWS(Col_Intermed_1)))),COUNTIF(I$6:I32,I32))),"")</f>
        <v>RF 7503/1</v>
      </c>
      <c r="K32" s="30">
        <f t="shared" ca="1" si="0"/>
        <v>1</v>
      </c>
      <c r="N32" s="40" t="str">
        <f t="shared" ca="1" si="1"/>
        <v>TLU_RF 7503/1</v>
      </c>
    </row>
    <row r="33" spans="1:14">
      <c r="A33" s="5"/>
      <c r="B33" s="6"/>
      <c r="C33" s="5" t="s">
        <v>16</v>
      </c>
      <c r="D33" s="9" t="s">
        <v>48</v>
      </c>
      <c r="E33" s="9" t="s">
        <v>54</v>
      </c>
      <c r="F33" s="23">
        <v>2</v>
      </c>
      <c r="G33" s="26">
        <f>IF(AND(COUNTA(D33:E33)=2,D33&lt;&gt;D$4,D33&lt;&gt;D$5),N(COUNTIFS(D$6:D33,D33,E$6:E33,E33)=1),"")</f>
        <v>0</v>
      </c>
      <c r="I33" s="28" t="str">
        <f t="array" ref="I33">IFERROR(INDEX(D$6:D$41,MATCH(SMALL(IF(Col_Intermed_1=1,COUNTIF(D$6:D$41,"&lt;"&amp;D$6:D$41)),ROWS($6:33)),COUNTIF(D$6:D$41,"&lt;"&amp;D$6:D$41),0)),"")</f>
        <v>TST</v>
      </c>
      <c r="J33" s="29" t="str">
        <f t="array" aca="1" ref="J33" ca="1">IFERROR(INDEX(E$6:E$41,SMALL(IF((Col_Intermed_1=1)*(D$6:D$41=I33),ROW(INDIRECT("1:"&amp;ROWS(Col_Intermed_1)))),COUNTIF(I$6:I33,I33))),"")</f>
        <v>RF 7027/1</v>
      </c>
      <c r="K33" s="30">
        <f t="shared" ca="1" si="0"/>
        <v>4</v>
      </c>
      <c r="N33" s="40" t="str">
        <f t="shared" ca="1" si="1"/>
        <v>TST_RF 7027/1</v>
      </c>
    </row>
    <row r="34" spans="1:14">
      <c r="A34" s="5"/>
      <c r="B34" s="6"/>
      <c r="C34" s="5"/>
      <c r="D34" s="9" t="s">
        <v>15</v>
      </c>
      <c r="E34" s="9" t="s">
        <v>57</v>
      </c>
      <c r="F34" s="23">
        <v>2</v>
      </c>
      <c r="G34" s="26">
        <f>IF(AND(COUNTA(D34:E34)=2,D34&lt;&gt;D$4,D34&lt;&gt;D$5),N(COUNTIFS(D$6:D34,D34,E$6:E34,E34)=1),"")</f>
        <v>1</v>
      </c>
      <c r="I34" s="28" t="str">
        <f t="array" ref="I34">IFERROR(INDEX(D$6:D$41,MATCH(SMALL(IF(Col_Intermed_1=1,COUNTIF(D$6:D$41,"&lt;"&amp;D$6:D$41)),ROWS($6:34)),COUNTIF(D$6:D$41,"&lt;"&amp;D$6:D$41),0)),"")</f>
        <v>TU-R</v>
      </c>
      <c r="J34" s="29" t="str">
        <f t="array" aca="1" ref="J34" ca="1">IFERROR(INDEX(E$6:E$41,SMALL(IF((Col_Intermed_1=1)*(D$6:D$41=I34),ROW(INDIRECT("1:"&amp;ROWS(Col_Intermed_1)))),COUNTIF(I$6:I34,I34))),"")</f>
        <v>RF 7028/1</v>
      </c>
      <c r="K34" s="30">
        <f t="shared" ca="1" si="0"/>
        <v>4</v>
      </c>
      <c r="N34" s="40" t="str">
        <f t="shared" ca="1" si="1"/>
        <v>TU-R_RF 7028/1</v>
      </c>
    </row>
    <row r="35" spans="1:14">
      <c r="A35" s="5"/>
      <c r="B35" s="6"/>
      <c r="C35" s="5"/>
      <c r="D35" s="9" t="s">
        <v>17</v>
      </c>
      <c r="E35" s="9" t="s">
        <v>58</v>
      </c>
      <c r="F35" s="23">
        <v>2</v>
      </c>
      <c r="G35" s="26">
        <f>IF(AND(COUNTA(D35:E35)=2,D35&lt;&gt;D$4,D35&lt;&gt;D$5),N(COUNTIFS(D$6:D35,D35,E$6:E35,E35)=1),"")</f>
        <v>1</v>
      </c>
      <c r="I35" s="28" t="str">
        <f t="array" ref="I35">IFERROR(INDEX(D$6:D$41,MATCH(SMALL(IF(Col_Intermed_1=1,COUNTIF(D$6:D$41,"&lt;"&amp;D$6:D$41)),ROWS($6:35)),COUNTIF(D$6:D$41,"&lt;"&amp;D$6:D$41),0)),"")</f>
        <v/>
      </c>
      <c r="J35" s="29" t="str">
        <f t="array" aca="1" ref="J35" ca="1">IFERROR(INDEX(E$6:E$41,SMALL(IF((Col_Intermed_1=1)*(D$6:D$41=I35),ROW(INDIRECT("1:"&amp;ROWS(Col_Intermed_1)))),COUNTIF(I$6:I35,I35))),"")</f>
        <v/>
      </c>
      <c r="K35" s="30">
        <f t="shared" ca="1" si="0"/>
        <v>0</v>
      </c>
      <c r="N35" s="40" t="str">
        <f t="shared" si="1"/>
        <v/>
      </c>
    </row>
    <row r="36" spans="1:14">
      <c r="A36" s="7"/>
      <c r="B36" s="14"/>
      <c r="C36" s="7"/>
      <c r="D36" s="12" t="s">
        <v>17</v>
      </c>
      <c r="E36" s="12" t="s">
        <v>75</v>
      </c>
      <c r="F36" s="24">
        <v>3</v>
      </c>
      <c r="G36" s="26">
        <f>IF(AND(COUNTA(D36:E36)=2,D36&lt;&gt;D$4,D36&lt;&gt;D$5),N(COUNTIFS(D$6:D36,D36,E$6:E36,E36)=1),"")</f>
        <v>1</v>
      </c>
      <c r="I36" s="28" t="str">
        <f t="array" ref="I36">IFERROR(INDEX(D$6:D$41,MATCH(SMALL(IF(Col_Intermed_1=1,COUNTIF(D$6:D$41,"&lt;"&amp;D$6:D$41)),ROWS($6:36)),COUNTIF(D$6:D$41,"&lt;"&amp;D$6:D$41),0)),"")</f>
        <v/>
      </c>
      <c r="J36" s="29" t="str">
        <f t="array" aca="1" ref="J36" ca="1">IFERROR(INDEX(E$6:E$41,SMALL(IF((Col_Intermed_1=1)*(D$6:D$41=I36),ROW(INDIRECT("1:"&amp;ROWS(Col_Intermed_1)))),COUNTIF(I$6:I36,I36))),"")</f>
        <v/>
      </c>
      <c r="K36" s="30">
        <f t="shared" ca="1" si="0"/>
        <v>0</v>
      </c>
      <c r="N36" s="40" t="str">
        <f t="shared" si="1"/>
        <v/>
      </c>
    </row>
    <row r="37" spans="1:14">
      <c r="A37" s="5" t="s">
        <v>86</v>
      </c>
      <c r="B37" s="6" t="s">
        <v>76</v>
      </c>
      <c r="C37" s="35">
        <v>1</v>
      </c>
      <c r="D37" s="33" t="s">
        <v>77</v>
      </c>
      <c r="E37" s="33" t="s">
        <v>82</v>
      </c>
      <c r="F37" s="37">
        <v>4</v>
      </c>
      <c r="G37" s="26">
        <f>IF(AND(COUNTA(D37:E37)=2,D37&lt;&gt;D$4,D37&lt;&gt;D$5),N(COUNTIFS(D$6:D37,D37,E$6:E37,E37)=1),"")</f>
        <v>1</v>
      </c>
      <c r="I37" s="28" t="str">
        <f t="array" ref="I37">IFERROR(INDEX(D$6:D$41,MATCH(SMALL(IF(Col_Intermed_1=1,COUNTIF(D$6:D$41,"&lt;"&amp;D$6:D$41)),ROWS($6:37)),COUNTIF(D$6:D$41,"&lt;"&amp;D$6:D$41),0)),"")</f>
        <v/>
      </c>
      <c r="J37" s="29" t="str">
        <f t="array" aca="1" ref="J37" ca="1">IFERROR(INDEX(E$6:E$41,SMALL(IF((Col_Intermed_1=1)*(D$6:D$41=I37),ROW(INDIRECT("1:"&amp;ROWS(Col_Intermed_1)))),COUNTIF(I$6:I37,I37))),"")</f>
        <v/>
      </c>
      <c r="K37" s="30">
        <f t="shared" ca="1" si="0"/>
        <v>0</v>
      </c>
      <c r="N37" s="40" t="str">
        <f t="shared" si="1"/>
        <v/>
      </c>
    </row>
    <row r="38" spans="1:14">
      <c r="A38" s="5"/>
      <c r="B38" s="6"/>
      <c r="C38" s="33"/>
      <c r="D38" s="33" t="s">
        <v>78</v>
      </c>
      <c r="E38" s="33" t="s">
        <v>81</v>
      </c>
      <c r="F38" s="37">
        <v>4</v>
      </c>
      <c r="G38" s="26">
        <f>IF(AND(COUNTA(D38:E38)=2,D38&lt;&gt;D$4,D38&lt;&gt;D$5),N(COUNTIFS(D$6:D38,D38,E$6:E38,E38)=1),"")</f>
        <v>1</v>
      </c>
      <c r="I38" s="28" t="str">
        <f t="array" ref="I38">IFERROR(INDEX(D$6:D$41,MATCH(SMALL(IF(Col_Intermed_1=1,COUNTIF(D$6:D$41,"&lt;"&amp;D$6:D$41)),ROWS($6:38)),COUNTIF(D$6:D$41,"&lt;"&amp;D$6:D$41),0)),"")</f>
        <v/>
      </c>
      <c r="J38" s="29" t="str">
        <f t="array" aca="1" ref="J38" ca="1">IFERROR(INDEX(E$6:E$41,SMALL(IF((Col_Intermed_1=1)*(D$6:D$41=I38),ROW(INDIRECT("1:"&amp;ROWS(Col_Intermed_1)))),COUNTIF(I$6:I38,I38))),"")</f>
        <v/>
      </c>
      <c r="K38" s="30">
        <f t="shared" ca="1" si="0"/>
        <v>0</v>
      </c>
      <c r="N38" s="40" t="str">
        <f t="shared" si="1"/>
        <v/>
      </c>
    </row>
    <row r="39" spans="1:14">
      <c r="A39" s="5"/>
      <c r="B39" s="6"/>
      <c r="C39" s="33"/>
      <c r="D39" s="33" t="s">
        <v>79</v>
      </c>
      <c r="E39" s="33" t="s">
        <v>83</v>
      </c>
      <c r="F39" s="37">
        <v>1</v>
      </c>
      <c r="G39" s="26">
        <f>IF(AND(COUNTA(D39:E39)=2,D39&lt;&gt;D$4,D39&lt;&gt;D$5),N(COUNTIFS(D$6:D39,D39,E$6:E39,E39)=1),"")</f>
        <v>1</v>
      </c>
      <c r="I39" s="28" t="str">
        <f t="array" ref="I39">IFERROR(INDEX(D$6:D$41,MATCH(SMALL(IF(Col_Intermed_1=1,COUNTIF(D$6:D$41,"&lt;"&amp;D$6:D$41)),ROWS($6:39)),COUNTIF(D$6:D$41,"&lt;"&amp;D$6:D$41),0)),"")</f>
        <v/>
      </c>
      <c r="J39" s="29" t="str">
        <f t="array" aca="1" ref="J39" ca="1">IFERROR(INDEX(E$6:E$41,SMALL(IF((Col_Intermed_1=1)*(D$6:D$41=I39),ROW(INDIRECT("1:"&amp;ROWS(Col_Intermed_1)))),COUNTIF(I$6:I39,I39))),"")</f>
        <v/>
      </c>
      <c r="K39" s="30">
        <f t="shared" ca="1" si="0"/>
        <v>0</v>
      </c>
      <c r="N39" s="40" t="str">
        <f t="shared" si="1"/>
        <v/>
      </c>
    </row>
    <row r="40" spans="1:14">
      <c r="A40" s="5"/>
      <c r="B40" s="6"/>
      <c r="C40" s="33"/>
      <c r="D40" s="33" t="s">
        <v>80</v>
      </c>
      <c r="E40" s="33" t="s">
        <v>84</v>
      </c>
      <c r="F40" s="37">
        <v>1</v>
      </c>
      <c r="G40" s="26">
        <f>IF(AND(COUNTA(D40:E40)=2,D40&lt;&gt;D$4,D40&lt;&gt;D$5),N(COUNTIFS(D$6:D40,D40,E$6:E40,E40)=1),"")</f>
        <v>1</v>
      </c>
      <c r="I40" s="28" t="str">
        <f t="array" ref="I40">IFERROR(INDEX(D$6:D$41,MATCH(SMALL(IF(Col_Intermed_1=1,COUNTIF(D$6:D$41,"&lt;"&amp;D$6:D$41)),ROWS($6:40)),COUNTIF(D$6:D$41,"&lt;"&amp;D$6:D$41),0)),"")</f>
        <v/>
      </c>
      <c r="J40" s="29" t="str">
        <f t="array" aca="1" ref="J40" ca="1">IFERROR(INDEX(E$6:E$41,SMALL(IF((Col_Intermed_1=1)*(D$6:D$41=I40),ROW(INDIRECT("1:"&amp;ROWS(Col_Intermed_1)))),COUNTIF(I$6:I40,I40))),"")</f>
        <v/>
      </c>
      <c r="K40" s="30">
        <f t="shared" ca="1" si="0"/>
        <v>0</v>
      </c>
      <c r="N40" s="40" t="str">
        <f t="shared" si="1"/>
        <v/>
      </c>
    </row>
    <row r="41" spans="1:14">
      <c r="A41" s="7"/>
      <c r="B41" s="14"/>
      <c r="C41" s="34"/>
      <c r="D41" s="34" t="s">
        <v>85</v>
      </c>
      <c r="E41" s="34" t="s">
        <v>35</v>
      </c>
      <c r="F41" s="38">
        <v>1</v>
      </c>
      <c r="G41" s="27">
        <f>IF(AND(COUNTA(D41:E41)=2,D41&lt;&gt;D$4,D41&lt;&gt;D$5),N(COUNTIFS(D$6:D41,D41,E$6:E41,E41)=1),"")</f>
        <v>1</v>
      </c>
      <c r="I41" s="28" t="str">
        <f t="array" ref="I41">IFERROR(INDEX(D$6:D$41,MATCH(SMALL(IF(Col_Intermed_1=1,COUNTIF(D$6:D$41,"&lt;"&amp;D$6:D$41)),ROWS($6:41)),COUNTIF(D$6:D$41,"&lt;"&amp;D$6:D$41),0)),"")</f>
        <v/>
      </c>
      <c r="J41" s="29" t="str">
        <f t="array" aca="1" ref="J41" ca="1">IFERROR(INDEX(E$6:E$41,SMALL(IF((Col_Intermed_1=1)*(D$6:D$41=I41),ROW(INDIRECT("1:"&amp;ROWS(Col_Intermed_1)))),COUNTIF(I$6:I41,I41))),"")</f>
        <v/>
      </c>
      <c r="K41" s="30">
        <f t="shared" ca="1" si="0"/>
        <v>0</v>
      </c>
      <c r="N41" s="41" t="str">
        <f t="shared" si="1"/>
        <v/>
      </c>
    </row>
    <row r="42" spans="1:14">
      <c r="G42" s="25" t="str">
        <f>IF(AND(COUNTA(D42:E42)=2,D42&lt;&gt;D$4,D42&lt;&gt;D$5),N(COUNTIFS(D$6:D42,D42,E$6:E42,E42)=1),"")</f>
        <v/>
      </c>
      <c r="I42" s="28" t="str">
        <f t="array" ref="I42">IFERROR(INDEX(D$6:D$41,MATCH(SMALL(IF(Col_Intermed_1=1,COUNTIF(D$6:D$41,"&lt;"&amp;D$6:D$41)),ROWS($6:42)),COUNTIF(D$6:D$41,"&lt;"&amp;D$6:D$41),0)),"")</f>
        <v/>
      </c>
      <c r="J42" s="29" t="str">
        <f t="array" aca="1" ref="J42" ca="1">IFERROR(INDEX(E$6:E$41,SMALL(IF((Col_Intermed_1=1)*(D$6:D$41=I42),ROW(INDIRECT("1:"&amp;ROWS(Col_Intermed_1)))),COUNTIF(I$6:I42,I42))),"")</f>
        <v/>
      </c>
      <c r="K42" s="30">
        <f t="shared" ref="K42:K49" ca="1" si="2">SUMIFS(F$6:F$41,D$6:D$41,I42,E$6:E$41,J42)</f>
        <v>0</v>
      </c>
    </row>
    <row r="43" spans="1:14">
      <c r="D43" s="63" t="s">
        <v>92</v>
      </c>
      <c r="G43" s="26" t="str">
        <f>IF(AND(COUNTA(D43:E43)=2,D43&lt;&gt;D$4,D43&lt;&gt;D$5),N(COUNTIFS(D$6:D43,D43,E$6:E43,E43)=1),"")</f>
        <v/>
      </c>
      <c r="I43" s="28" t="str">
        <f t="array" ref="I43">IFERROR(INDEX(D$6:D$41,MATCH(SMALL(IF(Col_Intermed_1=1,COUNTIF(D$6:D$41,"&lt;"&amp;D$6:D$41)),ROWS($6:43)),COUNTIF(D$6:D$41,"&lt;"&amp;D$6:D$41),0)),"")</f>
        <v/>
      </c>
      <c r="J43" s="29" t="str">
        <f t="array" aca="1" ref="J43" ca="1">IFERROR(INDEX(E$6:E$41,SMALL(IF((Col_Intermed_1=1)*(D$6:D$41=I43),ROW(INDIRECT("1:"&amp;ROWS(Col_Intermed_1)))),COUNTIF(I$6:I43,I43))),"")</f>
        <v/>
      </c>
      <c r="K43" s="30">
        <f t="shared" ca="1" si="2"/>
        <v>0</v>
      </c>
    </row>
    <row r="44" spans="1:14">
      <c r="G44" s="26" t="str">
        <f>IF(AND(COUNTA(D44:E44)=2,D44&lt;&gt;D$4,D44&lt;&gt;D$5),N(COUNTIFS(D$6:D44,D44,E$6:E44,E44)=1),"")</f>
        <v/>
      </c>
      <c r="I44" s="28" t="str">
        <f t="array" ref="I44">IFERROR(INDEX(D$6:D$41,MATCH(SMALL(IF(Col_Intermed_1=1,COUNTIF(D$6:D$41,"&lt;"&amp;D$6:D$41)),ROWS($6:44)),COUNTIF(D$6:D$41,"&lt;"&amp;D$6:D$41),0)),"")</f>
        <v/>
      </c>
      <c r="J44" s="29" t="str">
        <f t="array" aca="1" ref="J44" ca="1">IFERROR(INDEX(E$6:E$41,SMALL(IF((Col_Intermed_1=1)*(D$6:D$41=I44),ROW(INDIRECT("1:"&amp;ROWS(Col_Intermed_1)))),COUNTIF(I$6:I44,I44))),"")</f>
        <v/>
      </c>
      <c r="K44" s="30">
        <f t="shared" ca="1" si="2"/>
        <v>0</v>
      </c>
    </row>
    <row r="45" spans="1:14">
      <c r="A45" s="3" t="s">
        <v>93</v>
      </c>
      <c r="B45" s="4" t="s">
        <v>94</v>
      </c>
      <c r="C45" s="64">
        <v>4</v>
      </c>
      <c r="D45" s="65" t="s">
        <v>95</v>
      </c>
      <c r="E45" s="65" t="s">
        <v>98</v>
      </c>
      <c r="F45" s="66">
        <v>4</v>
      </c>
      <c r="G45" s="26">
        <f>IF(AND(COUNTA(D45:E45)=2,D45&lt;&gt;D$4,D45&lt;&gt;D$5),N(COUNTIFS(D$6:D45,D45,E$6:E45,E45)=1),"")</f>
        <v>1</v>
      </c>
      <c r="I45" s="28" t="str">
        <f t="array" ref="I45">IFERROR(INDEX(D$6:D$41,MATCH(SMALL(IF(Col_Intermed_1=1,COUNTIF(D$6:D$41,"&lt;"&amp;D$6:D$41)),ROWS($6:45)),COUNTIF(D$6:D$41,"&lt;"&amp;D$6:D$41),0)),"")</f>
        <v/>
      </c>
      <c r="J45" s="29" t="str">
        <f t="array" aca="1" ref="J45" ca="1">IFERROR(INDEX(E$6:E$41,SMALL(IF((Col_Intermed_1=1)*(D$6:D$41=I45),ROW(INDIRECT("1:"&amp;ROWS(Col_Intermed_1)))),COUNTIF(I$6:I45,I45))),"")</f>
        <v/>
      </c>
      <c r="K45" s="30">
        <f t="shared" ca="1" si="2"/>
        <v>0</v>
      </c>
    </row>
    <row r="46" spans="1:14">
      <c r="A46" s="5"/>
      <c r="B46" s="6"/>
      <c r="C46" s="33"/>
      <c r="D46" s="33" t="s">
        <v>92</v>
      </c>
      <c r="E46" s="33" t="s">
        <v>99</v>
      </c>
      <c r="F46" s="67">
        <v>4</v>
      </c>
      <c r="G46" s="26">
        <f>IF(AND(COUNTA(D46:E46)=2,D46&lt;&gt;D$4,D46&lt;&gt;D$5),N(COUNTIFS(D$6:D46,D46,E$6:E46,E46)=1),"")</f>
        <v>1</v>
      </c>
      <c r="I46" s="28" t="str">
        <f t="array" ref="I46">IFERROR(INDEX(D$6:D$41,MATCH(SMALL(IF(Col_Intermed_1=1,COUNTIF(D$6:D$41,"&lt;"&amp;D$6:D$41)),ROWS($6:46)),COUNTIF(D$6:D$41,"&lt;"&amp;D$6:D$41),0)),"")</f>
        <v/>
      </c>
      <c r="J46" s="29" t="str">
        <f t="array" aca="1" ref="J46" ca="1">IFERROR(INDEX(E$6:E$41,SMALL(IF((Col_Intermed_1=1)*(D$6:D$41=I46),ROW(INDIRECT("1:"&amp;ROWS(Col_Intermed_1)))),COUNTIF(I$6:I46,I46))),"")</f>
        <v/>
      </c>
      <c r="K46" s="30">
        <f t="shared" ca="1" si="2"/>
        <v>0</v>
      </c>
    </row>
    <row r="47" spans="1:14">
      <c r="A47" s="5"/>
      <c r="B47" s="6"/>
      <c r="C47" s="33"/>
      <c r="D47" s="33" t="s">
        <v>96</v>
      </c>
      <c r="E47" s="33" t="s">
        <v>100</v>
      </c>
      <c r="F47" s="37">
        <v>1</v>
      </c>
      <c r="G47" s="26">
        <f>IF(AND(COUNTA(D47:E47)=2,D47&lt;&gt;D$4,D47&lt;&gt;D$5),N(COUNTIFS(D$6:D47,D47,E$6:E47,E47)=1),"")</f>
        <v>1</v>
      </c>
      <c r="I47" s="28" t="str">
        <f t="array" ref="I47">IFERROR(INDEX(D$6:D$41,MATCH(SMALL(IF(Col_Intermed_1=1,COUNTIF(D$6:D$41,"&lt;"&amp;D$6:D$41)),ROWS($6:47)),COUNTIF(D$6:D$41,"&lt;"&amp;D$6:D$41),0)),"")</f>
        <v/>
      </c>
      <c r="J47" s="29" t="str">
        <f t="array" aca="1" ref="J47" ca="1">IFERROR(INDEX(E$6:E$41,SMALL(IF((Col_Intermed_1=1)*(D$6:D$41=I47),ROW(INDIRECT("1:"&amp;ROWS(Col_Intermed_1)))),COUNTIF(I$6:I47,I47))),"")</f>
        <v/>
      </c>
      <c r="K47" s="30">
        <f t="shared" ca="1" si="2"/>
        <v>0</v>
      </c>
    </row>
    <row r="48" spans="1:14">
      <c r="A48" s="5"/>
      <c r="B48" s="6"/>
      <c r="C48" s="33"/>
      <c r="D48" s="33" t="s">
        <v>97</v>
      </c>
      <c r="E48" s="33" t="s">
        <v>101</v>
      </c>
      <c r="F48" s="37">
        <v>1</v>
      </c>
      <c r="G48" s="26">
        <f>IF(AND(COUNTA(D48:E48)=2,D48&lt;&gt;D$4,D48&lt;&gt;D$5),N(COUNTIFS(D$6:D48,D48,E$6:E48,E48)=1),"")</f>
        <v>1</v>
      </c>
      <c r="I48" s="28" t="str">
        <f t="array" ref="I48">IFERROR(INDEX(D$6:D$41,MATCH(SMALL(IF(Col_Intermed_1=1,COUNTIF(D$6:D$41,"&lt;"&amp;D$6:D$41)),ROWS($6:48)),COUNTIF(D$6:D$41,"&lt;"&amp;D$6:D$41),0)),"")</f>
        <v/>
      </c>
      <c r="J48" s="29" t="str">
        <f t="array" aca="1" ref="J48" ca="1">IFERROR(INDEX(E$6:E$41,SMALL(IF((Col_Intermed_1=1)*(D$6:D$41=I48),ROW(INDIRECT("1:"&amp;ROWS(Col_Intermed_1)))),COUNTIF(I$6:I48,I48))),"")</f>
        <v/>
      </c>
      <c r="K48" s="30">
        <f t="shared" ca="1" si="2"/>
        <v>0</v>
      </c>
    </row>
    <row r="49" spans="1:11">
      <c r="A49" s="7"/>
      <c r="B49" s="14"/>
      <c r="C49" s="34"/>
      <c r="D49" s="34" t="s">
        <v>27</v>
      </c>
      <c r="E49" s="34" t="s">
        <v>102</v>
      </c>
      <c r="F49" s="38">
        <v>1</v>
      </c>
      <c r="G49" s="27">
        <f>IF(AND(COUNTA(D49:E49)=2,D49&lt;&gt;D$4,D49&lt;&gt;D$5),N(COUNTIFS(D$6:D49,D49,E$6:E49,E49)=1),"")</f>
        <v>1</v>
      </c>
      <c r="I49" s="28" t="str">
        <f t="array" ref="I49">IFERROR(INDEX(D$6:D$41,MATCH(SMALL(IF(Col_Intermed_1=1,COUNTIF(D$6:D$41,"&lt;"&amp;D$6:D$41)),ROWS($6:49)),COUNTIF(D$6:D$41,"&lt;"&amp;D$6:D$41),0)),"")</f>
        <v/>
      </c>
      <c r="J49" s="29" t="str">
        <f t="array" aca="1" ref="J49" ca="1">IFERROR(INDEX(E$6:E$41,SMALL(IF((Col_Intermed_1=1)*(D$6:D$41=I49),ROW(INDIRECT("1:"&amp;ROWS(Col_Intermed_1)))),COUNTIF(I$6:I49,I49))),"")</f>
        <v/>
      </c>
      <c r="K49" s="30">
        <f t="shared" ca="1" si="2"/>
        <v>0</v>
      </c>
    </row>
  </sheetData>
  <mergeCells count="1">
    <mergeCell ref="G4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N43"/>
  <sheetViews>
    <sheetView showGridLines="0" workbookViewId="0">
      <selection activeCell="C7" sqref="C7"/>
    </sheetView>
  </sheetViews>
  <sheetFormatPr baseColWidth="10" defaultRowHeight="15"/>
  <cols>
    <col min="7" max="7" width="13.140625" bestFit="1" customWidth="1"/>
    <col min="8" max="8" width="2.85546875" customWidth="1"/>
    <col min="13" max="13" width="2.42578125" customWidth="1"/>
    <col min="14" max="14" width="17.7109375" bestFit="1" customWidth="1"/>
  </cols>
  <sheetData>
    <row r="2" spans="1:14">
      <c r="A2" s="31" t="s">
        <v>18</v>
      </c>
      <c r="B2" s="31"/>
      <c r="C2" s="31"/>
      <c r="D2" s="31"/>
      <c r="E2" s="31"/>
      <c r="F2" s="31"/>
      <c r="G2" s="32"/>
      <c r="I2" s="11"/>
      <c r="J2" s="11" t="s">
        <v>9</v>
      </c>
      <c r="K2" s="10"/>
    </row>
    <row r="4" spans="1:14">
      <c r="A4" s="1" t="s">
        <v>0</v>
      </c>
      <c r="B4" s="1" t="s">
        <v>1</v>
      </c>
      <c r="C4" s="1" t="s">
        <v>2</v>
      </c>
      <c r="D4" s="1" t="s">
        <v>3</v>
      </c>
      <c r="E4" s="1" t="s">
        <v>1</v>
      </c>
      <c r="F4" s="18" t="s">
        <v>2</v>
      </c>
      <c r="G4" s="57" t="s">
        <v>59</v>
      </c>
      <c r="I4" s="1" t="s">
        <v>3</v>
      </c>
      <c r="J4" s="1" t="s">
        <v>1</v>
      </c>
      <c r="K4" s="1" t="s">
        <v>3</v>
      </c>
      <c r="L4" s="13" t="s">
        <v>14</v>
      </c>
    </row>
    <row r="5" spans="1:14">
      <c r="A5" s="2" t="s">
        <v>4</v>
      </c>
      <c r="B5" s="2" t="s">
        <v>5</v>
      </c>
      <c r="C5" s="2"/>
      <c r="D5" s="2" t="s">
        <v>4</v>
      </c>
      <c r="E5" s="2" t="s">
        <v>4</v>
      </c>
      <c r="F5" s="19"/>
      <c r="G5" s="59"/>
      <c r="I5" s="2" t="s">
        <v>4</v>
      </c>
      <c r="J5" s="2" t="s">
        <v>4</v>
      </c>
      <c r="K5" s="2" t="s">
        <v>8</v>
      </c>
      <c r="L5" s="2" t="s">
        <v>8</v>
      </c>
      <c r="N5" s="42" t="s">
        <v>88</v>
      </c>
    </row>
    <row r="6" spans="1:14">
      <c r="A6" s="69" t="s">
        <v>103</v>
      </c>
      <c r="B6" s="68" t="s">
        <v>110</v>
      </c>
      <c r="C6" s="73">
        <v>3</v>
      </c>
      <c r="D6" s="68" t="s">
        <v>104</v>
      </c>
      <c r="E6" s="68" t="s">
        <v>56</v>
      </c>
      <c r="F6" s="71">
        <v>3</v>
      </c>
      <c r="G6" s="25">
        <f>IF(AND(COUNTA(D6:E6)=2,D6&lt;&gt;D$4,D6&lt;&gt;D$5),N(COUNTIFS(D6:D$15,D6,E6:E$15,E6)=1),"")</f>
        <v>1</v>
      </c>
      <c r="I6" s="28" t="str">
        <f t="array" ref="I6">IFERROR(INDEX(D$15:D$43,MATCH(SMALL(IF(Col_Intermed_2=1,COUNTIF(D$15:D$43,"&lt;"&amp;D$15:D$43)),ROWS($6:6)),COUNTIF(D$15:D$43,"&lt;"&amp;D$15:D$43),0)),"")</f>
        <v>BAI</v>
      </c>
      <c r="J6" s="29" t="str">
        <f t="array" aca="1" ref="J6" ca="1">IFERROR(INDEX(E$15:E$43,SMALL(IF((Col_Intermed_2=1)*(D$15:D$43=I6),ROW(INDIRECT("1:"&amp;ROWS(Col_Intermed_2)))),COUNTIF(I$6:I6,I6))),"")</f>
        <v>RF 1602/1</v>
      </c>
      <c r="K6" s="30">
        <f ca="1">SUMIFS(F$15:F$43,D$15:D$43,I6,E$15:E$43,J6)</f>
        <v>4</v>
      </c>
      <c r="L6" s="15">
        <f>SUM(C6:C43)</f>
        <v>32</v>
      </c>
      <c r="N6" s="39" t="str">
        <f t="shared" ref="N6:N38" ca="1" si="0">IF(I6="","",I6&amp;"_"&amp;J6)</f>
        <v>BAI_RF 1602/1</v>
      </c>
    </row>
    <row r="7" spans="1:14">
      <c r="A7" s="69"/>
      <c r="B7" s="68"/>
      <c r="C7" s="68"/>
      <c r="D7" s="68" t="s">
        <v>97</v>
      </c>
      <c r="E7" s="68" t="s">
        <v>101</v>
      </c>
      <c r="F7" s="71">
        <v>3</v>
      </c>
      <c r="G7" s="26">
        <f>IF(AND(COUNTA(D7:E7)=2,D7&lt;&gt;D$4,D7&lt;&gt;D$5),N(COUNTIFS(D7:D$15,D7,E7:E$15,E7)=1),"")</f>
        <v>1</v>
      </c>
      <c r="I7" s="28" t="str">
        <f t="array" ref="I7">IFERROR(INDEX(D$15:D$43,MATCH(SMALL(IF(Col_Intermed_2=1,COUNTIF(D$15:D$43,"&lt;"&amp;D$15:D$43)),ROWS($6:7)),COUNTIF(D$15:D$43,"&lt;"&amp;D$15:D$43),0)),"")</f>
        <v>BEP</v>
      </c>
      <c r="J7" s="29" t="str">
        <f t="array" aca="1" ref="J7" ca="1">IFERROR(INDEX(E$15:E$43,SMALL(IF((Col_Intermed_2=1)*(D$15:D$43=I7),ROW(INDIRECT("1:"&amp;ROWS(Col_Intermed_2)))),COUNTIF(I$6:I7,I7))),"")</f>
        <v>RF 2572/1</v>
      </c>
      <c r="K7" s="30">
        <f t="shared" ref="K7:K27" ca="1" si="1">SUMIFS(F$15:F$43,D$15:D$43,I7,E$15:E$43,J7)</f>
        <v>1</v>
      </c>
      <c r="L7" s="70"/>
      <c r="N7" s="39" t="str">
        <f t="shared" ca="1" si="0"/>
        <v>BEP_RF 2572/1</v>
      </c>
    </row>
    <row r="8" spans="1:14">
      <c r="A8" s="69"/>
      <c r="B8" s="68"/>
      <c r="C8" s="68"/>
      <c r="D8" s="68" t="s">
        <v>105</v>
      </c>
      <c r="E8" s="68" t="s">
        <v>107</v>
      </c>
      <c r="F8" s="71">
        <v>3</v>
      </c>
      <c r="G8" s="26">
        <f>IF(AND(COUNTA(D8:E8)=2,D8&lt;&gt;D$4,D8&lt;&gt;D$5),N(COUNTIFS(D8:D$15,D8,E8:E$15,E8)=1),"")</f>
        <v>0</v>
      </c>
      <c r="I8" s="28" t="str">
        <f t="array" ref="I8">IFERROR(INDEX(D$15:D$43,MATCH(SMALL(IF(Col_Intermed_2=1,COUNTIF(D$15:D$43,"&lt;"&amp;D$15:D$43)),ROWS($6:8)),COUNTIF(D$15:D$43,"&lt;"&amp;D$15:D$43),0)),"")</f>
        <v>BIS</v>
      </c>
      <c r="J8" s="29" t="str">
        <f t="array" aca="1" ref="J8" ca="1">IFERROR(INDEX(E$15:E$43,SMALL(IF((Col_Intermed_2=1)*(D$15:D$43=I8),ROW(INDIRECT("1:"&amp;ROWS(Col_Intermed_2)))),COUNTIF(I$6:I8,I8))),"")</f>
        <v>RF 1501/3</v>
      </c>
      <c r="K8" s="30">
        <f t="shared" ca="1" si="1"/>
        <v>1</v>
      </c>
      <c r="L8" s="70"/>
      <c r="N8" s="39" t="str">
        <f t="shared" ca="1" si="0"/>
        <v>BIS_RF 1501/3</v>
      </c>
    </row>
    <row r="9" spans="1:14">
      <c r="A9" s="69"/>
      <c r="B9" s="68"/>
      <c r="C9" s="68"/>
      <c r="D9" s="68" t="s">
        <v>105</v>
      </c>
      <c r="E9" s="68" t="s">
        <v>108</v>
      </c>
      <c r="F9" s="71">
        <v>3</v>
      </c>
      <c r="G9" s="26">
        <f>IF(AND(COUNTA(D9:E9)=2,D9&lt;&gt;D$4,D9&lt;&gt;D$5),N(COUNTIFS(D9:D$15,D9,E9:E$15,E9)=1),"")</f>
        <v>0</v>
      </c>
      <c r="I9" s="28" t="str">
        <f t="array" ref="I9">IFERROR(INDEX(D$15:D$43,MATCH(SMALL(IF(Col_Intermed_2=1,COUNTIF(D$15:D$43,"&lt;"&amp;D$15:D$43)),ROWS($6:9)),COUNTIF(D$15:D$43,"&lt;"&amp;D$15:D$43),0)),"")</f>
        <v>CU5</v>
      </c>
      <c r="J9" s="29" t="str">
        <f t="array" aca="1" ref="J9" ca="1">IFERROR(INDEX(E$15:E$43,SMALL(IF((Col_Intermed_2=1)*(D$15:D$43=I9),ROW(INDIRECT("1:"&amp;ROWS(Col_Intermed_2)))),COUNTIF(I$6:I9,I9))),"")</f>
        <v>RF 7936/1</v>
      </c>
      <c r="K9" s="30">
        <f t="shared" ca="1" si="1"/>
        <v>2</v>
      </c>
      <c r="L9" s="70"/>
      <c r="N9" s="39" t="str">
        <f t="shared" ca="1" si="0"/>
        <v>CU5_RF 7936/1</v>
      </c>
    </row>
    <row r="10" spans="1:14">
      <c r="A10" s="69"/>
      <c r="B10" s="68"/>
      <c r="C10" s="68"/>
      <c r="D10" s="68" t="s">
        <v>105</v>
      </c>
      <c r="E10" s="68" t="s">
        <v>108</v>
      </c>
      <c r="F10" s="71">
        <v>3</v>
      </c>
      <c r="G10" s="26">
        <f>IF(AND(COUNTA(D10:E10)=2,D10&lt;&gt;D$4,D10&lt;&gt;D$5),N(COUNTIFS(D10:D$15,D10,E10:E$15,E10)=1),"")</f>
        <v>0</v>
      </c>
      <c r="I10" s="28" t="str">
        <f t="array" ref="I10">IFERROR(INDEX(D$15:D$43,MATCH(SMALL(IF(Col_Intermed_2=1,COUNTIF(D$15:D$43,"&lt;"&amp;D$15:D$43)),ROWS($6:10)),COUNTIF(D$15:D$43,"&lt;"&amp;D$15:D$43),0)),"")</f>
        <v>MAS</v>
      </c>
      <c r="J10" s="29" t="str">
        <f t="array" aca="1" ref="J10" ca="1">IFERROR(INDEX(E$15:E$43,SMALL(IF((Col_Intermed_2=1)*(D$15:D$43=I10),ROW(INDIRECT("1:"&amp;ROWS(Col_Intermed_2)))),COUNTIF(I$6:I10,I10))),"")</f>
        <v>RF 1807/1</v>
      </c>
      <c r="K10" s="30">
        <f t="shared" ca="1" si="1"/>
        <v>2</v>
      </c>
      <c r="L10" s="70"/>
      <c r="N10" s="39" t="str">
        <f t="shared" ca="1" si="0"/>
        <v>MAS_RF 1807/1</v>
      </c>
    </row>
    <row r="11" spans="1:14">
      <c r="A11" s="68"/>
      <c r="B11" s="68"/>
      <c r="C11" s="68"/>
      <c r="D11" s="68" t="s">
        <v>105</v>
      </c>
      <c r="E11" s="68" t="s">
        <v>107</v>
      </c>
      <c r="F11" s="71">
        <v>3</v>
      </c>
      <c r="G11" s="26">
        <f>IF(AND(COUNTA(D11:E11)=2,D11&lt;&gt;D$4,D11&lt;&gt;D$5),N(COUNTIFS(D11:D$15,D11,E11:E$15,E11)=1),"")</f>
        <v>1</v>
      </c>
      <c r="I11" s="28" t="str">
        <f t="array" ref="I11">IFERROR(INDEX(D$15:D$43,MATCH(SMALL(IF(Col_Intermed_2=1,COUNTIF(D$15:D$43,"&lt;"&amp;D$15:D$43)),ROWS($6:11)),COUNTIF(D$15:D$43,"&lt;"&amp;D$15:D$43),0)),"")</f>
        <v>MER-PR</v>
      </c>
      <c r="J11" s="29" t="str">
        <f t="array" aca="1" ref="J11" ca="1">IFERROR(INDEX(E$15:E$43,SMALL(IF((Col_Intermed_2=1)*(D$15:D$43=I11),ROW(INDIRECT("1:"&amp;ROWS(Col_Intermed_2)))),COUNTIF(I$6:I11,I11))),"")</f>
        <v>RF 4369/2</v>
      </c>
      <c r="K11" s="30">
        <f t="shared" ca="1" si="1"/>
        <v>2</v>
      </c>
      <c r="N11" s="39" t="str">
        <f t="shared" ca="1" si="0"/>
        <v>MER-PR_RF 4369/2</v>
      </c>
    </row>
    <row r="12" spans="1:14">
      <c r="A12" s="68"/>
      <c r="B12" s="68"/>
      <c r="C12" s="68"/>
      <c r="D12" s="68" t="s">
        <v>105</v>
      </c>
      <c r="E12" s="68" t="s">
        <v>108</v>
      </c>
      <c r="F12" s="71">
        <v>3</v>
      </c>
      <c r="G12" s="26">
        <f>IF(AND(COUNTA(D12:E12)=2,D12&lt;&gt;D$4,D12&lt;&gt;D$5),N(COUNTIFS(D12:D$15,D12,E12:E$15,E12)=1),"")</f>
        <v>0</v>
      </c>
      <c r="I12" s="28" t="str">
        <f t="array" ref="I12">IFERROR(INDEX(D$15:D$43,MATCH(SMALL(IF(Col_Intermed_2=1,COUNTIF(D$15:D$43,"&lt;"&amp;D$15:D$43)),ROWS($6:12)),COUNTIF(D$15:D$43,"&lt;"&amp;D$15:D$43),0)),"")</f>
        <v>ODD</v>
      </c>
      <c r="J12" s="29" t="str">
        <f t="array" aca="1" ref="J12" ca="1">IFERROR(INDEX(E$15:E$43,SMALL(IF((Col_Intermed_2=1)*(D$15:D$43=I12),ROW(INDIRECT("1:"&amp;ROWS(Col_Intermed_2)))),COUNTIF(I$6:I12,I12))),"")</f>
        <v>RF 7940/1</v>
      </c>
      <c r="K12" s="30">
        <f t="shared" ca="1" si="1"/>
        <v>1</v>
      </c>
      <c r="N12" s="39" t="str">
        <f t="shared" ca="1" si="0"/>
        <v>ODD_RF 7940/1</v>
      </c>
    </row>
    <row r="13" spans="1:14">
      <c r="A13" s="68"/>
      <c r="B13" s="68"/>
      <c r="C13" s="68"/>
      <c r="D13" s="68" t="s">
        <v>105</v>
      </c>
      <c r="E13" s="68" t="s">
        <v>108</v>
      </c>
      <c r="F13" s="71">
        <v>3</v>
      </c>
      <c r="G13" s="26">
        <f>IF(AND(COUNTA(D13:E13)=2,D13&lt;&gt;D$4,D13&lt;&gt;D$5),N(COUNTIFS(D13:D$15,D13,E13:E$15,E13)=1),"")</f>
        <v>1</v>
      </c>
      <c r="I13" s="28" t="str">
        <f t="array" ref="I13">IFERROR(INDEX(D$15:D$43,MATCH(SMALL(IF(Col_Intermed_2=1,COUNTIF(D$15:D$43,"&lt;"&amp;D$15:D$43)),ROWS($6:13)),COUNTIF(D$15:D$43,"&lt;"&amp;D$15:D$43),0)),"")</f>
        <v>PRO</v>
      </c>
      <c r="J13" s="29" t="str">
        <f t="array" aca="1" ref="J13" ca="1">IFERROR(INDEX(E$15:E$43,SMALL(IF((Col_Intermed_2=1)*(D$15:D$43=I13),ROW(INDIRECT("1:"&amp;ROWS(Col_Intermed_2)))),COUNTIF(I$6:I13,I13))),"")</f>
        <v>RF 8218/1</v>
      </c>
      <c r="K13" s="30">
        <f t="shared" ca="1" si="1"/>
        <v>6</v>
      </c>
      <c r="N13" s="39" t="str">
        <f t="shared" ca="1" si="0"/>
        <v>PRO_RF 8218/1</v>
      </c>
    </row>
    <row r="14" spans="1:14">
      <c r="A14" s="68"/>
      <c r="B14" s="68"/>
      <c r="C14" s="68"/>
      <c r="D14" s="68" t="s">
        <v>106</v>
      </c>
      <c r="E14" s="68" t="s">
        <v>109</v>
      </c>
      <c r="F14" s="71">
        <v>3</v>
      </c>
      <c r="G14" s="26">
        <f>IF(AND(COUNTA(D14:E14)=2,D14&lt;&gt;D$4,D14&lt;&gt;D$5),N(COUNTIFS(D14:D$15,D14,E14:E$15,E14)=1),"")</f>
        <v>1</v>
      </c>
      <c r="I14" s="28" t="str">
        <f t="array" ref="I14">IFERROR(INDEX(D$15:D$43,MATCH(SMALL(IF(Col_Intermed_2=1,COUNTIF(D$15:D$43,"&lt;"&amp;D$15:D$43)),ROWS($6:14)),COUNTIF(D$15:D$43,"&lt;"&amp;D$15:D$43),0)),"")</f>
        <v>PU+PRO</v>
      </c>
      <c r="J14" s="29" t="str">
        <f t="array" aca="1" ref="J14" ca="1">IFERROR(INDEX(E$15:E$43,SMALL(IF((Col_Intermed_2=1)*(D$15:D$43=I14),ROW(INDIRECT("1:"&amp;ROWS(Col_Intermed_2)))),COUNTIF(I$6:I14,I14))),"")</f>
        <v>RF 4476/1</v>
      </c>
      <c r="K14" s="30">
        <f t="shared" ca="1" si="1"/>
        <v>2</v>
      </c>
      <c r="N14" s="39" t="str">
        <f t="shared" ca="1" si="0"/>
        <v>PU+PRO_RF 4476/1</v>
      </c>
    </row>
    <row r="15" spans="1:14">
      <c r="A15" s="3" t="s">
        <v>10</v>
      </c>
      <c r="B15" s="3" t="s">
        <v>12</v>
      </c>
      <c r="C15" s="3">
        <v>2</v>
      </c>
      <c r="D15" s="3" t="s">
        <v>19</v>
      </c>
      <c r="E15" s="3" t="s">
        <v>30</v>
      </c>
      <c r="F15" s="20">
        <v>2</v>
      </c>
      <c r="G15" s="26">
        <f>IF(AND(COUNTA(D15:E15)=2,D15&lt;&gt;D$4,D15&lt;&gt;D$5),N(COUNTIFS(D$15:D15,D15,E$15:E15,E15)=1),"")</f>
        <v>1</v>
      </c>
      <c r="I15" s="28" t="str">
        <f t="array" ref="I15">IFERROR(INDEX(D$15:D$43,MATCH(SMALL(IF(Col_Intermed_2=1,COUNTIF(D$15:D$43,"&lt;"&amp;D$15:D$43)),ROWS($6:15)),COUNTIF(D$15:D$43,"&lt;"&amp;D$15:D$43),0)),"")</f>
        <v>PW</v>
      </c>
      <c r="J15" s="29" t="str">
        <f t="array" aca="1" ref="J15" ca="1">IFERROR(INDEX(E$15:E$43,SMALL(IF((Col_Intermed_2=1)*(D$15:D$43=I15),ROW(INDIRECT("1:"&amp;ROWS(Col_Intermed_2)))),COUNTIF(I$6:I15,I15))),"")</f>
        <v>BF 001/3</v>
      </c>
      <c r="K15" s="30">
        <f t="shared" ca="1" si="1"/>
        <v>2</v>
      </c>
      <c r="N15" s="39" t="str">
        <f t="shared" ca="1" si="0"/>
        <v>PW_BF 001/3</v>
      </c>
    </row>
    <row r="16" spans="1:14">
      <c r="A16" s="5"/>
      <c r="B16" s="5"/>
      <c r="C16" s="5"/>
      <c r="D16" s="5" t="s">
        <v>66</v>
      </c>
      <c r="E16" s="5" t="s">
        <v>67</v>
      </c>
      <c r="F16" s="21">
        <v>2</v>
      </c>
      <c r="G16" s="26">
        <f>IF(AND(COUNTA(D16:E16)=2,D16&lt;&gt;D$4,D16&lt;&gt;D$5),N(COUNTIFS(D$15:D16,D16,E$15:E16,E16)=1),"")</f>
        <v>1</v>
      </c>
      <c r="I16" s="28" t="str">
        <f t="array" ref="I16">IFERROR(INDEX(D$15:D$43,MATCH(SMALL(IF(Col_Intermed_2=1,COUNTIF(D$15:D$43,"&lt;"&amp;D$15:D$43)),ROWS($6:16)),COUNTIF(D$15:D$43,"&lt;"&amp;D$15:D$43),0)),"")</f>
        <v>PW</v>
      </c>
      <c r="J16" s="29" t="str">
        <f t="array" aca="1" ref="J16" ca="1">IFERROR(INDEX(E$15:E$43,SMALL(IF((Col_Intermed_2=1)*(D$15:D$43=I16),ROW(INDIRECT("1:"&amp;ROWS(Col_Intermed_2)))),COUNTIF(I$6:I16,I16))),"")</f>
        <v>BF 001/1</v>
      </c>
      <c r="K16" s="30">
        <f t="shared" ca="1" si="1"/>
        <v>2</v>
      </c>
      <c r="N16" s="39" t="str">
        <f t="shared" ca="1" si="0"/>
        <v>PW_BF 001/1</v>
      </c>
    </row>
    <row r="17" spans="1:14">
      <c r="A17" s="5"/>
      <c r="B17" s="5"/>
      <c r="C17" s="5"/>
      <c r="D17" s="5" t="s">
        <v>64</v>
      </c>
      <c r="E17" s="5" t="s">
        <v>68</v>
      </c>
      <c r="F17" s="21">
        <v>1</v>
      </c>
      <c r="G17" s="26">
        <f>IF(AND(COUNTA(D17:E17)=2,D17&lt;&gt;D$4,D17&lt;&gt;D$5),N(COUNTIFS(D$15:D17,D17,E$15:E17,E17)=1),"")</f>
        <v>1</v>
      </c>
      <c r="I17" s="28" t="str">
        <f t="array" ref="I17">IFERROR(INDEX(D$15:D$43,MATCH(SMALL(IF(Col_Intermed_2=1,COUNTIF(D$15:D$43,"&lt;"&amp;D$15:D$43)),ROWS($6:17)),COUNTIF(D$15:D$43,"&lt;"&amp;D$15:D$43),0)),"")</f>
        <v>PW</v>
      </c>
      <c r="J17" s="29" t="str">
        <f t="array" aca="1" ref="J17" ca="1">IFERROR(INDEX(E$15:E$43,SMALL(IF((Col_Intermed_2=1)*(D$15:D$43=I17),ROW(INDIRECT("1:"&amp;ROWS(Col_Intermed_2)))),COUNTIF(I$6:I17,I17))),"")</f>
        <v>RF 7017/3</v>
      </c>
      <c r="K17" s="30">
        <f t="shared" ca="1" si="1"/>
        <v>4</v>
      </c>
      <c r="N17" s="39" t="str">
        <f t="shared" ca="1" si="0"/>
        <v>PW_RF 7017/3</v>
      </c>
    </row>
    <row r="18" spans="1:14">
      <c r="A18" s="5"/>
      <c r="B18" s="5"/>
      <c r="C18" s="5"/>
      <c r="D18" s="16" t="s">
        <v>27</v>
      </c>
      <c r="E18" s="16" t="s">
        <v>33</v>
      </c>
      <c r="F18" s="21">
        <v>2</v>
      </c>
      <c r="G18" s="26">
        <f>IF(AND(COUNTA(D18:E18)=2,D18&lt;&gt;D$4,D18&lt;&gt;D$5),N(COUNTIFS(D$15:D18,D18,E$15:E18,E18)=1),"")</f>
        <v>1</v>
      </c>
      <c r="I18" s="28" t="str">
        <f t="array" ref="I18">IFERROR(INDEX(D$15:D$43,MATCH(SMALL(IF(Col_Intermed_2=1,COUNTIF(D$15:D$43,"&lt;"&amp;D$15:D$43)),ROWS($6:18)),COUNTIF(D$15:D$43,"&lt;"&amp;D$15:D$43),0)),"")</f>
        <v>PW</v>
      </c>
      <c r="J18" s="29" t="str">
        <f t="array" aca="1" ref="J18" ca="1">IFERROR(INDEX(E$15:E$43,SMALL(IF((Col_Intermed_2=1)*(D$15:D$43=I18),ROW(INDIRECT("1:"&amp;ROWS(Col_Intermed_2)))),COUNTIF(I$6:I18,I18))),"")</f>
        <v>RF 0963/1</v>
      </c>
      <c r="K18" s="30">
        <f t="shared" ca="1" si="1"/>
        <v>2</v>
      </c>
      <c r="N18" s="39" t="str">
        <f t="shared" ca="1" si="0"/>
        <v>PW_RF 0963/1</v>
      </c>
    </row>
    <row r="19" spans="1:14">
      <c r="A19" s="5"/>
      <c r="B19" s="5"/>
      <c r="C19" s="5"/>
      <c r="D19" s="16" t="s">
        <v>27</v>
      </c>
      <c r="E19" s="17" t="s">
        <v>34</v>
      </c>
      <c r="F19" s="21">
        <v>2</v>
      </c>
      <c r="G19" s="26">
        <f>IF(AND(COUNTA(D19:E19)=2,D19&lt;&gt;D$4,D19&lt;&gt;D$5),N(COUNTIFS(D$15:D19,D19,E$15:E19,E19)=1),"")</f>
        <v>1</v>
      </c>
      <c r="I19" s="28" t="str">
        <f t="array" ref="I19">IFERROR(INDEX(D$15:D$43,MATCH(SMALL(IF(Col_Intermed_2=1,COUNTIF(D$15:D$43,"&lt;"&amp;D$15:D$43)),ROWS($6:19)),COUNTIF(D$15:D$43,"&lt;"&amp;D$15:D$43),0)),"")</f>
        <v>PW 12</v>
      </c>
      <c r="J19" s="29" t="str">
        <f t="array" aca="1" ref="J19" ca="1">IFERROR(INDEX(E$15:E$43,SMALL(IF((Col_Intermed_2=1)*(D$15:D$43=I19),ROW(INDIRECT("1:"&amp;ROWS(Col_Intermed_2)))),COUNTIF(I$6:I19,I19))),"")</f>
        <v>RF 7017/3</v>
      </c>
      <c r="K19" s="30">
        <f t="shared" ca="1" si="1"/>
        <v>14</v>
      </c>
      <c r="N19" s="39" t="str">
        <f t="shared" ca="1" si="0"/>
        <v>PW 12_RF 7017/3</v>
      </c>
    </row>
    <row r="20" spans="1:14">
      <c r="A20" s="3" t="s">
        <v>11</v>
      </c>
      <c r="B20" s="3" t="s">
        <v>13</v>
      </c>
      <c r="C20" s="3">
        <v>2</v>
      </c>
      <c r="D20" s="8" t="s">
        <v>28</v>
      </c>
      <c r="E20" s="5" t="s">
        <v>34</v>
      </c>
      <c r="F20" s="22">
        <v>2</v>
      </c>
      <c r="G20" s="26">
        <f>IF(AND(COUNTA(D20:E20)=2,D20&lt;&gt;D$4,D20&lt;&gt;D$5),N(COUNTIFS(D$15:D20,D20,E$15:E20,E20)=1),"")</f>
        <v>1</v>
      </c>
      <c r="I20" s="28" t="str">
        <f t="array" ref="I20">IFERROR(INDEX(D$15:D$43,MATCH(SMALL(IF(Col_Intermed_2=1,COUNTIF(D$15:D$43,"&lt;"&amp;D$15:D$43)),ROWS($6:20)),COUNTIF(D$15:D$43,"&lt;"&amp;D$15:D$43),0)),"")</f>
        <v>PW 5</v>
      </c>
      <c r="J20" s="29" t="str">
        <f t="array" aca="1" ref="J20" ca="1">IFERROR(INDEX(E$15:E$43,SMALL(IF((Col_Intermed_2=1)*(D$15:D$43=I20),ROW(INDIRECT("1:"&amp;ROWS(Col_Intermed_2)))),COUNTIF(I$6:I20,I20))),"")</f>
        <v>BF 001/1</v>
      </c>
      <c r="K20" s="30">
        <f t="shared" ca="1" si="1"/>
        <v>2</v>
      </c>
      <c r="N20" s="39" t="str">
        <f t="shared" ca="1" si="0"/>
        <v>PW 5_BF 001/1</v>
      </c>
    </row>
    <row r="21" spans="1:14">
      <c r="A21" s="5"/>
      <c r="B21" s="5"/>
      <c r="C21" s="5"/>
      <c r="D21" s="9" t="s">
        <v>29</v>
      </c>
      <c r="E21" s="5" t="s">
        <v>35</v>
      </c>
      <c r="F21" s="23">
        <v>2</v>
      </c>
      <c r="G21" s="26">
        <f>IF(AND(COUNTA(D21:E21)=2,D21&lt;&gt;D$4,D21&lt;&gt;D$5),N(COUNTIFS(D$15:D21,D21,E$15:E21,E21)=1),"")</f>
        <v>1</v>
      </c>
      <c r="I21" s="28" t="str">
        <f t="array" ref="I21">IFERROR(INDEX(D$15:D$43,MATCH(SMALL(IF(Col_Intermed_2=1,COUNTIF(D$15:D$43,"&lt;"&amp;D$15:D$43)),ROWS($6:21)),COUNTIF(D$15:D$43,"&lt;"&amp;D$15:D$43),0)),"")</f>
        <v>RU</v>
      </c>
      <c r="J21" s="29" t="str">
        <f t="array" aca="1" ref="J21" ca="1">IFERROR(INDEX(E$15:E$43,SMALL(IF((Col_Intermed_2=1)*(D$15:D$43=I21),ROW(INDIRECT("1:"&amp;ROWS(Col_Intermed_2)))),COUNTIF(I$6:I21,I21))),"")</f>
        <v>RF 017/1</v>
      </c>
      <c r="K21" s="30">
        <f t="shared" ca="1" si="1"/>
        <v>14</v>
      </c>
      <c r="N21" s="39" t="str">
        <f t="shared" ca="1" si="0"/>
        <v>RU_RF 017/1</v>
      </c>
    </row>
    <row r="22" spans="1:14">
      <c r="A22" s="5"/>
      <c r="B22" s="5"/>
      <c r="C22" s="5"/>
      <c r="D22" s="9" t="s">
        <v>36</v>
      </c>
      <c r="E22" s="9" t="s">
        <v>37</v>
      </c>
      <c r="F22" s="23">
        <v>2</v>
      </c>
      <c r="G22" s="26">
        <f>IF(AND(COUNTA(D22:E22)=2,D22&lt;&gt;D$4,D22&lt;&gt;D$5),N(COUNTIFS(D$15:D22,D22,E$15:E22,E22)=1),"")</f>
        <v>1</v>
      </c>
      <c r="I22" s="28" t="str">
        <f t="array" ref="I22">IFERROR(INDEX(D$15:D$43,MATCH(SMALL(IF(Col_Intermed_2=1,COUNTIF(D$15:D$43,"&lt;"&amp;D$15:D$43)),ROWS($6:22)),COUNTIF(D$15:D$43,"&lt;"&amp;D$15:D$43),0)),"")</f>
        <v>SC</v>
      </c>
      <c r="J22" s="29" t="str">
        <f t="array" aca="1" ref="J22" ca="1">IFERROR(INDEX(E$15:E$43,SMALL(IF((Col_Intermed_2=1)*(D$15:D$43=I22),ROW(INDIRECT("1:"&amp;ROWS(Col_Intermed_2)))),COUNTIF(I$6:I22,I22))),"")</f>
        <v>RF 7741/1</v>
      </c>
      <c r="K22" s="30">
        <f t="shared" ca="1" si="1"/>
        <v>2</v>
      </c>
      <c r="N22" s="39" t="str">
        <f t="shared" ca="1" si="0"/>
        <v>SC_RF 7741/1</v>
      </c>
    </row>
    <row r="23" spans="1:14">
      <c r="A23" s="5"/>
      <c r="B23" s="5"/>
      <c r="C23" s="5"/>
      <c r="D23" s="9" t="s">
        <v>39</v>
      </c>
      <c r="E23" s="9" t="s">
        <v>38</v>
      </c>
      <c r="F23" s="23">
        <v>4</v>
      </c>
      <c r="G23" s="26">
        <f>IF(AND(COUNTA(D23:E23)=2,D23&lt;&gt;D$4,D23&lt;&gt;D$5),N(COUNTIFS(D$15:D23,D23,E$15:E23,E23)=1),"")</f>
        <v>1</v>
      </c>
      <c r="I23" s="28" t="str">
        <f t="array" ref="I23">IFERROR(INDEX(D$15:D$43,MATCH(SMALL(IF(Col_Intermed_2=1,COUNTIF(D$15:D$43,"&lt;"&amp;D$15:D$43)),ROWS($6:23)),COUNTIF(D$15:D$43,"&lt;"&amp;D$15:D$43),0)),"")</f>
        <v>SCS</v>
      </c>
      <c r="J23" s="29" t="str">
        <f t="array" aca="1" ref="J23" ca="1">IFERROR(INDEX(E$15:E$43,SMALL(IF((Col_Intermed_2=1)*(D$15:D$43=I23),ROW(INDIRECT("1:"&amp;ROWS(Col_Intermed_2)))),COUNTIF(I$6:I23,I23))),"")</f>
        <v>RF 7901/1</v>
      </c>
      <c r="K23" s="30">
        <f t="shared" ca="1" si="1"/>
        <v>2</v>
      </c>
      <c r="N23" s="39" t="str">
        <f t="shared" ca="1" si="0"/>
        <v>SCS_RF 7901/1</v>
      </c>
    </row>
    <row r="24" spans="1:14">
      <c r="A24" s="5"/>
      <c r="B24" s="5"/>
      <c r="C24" s="5"/>
      <c r="D24" s="9" t="s">
        <v>40</v>
      </c>
      <c r="E24" s="9" t="s">
        <v>41</v>
      </c>
      <c r="F24" s="23">
        <v>2</v>
      </c>
      <c r="G24" s="26">
        <f>IF(AND(COUNTA(D24:E24)=2,D24&lt;&gt;D$4,D24&lt;&gt;D$5),N(COUNTIFS(D$15:D24,D24,E$15:E24,E24)=1),"")</f>
        <v>1</v>
      </c>
      <c r="I24" s="28" t="str">
        <f t="array" ref="I24">IFERROR(INDEX(D$15:D$43,MATCH(SMALL(IF(Col_Intermed_2=1,COUNTIF(D$15:D$43,"&lt;"&amp;D$15:D$43)),ROWS($6:24)),COUNTIF(D$15:D$43,"&lt;"&amp;D$15:D$43),0)),"")</f>
        <v>ST7C</v>
      </c>
      <c r="J24" s="29" t="str">
        <f t="array" aca="1" ref="J24" ca="1">IFERROR(INDEX(E$15:E$43,SMALL(IF((Col_Intermed_2=1)*(D$15:D$43=I24),ROW(INDIRECT("1:"&amp;ROWS(Col_Intermed_2)))),COUNTIF(I$6:I24,I24))),"")</f>
        <v>RF 7630/1</v>
      </c>
      <c r="K24" s="30">
        <f t="shared" ca="1" si="1"/>
        <v>13</v>
      </c>
      <c r="N24" s="39" t="str">
        <f t="shared" ca="1" si="0"/>
        <v>ST7C_RF 7630/1</v>
      </c>
    </row>
    <row r="25" spans="1:14">
      <c r="A25" s="5"/>
      <c r="B25" s="5"/>
      <c r="C25" s="5"/>
      <c r="D25" s="16" t="s">
        <v>69</v>
      </c>
      <c r="E25" s="16" t="s">
        <v>70</v>
      </c>
      <c r="F25" s="23">
        <v>1</v>
      </c>
      <c r="G25" s="26">
        <f>IF(AND(COUNTA(D25:E25)=2,D25&lt;&gt;D$4,D25&lt;&gt;D$5),N(COUNTIFS(D$15:D25,D25,E$15:E25,E25)=1),"")</f>
        <v>1</v>
      </c>
      <c r="I25" s="28" t="str">
        <f t="array" ref="I25">IFERROR(INDEX(D$15:D$43,MATCH(SMALL(IF(Col_Intermed_2=1,COUNTIF(D$15:D$43,"&lt;"&amp;D$15:D$43)),ROWS($6:25)),COUNTIF(D$15:D$43,"&lt;"&amp;D$15:D$43),0)),"")</f>
        <v xml:space="preserve">T1 </v>
      </c>
      <c r="J25" s="29" t="str">
        <f t="array" aca="1" ref="J25" ca="1">IFERROR(INDEX(E$15:E$43,SMALL(IF((Col_Intermed_2=1)*(D$15:D$43=I25),ROW(INDIRECT("1:"&amp;ROWS(Col_Intermed_2)))),COUNTIF(I$6:I25,I25))),"")</f>
        <v>RF 7657/1</v>
      </c>
      <c r="K25" s="30">
        <f t="shared" ca="1" si="1"/>
        <v>12</v>
      </c>
      <c r="N25" s="39" t="str">
        <f t="shared" ca="1" si="0"/>
        <v>T1 _RF 7657/1</v>
      </c>
    </row>
    <row r="26" spans="1:14">
      <c r="A26" s="7"/>
      <c r="B26" s="7"/>
      <c r="C26" s="7"/>
      <c r="D26" s="17" t="s">
        <v>71</v>
      </c>
      <c r="E26" s="17" t="s">
        <v>72</v>
      </c>
      <c r="F26" s="24">
        <v>1</v>
      </c>
      <c r="G26" s="26">
        <f>IF(AND(COUNTA(D26:E26)=2,D26&lt;&gt;D$4,D26&lt;&gt;D$5),N(COUNTIFS(D$15:D26,D26,E$15:E26,E26)=1),"")</f>
        <v>1</v>
      </c>
      <c r="I26" s="28" t="str">
        <f t="array" ref="I26">IFERROR(INDEX(D$15:D$43,MATCH(SMALL(IF(Col_Intermed_2=1,COUNTIF(D$15:D$43,"&lt;"&amp;D$15:D$43)),ROWS($6:26)),COUNTIF(D$15:D$43,"&lt;"&amp;D$15:D$43),0)),"")</f>
        <v>TU-R</v>
      </c>
      <c r="J26" s="29" t="str">
        <f t="array" aca="1" ref="J26" ca="1">IFERROR(INDEX(E$15:E$43,SMALL(IF((Col_Intermed_2=1)*(D$15:D$43=I26),ROW(INDIRECT("1:"&amp;ROWS(Col_Intermed_2)))),COUNTIF(I$6:I26,I26))),"")</f>
        <v>RF 7028/1</v>
      </c>
      <c r="K26" s="30">
        <f t="shared" ca="1" si="1"/>
        <v>4</v>
      </c>
      <c r="N26" s="39" t="str">
        <f t="shared" ca="1" si="0"/>
        <v>TU-R_RF 7028/1</v>
      </c>
    </row>
    <row r="27" spans="1:14">
      <c r="G27" s="26" t="str">
        <f>IF(AND(COUNTA(D27:E27)=2,D27&lt;&gt;D$4,D27&lt;&gt;D$5),N(COUNTIFS(D$15:D27,D27,E$15:E27,E27)=1),"")</f>
        <v/>
      </c>
      <c r="I27" s="28" t="str">
        <f t="array" ref="I27">IFERROR(INDEX(D$15:D$43,MATCH(SMALL(IF(Col_Intermed_2=1,COUNTIF(D$15:D$43,"&lt;"&amp;D$15:D$43)),ROWS($6:27)),COUNTIF(D$15:D$43,"&lt;"&amp;D$15:D$43),0)),"")</f>
        <v>TUT-1</v>
      </c>
      <c r="J27" s="29" t="str">
        <f t="array" aca="1" ref="J27" ca="1">IFERROR(INDEX(E$15:E$43,SMALL(IF((Col_Intermed_2=1)*(D$15:D$43=I27),ROW(INDIRECT("1:"&amp;ROWS(Col_Intermed_2)))),COUNTIF(I$6:I27,I27))),"")</f>
        <v>RF 7027/1</v>
      </c>
      <c r="K27" s="30">
        <f t="shared" ca="1" si="1"/>
        <v>3</v>
      </c>
      <c r="N27" s="39" t="str">
        <f t="shared" ca="1" si="0"/>
        <v>TUT-1_RF 7027/1</v>
      </c>
    </row>
    <row r="28" spans="1:14">
      <c r="A28" s="31" t="s">
        <v>20</v>
      </c>
      <c r="B28" s="31"/>
      <c r="C28" s="31"/>
      <c r="D28" s="31"/>
      <c r="E28" s="31"/>
      <c r="F28" s="31"/>
      <c r="G28" s="26" t="str">
        <f>IF(AND(COUNTA(D28:E28)=2,D28&lt;&gt;D$4,D28&lt;&gt;D$5),N(COUNTIFS(D$15:D28,D28,E$15:E28,E28)=1),"")</f>
        <v/>
      </c>
      <c r="I28" s="28" t="str">
        <f t="array" ref="I28">IFERROR(INDEX(D$15:D$43,MATCH(SMALL(IF(Col_Intermed_2=1,COUNTIF(D$15:D$43,"&lt;"&amp;D$15:D$43)),ROWS($6:28)),COUNTIF(D$15:D$43,"&lt;"&amp;D$15:D$43),0)),"")</f>
        <v/>
      </c>
      <c r="J28" s="29" t="str">
        <f t="array" aca="1" ref="J28" ca="1">IFERROR(INDEX(E$15:E$43,SMALL(IF((Col_Intermed_2=1)*(D$15:D$43=I28),ROW(INDIRECT("1:"&amp;ROWS(Col_Intermed_2)))),COUNTIF(I$6:I28,I28))),"")</f>
        <v/>
      </c>
      <c r="K28" s="30">
        <f ca="1">SUMIFS(F$15:F$43,D$15:D$43,I28,E$15:E$43,J28)</f>
        <v>0</v>
      </c>
      <c r="N28" s="39" t="str">
        <f t="shared" si="0"/>
        <v/>
      </c>
    </row>
    <row r="29" spans="1:14">
      <c r="G29" s="26" t="str">
        <f>IF(AND(COUNTA(D29:E29)=2,D29&lt;&gt;D$4,D29&lt;&gt;D$5),N(COUNTIFS(D$15:D29,D29,E$15:E29,E29)=1),"")</f>
        <v/>
      </c>
      <c r="I29" s="28" t="str">
        <f t="array" ref="I29">IFERROR(INDEX(D$15:D$43,MATCH(SMALL(IF(Col_Intermed_2=1,COUNTIF(D$15:D$43,"&lt;"&amp;D$15:D$43)),ROWS($6:29)),COUNTIF(D$15:D$43,"&lt;"&amp;D$15:D$43),0)),"")</f>
        <v/>
      </c>
      <c r="J29" s="29" t="str">
        <f t="array" aca="1" ref="J29" ca="1">IFERROR(INDEX(E$15:E$43,SMALL(IF((Col_Intermed_2=1)*(D$15:D$43=I29),ROW(INDIRECT("1:"&amp;ROWS(Col_Intermed_2)))),COUNTIF(I$6:I29,I29))),"")</f>
        <v/>
      </c>
      <c r="K29" s="30">
        <f t="shared" ref="K29:K30" ca="1" si="2">SUMIFS(F$15:F$43,D$15:D$43,I29,E$15:E$43,J29)</f>
        <v>0</v>
      </c>
      <c r="N29" s="39" t="str">
        <f t="shared" si="0"/>
        <v/>
      </c>
    </row>
    <row r="30" spans="1:14">
      <c r="A30" s="1" t="s">
        <v>0</v>
      </c>
      <c r="B30" s="1" t="s">
        <v>1</v>
      </c>
      <c r="C30" s="1" t="s">
        <v>2</v>
      </c>
      <c r="D30" s="1" t="s">
        <v>3</v>
      </c>
      <c r="E30" s="1" t="s">
        <v>1</v>
      </c>
      <c r="F30" s="18" t="s">
        <v>2</v>
      </c>
      <c r="G30" s="26" t="str">
        <f>IF(AND(COUNTA(D30:E30)=2,D30&lt;&gt;D$4,D30&lt;&gt;D$5),N(COUNTIFS(D$15:D30,D30,E$15:E30,E30)=1),"")</f>
        <v/>
      </c>
      <c r="I30" s="28" t="str">
        <f t="array" ref="I30">IFERROR(INDEX(D$15:D$43,MATCH(SMALL(IF(Col_Intermed_2=1,COUNTIF(D$15:D$43,"&lt;"&amp;D$15:D$43)),ROWS($6:30)),COUNTIF(D$15:D$43,"&lt;"&amp;D$15:D$43),0)),"")</f>
        <v/>
      </c>
      <c r="J30" s="29" t="str">
        <f t="array" aca="1" ref="J30" ca="1">IFERROR(INDEX(E$15:E$43,SMALL(IF((Col_Intermed_2=1)*(D$15:D$43=I30),ROW(INDIRECT("1:"&amp;ROWS(Col_Intermed_2)))),COUNTIF(I$6:I30,I30))),"")</f>
        <v/>
      </c>
      <c r="K30" s="30">
        <f t="shared" ca="1" si="2"/>
        <v>0</v>
      </c>
      <c r="N30" s="39" t="str">
        <f t="shared" si="0"/>
        <v/>
      </c>
    </row>
    <row r="31" spans="1:14">
      <c r="A31" s="2" t="s">
        <v>4</v>
      </c>
      <c r="B31" s="2" t="s">
        <v>5</v>
      </c>
      <c r="C31" s="2"/>
      <c r="D31" s="2" t="s">
        <v>4</v>
      </c>
      <c r="E31" s="2" t="s">
        <v>4</v>
      </c>
      <c r="F31" s="19"/>
      <c r="G31" s="26" t="str">
        <f>IF(AND(COUNTA(D31:E31)=2,D31&lt;&gt;D$4,D31&lt;&gt;D$5),N(COUNTIFS(D$15:D31,D31,E$15:E31,E31)=1),"")</f>
        <v/>
      </c>
      <c r="I31" s="28" t="str">
        <f t="array" ref="I31">IFERROR(INDEX(D$15:D$43,MATCH(SMALL(IF(Col_Intermed_2=1,COUNTIF(D$15:D$43,"&lt;"&amp;D$15:D$43)),ROWS($6:31)),COUNTIF(D$15:D$43,"&lt;"&amp;D$15:D$43),0)),"")</f>
        <v/>
      </c>
      <c r="J31" s="29" t="str">
        <f t="array" aca="1" ref="J31" ca="1">IFERROR(INDEX(E$15:E$43,SMALL(IF((Col_Intermed_2=1)*(D$15:D$43=I31),ROW(INDIRECT("1:"&amp;ROWS(Col_Intermed_2)))),COUNTIF(I$6:I31,I31))),"")</f>
        <v/>
      </c>
      <c r="K31" s="30">
        <f ca="1">SUMIFS(F$15:F$43,D$15:D$43,I31,E$15:E$43,J31)</f>
        <v>0</v>
      </c>
      <c r="N31" s="39" t="str">
        <f t="shared" si="0"/>
        <v/>
      </c>
    </row>
    <row r="32" spans="1:14">
      <c r="A32" s="3" t="s">
        <v>21</v>
      </c>
      <c r="B32" s="3" t="s">
        <v>22</v>
      </c>
      <c r="C32" s="3">
        <v>4</v>
      </c>
      <c r="D32" s="3" t="s">
        <v>60</v>
      </c>
      <c r="E32" s="3" t="s">
        <v>49</v>
      </c>
      <c r="F32" s="20">
        <v>3</v>
      </c>
      <c r="G32" s="26">
        <f>IF(AND(COUNTA(D32:E32)=2,D32&lt;&gt;D$4,D32&lt;&gt;D$5),N(COUNTIFS(D$15:D32,D32,E$15:E32,E32)=1),"")</f>
        <v>1</v>
      </c>
      <c r="I32" s="28" t="str">
        <f t="array" ref="I32">IFERROR(INDEX(D$15:D$43,MATCH(SMALL(IF(Col_Intermed_2=1,COUNTIF(D$15:D$43,"&lt;"&amp;D$15:D$43)),ROWS($6:32)),COUNTIF(D$15:D$43,"&lt;"&amp;D$15:D$43),0)),"")</f>
        <v/>
      </c>
      <c r="J32" s="29" t="str">
        <f t="array" aca="1" ref="J32" ca="1">IFERROR(INDEX(E$15:E$43,SMALL(IF((Col_Intermed_2=1)*(D$15:D$43=I32),ROW(INDIRECT("1:"&amp;ROWS(Col_Intermed_2)))),COUNTIF(I$6:I32,I32))),"")</f>
        <v/>
      </c>
      <c r="K32" s="30">
        <f ca="1">SUMIFS(F$15:F$43,D$15:D$43,I32,E$15:E$43,J32)</f>
        <v>0</v>
      </c>
      <c r="N32" s="39" t="str">
        <f t="shared" si="0"/>
        <v/>
      </c>
    </row>
    <row r="33" spans="1:14">
      <c r="A33" s="5"/>
      <c r="B33" s="5"/>
      <c r="C33" s="5"/>
      <c r="D33" s="5" t="s">
        <v>45</v>
      </c>
      <c r="E33" s="5" t="s">
        <v>50</v>
      </c>
      <c r="F33" s="21">
        <v>4</v>
      </c>
      <c r="G33" s="26">
        <f>IF(AND(COUNTA(D33:E33)=2,D33&lt;&gt;D$4,D33&lt;&gt;D$5),N(COUNTIFS(D$15:D33,D33,E$15:E33,E33)=1),"")</f>
        <v>1</v>
      </c>
      <c r="I33" s="28" t="str">
        <f t="array" ref="I33">IFERROR(INDEX(D$15:D$43,MATCH(SMALL(IF(Col_Intermed_2=1,COUNTIF(D$15:D$43,"&lt;"&amp;D$15:D$43)),ROWS($6:33)),COUNTIF(D$15:D$43,"&lt;"&amp;D$15:D$43),0)),"")</f>
        <v/>
      </c>
      <c r="J33" s="29" t="str">
        <f t="array" aca="1" ref="J33" ca="1">IFERROR(INDEX(E$15:E$43,SMALL(IF((Col_Intermed_2=1)*(D$15:D$43=I33),ROW(INDIRECT("1:"&amp;ROWS(Col_Intermed_2)))),COUNTIF(I$6:I33,I33))),"")</f>
        <v/>
      </c>
      <c r="K33" s="30">
        <f ca="1">SUMIFS(F$15:F$43,D$15:D$43,I33,E$15:E$43,J33)</f>
        <v>0</v>
      </c>
      <c r="N33" s="39" t="str">
        <f t="shared" si="0"/>
        <v/>
      </c>
    </row>
    <row r="34" spans="1:14">
      <c r="A34" s="5"/>
      <c r="B34" s="5"/>
      <c r="C34" s="5"/>
      <c r="D34" s="5" t="s">
        <v>27</v>
      </c>
      <c r="E34" s="7" t="s">
        <v>35</v>
      </c>
      <c r="F34" s="21">
        <v>4</v>
      </c>
      <c r="G34" s="26">
        <f>IF(AND(COUNTA(D34:E34)=2,D34&lt;&gt;D$4,D34&lt;&gt;D$5),N(COUNTIFS(D$15:D34,D34,E$15:E34,E34)=1),"")</f>
        <v>1</v>
      </c>
      <c r="I34" s="28" t="str">
        <f t="array" ref="I34">IFERROR(INDEX(D$15:D$43,MATCH(SMALL(IF(Col_Intermed_2=1,COUNTIF(D$15:D$43,"&lt;"&amp;D$15:D$43)),ROWS($6:34)),COUNTIF(D$15:D$43,"&lt;"&amp;D$15:D$43),0)),"")</f>
        <v/>
      </c>
      <c r="J34" s="29" t="str">
        <f t="array" aca="1" ref="J34" ca="1">IFERROR(INDEX(E$15:E$43,SMALL(IF((Col_Intermed_2=1)*(D$15:D$43=I34),ROW(INDIRECT("1:"&amp;ROWS(Col_Intermed_2)))),COUNTIF(I$6:I34,I34))),"")</f>
        <v/>
      </c>
      <c r="K34" s="30">
        <f ca="1">SUMIFS(F$15:F$43,D$15:D$43,I34,E$15:E$43,J34)</f>
        <v>0</v>
      </c>
      <c r="N34" s="39" t="str">
        <f t="shared" si="0"/>
        <v/>
      </c>
    </row>
    <row r="35" spans="1:14">
      <c r="A35" s="3" t="s">
        <v>20</v>
      </c>
      <c r="B35" s="3" t="s">
        <v>23</v>
      </c>
      <c r="C35" s="3">
        <v>13</v>
      </c>
      <c r="D35" s="8" t="s">
        <v>61</v>
      </c>
      <c r="E35" s="5" t="s">
        <v>52</v>
      </c>
      <c r="F35" s="22">
        <v>13</v>
      </c>
      <c r="G35" s="26">
        <f>IF(AND(COUNTA(D35:E35)=2,D35&lt;&gt;D$4,D35&lt;&gt;D$5),N(COUNTIFS(D$15:D35,D35,E$15:E35,E35)=1),"")</f>
        <v>1</v>
      </c>
      <c r="I35" s="28" t="str">
        <f t="array" ref="I35">IFERROR(INDEX(D$15:D$43,MATCH(SMALL(IF(Col_Intermed_2=1,COUNTIF(D$15:D$43,"&lt;"&amp;D$15:D$43)),ROWS($6:35)),COUNTIF(D$15:D$43,"&lt;"&amp;D$15:D$43),0)),"")</f>
        <v/>
      </c>
      <c r="J35" s="29" t="str">
        <f t="array" aca="1" ref="J35" ca="1">IFERROR(INDEX(E$15:E$43,SMALL(IF((Col_Intermed_2=1)*(D$15:D$43=I35),ROW(INDIRECT("1:"&amp;ROWS(Col_Intermed_2)))),COUNTIF(I$6:I35,I35))),"")</f>
        <v/>
      </c>
      <c r="K35" s="30">
        <f ca="1">SUMIFS(F$15:F$43,D$15:D$43,I35,E$15:E$43,J35)</f>
        <v>0</v>
      </c>
      <c r="N35" s="39" t="str">
        <f t="shared" si="0"/>
        <v/>
      </c>
    </row>
    <row r="36" spans="1:14">
      <c r="A36" s="5"/>
      <c r="B36" s="5"/>
      <c r="C36" s="5"/>
      <c r="D36" s="9" t="s">
        <v>47</v>
      </c>
      <c r="E36" s="5" t="s">
        <v>53</v>
      </c>
      <c r="F36" s="23">
        <v>12</v>
      </c>
      <c r="G36" s="26">
        <f>IF(AND(COUNTA(D36:E36)=2,D36&lt;&gt;D$4,D36&lt;&gt;D$5),N(COUNTIFS(D$15:D36,D36,E$15:E36,E36)=1),"")</f>
        <v>1</v>
      </c>
      <c r="I36" s="28" t="str">
        <f t="array" ref="I36">IFERROR(INDEX(D$15:D$43,MATCH(SMALL(IF(Col_Intermed_2=1,COUNTIF(D$15:D$43,"&lt;"&amp;D$15:D$43)),ROWS($6:36)),COUNTIF(D$15:D$43,"&lt;"&amp;D$15:D$43),0)),"")</f>
        <v/>
      </c>
      <c r="J36" s="29" t="str">
        <f t="array" aca="1" ref="J36" ca="1">IFERROR(INDEX(E$15:E$43,SMALL(IF((Col_Intermed_2=1)*(D$15:D$43=I36),ROW(INDIRECT("1:"&amp;ROWS(Col_Intermed_2)))),COUNTIF(I$6:I36,I36))),"")</f>
        <v/>
      </c>
      <c r="K36" s="30">
        <f ca="1">SUMIFS(F$15:F$43,D$15:D$43,I36,E$15:E$43,J36)</f>
        <v>0</v>
      </c>
      <c r="N36" s="39" t="str">
        <f t="shared" si="0"/>
        <v/>
      </c>
    </row>
    <row r="37" spans="1:14">
      <c r="A37" s="5"/>
      <c r="B37" s="5"/>
      <c r="C37" s="5"/>
      <c r="D37" s="9" t="s">
        <v>29</v>
      </c>
      <c r="E37" s="9" t="s">
        <v>35</v>
      </c>
      <c r="F37" s="23">
        <v>12</v>
      </c>
      <c r="G37" s="26">
        <f>IF(AND(COUNTA(D37:E37)=2,D37&lt;&gt;D$4,D37&lt;&gt;D$5),N(COUNTIFS(D$15:D37,D37,E$15:E37,E37)=1),"")</f>
        <v>0</v>
      </c>
      <c r="I37" s="28" t="str">
        <f t="array" ref="I37">IFERROR(INDEX(D$15:D$43,MATCH(SMALL(IF(Col_Intermed_2=1,COUNTIF(D$15:D$43,"&lt;"&amp;D$15:D$43)),ROWS($6:37)),COUNTIF(D$15:D$43,"&lt;"&amp;D$15:D$43),0)),"")</f>
        <v/>
      </c>
      <c r="J37" s="29" t="str">
        <f t="array" aca="1" ref="J37" ca="1">IFERROR(INDEX(E$15:E$43,SMALL(IF((Col_Intermed_2=1)*(D$15:D$43=I37),ROW(INDIRECT("1:"&amp;ROWS(Col_Intermed_2)))),COUNTIF(I$6:I37,I37))),"")</f>
        <v/>
      </c>
      <c r="K37" s="30">
        <f ca="1">SUMIFS(F$15:F$43,D$15:D$43,I37,E$15:E$43,J37)</f>
        <v>0</v>
      </c>
      <c r="N37" s="39" t="str">
        <f t="shared" si="0"/>
        <v/>
      </c>
    </row>
    <row r="38" spans="1:14">
      <c r="A38" s="3" t="s">
        <v>24</v>
      </c>
      <c r="B38" s="3" t="s">
        <v>25</v>
      </c>
      <c r="C38" s="3">
        <v>6</v>
      </c>
      <c r="D38" s="8" t="s">
        <v>48</v>
      </c>
      <c r="E38" s="8" t="s">
        <v>54</v>
      </c>
      <c r="F38" s="22">
        <v>12</v>
      </c>
      <c r="G38" s="26">
        <f>IF(AND(COUNTA(D38:E38)=2,D38&lt;&gt;D$4,D38&lt;&gt;D$5),N(COUNTIFS(D$15:D38,D38,E$15:E38,E38)=1),"")</f>
        <v>1</v>
      </c>
      <c r="I38" s="28" t="str">
        <f t="array" ref="I38">IFERROR(INDEX(D$15:D$43,MATCH(SMALL(IF(Col_Intermed_2=1,COUNTIF(D$15:D$43,"&lt;"&amp;D$15:D$43)),ROWS($6:38)),COUNTIF(D$15:D$43,"&lt;"&amp;D$15:D$43),0)),"")</f>
        <v/>
      </c>
      <c r="J38" s="29" t="str">
        <f t="array" aca="1" ref="J38" ca="1">IFERROR(INDEX(E$15:E$43,SMALL(IF((Col_Intermed_2=1)*(D$15:D$43=I38),ROW(INDIRECT("1:"&amp;ROWS(Col_Intermed_2)))),COUNTIF(I$6:I38,I38))),"")</f>
        <v/>
      </c>
      <c r="K38" s="30">
        <f ca="1">SUMIFS(F$15:F$43,D$15:D$43,I38,E$15:E$43,J38)</f>
        <v>0</v>
      </c>
      <c r="N38" s="72" t="str">
        <f t="shared" si="0"/>
        <v/>
      </c>
    </row>
    <row r="39" spans="1:14">
      <c r="A39" s="7"/>
      <c r="B39" s="7"/>
      <c r="C39" s="7"/>
      <c r="D39" s="12" t="s">
        <v>15</v>
      </c>
      <c r="E39" s="12" t="s">
        <v>55</v>
      </c>
      <c r="F39" s="24">
        <v>6</v>
      </c>
      <c r="G39" s="26">
        <f>IF(AND(COUNTA(D39:E39)=2,D39&lt;&gt;D$4,D39&lt;&gt;D$5),N(COUNTIFS(D$15:D39,D39,E$15:E39,E39)=1),"")</f>
        <v>1</v>
      </c>
    </row>
    <row r="40" spans="1:14">
      <c r="A40" s="3" t="s">
        <v>24</v>
      </c>
      <c r="B40" s="4" t="s">
        <v>26</v>
      </c>
      <c r="C40" s="3">
        <v>2</v>
      </c>
      <c r="D40" s="8" t="s">
        <v>27</v>
      </c>
      <c r="E40" s="8" t="s">
        <v>56</v>
      </c>
      <c r="F40" s="22">
        <v>2</v>
      </c>
      <c r="G40" s="26">
        <f>IF(AND(COUNTA(D40:E40)=2,D40&lt;&gt;D$4,D40&lt;&gt;D$5),N(COUNTIFS(D$15:D40,D40,E$15:E40,E40)=1),"")</f>
        <v>1</v>
      </c>
    </row>
    <row r="41" spans="1:14">
      <c r="A41" s="5"/>
      <c r="B41" s="6"/>
      <c r="C41" s="5" t="s">
        <v>16</v>
      </c>
      <c r="D41" s="9" t="s">
        <v>48</v>
      </c>
      <c r="E41" s="9" t="s">
        <v>54</v>
      </c>
      <c r="F41" s="23">
        <v>2</v>
      </c>
      <c r="G41" s="26">
        <f>IF(AND(COUNTA(D41:E41)=2,D41&lt;&gt;D$4,D41&lt;&gt;D$5),N(COUNTIFS(D$15:D41,D41,E$15:E41,E41)=1),"")</f>
        <v>0</v>
      </c>
    </row>
    <row r="42" spans="1:14">
      <c r="A42" s="5"/>
      <c r="B42" s="6"/>
      <c r="C42" s="5"/>
      <c r="D42" s="9" t="s">
        <v>62</v>
      </c>
      <c r="E42" s="9" t="s">
        <v>73</v>
      </c>
      <c r="F42" s="23">
        <v>2</v>
      </c>
      <c r="G42" s="26">
        <f>IF(AND(COUNTA(D42:E42)=2,D42&lt;&gt;D$4,D42&lt;&gt;D$5),N(COUNTIFS(D$15:D42,D42,E$15:E42,E42)=1),"")</f>
        <v>1</v>
      </c>
    </row>
    <row r="43" spans="1:14">
      <c r="A43" s="7"/>
      <c r="B43" s="14"/>
      <c r="C43" s="7"/>
      <c r="D43" s="12" t="s">
        <v>63</v>
      </c>
      <c r="E43" s="12" t="s">
        <v>74</v>
      </c>
      <c r="F43" s="24">
        <v>2</v>
      </c>
      <c r="G43" s="27">
        <f>IF(AND(COUNTA(D43:E43)=2,D43&lt;&gt;D$4,D43&lt;&gt;D$5),N(COUNTIFS(D$15:D43,D43,E$15:E43,E43)=1),"")</f>
        <v>1</v>
      </c>
    </row>
  </sheetData>
  <mergeCells count="1">
    <mergeCell ref="G4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K47"/>
  <sheetViews>
    <sheetView showGridLines="0" tabSelected="1" workbookViewId="0">
      <selection activeCell="J20" sqref="J20"/>
    </sheetView>
  </sheetViews>
  <sheetFormatPr baseColWidth="10" defaultRowHeight="15"/>
  <cols>
    <col min="5" max="5" width="1.7109375" customWidth="1"/>
    <col min="6" max="6" width="17.7109375" customWidth="1"/>
    <col min="7" max="7" width="1.7109375" customWidth="1"/>
    <col min="8" max="11" width="17.7109375" customWidth="1"/>
  </cols>
  <sheetData>
    <row r="3" spans="1:11">
      <c r="G3" s="36" t="s">
        <v>87</v>
      </c>
    </row>
    <row r="4" spans="1:11">
      <c r="A4" s="11"/>
      <c r="B4" s="11" t="s">
        <v>65</v>
      </c>
      <c r="C4" s="10"/>
    </row>
    <row r="5" spans="1:11" ht="15.75" thickBot="1"/>
    <row r="6" spans="1:11" ht="15.75" thickBot="1">
      <c r="A6" s="1" t="s">
        <v>3</v>
      </c>
      <c r="B6" s="1" t="s">
        <v>1</v>
      </c>
      <c r="C6" s="1" t="s">
        <v>3</v>
      </c>
      <c r="D6" s="13" t="s">
        <v>14</v>
      </c>
      <c r="H6" s="56">
        <f>COLUMNS($H:H)</f>
        <v>1</v>
      </c>
      <c r="I6" s="56">
        <f>COLUMNS($H:I)</f>
        <v>2</v>
      </c>
      <c r="J6" s="56">
        <f>COLUMNS($H:J)</f>
        <v>3</v>
      </c>
      <c r="K6" s="74">
        <f>COLUMNS($H:K)</f>
        <v>4</v>
      </c>
    </row>
    <row r="7" spans="1:11" ht="15.75" thickBot="1">
      <c r="A7" s="2" t="s">
        <v>4</v>
      </c>
      <c r="B7" s="2" t="s">
        <v>4</v>
      </c>
      <c r="C7" s="2" t="s">
        <v>8</v>
      </c>
      <c r="D7" s="2" t="s">
        <v>8</v>
      </c>
      <c r="F7" s="51" t="s">
        <v>91</v>
      </c>
      <c r="H7" s="60" t="s">
        <v>90</v>
      </c>
      <c r="I7" s="61"/>
      <c r="J7" s="61"/>
      <c r="K7" s="62"/>
    </row>
    <row r="8" spans="1:11">
      <c r="A8" s="28" t="e">
        <f t="shared" ref="A8:A47" ca="1" si="0">IF(F8="","",LEFT(F8,FIND("_",F8)-1))</f>
        <v>#VALUE!</v>
      </c>
      <c r="B8" s="29" t="e">
        <f ca="1">SUBSTITUTE(F8,A8&amp;"_",)</f>
        <v>#VALUE!</v>
      </c>
      <c r="C8" s="55">
        <f t="array" aca="1" ref="C8" ca="1">SUM(IFERROR(SUMIF(INDIRECT("Plage_"&amp;ROW($3:$6)),F8,INDIRECT("Champ_"&amp;ROW($3:$6))),0))</f>
        <v>0</v>
      </c>
      <c r="D8" s="15">
        <f>SUM('T2'!L6,'T2'!L6)</f>
        <v>58</v>
      </c>
      <c r="F8" s="52">
        <f t="array" aca="1" ref="F8" ca="1">IFERROR(INDIRECT(ADDRESS(MOD(MIN(IF((Zone&lt;&gt;"")*(COUNTIF(F$7:F7,Zone)=0),COUNTIF(Zone,"&lt;"&amp;Zone)*10^5+ROW(Zone))),10^5),MOD(MOD(MIN(IF((Zone&lt;&gt;"")*(COUNTIF(F$7:F7,Zone)=0),COUNTIF(Zone,"&lt;"&amp;Zone)*10^5+ROW(Zone)*10^2+COLUMN(Zone))),10^5),10^2))),"")</f>
        <v>0</v>
      </c>
      <c r="H8" s="44" t="str">
        <f t="array" aca="1" ref="H8" ca="1">IFERROR(INDEX(INDIRECT("Plage_"&amp;H$6),SMALL(IF(COUNTIF($G:G,INDIRECT("Plage_"&amp;H$6))=0,ROW(INDIRECT("1:"&amp;ROWS(INDIRECT("Plage_"&amp;H$6))))),ROWS($8:8))),"")</f>
        <v>BAI_RF 1602/1</v>
      </c>
      <c r="I8" s="45" t="str">
        <f t="array" aca="1" ref="I8" ca="1">IFERROR(INDEX(INDIRECT("Plage_"&amp;I$6),SMALL(IF(COUNTIF($G:H,INDIRECT("Plage_"&amp;I$6))=0,ROW(INDIRECT("1:"&amp;ROWS(INDIRECT("Plage_"&amp;I$6))))),ROWS($8:8))),"")</f>
        <v>BEP_RF 2572/1</v>
      </c>
      <c r="J8" s="45" t="str">
        <f t="array" aca="1" ref="J8" ca="1">IFERROR(INDEX(INDIRECT("Plage_"&amp;J$6),SMALL(IF(COUNTIF($G:I,INDIRECT("Plage_"&amp;J$6))=0,ROW(INDIRECT("1:"&amp;ROWS(INDIRECT("Plage_"&amp;J$6))))),ROWS($8:8))),"")</f>
        <v/>
      </c>
      <c r="K8" s="45">
        <f t="array" aca="1" ref="K8" ca="1">IFERROR(INDEX(INDIRECT("Plage_"&amp;K$6),SMALL(IF(COUNTIF($G:J,INDIRECT("Plage_"&amp;K$6))=0,ROW(INDIRECT("1:"&amp;ROWS(INDIRECT("Plage_"&amp;K$6))))),ROWS($8:8))),"")</f>
        <v>0</v>
      </c>
    </row>
    <row r="9" spans="1:11">
      <c r="A9" s="28" t="str">
        <f t="shared" ca="1" si="0"/>
        <v>BAI</v>
      </c>
      <c r="B9" s="29" t="str">
        <f t="shared" ref="B9:B47" ca="1" si="1">SUBSTITUTE(F9,A9&amp;"_",)</f>
        <v>RF 1602/1</v>
      </c>
      <c r="C9" s="55">
        <f t="array" aca="1" ref="C9" ca="1">SUM(IFERROR(SUMIF(INDIRECT("Plage_"&amp;ROW($3:$6)),F9,INDIRECT("Champ_"&amp;ROW($3:$6))),0))</f>
        <v>4</v>
      </c>
      <c r="F9" s="53" t="str">
        <f t="array" aca="1" ref="F9" ca="1">IFERROR(INDIRECT(ADDRESS(MOD(MIN(IF((Zone&lt;&gt;"")*(COUNTIF(F$7:F8,Zone)=0),COUNTIF(Zone,"&lt;"&amp;Zone)*10^5+ROW(Zone))),10^5),MOD(MOD(MIN(IF((Zone&lt;&gt;"")*(COUNTIF(F$7:F8,Zone)=0),COUNTIF(Zone,"&lt;"&amp;Zone)*10^5+ROW(Zone)*10^2+COLUMN(Zone))),10^5),10^2))),"")</f>
        <v>BAI_RF 1602/1</v>
      </c>
      <c r="H9" s="46" t="str">
        <f t="array" aca="1" ref="H9" ca="1">IFERROR(INDEX(INDIRECT("Plage_"&amp;H$6),SMALL(IF(COUNTIF($G:G,INDIRECT("Plage_"&amp;H$6))=0,ROW(INDIRECT("1:"&amp;ROWS(INDIRECT("Plage_"&amp;H$6))))),ROWS($8:9))),"")</f>
        <v>BEM_RF 1564/1</v>
      </c>
      <c r="I9" s="43" t="str">
        <f t="array" aca="1" ref="I9" ca="1">IFERROR(INDEX(INDIRECT("Plage_"&amp;I$6),SMALL(IF(COUNTIF($G:H,INDIRECT("Plage_"&amp;I$6))=0,ROW(INDIRECT("1:"&amp;ROWS(INDIRECT("Plage_"&amp;I$6))))),ROWS($8:9))),"")</f>
        <v>BIS_RF 1501/3</v>
      </c>
      <c r="J9" s="43" t="str">
        <f t="array" aca="1" ref="J9" ca="1">IFERROR(INDEX(INDIRECT("Plage_"&amp;J$6),SMALL(IF(COUNTIF($G:I,INDIRECT("Plage_"&amp;J$6))=0,ROW(INDIRECT("1:"&amp;ROWS(INDIRECT("Plage_"&amp;J$6))))),ROWS($8:9))),"")</f>
        <v/>
      </c>
      <c r="K9" s="47">
        <f t="array" aca="1" ref="K9" ca="1">IFERROR(INDEX(INDIRECT("Plage_"&amp;K$6),SMALL(IF(COUNTIF($G:J,INDIRECT("Plage_"&amp;K$6))=0,ROW(INDIRECT("1:"&amp;ROWS(INDIRECT("Plage_"&amp;K$6))))),ROWS($8:9))),"")</f>
        <v>0</v>
      </c>
    </row>
    <row r="10" spans="1:11">
      <c r="A10" s="28" t="str">
        <f t="shared" ca="1" si="0"/>
        <v>BEM</v>
      </c>
      <c r="B10" s="29" t="str">
        <f t="shared" ca="1" si="1"/>
        <v>RF 1563/1</v>
      </c>
      <c r="C10" s="55">
        <f t="array" aca="1" ref="C10" ca="1">SUM(IFERROR(SUMIF(INDIRECT("Plage_"&amp;ROW($3:$6)),F10,INDIRECT("Champ_"&amp;ROW($3:$6))),0))</f>
        <v>2</v>
      </c>
      <c r="F10" s="53" t="str">
        <f t="array" aca="1" ref="F10" ca="1">IFERROR(INDIRECT(ADDRESS(MOD(MIN(IF((Zone&lt;&gt;"")*(COUNTIF(F$7:F9,Zone)=0),COUNTIF(Zone,"&lt;"&amp;Zone)*10^5+ROW(Zone))),10^5),MOD(MOD(MIN(IF((Zone&lt;&gt;"")*(COUNTIF(F$7:F9,Zone)=0),COUNTIF(Zone,"&lt;"&amp;Zone)*10^5+ROW(Zone)*10^2+COLUMN(Zone))),10^5),10^2))),"")</f>
        <v>BEM_RF 1563/1</v>
      </c>
      <c r="H10" s="46" t="str">
        <f t="array" aca="1" ref="H10" ca="1">IFERROR(INDEX(INDIRECT("Plage_"&amp;H$6),SMALL(IF(COUNTIF($G:G,INDIRECT("Plage_"&amp;H$6))=0,ROW(INDIRECT("1:"&amp;ROWS(INDIRECT("Plage_"&amp;H$6))))),ROWS($8:10))),"")</f>
        <v>BEM_RF 1563/1</v>
      </c>
      <c r="I10" s="43" t="str">
        <f t="array" aca="1" ref="I10" ca="1">IFERROR(INDEX(INDIRECT("Plage_"&amp;I$6),SMALL(IF(COUNTIF($G:H,INDIRECT("Plage_"&amp;I$6))=0,ROW(INDIRECT("1:"&amp;ROWS(INDIRECT("Plage_"&amp;I$6))))),ROWS($8:10))),"")</f>
        <v>MAS_RF 1807/1</v>
      </c>
      <c r="J10" s="43" t="str">
        <f t="array" aca="1" ref="J10" ca="1">IFERROR(INDEX(INDIRECT("Plage_"&amp;J$6),SMALL(IF(COUNTIF($G:I,INDIRECT("Plage_"&amp;J$6))=0,ROW(INDIRECT("1:"&amp;ROWS(INDIRECT("Plage_"&amp;J$6))))),ROWS($8:10))),"")</f>
        <v/>
      </c>
      <c r="K10" s="47">
        <f t="array" aca="1" ref="K10" ca="1">IFERROR(INDEX(INDIRECT("Plage_"&amp;K$6),SMALL(IF(COUNTIF($G:J,INDIRECT("Plage_"&amp;K$6))=0,ROW(INDIRECT("1:"&amp;ROWS(INDIRECT("Plage_"&amp;K$6))))),ROWS($8:10))),"")</f>
        <v>0</v>
      </c>
    </row>
    <row r="11" spans="1:11">
      <c r="A11" s="28" t="str">
        <f t="shared" ca="1" si="0"/>
        <v>BEM</v>
      </c>
      <c r="B11" s="29" t="str">
        <f t="shared" ca="1" si="1"/>
        <v>RF 1564/1</v>
      </c>
      <c r="C11" s="55">
        <f t="array" aca="1" ref="C11" ca="1">SUM(IFERROR(SUMIF(INDIRECT("Plage_"&amp;ROW($3:$6)),F11,INDIRECT("Champ_"&amp;ROW($3:$6))),0))</f>
        <v>2</v>
      </c>
      <c r="F11" s="53" t="str">
        <f t="array" aca="1" ref="F11" ca="1">IFERROR(INDIRECT(ADDRESS(MOD(MIN(IF((Zone&lt;&gt;"")*(COUNTIF(F$7:F10,Zone)=0),COUNTIF(Zone,"&lt;"&amp;Zone)*10^5+ROW(Zone))),10^5),MOD(MOD(MIN(IF((Zone&lt;&gt;"")*(COUNTIF(F$7:F10,Zone)=0),COUNTIF(Zone,"&lt;"&amp;Zone)*10^5+ROW(Zone)*10^2+COLUMN(Zone))),10^5),10^2))),"")</f>
        <v>BEM_RF 1564/1</v>
      </c>
      <c r="H11" s="46" t="str">
        <f t="array" aca="1" ref="H11" ca="1">IFERROR(INDEX(INDIRECT("Plage_"&amp;H$6),SMALL(IF(COUNTIF($G:G,INDIRECT("Plage_"&amp;H$6))=0,ROW(INDIRECT("1:"&amp;ROWS(INDIRECT("Plage_"&amp;H$6))))),ROWS($8:11))),"")</f>
        <v>COEC_ROF 7013/1</v>
      </c>
      <c r="I11" s="43" t="str">
        <f t="array" aca="1" ref="I11" ca="1">IFERROR(INDEX(INDIRECT("Plage_"&amp;I$6),SMALL(IF(COUNTIF($G:H,INDIRECT("Plage_"&amp;I$6))=0,ROW(INDIRECT("1:"&amp;ROWS(INDIRECT("Plage_"&amp;I$6))))),ROWS($8:11))),"")</f>
        <v>MER-PR_RF 4369/2</v>
      </c>
      <c r="J11" s="43" t="str">
        <f t="array" aca="1" ref="J11" ca="1">IFERROR(INDEX(INDIRECT("Plage_"&amp;J$6),SMALL(IF(COUNTIF($G:I,INDIRECT("Plage_"&amp;J$6))=0,ROW(INDIRECT("1:"&amp;ROWS(INDIRECT("Plage_"&amp;J$6))))),ROWS($8:11))),"")</f>
        <v/>
      </c>
      <c r="K11" s="47">
        <f t="array" aca="1" ref="K11" ca="1">IFERROR(INDEX(INDIRECT("Plage_"&amp;K$6),SMALL(IF(COUNTIF($G:J,INDIRECT("Plage_"&amp;K$6))=0,ROW(INDIRECT("1:"&amp;ROWS(INDIRECT("Plage_"&amp;K$6))))),ROWS($8:11))),"")</f>
        <v>0</v>
      </c>
    </row>
    <row r="12" spans="1:11">
      <c r="A12" s="28" t="str">
        <f t="shared" ca="1" si="0"/>
        <v>BEP</v>
      </c>
      <c r="B12" s="29" t="str">
        <f t="shared" ca="1" si="1"/>
        <v>RF 2572/1</v>
      </c>
      <c r="C12" s="55">
        <f t="array" aca="1" ref="C12" ca="1">SUM(IFERROR(SUMIF(INDIRECT("Plage_"&amp;ROW($3:$6)),F12,INDIRECT("Champ_"&amp;ROW($3:$6))),0))</f>
        <v>0</v>
      </c>
      <c r="F12" s="53" t="str">
        <f t="array" aca="1" ref="F12" ca="1">IFERROR(INDIRECT(ADDRESS(MOD(MIN(IF((Zone&lt;&gt;"")*(COUNTIF(F$7:F11,Zone)=0),COUNTIF(Zone,"&lt;"&amp;Zone)*10^5+ROW(Zone))),10^5),MOD(MOD(MIN(IF((Zone&lt;&gt;"")*(COUNTIF(F$7:F11,Zone)=0),COUNTIF(Zone,"&lt;"&amp;Zone)*10^5+ROW(Zone)*10^2+COLUMN(Zone))),10^5),10^2))),"")</f>
        <v>BEP_RF 2572/1</v>
      </c>
      <c r="H12" s="46" t="str">
        <f t="array" aca="1" ref="H12" ca="1">IFERROR(INDEX(INDIRECT("Plage_"&amp;H$6),SMALL(IF(COUNTIF($G:G,INDIRECT("Plage_"&amp;H$6))=0,ROW(INDIRECT("1:"&amp;ROWS(INDIRECT("Plage_"&amp;H$6))))),ROWS($8:12))),"")</f>
        <v>CONYC_RF 7013/1</v>
      </c>
      <c r="I12" s="43" t="str">
        <f t="array" aca="1" ref="I12" ca="1">IFERROR(INDEX(INDIRECT("Plage_"&amp;I$6),SMALL(IF(COUNTIF($G:H,INDIRECT("Plage_"&amp;I$6))=0,ROW(INDIRECT("1:"&amp;ROWS(INDIRECT("Plage_"&amp;I$6))))),ROWS($8:12))),"")</f>
        <v>ODD_RF 7940/1</v>
      </c>
      <c r="J12" s="43" t="str">
        <f t="array" aca="1" ref="J12" ca="1">IFERROR(INDEX(INDIRECT("Plage_"&amp;J$6),SMALL(IF(COUNTIF($G:I,INDIRECT("Plage_"&amp;J$6))=0,ROW(INDIRECT("1:"&amp;ROWS(INDIRECT("Plage_"&amp;J$6))))),ROWS($8:12))),"")</f>
        <v/>
      </c>
      <c r="K12" s="47">
        <f t="array" aca="1" ref="K12" ca="1">IFERROR(INDEX(INDIRECT("Plage_"&amp;K$6),SMALL(IF(COUNTIF($G:J,INDIRECT("Plage_"&amp;K$6))=0,ROW(INDIRECT("1:"&amp;ROWS(INDIRECT("Plage_"&amp;K$6))))),ROWS($8:12))),"")</f>
        <v>0</v>
      </c>
    </row>
    <row r="13" spans="1:11">
      <c r="A13" s="28" t="str">
        <f t="shared" ca="1" si="0"/>
        <v>BIS</v>
      </c>
      <c r="B13" s="29" t="str">
        <f t="shared" ca="1" si="1"/>
        <v>RF 1501/3</v>
      </c>
      <c r="C13" s="55">
        <f t="array" aca="1" ref="C13" ca="1">SUM(IFERROR(SUMIF(INDIRECT("Plage_"&amp;ROW($3:$6)),F13,INDIRECT("Champ_"&amp;ROW($3:$6))),0))</f>
        <v>0</v>
      </c>
      <c r="F13" s="53" t="str">
        <f t="array" aca="1" ref="F13" ca="1">IFERROR(INDIRECT(ADDRESS(MOD(MIN(IF((Zone&lt;&gt;"")*(COUNTIF(F$7:F12,Zone)=0),COUNTIF(Zone,"&lt;"&amp;Zone)*10^5+ROW(Zone))),10^5),MOD(MOD(MIN(IF((Zone&lt;&gt;"")*(COUNTIF(F$7:F12,Zone)=0),COUNTIF(Zone,"&lt;"&amp;Zone)*10^5+ROW(Zone)*10^2+COLUMN(Zone))),10^5),10^2))),"")</f>
        <v>BIS_RF 1501/3</v>
      </c>
      <c r="H13" s="46" t="str">
        <f t="array" aca="1" ref="H13" ca="1">IFERROR(INDEX(INDIRECT("Plage_"&amp;H$6),SMALL(IF(COUNTIF($G:G,INDIRECT("Plage_"&amp;H$6))=0,ROW(INDIRECT("1:"&amp;ROWS(INDIRECT("Plage_"&amp;H$6))))),ROWS($8:13))),"")</f>
        <v>CU5_RF 7936/1</v>
      </c>
      <c r="I13" s="43" t="str">
        <f t="array" aca="1" ref="I13" ca="1">IFERROR(INDEX(INDIRECT("Plage_"&amp;I$6),SMALL(IF(COUNTIF($G:H,INDIRECT("Plage_"&amp;I$6))=0,ROW(INDIRECT("1:"&amp;ROWS(INDIRECT("Plage_"&amp;I$6))))),ROWS($8:13))),"")</f>
        <v>PU+PRO_RF 4476/1</v>
      </c>
      <c r="J13" s="43" t="str">
        <f t="array" aca="1" ref="J13" ca="1">IFERROR(INDEX(INDIRECT("Plage_"&amp;J$6),SMALL(IF(COUNTIF($G:I,INDIRECT("Plage_"&amp;J$6))=0,ROW(INDIRECT("1:"&amp;ROWS(INDIRECT("Plage_"&amp;J$6))))),ROWS($8:13))),"")</f>
        <v/>
      </c>
      <c r="K13" s="47">
        <f t="array" aca="1" ref="K13" ca="1">IFERROR(INDEX(INDIRECT("Plage_"&amp;K$6),SMALL(IF(COUNTIF($G:J,INDIRECT("Plage_"&amp;K$6))=0,ROW(INDIRECT("1:"&amp;ROWS(INDIRECT("Plage_"&amp;K$6))))),ROWS($8:13))),"")</f>
        <v>0</v>
      </c>
    </row>
    <row r="14" spans="1:11">
      <c r="A14" s="28" t="str">
        <f t="shared" ca="1" si="0"/>
        <v>COEC</v>
      </c>
      <c r="B14" s="29" t="str">
        <f t="shared" ca="1" si="1"/>
        <v>ROF 7013/1</v>
      </c>
      <c r="C14" s="55">
        <f t="array" aca="1" ref="C14" ca="1">SUM(IFERROR(SUMIF(INDIRECT("Plage_"&amp;ROW($3:$6)),F14,INDIRECT("Champ_"&amp;ROW($3:$6))),0))</f>
        <v>1</v>
      </c>
      <c r="F14" s="53" t="str">
        <f t="array" aca="1" ref="F14" ca="1">IFERROR(INDIRECT(ADDRESS(MOD(MIN(IF((Zone&lt;&gt;"")*(COUNTIF(F$7:F13,Zone)=0),COUNTIF(Zone,"&lt;"&amp;Zone)*10^5+ROW(Zone))),10^5),MOD(MOD(MIN(IF((Zone&lt;&gt;"")*(COUNTIF(F$7:F13,Zone)=0),COUNTIF(Zone,"&lt;"&amp;Zone)*10^5+ROW(Zone)*10^2+COLUMN(Zone))),10^5),10^2))),"")</f>
        <v>COEC_ROF 7013/1</v>
      </c>
      <c r="H14" s="46" t="str">
        <f t="array" aca="1" ref="H14" ca="1">IFERROR(INDEX(INDIRECT("Plage_"&amp;H$6),SMALL(IF(COUNTIF($G:G,INDIRECT("Plage_"&amp;H$6))=0,ROW(INDIRECT("1:"&amp;ROWS(INDIRECT("Plage_"&amp;H$6))))),ROWS($8:14))),"")</f>
        <v>CUR_RF 7011/1</v>
      </c>
      <c r="I14" s="43" t="str">
        <f t="array" aca="1" ref="I14" ca="1">IFERROR(INDEX(INDIRECT("Plage_"&amp;I$6),SMALL(IF(COUNTIF($G:H,INDIRECT("Plage_"&amp;I$6))=0,ROW(INDIRECT("1:"&amp;ROWS(INDIRECT("Plage_"&amp;I$6))))),ROWS($8:14))),"")</f>
        <v>ST7C_RF 7630/1</v>
      </c>
      <c r="J14" s="43" t="str">
        <f t="array" aca="1" ref="J14" ca="1">IFERROR(INDEX(INDIRECT("Plage_"&amp;J$6),SMALL(IF(COUNTIF($G:I,INDIRECT("Plage_"&amp;J$6))=0,ROW(INDIRECT("1:"&amp;ROWS(INDIRECT("Plage_"&amp;J$6))))),ROWS($8:14))),"")</f>
        <v/>
      </c>
      <c r="K14" s="47">
        <f t="array" aca="1" ref="K14" ca="1">IFERROR(INDEX(INDIRECT("Plage_"&amp;K$6),SMALL(IF(COUNTIF($G:J,INDIRECT("Plage_"&amp;K$6))=0,ROW(INDIRECT("1:"&amp;ROWS(INDIRECT("Plage_"&amp;K$6))))),ROWS($8:14))),"")</f>
        <v>0</v>
      </c>
    </row>
    <row r="15" spans="1:11">
      <c r="A15" s="28" t="str">
        <f t="shared" ca="1" si="0"/>
        <v>CONYC</v>
      </c>
      <c r="B15" s="29" t="str">
        <f t="shared" ca="1" si="1"/>
        <v>RF 7013/1</v>
      </c>
      <c r="C15" s="55">
        <f t="array" aca="1" ref="C15" ca="1">SUM(IFERROR(SUMIF(INDIRECT("Plage_"&amp;ROW($3:$6)),F15,INDIRECT("Champ_"&amp;ROW($3:$6))),0))</f>
        <v>4</v>
      </c>
      <c r="F15" s="53" t="str">
        <f t="array" aca="1" ref="F15" ca="1">IFERROR(INDIRECT(ADDRESS(MOD(MIN(IF((Zone&lt;&gt;"")*(COUNTIF(F$7:F14,Zone)=0),COUNTIF(Zone,"&lt;"&amp;Zone)*10^5+ROW(Zone))),10^5),MOD(MOD(MIN(IF((Zone&lt;&gt;"")*(COUNTIF(F$7:F14,Zone)=0),COUNTIF(Zone,"&lt;"&amp;Zone)*10^5+ROW(Zone)*10^2+COLUMN(Zone))),10^5),10^2))),"")</f>
        <v>CONYC_RF 7013/1</v>
      </c>
      <c r="H15" s="46" t="str">
        <f t="array" aca="1" ref="H15" ca="1">IFERROR(INDEX(INDIRECT("Plage_"&amp;H$6),SMALL(IF(COUNTIF($G:G,INDIRECT("Plage_"&amp;H$6))=0,ROW(INDIRECT("1:"&amp;ROWS(INDIRECT("Plage_"&amp;H$6))))),ROWS($8:15))),"")</f>
        <v>CUT_RF 7010/1</v>
      </c>
      <c r="I15" s="43" t="str">
        <f t="array" aca="1" ref="I15" ca="1">IFERROR(INDEX(INDIRECT("Plage_"&amp;I$6),SMALL(IF(COUNTIF($G:H,INDIRECT("Plage_"&amp;I$6))=0,ROW(INDIRECT("1:"&amp;ROWS(INDIRECT("Plage_"&amp;I$6))))),ROWS($8:15))),"")</f>
        <v>TUT-1_RF 7027/1</v>
      </c>
      <c r="J15" s="43" t="str">
        <f t="array" aca="1" ref="J15" ca="1">IFERROR(INDEX(INDIRECT("Plage_"&amp;J$6),SMALL(IF(COUNTIF($G:I,INDIRECT("Plage_"&amp;J$6))=0,ROW(INDIRECT("1:"&amp;ROWS(INDIRECT("Plage_"&amp;J$6))))),ROWS($8:15))),"")</f>
        <v/>
      </c>
      <c r="K15" s="47" t="str">
        <f t="array" aca="1" ref="K15" ca="1">IFERROR(INDEX(INDIRECT("Plage_"&amp;K$6),SMALL(IF(COUNTIF($G:J,INDIRECT("Plage_"&amp;K$6))=0,ROW(INDIRECT("1:"&amp;ROWS(INDIRECT("Plage_"&amp;K$6))))),ROWS($8:15))),"")</f>
        <v/>
      </c>
    </row>
    <row r="16" spans="1:11">
      <c r="A16" s="28" t="str">
        <f t="shared" ca="1" si="0"/>
        <v>CU5</v>
      </c>
      <c r="B16" s="29" t="str">
        <f t="shared" ca="1" si="1"/>
        <v>RF 7936/1</v>
      </c>
      <c r="C16" s="55">
        <f t="array" aca="1" ref="C16" ca="1">SUM(IFERROR(SUMIF(INDIRECT("Plage_"&amp;ROW($3:$6)),F16,INDIRECT("Champ_"&amp;ROW($3:$6))),0))</f>
        <v>2</v>
      </c>
      <c r="F16" s="53" t="str">
        <f t="array" aca="1" ref="F16" ca="1">IFERROR(INDIRECT(ADDRESS(MOD(MIN(IF((Zone&lt;&gt;"")*(COUNTIF(F$7:F15,Zone)=0),COUNTIF(Zone,"&lt;"&amp;Zone)*10^5+ROW(Zone))),10^5),MOD(MOD(MIN(IF((Zone&lt;&gt;"")*(COUNTIF(F$7:F15,Zone)=0),COUNTIF(Zone,"&lt;"&amp;Zone)*10^5+ROW(Zone)*10^2+COLUMN(Zone))),10^5),10^2))),"")</f>
        <v>CU5_RF 7936/1</v>
      </c>
      <c r="H16" s="46" t="str">
        <f t="array" aca="1" ref="H16" ca="1">IFERROR(INDEX(INDIRECT("Plage_"&amp;H$6),SMALL(IF(COUNTIF($G:G,INDIRECT("Plage_"&amp;H$6))=0,ROW(INDIRECT("1:"&amp;ROWS(INDIRECT("Plage_"&amp;H$6))))),ROWS($8:16))),"")</f>
        <v>HDD_RF 7942/8</v>
      </c>
      <c r="I16" s="43" t="str">
        <f t="array" aca="1" ref="I16" ca="1">IFERROR(INDEX(INDIRECT("Plage_"&amp;I$6),SMALL(IF(COUNTIF($G:H,INDIRECT("Plage_"&amp;I$6))=0,ROW(INDIRECT("1:"&amp;ROWS(INDIRECT("Plage_"&amp;I$6))))),ROWS($8:16))),"")</f>
        <v/>
      </c>
      <c r="J16" s="43" t="str">
        <f t="array" aca="1" ref="J16" ca="1">IFERROR(INDEX(INDIRECT("Plage_"&amp;J$6),SMALL(IF(COUNTIF($G:I,INDIRECT("Plage_"&amp;J$6))=0,ROW(INDIRECT("1:"&amp;ROWS(INDIRECT("Plage_"&amp;J$6))))),ROWS($8:16))),"")</f>
        <v/>
      </c>
      <c r="K16" s="47" t="str">
        <f t="array" aca="1" ref="K16" ca="1">IFERROR(INDEX(INDIRECT("Plage_"&amp;K$6),SMALL(IF(COUNTIF($G:J,INDIRECT("Plage_"&amp;K$6))=0,ROW(INDIRECT("1:"&amp;ROWS(INDIRECT("Plage_"&amp;K$6))))),ROWS($8:16))),"")</f>
        <v/>
      </c>
    </row>
    <row r="17" spans="1:11">
      <c r="A17" s="28" t="str">
        <f t="shared" ca="1" si="0"/>
        <v>CUR</v>
      </c>
      <c r="B17" s="29" t="str">
        <f t="shared" ca="1" si="1"/>
        <v>RF 7011/1</v>
      </c>
      <c r="C17" s="55">
        <f t="array" aca="1" ref="C17" ca="1">SUM(IFERROR(SUMIF(INDIRECT("Plage_"&amp;ROW($3:$6)),F17,INDIRECT("Champ_"&amp;ROW($3:$6))),0))</f>
        <v>4</v>
      </c>
      <c r="F17" s="53" t="str">
        <f t="array" aca="1" ref="F17" ca="1">IFERROR(INDIRECT(ADDRESS(MOD(MIN(IF((Zone&lt;&gt;"")*(COUNTIF(F$7:F16,Zone)=0),COUNTIF(Zone,"&lt;"&amp;Zone)*10^5+ROW(Zone))),10^5),MOD(MOD(MIN(IF((Zone&lt;&gt;"")*(COUNTIF(F$7:F16,Zone)=0),COUNTIF(Zone,"&lt;"&amp;Zone)*10^5+ROW(Zone)*10^2+COLUMN(Zone))),10^5),10^2))),"")</f>
        <v>CUR_RF 7011/1</v>
      </c>
      <c r="H17" s="46" t="str">
        <f t="array" aca="1" ref="H17" ca="1">IFERROR(INDEX(INDIRECT("Plage_"&amp;H$6),SMALL(IF(COUNTIF($G:G,INDIRECT("Plage_"&amp;H$6))=0,ROW(INDIRECT("1:"&amp;ROWS(INDIRECT("Plage_"&amp;H$6))))),ROWS($8:17))),"")</f>
        <v>MA_RF 1802/1</v>
      </c>
      <c r="I17" s="43" t="str">
        <f t="array" aca="1" ref="I17" ca="1">IFERROR(INDEX(INDIRECT("Plage_"&amp;I$6),SMALL(IF(COUNTIF($G:H,INDIRECT("Plage_"&amp;I$6))=0,ROW(INDIRECT("1:"&amp;ROWS(INDIRECT("Plage_"&amp;I$6))))),ROWS($8:17))),"")</f>
        <v/>
      </c>
      <c r="J17" s="43" t="str">
        <f t="array" aca="1" ref="J17" ca="1">IFERROR(INDEX(INDIRECT("Plage_"&amp;J$6),SMALL(IF(COUNTIF($G:I,INDIRECT("Plage_"&amp;J$6))=0,ROW(INDIRECT("1:"&amp;ROWS(INDIRECT("Plage_"&amp;J$6))))),ROWS($8:17))),"")</f>
        <v/>
      </c>
      <c r="K17" s="47" t="str">
        <f t="array" aca="1" ref="K17" ca="1">IFERROR(INDEX(INDIRECT("Plage_"&amp;K$6),SMALL(IF(COUNTIF($G:J,INDIRECT("Plage_"&amp;K$6))=0,ROW(INDIRECT("1:"&amp;ROWS(INDIRECT("Plage_"&amp;K$6))))),ROWS($8:17))),"")</f>
        <v/>
      </c>
    </row>
    <row r="18" spans="1:11">
      <c r="A18" s="28" t="str">
        <f t="shared" ca="1" si="0"/>
        <v>CUT</v>
      </c>
      <c r="B18" s="29" t="str">
        <f t="shared" ca="1" si="1"/>
        <v>RF 7010/1</v>
      </c>
      <c r="C18" s="55">
        <f t="array" aca="1" ref="C18" ca="1">SUM(IFERROR(SUMIF(INDIRECT("Plage_"&amp;ROW($3:$6)),F18,INDIRECT("Champ_"&amp;ROW($3:$6))),0))</f>
        <v>4</v>
      </c>
      <c r="F18" s="53" t="str">
        <f t="array" aca="1" ref="F18" ca="1">IFERROR(INDIRECT(ADDRESS(MOD(MIN(IF((Zone&lt;&gt;"")*(COUNTIF(F$7:F17,Zone)=0),COUNTIF(Zone,"&lt;"&amp;Zone)*10^5+ROW(Zone))),10^5),MOD(MOD(MIN(IF((Zone&lt;&gt;"")*(COUNTIF(F$7:F17,Zone)=0),COUNTIF(Zone,"&lt;"&amp;Zone)*10^5+ROW(Zone)*10^2+COLUMN(Zone))),10^5),10^2))),"")</f>
        <v>CUT_RF 7010/1</v>
      </c>
      <c r="H18" s="46" t="str">
        <f t="array" aca="1" ref="H18" ca="1">IFERROR(INDEX(INDIRECT("Plage_"&amp;H$6),SMALL(IF(COUNTIF($G:G,INDIRECT("Plage_"&amp;H$6))=0,ROW(INDIRECT("1:"&amp;ROWS(INDIRECT("Plage_"&amp;H$6))))),ROWS($8:18))),"")</f>
        <v>MER_RF 4343/3</v>
      </c>
      <c r="I18" s="43" t="str">
        <f t="array" aca="1" ref="I18" ca="1">IFERROR(INDEX(INDIRECT("Plage_"&amp;I$6),SMALL(IF(COUNTIF($G:H,INDIRECT("Plage_"&amp;I$6))=0,ROW(INDIRECT("1:"&amp;ROWS(INDIRECT("Plage_"&amp;I$6))))),ROWS($8:18))),"")</f>
        <v/>
      </c>
      <c r="J18" s="43" t="str">
        <f t="array" aca="1" ref="J18" ca="1">IFERROR(INDEX(INDIRECT("Plage_"&amp;J$6),SMALL(IF(COUNTIF($G:I,INDIRECT("Plage_"&amp;J$6))=0,ROW(INDIRECT("1:"&amp;ROWS(INDIRECT("Plage_"&amp;J$6))))),ROWS($8:18))),"")</f>
        <v/>
      </c>
      <c r="K18" s="47" t="str">
        <f t="array" aca="1" ref="K18" ca="1">IFERROR(INDEX(INDIRECT("Plage_"&amp;K$6),SMALL(IF(COUNTIF($G:J,INDIRECT("Plage_"&amp;K$6))=0,ROW(INDIRECT("1:"&amp;ROWS(INDIRECT("Plage_"&amp;K$6))))),ROWS($8:18))),"")</f>
        <v/>
      </c>
    </row>
    <row r="19" spans="1:11">
      <c r="A19" s="28" t="str">
        <f t="shared" ca="1" si="0"/>
        <v>HDD</v>
      </c>
      <c r="B19" s="29" t="str">
        <f t="shared" ca="1" si="1"/>
        <v>RF 7942/8</v>
      </c>
      <c r="C19" s="55">
        <f t="array" aca="1" ref="C19" ca="1">SUM(IFERROR(SUMIF(INDIRECT("Plage_"&amp;ROW($3:$6)),F19,INDIRECT("Champ_"&amp;ROW($3:$6))),0))</f>
        <v>2</v>
      </c>
      <c r="F19" s="53" t="str">
        <f t="array" aca="1" ref="F19" ca="1">IFERROR(INDIRECT(ADDRESS(MOD(MIN(IF((Zone&lt;&gt;"")*(COUNTIF(F$7:F18,Zone)=0),COUNTIF(Zone,"&lt;"&amp;Zone)*10^5+ROW(Zone))),10^5),MOD(MOD(MIN(IF((Zone&lt;&gt;"")*(COUNTIF(F$7:F18,Zone)=0),COUNTIF(Zone,"&lt;"&amp;Zone)*10^5+ROW(Zone)*10^2+COLUMN(Zone))),10^5),10^2))),"")</f>
        <v>HDD_RF 7942/8</v>
      </c>
      <c r="H19" s="46" t="str">
        <f t="array" aca="1" ref="H19" ca="1">IFERROR(INDEX(INDIRECT("Plage_"&amp;H$6),SMALL(IF(COUNTIF($G:G,INDIRECT("Plage_"&amp;H$6))=0,ROW(INDIRECT("1:"&amp;ROWS(INDIRECT("Plage_"&amp;H$6))))),ROWS($8:19))),"")</f>
        <v>MER_RF 4343/4</v>
      </c>
      <c r="I19" s="43" t="str">
        <f t="array" aca="1" ref="I19" ca="1">IFERROR(INDEX(INDIRECT("Plage_"&amp;I$6),SMALL(IF(COUNTIF($G:H,INDIRECT("Plage_"&amp;I$6))=0,ROW(INDIRECT("1:"&amp;ROWS(INDIRECT("Plage_"&amp;I$6))))),ROWS($8:19))),"")</f>
        <v/>
      </c>
      <c r="J19" s="43" t="str">
        <f t="array" aca="1" ref="J19" ca="1">IFERROR(INDEX(INDIRECT("Plage_"&amp;J$6),SMALL(IF(COUNTIF($G:I,INDIRECT("Plage_"&amp;J$6))=0,ROW(INDIRECT("1:"&amp;ROWS(INDIRECT("Plage_"&amp;J$6))))),ROWS($8:19))),"")</f>
        <v/>
      </c>
      <c r="K19" s="47" t="str">
        <f t="array" aca="1" ref="K19" ca="1">IFERROR(INDEX(INDIRECT("Plage_"&amp;K$6),SMALL(IF(COUNTIF($G:J,INDIRECT("Plage_"&amp;K$6))=0,ROW(INDIRECT("1:"&amp;ROWS(INDIRECT("Plage_"&amp;K$6))))),ROWS($8:19))),"")</f>
        <v/>
      </c>
    </row>
    <row r="20" spans="1:11">
      <c r="A20" s="28" t="str">
        <f t="shared" ca="1" si="0"/>
        <v>MA</v>
      </c>
      <c r="B20" s="29" t="str">
        <f t="shared" ca="1" si="1"/>
        <v>RF 1802/1</v>
      </c>
      <c r="C20" s="55">
        <f t="array" aca="1" ref="C20" ca="1">SUM(IFERROR(SUMIF(INDIRECT("Plage_"&amp;ROW($3:$6)),F20,INDIRECT("Champ_"&amp;ROW($3:$6))),0))</f>
        <v>2</v>
      </c>
      <c r="F20" s="53" t="str">
        <f t="array" aca="1" ref="F20" ca="1">IFERROR(INDIRECT(ADDRESS(MOD(MIN(IF((Zone&lt;&gt;"")*(COUNTIF(F$7:F19,Zone)=0),COUNTIF(Zone,"&lt;"&amp;Zone)*10^5+ROW(Zone))),10^5),MOD(MOD(MIN(IF((Zone&lt;&gt;"")*(COUNTIF(F$7:F19,Zone)=0),COUNTIF(Zone,"&lt;"&amp;Zone)*10^5+ROW(Zone)*10^2+COLUMN(Zone))),10^5),10^2))),"")</f>
        <v>MA_RF 1802/1</v>
      </c>
      <c r="H20" s="46" t="str">
        <f t="array" aca="1" ref="H20" ca="1">IFERROR(INDEX(INDIRECT("Plage_"&amp;H$6),SMALL(IF(COUNTIF($G:G,INDIRECT("Plage_"&amp;H$6))=0,ROW(INDIRECT("1:"&amp;ROWS(INDIRECT("Plage_"&amp;H$6))))),ROWS($8:20))),"")</f>
        <v>PRO_RF 8218/1</v>
      </c>
      <c r="I20" s="43" t="str">
        <f t="array" aca="1" ref="I20" ca="1">IFERROR(INDEX(INDIRECT("Plage_"&amp;I$6),SMALL(IF(COUNTIF($G:H,INDIRECT("Plage_"&amp;I$6))=0,ROW(INDIRECT("1:"&amp;ROWS(INDIRECT("Plage_"&amp;I$6))))),ROWS($8:20))),"")</f>
        <v/>
      </c>
      <c r="J20" s="43" t="str">
        <f t="array" aca="1" ref="J20" ca="1">IFERROR(INDEX(INDIRECT("Plage_"&amp;J$6),SMALL(IF(COUNTIF($G:I,INDIRECT("Plage_"&amp;J$6))=0,ROW(INDIRECT("1:"&amp;ROWS(INDIRECT("Plage_"&amp;J$6))))),ROWS($8:20))),"")</f>
        <v/>
      </c>
      <c r="K20" s="47" t="str">
        <f t="array" aca="1" ref="K20" ca="1">IFERROR(INDEX(INDIRECT("Plage_"&amp;K$6),SMALL(IF(COUNTIF($G:J,INDIRECT("Plage_"&amp;K$6))=0,ROW(INDIRECT("1:"&amp;ROWS(INDIRECT("Plage_"&amp;K$6))))),ROWS($8:20))),"")</f>
        <v/>
      </c>
    </row>
    <row r="21" spans="1:11">
      <c r="A21" s="28" t="str">
        <f t="shared" ca="1" si="0"/>
        <v>MAS</v>
      </c>
      <c r="B21" s="29" t="str">
        <f t="shared" ca="1" si="1"/>
        <v>RF 1807/1</v>
      </c>
      <c r="C21" s="55">
        <f t="array" aca="1" ref="C21" ca="1">SUM(IFERROR(SUMIF(INDIRECT("Plage_"&amp;ROW($3:$6)),F21,INDIRECT("Champ_"&amp;ROW($3:$6))),0))</f>
        <v>0</v>
      </c>
      <c r="F21" s="53" t="str">
        <f t="array" aca="1" ref="F21" ca="1">IFERROR(INDIRECT(ADDRESS(MOD(MIN(IF((Zone&lt;&gt;"")*(COUNTIF(F$7:F20,Zone)=0),COUNTIF(Zone,"&lt;"&amp;Zone)*10^5+ROW(Zone))),10^5),MOD(MOD(MIN(IF((Zone&lt;&gt;"")*(COUNTIF(F$7:F20,Zone)=0),COUNTIF(Zone,"&lt;"&amp;Zone)*10^5+ROW(Zone)*10^2+COLUMN(Zone))),10^5),10^2))),"")</f>
        <v>MAS_RF 1807/1</v>
      </c>
      <c r="H21" s="46" t="str">
        <f t="array" aca="1" ref="H21" ca="1">IFERROR(INDEX(INDIRECT("Plage_"&amp;H$6),SMALL(IF(COUNTIF($G:G,INDIRECT("Plage_"&amp;H$6))=0,ROW(INDIRECT("1:"&amp;ROWS(INDIRECT("Plage_"&amp;H$6))))),ROWS($8:21))),"")</f>
        <v>PRO_RF 4376/4</v>
      </c>
      <c r="I21" s="43" t="str">
        <f t="array" aca="1" ref="I21" ca="1">IFERROR(INDEX(INDIRECT("Plage_"&amp;I$6),SMALL(IF(COUNTIF($G:H,INDIRECT("Plage_"&amp;I$6))=0,ROW(INDIRECT("1:"&amp;ROWS(INDIRECT("Plage_"&amp;I$6))))),ROWS($8:21))),"")</f>
        <v/>
      </c>
      <c r="J21" s="43" t="str">
        <f t="array" aca="1" ref="J21" ca="1">IFERROR(INDEX(INDIRECT("Plage_"&amp;J$6),SMALL(IF(COUNTIF($G:I,INDIRECT("Plage_"&amp;J$6))=0,ROW(INDIRECT("1:"&amp;ROWS(INDIRECT("Plage_"&amp;J$6))))),ROWS($8:21))),"")</f>
        <v/>
      </c>
      <c r="K21" s="47" t="str">
        <f t="array" aca="1" ref="K21" ca="1">IFERROR(INDEX(INDIRECT("Plage_"&amp;K$6),SMALL(IF(COUNTIF($G:J,INDIRECT("Plage_"&amp;K$6))=0,ROW(INDIRECT("1:"&amp;ROWS(INDIRECT("Plage_"&amp;K$6))))),ROWS($8:21))),"")</f>
        <v/>
      </c>
    </row>
    <row r="22" spans="1:11">
      <c r="A22" s="28" t="str">
        <f t="shared" ca="1" si="0"/>
        <v>MER</v>
      </c>
      <c r="B22" s="29" t="str">
        <f t="shared" ca="1" si="1"/>
        <v>RF 4343/3</v>
      </c>
      <c r="C22" s="55">
        <f t="array" aca="1" ref="C22" ca="1">SUM(IFERROR(SUMIF(INDIRECT("Plage_"&amp;ROW($3:$6)),F22,INDIRECT("Champ_"&amp;ROW($3:$6))),0))</f>
        <v>2</v>
      </c>
      <c r="F22" s="53" t="str">
        <f t="array" aca="1" ref="F22" ca="1">IFERROR(INDIRECT(ADDRESS(MOD(MIN(IF((Zone&lt;&gt;"")*(COUNTIF(F$7:F21,Zone)=0),COUNTIF(Zone,"&lt;"&amp;Zone)*10^5+ROW(Zone))),10^5),MOD(MOD(MIN(IF((Zone&lt;&gt;"")*(COUNTIF(F$7:F21,Zone)=0),COUNTIF(Zone,"&lt;"&amp;Zone)*10^5+ROW(Zone)*10^2+COLUMN(Zone))),10^5),10^2))),"")</f>
        <v>MER_RF 4343/3</v>
      </c>
      <c r="H22" s="46" t="str">
        <f t="array" aca="1" ref="H22" ca="1">IFERROR(INDEX(INDIRECT("Plage_"&amp;H$6),SMALL(IF(COUNTIF($G:G,INDIRECT("Plage_"&amp;H$6))=0,ROW(INDIRECT("1:"&amp;ROWS(INDIRECT("Plage_"&amp;H$6))))),ROWS($8:22))),"")</f>
        <v>PW_BF 001/3</v>
      </c>
      <c r="I22" s="43" t="str">
        <f t="array" aca="1" ref="I22" ca="1">IFERROR(INDEX(INDIRECT("Plage_"&amp;I$6),SMALL(IF(COUNTIF($G:H,INDIRECT("Plage_"&amp;I$6))=0,ROW(INDIRECT("1:"&amp;ROWS(INDIRECT("Plage_"&amp;I$6))))),ROWS($8:22))),"")</f>
        <v/>
      </c>
      <c r="J22" s="43" t="str">
        <f t="array" aca="1" ref="J22" ca="1">IFERROR(INDEX(INDIRECT("Plage_"&amp;J$6),SMALL(IF(COUNTIF($G:I,INDIRECT("Plage_"&amp;J$6))=0,ROW(INDIRECT("1:"&amp;ROWS(INDIRECT("Plage_"&amp;J$6))))),ROWS($8:22))),"")</f>
        <v/>
      </c>
      <c r="K22" s="47" t="str">
        <f t="array" aca="1" ref="K22" ca="1">IFERROR(INDEX(INDIRECT("Plage_"&amp;K$6),SMALL(IF(COUNTIF($G:J,INDIRECT("Plage_"&amp;K$6))=0,ROW(INDIRECT("1:"&amp;ROWS(INDIRECT("Plage_"&amp;K$6))))),ROWS($8:22))),"")</f>
        <v/>
      </c>
    </row>
    <row r="23" spans="1:11">
      <c r="A23" s="28" t="str">
        <f t="shared" ca="1" si="0"/>
        <v>MER</v>
      </c>
      <c r="B23" s="29" t="str">
        <f t="shared" ca="1" si="1"/>
        <v>RF 4343/4</v>
      </c>
      <c r="C23" s="55">
        <f t="array" aca="1" ref="C23" ca="1">SUM(IFERROR(SUMIF(INDIRECT("Plage_"&amp;ROW($3:$6)),F23,INDIRECT("Champ_"&amp;ROW($3:$6))),0))</f>
        <v>3</v>
      </c>
      <c r="F23" s="53" t="str">
        <f t="array" aca="1" ref="F23" ca="1">IFERROR(INDIRECT(ADDRESS(MOD(MIN(IF((Zone&lt;&gt;"")*(COUNTIF(F$7:F22,Zone)=0),COUNTIF(Zone,"&lt;"&amp;Zone)*10^5+ROW(Zone))),10^5),MOD(MOD(MIN(IF((Zone&lt;&gt;"")*(COUNTIF(F$7:F22,Zone)=0),COUNTIF(Zone,"&lt;"&amp;Zone)*10^5+ROW(Zone)*10^2+COLUMN(Zone))),10^5),10^2))),"")</f>
        <v>MER_RF 4343/4</v>
      </c>
      <c r="H23" s="46" t="str">
        <f t="array" aca="1" ref="H23" ca="1">IFERROR(INDEX(INDIRECT("Plage_"&amp;H$6),SMALL(IF(COUNTIF($G:G,INDIRECT("Plage_"&amp;H$6))=0,ROW(INDIRECT("1:"&amp;ROWS(INDIRECT("Plage_"&amp;H$6))))),ROWS($8:23))),"")</f>
        <v>PW_BF 001/1</v>
      </c>
      <c r="I23" s="43" t="str">
        <f t="array" aca="1" ref="I23" ca="1">IFERROR(INDEX(INDIRECT("Plage_"&amp;I$6),SMALL(IF(COUNTIF($G:H,INDIRECT("Plage_"&amp;I$6))=0,ROW(INDIRECT("1:"&amp;ROWS(INDIRECT("Plage_"&amp;I$6))))),ROWS($8:23))),"")</f>
        <v/>
      </c>
      <c r="J23" s="43" t="str">
        <f t="array" aca="1" ref="J23" ca="1">IFERROR(INDEX(INDIRECT("Plage_"&amp;J$6),SMALL(IF(COUNTIF($G:I,INDIRECT("Plage_"&amp;J$6))=0,ROW(INDIRECT("1:"&amp;ROWS(INDIRECT("Plage_"&amp;J$6))))),ROWS($8:23))),"")</f>
        <v/>
      </c>
      <c r="K23" s="47" t="str">
        <f t="array" aca="1" ref="K23" ca="1">IFERROR(INDEX(INDIRECT("Plage_"&amp;K$6),SMALL(IF(COUNTIF($G:J,INDIRECT("Plage_"&amp;K$6))=0,ROW(INDIRECT("1:"&amp;ROWS(INDIRECT("Plage_"&amp;K$6))))),ROWS($8:23))),"")</f>
        <v/>
      </c>
    </row>
    <row r="24" spans="1:11">
      <c r="A24" s="28" t="str">
        <f t="shared" ca="1" si="0"/>
        <v>MER-PR</v>
      </c>
      <c r="B24" s="29" t="str">
        <f t="shared" ca="1" si="1"/>
        <v>RF 4369/2</v>
      </c>
      <c r="C24" s="55">
        <f t="array" aca="1" ref="C24" ca="1">SUM(IFERROR(SUMIF(INDIRECT("Plage_"&amp;ROW($3:$6)),F24,INDIRECT("Champ_"&amp;ROW($3:$6))),0))</f>
        <v>0</v>
      </c>
      <c r="F24" s="53" t="str">
        <f t="array" aca="1" ref="F24" ca="1">IFERROR(INDIRECT(ADDRESS(MOD(MIN(IF((Zone&lt;&gt;"")*(COUNTIF(F$7:F23,Zone)=0),COUNTIF(Zone,"&lt;"&amp;Zone)*10^5+ROW(Zone))),10^5),MOD(MOD(MIN(IF((Zone&lt;&gt;"")*(COUNTIF(F$7:F23,Zone)=0),COUNTIF(Zone,"&lt;"&amp;Zone)*10^5+ROW(Zone)*10^2+COLUMN(Zone))),10^5),10^2))),"")</f>
        <v>MER-PR_RF 4369/2</v>
      </c>
      <c r="H24" s="46" t="str">
        <f t="array" aca="1" ref="H24" ca="1">IFERROR(INDEX(INDIRECT("Plage_"&amp;H$6),SMALL(IF(COUNTIF($G:G,INDIRECT("Plage_"&amp;H$6))=0,ROW(INDIRECT("1:"&amp;ROWS(INDIRECT("Plage_"&amp;H$6))))),ROWS($8:24))),"")</f>
        <v>PW_RF 7017/3</v>
      </c>
      <c r="I24" s="43" t="str">
        <f t="array" aca="1" ref="I24" ca="1">IFERROR(INDEX(INDIRECT("Plage_"&amp;I$6),SMALL(IF(COUNTIF($G:H,INDIRECT("Plage_"&amp;I$6))=0,ROW(INDIRECT("1:"&amp;ROWS(INDIRECT("Plage_"&amp;I$6))))),ROWS($8:24))),"")</f>
        <v/>
      </c>
      <c r="J24" s="43" t="str">
        <f t="array" aca="1" ref="J24" ca="1">IFERROR(INDEX(INDIRECT("Plage_"&amp;J$6),SMALL(IF(COUNTIF($G:I,INDIRECT("Plage_"&amp;J$6))=0,ROW(INDIRECT("1:"&amp;ROWS(INDIRECT("Plage_"&amp;J$6))))),ROWS($8:24))),"")</f>
        <v/>
      </c>
      <c r="K24" s="47" t="str">
        <f t="array" aca="1" ref="K24" ca="1">IFERROR(INDEX(INDIRECT("Plage_"&amp;K$6),SMALL(IF(COUNTIF($G:J,INDIRECT("Plage_"&amp;K$6))=0,ROW(INDIRECT("1:"&amp;ROWS(INDIRECT("Plage_"&amp;K$6))))),ROWS($8:24))),"")</f>
        <v/>
      </c>
    </row>
    <row r="25" spans="1:11">
      <c r="A25" s="28" t="str">
        <f t="shared" ca="1" si="0"/>
        <v>ODD</v>
      </c>
      <c r="B25" s="29" t="str">
        <f t="shared" ca="1" si="1"/>
        <v>RF 7940/1</v>
      </c>
      <c r="C25" s="55">
        <f t="array" aca="1" ref="C25" ca="1">SUM(IFERROR(SUMIF(INDIRECT("Plage_"&amp;ROW($3:$6)),F25,INDIRECT("Champ_"&amp;ROW($3:$6))),0))</f>
        <v>0</v>
      </c>
      <c r="F25" s="53" t="str">
        <f t="array" aca="1" ref="F25" ca="1">IFERROR(INDIRECT(ADDRESS(MOD(MIN(IF((Zone&lt;&gt;"")*(COUNTIF(F$7:F24,Zone)=0),COUNTIF(Zone,"&lt;"&amp;Zone)*10^5+ROW(Zone))),10^5),MOD(MOD(MIN(IF((Zone&lt;&gt;"")*(COUNTIF(F$7:F24,Zone)=0),COUNTIF(Zone,"&lt;"&amp;Zone)*10^5+ROW(Zone)*10^2+COLUMN(Zone))),10^5),10^2))),"")</f>
        <v>ODD_RF 7940/1</v>
      </c>
      <c r="H25" s="46" t="str">
        <f t="array" aca="1" ref="H25" ca="1">IFERROR(INDEX(INDIRECT("Plage_"&amp;H$6),SMALL(IF(COUNTIF($G:G,INDIRECT("Plage_"&amp;H$6))=0,ROW(INDIRECT("1:"&amp;ROWS(INDIRECT("Plage_"&amp;H$6))))),ROWS($8:25))),"")</f>
        <v>PW_RF 0963/1</v>
      </c>
      <c r="I25" s="43" t="str">
        <f t="array" aca="1" ref="I25" ca="1">IFERROR(INDEX(INDIRECT("Plage_"&amp;I$6),SMALL(IF(COUNTIF($G:H,INDIRECT("Plage_"&amp;I$6))=0,ROW(INDIRECT("1:"&amp;ROWS(INDIRECT("Plage_"&amp;I$6))))),ROWS($8:25))),"")</f>
        <v/>
      </c>
      <c r="J25" s="43" t="str">
        <f t="array" aca="1" ref="J25" ca="1">IFERROR(INDEX(INDIRECT("Plage_"&amp;J$6),SMALL(IF(COUNTIF($G:I,INDIRECT("Plage_"&amp;J$6))=0,ROW(INDIRECT("1:"&amp;ROWS(INDIRECT("Plage_"&amp;J$6))))),ROWS($8:25))),"")</f>
        <v/>
      </c>
      <c r="K25" s="47" t="str">
        <f t="array" aca="1" ref="K25" ca="1">IFERROR(INDEX(INDIRECT("Plage_"&amp;K$6),SMALL(IF(COUNTIF($G:J,INDIRECT("Plage_"&amp;K$6))=0,ROW(INDIRECT("1:"&amp;ROWS(INDIRECT("Plage_"&amp;K$6))))),ROWS($8:25))),"")</f>
        <v/>
      </c>
    </row>
    <row r="26" spans="1:11">
      <c r="A26" s="28" t="str">
        <f t="shared" ca="1" si="0"/>
        <v>PRO</v>
      </c>
      <c r="B26" s="29" t="str">
        <f t="shared" ca="1" si="1"/>
        <v>RF 4376/4</v>
      </c>
      <c r="C26" s="55">
        <f t="array" aca="1" ref="C26" ca="1">SUM(IFERROR(SUMIF(INDIRECT("Plage_"&amp;ROW($3:$6)),F26,INDIRECT("Champ_"&amp;ROW($3:$6))),0))</f>
        <v>2</v>
      </c>
      <c r="F26" s="53" t="str">
        <f t="array" aca="1" ref="F26" ca="1">IFERROR(INDIRECT(ADDRESS(MOD(MIN(IF((Zone&lt;&gt;"")*(COUNTIF(F$7:F25,Zone)=0),COUNTIF(Zone,"&lt;"&amp;Zone)*10^5+ROW(Zone))),10^5),MOD(MOD(MIN(IF((Zone&lt;&gt;"")*(COUNTIF(F$7:F25,Zone)=0),COUNTIF(Zone,"&lt;"&amp;Zone)*10^5+ROW(Zone)*10^2+COLUMN(Zone))),10^5),10^2))),"")</f>
        <v>PRO_RF 4376/4</v>
      </c>
      <c r="H26" s="46" t="str">
        <f t="array" aca="1" ref="H26" ca="1">IFERROR(INDEX(INDIRECT("Plage_"&amp;H$6),SMALL(IF(COUNTIF($G:G,INDIRECT("Plage_"&amp;H$6))=0,ROW(INDIRECT("1:"&amp;ROWS(INDIRECT("Plage_"&amp;H$6))))),ROWS($8:26))),"")</f>
        <v>PW 12_RF 7017/3</v>
      </c>
      <c r="I26" s="43" t="str">
        <f t="array" aca="1" ref="I26" ca="1">IFERROR(INDEX(INDIRECT("Plage_"&amp;I$6),SMALL(IF(COUNTIF($G:H,INDIRECT("Plage_"&amp;I$6))=0,ROW(INDIRECT("1:"&amp;ROWS(INDIRECT("Plage_"&amp;I$6))))),ROWS($8:26))),"")</f>
        <v/>
      </c>
      <c r="J26" s="43" t="str">
        <f t="array" aca="1" ref="J26" ca="1">IFERROR(INDEX(INDIRECT("Plage_"&amp;J$6),SMALL(IF(COUNTIF($G:I,INDIRECT("Plage_"&amp;J$6))=0,ROW(INDIRECT("1:"&amp;ROWS(INDIRECT("Plage_"&amp;J$6))))),ROWS($8:26))),"")</f>
        <v/>
      </c>
      <c r="K26" s="47" t="str">
        <f t="array" aca="1" ref="K26" ca="1">IFERROR(INDEX(INDIRECT("Plage_"&amp;K$6),SMALL(IF(COUNTIF($G:J,INDIRECT("Plage_"&amp;K$6))=0,ROW(INDIRECT("1:"&amp;ROWS(INDIRECT("Plage_"&amp;K$6))))),ROWS($8:26))),"")</f>
        <v/>
      </c>
    </row>
    <row r="27" spans="1:11">
      <c r="A27" s="28" t="str">
        <f t="shared" ca="1" si="0"/>
        <v>PRO</v>
      </c>
      <c r="B27" s="29" t="str">
        <f t="shared" ca="1" si="1"/>
        <v>RF 8218/1</v>
      </c>
      <c r="C27" s="55">
        <f t="array" aca="1" ref="C27" ca="1">SUM(IFERROR(SUMIF(INDIRECT("Plage_"&amp;ROW($3:$6)),F27,INDIRECT("Champ_"&amp;ROW($3:$6))),0))</f>
        <v>6</v>
      </c>
      <c r="F27" s="53" t="str">
        <f t="array" aca="1" ref="F27" ca="1">IFERROR(INDIRECT(ADDRESS(MOD(MIN(IF((Zone&lt;&gt;"")*(COUNTIF(F$7:F26,Zone)=0),COUNTIF(Zone,"&lt;"&amp;Zone)*10^5+ROW(Zone))),10^5),MOD(MOD(MIN(IF((Zone&lt;&gt;"")*(COUNTIF(F$7:F26,Zone)=0),COUNTIF(Zone,"&lt;"&amp;Zone)*10^5+ROW(Zone)*10^2+COLUMN(Zone))),10^5),10^2))),"")</f>
        <v>PRO_RF 8218/1</v>
      </c>
      <c r="H27" s="46" t="str">
        <f t="array" aca="1" ref="H27" ca="1">IFERROR(INDEX(INDIRECT("Plage_"&amp;H$6),SMALL(IF(COUNTIF($G:G,INDIRECT("Plage_"&amp;H$6))=0,ROW(INDIRECT("1:"&amp;ROWS(INDIRECT("Plage_"&amp;H$6))))),ROWS($8:27))),"")</f>
        <v>PW 12/5_RF 7017/3</v>
      </c>
      <c r="I27" s="43" t="str">
        <f t="array" aca="1" ref="I27" ca="1">IFERROR(INDEX(INDIRECT("Plage_"&amp;I$6),SMALL(IF(COUNTIF($G:H,INDIRECT("Plage_"&amp;I$6))=0,ROW(INDIRECT("1:"&amp;ROWS(INDIRECT("Plage_"&amp;I$6))))),ROWS($8:27))),"")</f>
        <v/>
      </c>
      <c r="J27" s="43" t="str">
        <f t="array" aca="1" ref="J27" ca="1">IFERROR(INDEX(INDIRECT("Plage_"&amp;J$6),SMALL(IF(COUNTIF($G:I,INDIRECT("Plage_"&amp;J$6))=0,ROW(INDIRECT("1:"&amp;ROWS(INDIRECT("Plage_"&amp;J$6))))),ROWS($8:27))),"")</f>
        <v/>
      </c>
      <c r="K27" s="47" t="str">
        <f t="array" aca="1" ref="K27" ca="1">IFERROR(INDEX(INDIRECT("Plage_"&amp;K$6),SMALL(IF(COUNTIF($G:J,INDIRECT("Plage_"&amp;K$6))=0,ROW(INDIRECT("1:"&amp;ROWS(INDIRECT("Plage_"&amp;K$6))))),ROWS($8:27))),"")</f>
        <v/>
      </c>
    </row>
    <row r="28" spans="1:11">
      <c r="A28" s="28" t="str">
        <f t="shared" ca="1" si="0"/>
        <v>PU+PRO</v>
      </c>
      <c r="B28" s="29" t="str">
        <f t="shared" ca="1" si="1"/>
        <v>RF 4476/1</v>
      </c>
      <c r="C28" s="55">
        <f t="array" aca="1" ref="C28" ca="1">SUM(IFERROR(SUMIF(INDIRECT("Plage_"&amp;ROW($3:$6)),F28,INDIRECT("Champ_"&amp;ROW($3:$6))),0))</f>
        <v>0</v>
      </c>
      <c r="F28" s="53" t="str">
        <f t="array" aca="1" ref="F28" ca="1">IFERROR(INDIRECT(ADDRESS(MOD(MIN(IF((Zone&lt;&gt;"")*(COUNTIF(F$7:F27,Zone)=0),COUNTIF(Zone,"&lt;"&amp;Zone)*10^5+ROW(Zone))),10^5),MOD(MOD(MIN(IF((Zone&lt;&gt;"")*(COUNTIF(F$7:F27,Zone)=0),COUNTIF(Zone,"&lt;"&amp;Zone)*10^5+ROW(Zone)*10^2+COLUMN(Zone))),10^5),10^2))),"")</f>
        <v>PU+PRO_RF 4476/1</v>
      </c>
      <c r="H28" s="46" t="str">
        <f t="array" aca="1" ref="H28" ca="1">IFERROR(INDEX(INDIRECT("Plage_"&amp;H$6),SMALL(IF(COUNTIF($G:G,INDIRECT("Plage_"&amp;H$6))=0,ROW(INDIRECT("1:"&amp;ROWS(INDIRECT("Plage_"&amp;H$6))))),ROWS($8:28))),"")</f>
        <v>PW 5_BF 001/1</v>
      </c>
      <c r="I28" s="43" t="str">
        <f t="array" aca="1" ref="I28" ca="1">IFERROR(INDEX(INDIRECT("Plage_"&amp;I$6),SMALL(IF(COUNTIF($G:H,INDIRECT("Plage_"&amp;I$6))=0,ROW(INDIRECT("1:"&amp;ROWS(INDIRECT("Plage_"&amp;I$6))))),ROWS($8:28))),"")</f>
        <v/>
      </c>
      <c r="J28" s="43" t="str">
        <f t="array" aca="1" ref="J28" ca="1">IFERROR(INDEX(INDIRECT("Plage_"&amp;J$6),SMALL(IF(COUNTIF($G:I,INDIRECT("Plage_"&amp;J$6))=0,ROW(INDIRECT("1:"&amp;ROWS(INDIRECT("Plage_"&amp;J$6))))),ROWS($8:28))),"")</f>
        <v/>
      </c>
      <c r="K28" s="47" t="str">
        <f t="array" aca="1" ref="K28" ca="1">IFERROR(INDEX(INDIRECT("Plage_"&amp;K$6),SMALL(IF(COUNTIF($G:J,INDIRECT("Plage_"&amp;K$6))=0,ROW(INDIRECT("1:"&amp;ROWS(INDIRECT("Plage_"&amp;K$6))))),ROWS($8:28))),"")</f>
        <v/>
      </c>
    </row>
    <row r="29" spans="1:11">
      <c r="A29" s="28" t="str">
        <f t="shared" ca="1" si="0"/>
        <v>PW 12/5</v>
      </c>
      <c r="B29" s="29" t="str">
        <f t="shared" ca="1" si="1"/>
        <v>RF 7017/3</v>
      </c>
      <c r="C29" s="55">
        <f t="array" aca="1" ref="C29" ca="1">SUM(IFERROR(SUMIF(INDIRECT("Plage_"&amp;ROW($3:$6)),F29,INDIRECT("Champ_"&amp;ROW($3:$6))),0))</f>
        <v>1</v>
      </c>
      <c r="F29" s="53" t="str">
        <f t="array" aca="1" ref="F29" ca="1">IFERROR(INDIRECT(ADDRESS(MOD(MIN(IF((Zone&lt;&gt;"")*(COUNTIF(F$7:F28,Zone)=0),COUNTIF(Zone,"&lt;"&amp;Zone)*10^5+ROW(Zone))),10^5),MOD(MOD(MIN(IF((Zone&lt;&gt;"")*(COUNTIF(F$7:F28,Zone)=0),COUNTIF(Zone,"&lt;"&amp;Zone)*10^5+ROW(Zone)*10^2+COLUMN(Zone))),10^5),10^2))),"")</f>
        <v>PW 12/5_RF 7017/3</v>
      </c>
      <c r="H29" s="46" t="str">
        <f t="array" aca="1" ref="H29" ca="1">IFERROR(INDEX(INDIRECT("Plage_"&amp;H$6),SMALL(IF(COUNTIF($G:G,INDIRECT("Plage_"&amp;H$6))=0,ROW(INDIRECT("1:"&amp;ROWS(INDIRECT("Plage_"&amp;H$6))))),ROWS($8:29))),"")</f>
        <v>RU_RF 017/1</v>
      </c>
      <c r="I29" s="43" t="str">
        <f t="array" aca="1" ref="I29" ca="1">IFERROR(INDEX(INDIRECT("Plage_"&amp;I$6),SMALL(IF(COUNTIF($G:H,INDIRECT("Plage_"&amp;I$6))=0,ROW(INDIRECT("1:"&amp;ROWS(INDIRECT("Plage_"&amp;I$6))))),ROWS($8:29))),"")</f>
        <v/>
      </c>
      <c r="J29" s="43" t="str">
        <f t="array" aca="1" ref="J29" ca="1">IFERROR(INDEX(INDIRECT("Plage_"&amp;J$6),SMALL(IF(COUNTIF($G:I,INDIRECT("Plage_"&amp;J$6))=0,ROW(INDIRECT("1:"&amp;ROWS(INDIRECT("Plage_"&amp;J$6))))),ROWS($8:29))),"")</f>
        <v/>
      </c>
      <c r="K29" s="47" t="str">
        <f t="array" aca="1" ref="K29" ca="1">IFERROR(INDEX(INDIRECT("Plage_"&amp;K$6),SMALL(IF(COUNTIF($G:J,INDIRECT("Plage_"&amp;K$6))=0,ROW(INDIRECT("1:"&amp;ROWS(INDIRECT("Plage_"&amp;K$6))))),ROWS($8:29))),"")</f>
        <v/>
      </c>
    </row>
    <row r="30" spans="1:11">
      <c r="A30" s="28" t="str">
        <f t="shared" ca="1" si="0"/>
        <v>PW 12</v>
      </c>
      <c r="B30" s="29" t="str">
        <f t="shared" ca="1" si="1"/>
        <v>RF 7017/3</v>
      </c>
      <c r="C30" s="55">
        <f t="array" aca="1" ref="C30" ca="1">SUM(IFERROR(SUMIF(INDIRECT("Plage_"&amp;ROW($3:$6)),F30,INDIRECT("Champ_"&amp;ROW($3:$6))),0))</f>
        <v>14</v>
      </c>
      <c r="F30" s="53" t="str">
        <f t="array" aca="1" ref="F30" ca="1">IFERROR(INDIRECT(ADDRESS(MOD(MIN(IF((Zone&lt;&gt;"")*(COUNTIF(F$7:F29,Zone)=0),COUNTIF(Zone,"&lt;"&amp;Zone)*10^5+ROW(Zone))),10^5),MOD(MOD(MIN(IF((Zone&lt;&gt;"")*(COUNTIF(F$7:F29,Zone)=0),COUNTIF(Zone,"&lt;"&amp;Zone)*10^5+ROW(Zone)*10^2+COLUMN(Zone))),10^5),10^2))),"")</f>
        <v>PW 12_RF 7017/3</v>
      </c>
      <c r="H30" s="46" t="str">
        <f t="array" aca="1" ref="H30" ca="1">IFERROR(INDEX(INDIRECT("Plage_"&amp;H$6),SMALL(IF(COUNTIF($G:G,INDIRECT("Plage_"&amp;H$6))=0,ROW(INDIRECT("1:"&amp;ROWS(INDIRECT("Plage_"&amp;H$6))))),ROWS($8:30))),"")</f>
        <v>SC_RF 7741/1</v>
      </c>
      <c r="I30" s="43" t="str">
        <f t="array" aca="1" ref="I30" ca="1">IFERROR(INDEX(INDIRECT("Plage_"&amp;I$6),SMALL(IF(COUNTIF($G:H,INDIRECT("Plage_"&amp;I$6))=0,ROW(INDIRECT("1:"&amp;ROWS(INDIRECT("Plage_"&amp;I$6))))),ROWS($8:30))),"")</f>
        <v/>
      </c>
      <c r="J30" s="43" t="str">
        <f t="array" aca="1" ref="J30" ca="1">IFERROR(INDEX(INDIRECT("Plage_"&amp;J$6),SMALL(IF(COUNTIF($G:I,INDIRECT("Plage_"&amp;J$6))=0,ROW(INDIRECT("1:"&amp;ROWS(INDIRECT("Plage_"&amp;J$6))))),ROWS($8:30))),"")</f>
        <v/>
      </c>
      <c r="K30" s="47" t="str">
        <f t="array" aca="1" ref="K30" ca="1">IFERROR(INDEX(INDIRECT("Plage_"&amp;K$6),SMALL(IF(COUNTIF($G:J,INDIRECT("Plage_"&amp;K$6))=0,ROW(INDIRECT("1:"&amp;ROWS(INDIRECT("Plage_"&amp;K$6))))),ROWS($8:30))),"")</f>
        <v/>
      </c>
    </row>
    <row r="31" spans="1:11">
      <c r="A31" s="28" t="str">
        <f t="shared" ca="1" si="0"/>
        <v>PW 5</v>
      </c>
      <c r="B31" s="29" t="str">
        <f t="shared" ca="1" si="1"/>
        <v>BF 001/1</v>
      </c>
      <c r="C31" s="55">
        <f t="array" aca="1" ref="C31" ca="1">SUM(IFERROR(SUMIF(INDIRECT("Plage_"&amp;ROW($3:$6)),F31,INDIRECT("Champ_"&amp;ROW($3:$6))),0))</f>
        <v>2</v>
      </c>
      <c r="F31" s="53" t="str">
        <f t="array" aca="1" ref="F31" ca="1">IFERROR(INDIRECT(ADDRESS(MOD(MIN(IF((Zone&lt;&gt;"")*(COUNTIF(F$7:F30,Zone)=0),COUNTIF(Zone,"&lt;"&amp;Zone)*10^5+ROW(Zone))),10^5),MOD(MOD(MIN(IF((Zone&lt;&gt;"")*(COUNTIF(F$7:F30,Zone)=0),COUNTIF(Zone,"&lt;"&amp;Zone)*10^5+ROW(Zone)*10^2+COLUMN(Zone))),10^5),10^2))),"")</f>
        <v>PW 5_BF 001/1</v>
      </c>
      <c r="H31" s="46" t="str">
        <f t="array" aca="1" ref="H31" ca="1">IFERROR(INDEX(INDIRECT("Plage_"&amp;H$6),SMALL(IF(COUNTIF($G:G,INDIRECT("Plage_"&amp;H$6))=0,ROW(INDIRECT("1:"&amp;ROWS(INDIRECT("Plage_"&amp;H$6))))),ROWS($8:31))),"")</f>
        <v>SCS_RF 7901/1</v>
      </c>
      <c r="I31" s="43" t="str">
        <f t="array" aca="1" ref="I31" ca="1">IFERROR(INDEX(INDIRECT("Plage_"&amp;I$6),SMALL(IF(COUNTIF($G:H,INDIRECT("Plage_"&amp;I$6))=0,ROW(INDIRECT("1:"&amp;ROWS(INDIRECT("Plage_"&amp;I$6))))),ROWS($8:31))),"")</f>
        <v/>
      </c>
      <c r="J31" s="43" t="str">
        <f t="array" aca="1" ref="J31" ca="1">IFERROR(INDEX(INDIRECT("Plage_"&amp;J$6),SMALL(IF(COUNTIF($G:I,INDIRECT("Plage_"&amp;J$6))=0,ROW(INDIRECT("1:"&amp;ROWS(INDIRECT("Plage_"&amp;J$6))))),ROWS($8:31))),"")</f>
        <v/>
      </c>
      <c r="K31" s="47" t="str">
        <f t="array" aca="1" ref="K31" ca="1">IFERROR(INDEX(INDIRECT("Plage_"&amp;K$6),SMALL(IF(COUNTIF($G:J,INDIRECT("Plage_"&amp;K$6))=0,ROW(INDIRECT("1:"&amp;ROWS(INDIRECT("Plage_"&amp;K$6))))),ROWS($8:31))),"")</f>
        <v/>
      </c>
    </row>
    <row r="32" spans="1:11">
      <c r="A32" s="28" t="str">
        <f t="shared" ca="1" si="0"/>
        <v>PW</v>
      </c>
      <c r="B32" s="29" t="str">
        <f t="shared" ca="1" si="1"/>
        <v>BF 001/1</v>
      </c>
      <c r="C32" s="55">
        <f t="array" aca="1" ref="C32" ca="1">SUM(IFERROR(SUMIF(INDIRECT("Plage_"&amp;ROW($3:$6)),F32,INDIRECT("Champ_"&amp;ROW($3:$6))),0))</f>
        <v>2</v>
      </c>
      <c r="F32" s="53" t="str">
        <f t="array" aca="1" ref="F32" ca="1">IFERROR(INDIRECT(ADDRESS(MOD(MIN(IF((Zone&lt;&gt;"")*(COUNTIF(F$7:F31,Zone)=0),COUNTIF(Zone,"&lt;"&amp;Zone)*10^5+ROW(Zone))),10^5),MOD(MOD(MIN(IF((Zone&lt;&gt;"")*(COUNTIF(F$7:F31,Zone)=0),COUNTIF(Zone,"&lt;"&amp;Zone)*10^5+ROW(Zone)*10^2+COLUMN(Zone))),10^5),10^2))),"")</f>
        <v>PW_BF 001/1</v>
      </c>
      <c r="H32" s="46" t="str">
        <f t="array" aca="1" ref="H32" ca="1">IFERROR(INDEX(INDIRECT("Plage_"&amp;H$6),SMALL(IF(COUNTIF($G:G,INDIRECT("Plage_"&amp;H$6))=0,ROW(INDIRECT("1:"&amp;ROWS(INDIRECT("Plage_"&amp;H$6))))),ROWS($8:32))),"")</f>
        <v>T1 _RF 7657/1</v>
      </c>
      <c r="I32" s="43" t="str">
        <f t="array" aca="1" ref="I32" ca="1">IFERROR(INDEX(INDIRECT("Plage_"&amp;I$6),SMALL(IF(COUNTIF($G:H,INDIRECT("Plage_"&amp;I$6))=0,ROW(INDIRECT("1:"&amp;ROWS(INDIRECT("Plage_"&amp;I$6))))),ROWS($8:32))),"")</f>
        <v/>
      </c>
      <c r="J32" s="43" t="str">
        <f t="array" aca="1" ref="J32" ca="1">IFERROR(INDEX(INDIRECT("Plage_"&amp;J$6),SMALL(IF(COUNTIF($G:I,INDIRECT("Plage_"&amp;J$6))=0,ROW(INDIRECT("1:"&amp;ROWS(INDIRECT("Plage_"&amp;J$6))))),ROWS($8:32))),"")</f>
        <v/>
      </c>
      <c r="K32" s="47" t="str">
        <f t="array" aca="1" ref="K32" ca="1">IFERROR(INDEX(INDIRECT("Plage_"&amp;K$6),SMALL(IF(COUNTIF($G:J,INDIRECT("Plage_"&amp;K$6))=0,ROW(INDIRECT("1:"&amp;ROWS(INDIRECT("Plage_"&amp;K$6))))),ROWS($8:32))),"")</f>
        <v/>
      </c>
    </row>
    <row r="33" spans="1:11">
      <c r="A33" s="28" t="str">
        <f t="shared" ca="1" si="0"/>
        <v>PW</v>
      </c>
      <c r="B33" s="29" t="str">
        <f t="shared" ca="1" si="1"/>
        <v>BF 001/3</v>
      </c>
      <c r="C33" s="55">
        <f t="array" aca="1" ref="C33" ca="1">SUM(IFERROR(SUMIF(INDIRECT("Plage_"&amp;ROW($3:$6)),F33,INDIRECT("Champ_"&amp;ROW($3:$6))),0))</f>
        <v>2</v>
      </c>
      <c r="F33" s="53" t="str">
        <f t="array" aca="1" ref="F33" ca="1">IFERROR(INDIRECT(ADDRESS(MOD(MIN(IF((Zone&lt;&gt;"")*(COUNTIF(F$7:F32,Zone)=0),COUNTIF(Zone,"&lt;"&amp;Zone)*10^5+ROW(Zone))),10^5),MOD(MOD(MIN(IF((Zone&lt;&gt;"")*(COUNTIF(F$7:F32,Zone)=0),COUNTIF(Zone,"&lt;"&amp;Zone)*10^5+ROW(Zone)*10^2+COLUMN(Zone))),10^5),10^2))),"")</f>
        <v>PW_BF 001/3</v>
      </c>
      <c r="H33" s="46" t="str">
        <f t="array" aca="1" ref="H33" ca="1">IFERROR(INDEX(INDIRECT("Plage_"&amp;H$6),SMALL(IF(COUNTIF($G:G,INDIRECT("Plage_"&amp;H$6))=0,ROW(INDIRECT("1:"&amp;ROWS(INDIRECT("Plage_"&amp;H$6))))),ROWS($8:33))),"")</f>
        <v>T1C_RF 7630/1</v>
      </c>
      <c r="I33" s="43" t="str">
        <f t="array" aca="1" ref="I33" ca="1">IFERROR(INDEX(INDIRECT("Plage_"&amp;I$6),SMALL(IF(COUNTIF($G:H,INDIRECT("Plage_"&amp;I$6))=0,ROW(INDIRECT("1:"&amp;ROWS(INDIRECT("Plage_"&amp;I$6))))),ROWS($8:33))),"")</f>
        <v/>
      </c>
      <c r="J33" s="43" t="str">
        <f t="array" aca="1" ref="J33" ca="1">IFERROR(INDEX(INDIRECT("Plage_"&amp;J$6),SMALL(IF(COUNTIF($G:I,INDIRECT("Plage_"&amp;J$6))=0,ROW(INDIRECT("1:"&amp;ROWS(INDIRECT("Plage_"&amp;J$6))))),ROWS($8:33))),"")</f>
        <v/>
      </c>
      <c r="K33" s="47" t="str">
        <f t="array" aca="1" ref="K33" ca="1">IFERROR(INDEX(INDIRECT("Plage_"&amp;K$6),SMALL(IF(COUNTIF($G:J,INDIRECT("Plage_"&amp;K$6))=0,ROW(INDIRECT("1:"&amp;ROWS(INDIRECT("Plage_"&amp;K$6))))),ROWS($8:33))),"")</f>
        <v/>
      </c>
    </row>
    <row r="34" spans="1:11">
      <c r="A34" s="28" t="str">
        <f t="shared" ca="1" si="0"/>
        <v>PW</v>
      </c>
      <c r="B34" s="29" t="str">
        <f t="shared" ca="1" si="1"/>
        <v>RF 0963/1</v>
      </c>
      <c r="C34" s="55">
        <f t="array" aca="1" ref="C34" ca="1">SUM(IFERROR(SUMIF(INDIRECT("Plage_"&amp;ROW($3:$6)),F34,INDIRECT("Champ_"&amp;ROW($3:$6))),0))</f>
        <v>2</v>
      </c>
      <c r="F34" s="53" t="str">
        <f t="array" aca="1" ref="F34" ca="1">IFERROR(INDIRECT(ADDRESS(MOD(MIN(IF((Zone&lt;&gt;"")*(COUNTIF(F$7:F33,Zone)=0),COUNTIF(Zone,"&lt;"&amp;Zone)*10^5+ROW(Zone))),10^5),MOD(MOD(MIN(IF((Zone&lt;&gt;"")*(COUNTIF(F$7:F33,Zone)=0),COUNTIF(Zone,"&lt;"&amp;Zone)*10^5+ROW(Zone)*10^2+COLUMN(Zone))),10^5),10^2))),"")</f>
        <v>PW_RF 0963/1</v>
      </c>
      <c r="H34" s="46" t="str">
        <f t="array" aca="1" ref="H34" ca="1">IFERROR(INDEX(INDIRECT("Plage_"&amp;H$6),SMALL(IF(COUNTIF($G:G,INDIRECT("Plage_"&amp;H$6))=0,ROW(INDIRECT("1:"&amp;ROWS(INDIRECT("Plage_"&amp;H$6))))),ROWS($8:34))),"")</f>
        <v>TLU_RF 7503/1</v>
      </c>
      <c r="I34" s="43" t="str">
        <f t="array" aca="1" ref="I34" ca="1">IFERROR(INDEX(INDIRECT("Plage_"&amp;I$6),SMALL(IF(COUNTIF($G:H,INDIRECT("Plage_"&amp;I$6))=0,ROW(INDIRECT("1:"&amp;ROWS(INDIRECT("Plage_"&amp;I$6))))),ROWS($8:34))),"")</f>
        <v/>
      </c>
      <c r="J34" s="43" t="str">
        <f t="array" aca="1" ref="J34" ca="1">IFERROR(INDEX(INDIRECT("Plage_"&amp;J$6),SMALL(IF(COUNTIF($G:I,INDIRECT("Plage_"&amp;J$6))=0,ROW(INDIRECT("1:"&amp;ROWS(INDIRECT("Plage_"&amp;J$6))))),ROWS($8:34))),"")</f>
        <v/>
      </c>
      <c r="K34" s="47" t="str">
        <f t="array" aca="1" ref="K34" ca="1">IFERROR(INDEX(INDIRECT("Plage_"&amp;K$6),SMALL(IF(COUNTIF($G:J,INDIRECT("Plage_"&amp;K$6))=0,ROW(INDIRECT("1:"&amp;ROWS(INDIRECT("Plage_"&amp;K$6))))),ROWS($8:34))),"")</f>
        <v/>
      </c>
    </row>
    <row r="35" spans="1:11">
      <c r="A35" s="28" t="str">
        <f t="shared" ca="1" si="0"/>
        <v>PW</v>
      </c>
      <c r="B35" s="29" t="str">
        <f t="shared" ca="1" si="1"/>
        <v>RF 7017/3</v>
      </c>
      <c r="C35" s="55">
        <f t="array" aca="1" ref="C35" ca="1">SUM(IFERROR(SUMIF(INDIRECT("Plage_"&amp;ROW($3:$6)),F35,INDIRECT("Champ_"&amp;ROW($3:$6))),0))</f>
        <v>4</v>
      </c>
      <c r="F35" s="53" t="str">
        <f t="array" aca="1" ref="F35" ca="1">IFERROR(INDIRECT(ADDRESS(MOD(MIN(IF((Zone&lt;&gt;"")*(COUNTIF(F$7:F34,Zone)=0),COUNTIF(Zone,"&lt;"&amp;Zone)*10^5+ROW(Zone))),10^5),MOD(MOD(MIN(IF((Zone&lt;&gt;"")*(COUNTIF(F$7:F34,Zone)=0),COUNTIF(Zone,"&lt;"&amp;Zone)*10^5+ROW(Zone)*10^2+COLUMN(Zone))),10^5),10^2))),"")</f>
        <v>PW_RF 7017/3</v>
      </c>
      <c r="H35" s="46" t="str">
        <f t="array" aca="1" ref="H35" ca="1">IFERROR(INDEX(INDIRECT("Plage_"&amp;H$6),SMALL(IF(COUNTIF($G:G,INDIRECT("Plage_"&amp;H$6))=0,ROW(INDIRECT("1:"&amp;ROWS(INDIRECT("Plage_"&amp;H$6))))),ROWS($8:35))),"")</f>
        <v>TST_RF 7027/1</v>
      </c>
      <c r="I35" s="43" t="str">
        <f t="array" aca="1" ref="I35" ca="1">IFERROR(INDEX(INDIRECT("Plage_"&amp;I$6),SMALL(IF(COUNTIF($G:H,INDIRECT("Plage_"&amp;I$6))=0,ROW(INDIRECT("1:"&amp;ROWS(INDIRECT("Plage_"&amp;I$6))))),ROWS($8:35))),"")</f>
        <v/>
      </c>
      <c r="J35" s="43" t="str">
        <f t="array" aca="1" ref="J35" ca="1">IFERROR(INDEX(INDIRECT("Plage_"&amp;J$6),SMALL(IF(COUNTIF($G:I,INDIRECT("Plage_"&amp;J$6))=0,ROW(INDIRECT("1:"&amp;ROWS(INDIRECT("Plage_"&amp;J$6))))),ROWS($8:35))),"")</f>
        <v/>
      </c>
      <c r="K35" s="47" t="str">
        <f t="array" aca="1" ref="K35" ca="1">IFERROR(INDEX(INDIRECT("Plage_"&amp;K$6),SMALL(IF(COUNTIF($G:J,INDIRECT("Plage_"&amp;K$6))=0,ROW(INDIRECT("1:"&amp;ROWS(INDIRECT("Plage_"&amp;K$6))))),ROWS($8:35))),"")</f>
        <v/>
      </c>
    </row>
    <row r="36" spans="1:11">
      <c r="A36" s="28" t="str">
        <f t="shared" ca="1" si="0"/>
        <v>RU</v>
      </c>
      <c r="B36" s="29" t="str">
        <f t="shared" ca="1" si="1"/>
        <v>RF 017/1</v>
      </c>
      <c r="C36" s="55">
        <f t="array" aca="1" ref="C36" ca="1">SUM(IFERROR(SUMIF(INDIRECT("Plage_"&amp;ROW($3:$6)),F36,INDIRECT("Champ_"&amp;ROW($3:$6))),0))</f>
        <v>14</v>
      </c>
      <c r="F36" s="53" t="str">
        <f t="array" aca="1" ref="F36" ca="1">IFERROR(INDIRECT(ADDRESS(MOD(MIN(IF((Zone&lt;&gt;"")*(COUNTIF(F$7:F35,Zone)=0),COUNTIF(Zone,"&lt;"&amp;Zone)*10^5+ROW(Zone))),10^5),MOD(MOD(MIN(IF((Zone&lt;&gt;"")*(COUNTIF(F$7:F35,Zone)=0),COUNTIF(Zone,"&lt;"&amp;Zone)*10^5+ROW(Zone)*10^2+COLUMN(Zone))),10^5),10^2))),"")</f>
        <v>RU_RF 017/1</v>
      </c>
      <c r="H36" s="46" t="str">
        <f t="array" aca="1" ref="H36" ca="1">IFERROR(INDEX(INDIRECT("Plage_"&amp;H$6),SMALL(IF(COUNTIF($G:G,INDIRECT("Plage_"&amp;H$6))=0,ROW(INDIRECT("1:"&amp;ROWS(INDIRECT("Plage_"&amp;H$6))))),ROWS($8:36))),"")</f>
        <v>TU-R_RF 7028/1</v>
      </c>
      <c r="I36" s="43" t="str">
        <f t="array" aca="1" ref="I36" ca="1">IFERROR(INDEX(INDIRECT("Plage_"&amp;I$6),SMALL(IF(COUNTIF($G:H,INDIRECT("Plage_"&amp;I$6))=0,ROW(INDIRECT("1:"&amp;ROWS(INDIRECT("Plage_"&amp;I$6))))),ROWS($8:36))),"")</f>
        <v/>
      </c>
      <c r="J36" s="43" t="str">
        <f t="array" aca="1" ref="J36" ca="1">IFERROR(INDEX(INDIRECT("Plage_"&amp;J$6),SMALL(IF(COUNTIF($G:I,INDIRECT("Plage_"&amp;J$6))=0,ROW(INDIRECT("1:"&amp;ROWS(INDIRECT("Plage_"&amp;J$6))))),ROWS($8:36))),"")</f>
        <v/>
      </c>
      <c r="K36" s="47" t="str">
        <f t="array" aca="1" ref="K36" ca="1">IFERROR(INDEX(INDIRECT("Plage_"&amp;K$6),SMALL(IF(COUNTIF($G:J,INDIRECT("Plage_"&amp;K$6))=0,ROW(INDIRECT("1:"&amp;ROWS(INDIRECT("Plage_"&amp;K$6))))),ROWS($8:36))),"")</f>
        <v/>
      </c>
    </row>
    <row r="37" spans="1:11">
      <c r="A37" s="28" t="str">
        <f t="shared" ca="1" si="0"/>
        <v>SC</v>
      </c>
      <c r="B37" s="29" t="str">
        <f t="shared" ca="1" si="1"/>
        <v>RF 7741/1</v>
      </c>
      <c r="C37" s="55">
        <f t="array" aca="1" ref="C37" ca="1">SUM(IFERROR(SUMIF(INDIRECT("Plage_"&amp;ROW($3:$6)),F37,INDIRECT("Champ_"&amp;ROW($3:$6))),0))</f>
        <v>2</v>
      </c>
      <c r="F37" s="53" t="str">
        <f t="array" aca="1" ref="F37" ca="1">IFERROR(INDIRECT(ADDRESS(MOD(MIN(IF((Zone&lt;&gt;"")*(COUNTIF(F$7:F36,Zone)=0),COUNTIF(Zone,"&lt;"&amp;Zone)*10^5+ROW(Zone))),10^5),MOD(MOD(MIN(IF((Zone&lt;&gt;"")*(COUNTIF(F$7:F36,Zone)=0),COUNTIF(Zone,"&lt;"&amp;Zone)*10^5+ROW(Zone)*10^2+COLUMN(Zone))),10^5),10^2))),"")</f>
        <v>SC_RF 7741/1</v>
      </c>
      <c r="H37" s="46" t="str">
        <f t="array" aca="1" ref="H37" ca="1">IFERROR(INDEX(INDIRECT("Plage_"&amp;H$6),SMALL(IF(COUNTIF($G:G,INDIRECT("Plage_"&amp;H$6))=0,ROW(INDIRECT("1:"&amp;ROWS(INDIRECT("Plage_"&amp;H$6))))),ROWS($8:37))),"")</f>
        <v/>
      </c>
      <c r="I37" s="43" t="str">
        <f t="array" aca="1" ref="I37" ca="1">IFERROR(INDEX(INDIRECT("Plage_"&amp;I$6),SMALL(IF(COUNTIF($G:H,INDIRECT("Plage_"&amp;I$6))=0,ROW(INDIRECT("1:"&amp;ROWS(INDIRECT("Plage_"&amp;I$6))))),ROWS($8:37))),"")</f>
        <v/>
      </c>
      <c r="J37" s="43" t="str">
        <f t="array" aca="1" ref="J37" ca="1">IFERROR(INDEX(INDIRECT("Plage_"&amp;J$6),SMALL(IF(COUNTIF($G:I,INDIRECT("Plage_"&amp;J$6))=0,ROW(INDIRECT("1:"&amp;ROWS(INDIRECT("Plage_"&amp;J$6))))),ROWS($8:37))),"")</f>
        <v/>
      </c>
      <c r="K37" s="47" t="str">
        <f t="array" aca="1" ref="K37" ca="1">IFERROR(INDEX(INDIRECT("Plage_"&amp;K$6),SMALL(IF(COUNTIF($G:J,INDIRECT("Plage_"&amp;K$6))=0,ROW(INDIRECT("1:"&amp;ROWS(INDIRECT("Plage_"&amp;K$6))))),ROWS($8:37))),"")</f>
        <v/>
      </c>
    </row>
    <row r="38" spans="1:11">
      <c r="A38" s="28" t="str">
        <f t="shared" ca="1" si="0"/>
        <v>SCS</v>
      </c>
      <c r="B38" s="29" t="str">
        <f t="shared" ca="1" si="1"/>
        <v>RF 7901/1</v>
      </c>
      <c r="C38" s="55">
        <f t="array" aca="1" ref="C38" ca="1">SUM(IFERROR(SUMIF(INDIRECT("Plage_"&amp;ROW($3:$6)),F38,INDIRECT("Champ_"&amp;ROW($3:$6))),0))</f>
        <v>2</v>
      </c>
      <c r="F38" s="53" t="str">
        <f t="array" aca="1" ref="F38" ca="1">IFERROR(INDIRECT(ADDRESS(MOD(MIN(IF((Zone&lt;&gt;"")*(COUNTIF(F$7:F37,Zone)=0),COUNTIF(Zone,"&lt;"&amp;Zone)*10^5+ROW(Zone))),10^5),MOD(MOD(MIN(IF((Zone&lt;&gt;"")*(COUNTIF(F$7:F37,Zone)=0),COUNTIF(Zone,"&lt;"&amp;Zone)*10^5+ROW(Zone)*10^2+COLUMN(Zone))),10^5),10^2))),"")</f>
        <v>SCS_RF 7901/1</v>
      </c>
      <c r="H38" s="46" t="str">
        <f t="array" aca="1" ref="H38" ca="1">IFERROR(INDEX(INDIRECT("Plage_"&amp;H$6),SMALL(IF(COUNTIF($G:G,INDIRECT("Plage_"&amp;H$6))=0,ROW(INDIRECT("1:"&amp;ROWS(INDIRECT("Plage_"&amp;H$6))))),ROWS($8:38))),"")</f>
        <v/>
      </c>
      <c r="I38" s="43" t="str">
        <f t="array" aca="1" ref="I38" ca="1">IFERROR(INDEX(INDIRECT("Plage_"&amp;I$6),SMALL(IF(COUNTIF($G:H,INDIRECT("Plage_"&amp;I$6))=0,ROW(INDIRECT("1:"&amp;ROWS(INDIRECT("Plage_"&amp;I$6))))),ROWS($8:38))),"")</f>
        <v/>
      </c>
      <c r="J38" s="43" t="str">
        <f t="array" aca="1" ref="J38" ca="1">IFERROR(INDEX(INDIRECT("Plage_"&amp;J$6),SMALL(IF(COUNTIF($G:I,INDIRECT("Plage_"&amp;J$6))=0,ROW(INDIRECT("1:"&amp;ROWS(INDIRECT("Plage_"&amp;J$6))))),ROWS($8:38))),"")</f>
        <v/>
      </c>
      <c r="K38" s="47" t="str">
        <f t="array" aca="1" ref="K38" ca="1">IFERROR(INDEX(INDIRECT("Plage_"&amp;K$6),SMALL(IF(COUNTIF($G:J,INDIRECT("Plage_"&amp;K$6))=0,ROW(INDIRECT("1:"&amp;ROWS(INDIRECT("Plage_"&amp;K$6))))),ROWS($8:38))),"")</f>
        <v/>
      </c>
    </row>
    <row r="39" spans="1:11">
      <c r="A39" s="28" t="str">
        <f t="shared" ca="1" si="0"/>
        <v>ST7C</v>
      </c>
      <c r="B39" s="29" t="str">
        <f t="shared" ca="1" si="1"/>
        <v>RF 7630/1</v>
      </c>
      <c r="C39" s="55">
        <f t="array" aca="1" ref="C39" ca="1">SUM(IFERROR(SUMIF(INDIRECT("Plage_"&amp;ROW($3:$6)),F39,INDIRECT("Champ_"&amp;ROW($3:$6))),0))</f>
        <v>0</v>
      </c>
      <c r="F39" s="53" t="str">
        <f t="array" aca="1" ref="F39" ca="1">IFERROR(INDIRECT(ADDRESS(MOD(MIN(IF((Zone&lt;&gt;"")*(COUNTIF(F$7:F38,Zone)=0),COUNTIF(Zone,"&lt;"&amp;Zone)*10^5+ROW(Zone))),10^5),MOD(MOD(MIN(IF((Zone&lt;&gt;"")*(COUNTIF(F$7:F38,Zone)=0),COUNTIF(Zone,"&lt;"&amp;Zone)*10^5+ROW(Zone)*10^2+COLUMN(Zone))),10^5),10^2))),"")</f>
        <v>ST7C_RF 7630/1</v>
      </c>
      <c r="H39" s="46" t="str">
        <f t="array" aca="1" ref="H39" ca="1">IFERROR(INDEX(INDIRECT("Plage_"&amp;H$6),SMALL(IF(COUNTIF($G:G,INDIRECT("Plage_"&amp;H$6))=0,ROW(INDIRECT("1:"&amp;ROWS(INDIRECT("Plage_"&amp;H$6))))),ROWS($8:39))),"")</f>
        <v/>
      </c>
      <c r="I39" s="43" t="str">
        <f t="array" aca="1" ref="I39" ca="1">IFERROR(INDEX(INDIRECT("Plage_"&amp;I$6),SMALL(IF(COUNTIF($G:H,INDIRECT("Plage_"&amp;I$6))=0,ROW(INDIRECT("1:"&amp;ROWS(INDIRECT("Plage_"&amp;I$6))))),ROWS($8:39))),"")</f>
        <v/>
      </c>
      <c r="J39" s="43" t="str">
        <f t="array" aca="1" ref="J39" ca="1">IFERROR(INDEX(INDIRECT("Plage_"&amp;J$6),SMALL(IF(COUNTIF($G:I,INDIRECT("Plage_"&amp;J$6))=0,ROW(INDIRECT("1:"&amp;ROWS(INDIRECT("Plage_"&amp;J$6))))),ROWS($8:39))),"")</f>
        <v/>
      </c>
      <c r="K39" s="47" t="str">
        <f t="array" aca="1" ref="K39" ca="1">IFERROR(INDEX(INDIRECT("Plage_"&amp;K$6),SMALL(IF(COUNTIF($G:J,INDIRECT("Plage_"&amp;K$6))=0,ROW(INDIRECT("1:"&amp;ROWS(INDIRECT("Plage_"&amp;K$6))))),ROWS($8:39))),"")</f>
        <v/>
      </c>
    </row>
    <row r="40" spans="1:11">
      <c r="A40" s="28" t="str">
        <f t="shared" ca="1" si="0"/>
        <v xml:space="preserve">T1 </v>
      </c>
      <c r="B40" s="29" t="str">
        <f t="shared" ca="1" si="1"/>
        <v>RF 7657/1</v>
      </c>
      <c r="C40" s="55">
        <f t="array" aca="1" ref="C40" ca="1">SUM(IFERROR(SUMIF(INDIRECT("Plage_"&amp;ROW($3:$6)),F40,INDIRECT("Champ_"&amp;ROW($3:$6))),0))</f>
        <v>12</v>
      </c>
      <c r="F40" s="53" t="str">
        <f t="array" aca="1" ref="F40" ca="1">IFERROR(INDIRECT(ADDRESS(MOD(MIN(IF((Zone&lt;&gt;"")*(COUNTIF(F$7:F39,Zone)=0),COUNTIF(Zone,"&lt;"&amp;Zone)*10^5+ROW(Zone))),10^5),MOD(MOD(MIN(IF((Zone&lt;&gt;"")*(COUNTIF(F$7:F39,Zone)=0),COUNTIF(Zone,"&lt;"&amp;Zone)*10^5+ROW(Zone)*10^2+COLUMN(Zone))),10^5),10^2))),"")</f>
        <v>T1 _RF 7657/1</v>
      </c>
      <c r="H40" s="46" t="str">
        <f t="array" aca="1" ref="H40" ca="1">IFERROR(INDEX(INDIRECT("Plage_"&amp;H$6),SMALL(IF(COUNTIF($G:G,INDIRECT("Plage_"&amp;H$6))=0,ROW(INDIRECT("1:"&amp;ROWS(INDIRECT("Plage_"&amp;H$6))))),ROWS($8:40))),"")</f>
        <v/>
      </c>
      <c r="I40" s="43" t="str">
        <f t="array" aca="1" ref="I40" ca="1">IFERROR(INDEX(INDIRECT("Plage_"&amp;I$6),SMALL(IF(COUNTIF($G:H,INDIRECT("Plage_"&amp;I$6))=0,ROW(INDIRECT("1:"&amp;ROWS(INDIRECT("Plage_"&amp;I$6))))),ROWS($8:40))),"")</f>
        <v/>
      </c>
      <c r="J40" s="43" t="str">
        <f t="array" aca="1" ref="J40" ca="1">IFERROR(INDEX(INDIRECT("Plage_"&amp;J$6),SMALL(IF(COUNTIF($G:I,INDIRECT("Plage_"&amp;J$6))=0,ROW(INDIRECT("1:"&amp;ROWS(INDIRECT("Plage_"&amp;J$6))))),ROWS($8:40))),"")</f>
        <v/>
      </c>
      <c r="K40" s="47" t="str">
        <f t="array" aca="1" ref="K40" ca="1">IFERROR(INDEX(INDIRECT("Plage_"&amp;K$6),SMALL(IF(COUNTIF($G:J,INDIRECT("Plage_"&amp;K$6))=0,ROW(INDIRECT("1:"&amp;ROWS(INDIRECT("Plage_"&amp;K$6))))),ROWS($8:40))),"")</f>
        <v/>
      </c>
    </row>
    <row r="41" spans="1:11">
      <c r="A41" s="28" t="str">
        <f t="shared" ca="1" si="0"/>
        <v>T1C</v>
      </c>
      <c r="B41" s="29" t="str">
        <f t="shared" ca="1" si="1"/>
        <v>RF 7630/1</v>
      </c>
      <c r="C41" s="55">
        <f t="array" aca="1" ref="C41" ca="1">SUM(IFERROR(SUMIF(INDIRECT("Plage_"&amp;ROW($3:$6)),F41,INDIRECT("Champ_"&amp;ROW($3:$6))),0))</f>
        <v>12</v>
      </c>
      <c r="F41" s="53" t="str">
        <f t="array" aca="1" ref="F41" ca="1">IFERROR(INDIRECT(ADDRESS(MOD(MIN(IF((Zone&lt;&gt;"")*(COUNTIF(F$7:F40,Zone)=0),COUNTIF(Zone,"&lt;"&amp;Zone)*10^5+ROW(Zone))),10^5),MOD(MOD(MIN(IF((Zone&lt;&gt;"")*(COUNTIF(F$7:F40,Zone)=0),COUNTIF(Zone,"&lt;"&amp;Zone)*10^5+ROW(Zone)*10^2+COLUMN(Zone))),10^5),10^2))),"")</f>
        <v>T1C_RF 7630/1</v>
      </c>
      <c r="H41" s="46" t="str">
        <f t="array" aca="1" ref="H41" ca="1">IFERROR(INDEX(INDIRECT("Plage_"&amp;H$6),SMALL(IF(COUNTIF($G:G,INDIRECT("Plage_"&amp;H$6))=0,ROW(INDIRECT("1:"&amp;ROWS(INDIRECT("Plage_"&amp;H$6))))),ROWS($8:41))),"")</f>
        <v/>
      </c>
      <c r="I41" s="43" t="str">
        <f t="array" aca="1" ref="I41" ca="1">IFERROR(INDEX(INDIRECT("Plage_"&amp;I$6),SMALL(IF(COUNTIF($G:H,INDIRECT("Plage_"&amp;I$6))=0,ROW(INDIRECT("1:"&amp;ROWS(INDIRECT("Plage_"&amp;I$6))))),ROWS($8:41))),"")</f>
        <v/>
      </c>
      <c r="J41" s="43" t="str">
        <f t="array" aca="1" ref="J41" ca="1">IFERROR(INDEX(INDIRECT("Plage_"&amp;J$6),SMALL(IF(COUNTIF($G:I,INDIRECT("Plage_"&amp;J$6))=0,ROW(INDIRECT("1:"&amp;ROWS(INDIRECT("Plage_"&amp;J$6))))),ROWS($8:41))),"")</f>
        <v/>
      </c>
      <c r="K41" s="47" t="str">
        <f t="array" aca="1" ref="K41" ca="1">IFERROR(INDEX(INDIRECT("Plage_"&amp;K$6),SMALL(IF(COUNTIF($G:J,INDIRECT("Plage_"&amp;K$6))=0,ROW(INDIRECT("1:"&amp;ROWS(INDIRECT("Plage_"&amp;K$6))))),ROWS($8:41))),"")</f>
        <v/>
      </c>
    </row>
    <row r="42" spans="1:11">
      <c r="A42" s="28" t="str">
        <f t="shared" ca="1" si="0"/>
        <v>TLU</v>
      </c>
      <c r="B42" s="29" t="str">
        <f t="shared" ca="1" si="1"/>
        <v>RF 7503/1</v>
      </c>
      <c r="C42" s="55">
        <f t="array" aca="1" ref="C42" ca="1">SUM(IFERROR(SUMIF(INDIRECT("Plage_"&amp;ROW($3:$6)),F42,INDIRECT("Champ_"&amp;ROW($3:$6))),0))</f>
        <v>1</v>
      </c>
      <c r="F42" s="53" t="str">
        <f t="array" aca="1" ref="F42" ca="1">IFERROR(INDIRECT(ADDRESS(MOD(MIN(IF((Zone&lt;&gt;"")*(COUNTIF(F$7:F41,Zone)=0),COUNTIF(Zone,"&lt;"&amp;Zone)*10^5+ROW(Zone))),10^5),MOD(MOD(MIN(IF((Zone&lt;&gt;"")*(COUNTIF(F$7:F41,Zone)=0),COUNTIF(Zone,"&lt;"&amp;Zone)*10^5+ROW(Zone)*10^2+COLUMN(Zone))),10^5),10^2))),"")</f>
        <v>TLU_RF 7503/1</v>
      </c>
      <c r="H42" s="46" t="str">
        <f t="array" aca="1" ref="H42" ca="1">IFERROR(INDEX(INDIRECT("Plage_"&amp;H$6),SMALL(IF(COUNTIF($G:G,INDIRECT("Plage_"&amp;H$6))=0,ROW(INDIRECT("1:"&amp;ROWS(INDIRECT("Plage_"&amp;H$6))))),ROWS($8:42))),"")</f>
        <v/>
      </c>
      <c r="I42" s="43" t="str">
        <f t="array" aca="1" ref="I42" ca="1">IFERROR(INDEX(INDIRECT("Plage_"&amp;I$6),SMALL(IF(COUNTIF($G:H,INDIRECT("Plage_"&amp;I$6))=0,ROW(INDIRECT("1:"&amp;ROWS(INDIRECT("Plage_"&amp;I$6))))),ROWS($8:42))),"")</f>
        <v/>
      </c>
      <c r="J42" s="43" t="str">
        <f t="array" aca="1" ref="J42" ca="1">IFERROR(INDEX(INDIRECT("Plage_"&amp;J$6),SMALL(IF(COUNTIF($G:I,INDIRECT("Plage_"&amp;J$6))=0,ROW(INDIRECT("1:"&amp;ROWS(INDIRECT("Plage_"&amp;J$6))))),ROWS($8:42))),"")</f>
        <v/>
      </c>
      <c r="K42" s="47" t="str">
        <f t="array" aca="1" ref="K42" ca="1">IFERROR(INDEX(INDIRECT("Plage_"&amp;K$6),SMALL(IF(COUNTIF($G:J,INDIRECT("Plage_"&amp;K$6))=0,ROW(INDIRECT("1:"&amp;ROWS(INDIRECT("Plage_"&amp;K$6))))),ROWS($8:42))),"")</f>
        <v/>
      </c>
    </row>
    <row r="43" spans="1:11">
      <c r="A43" s="28" t="str">
        <f t="shared" ca="1" si="0"/>
        <v>TST</v>
      </c>
      <c r="B43" s="29" t="str">
        <f t="shared" ca="1" si="1"/>
        <v>RF 7027/1</v>
      </c>
      <c r="C43" s="55">
        <f t="array" aca="1" ref="C43" ca="1">SUM(IFERROR(SUMIF(INDIRECT("Plage_"&amp;ROW($3:$6)),F43,INDIRECT("Champ_"&amp;ROW($3:$6))),0))</f>
        <v>4</v>
      </c>
      <c r="F43" s="53" t="str">
        <f t="array" aca="1" ref="F43" ca="1">IFERROR(INDIRECT(ADDRESS(MOD(MIN(IF((Zone&lt;&gt;"")*(COUNTIF(F$7:F42,Zone)=0),COUNTIF(Zone,"&lt;"&amp;Zone)*10^5+ROW(Zone))),10^5),MOD(MOD(MIN(IF((Zone&lt;&gt;"")*(COUNTIF(F$7:F42,Zone)=0),COUNTIF(Zone,"&lt;"&amp;Zone)*10^5+ROW(Zone)*10^2+COLUMN(Zone))),10^5),10^2))),"")</f>
        <v>TST_RF 7027/1</v>
      </c>
      <c r="H43" s="46" t="str">
        <f t="array" aca="1" ref="H43" ca="1">IFERROR(INDEX(INDIRECT("Plage_"&amp;H$6),SMALL(IF(COUNTIF($G:G,INDIRECT("Plage_"&amp;H$6))=0,ROW(INDIRECT("1:"&amp;ROWS(INDIRECT("Plage_"&amp;H$6))))),ROWS($8:43))),"")</f>
        <v/>
      </c>
      <c r="I43" s="43" t="str">
        <f t="array" aca="1" ref="I43" ca="1">IFERROR(INDEX(INDIRECT("Plage_"&amp;I$6),SMALL(IF(COUNTIF($G:H,INDIRECT("Plage_"&amp;I$6))=0,ROW(INDIRECT("1:"&amp;ROWS(INDIRECT("Plage_"&amp;I$6))))),ROWS($8:43))),"")</f>
        <v/>
      </c>
      <c r="J43" s="43" t="str">
        <f t="array" aca="1" ref="J43" ca="1">IFERROR(INDEX(INDIRECT("Plage_"&amp;J$6),SMALL(IF(COUNTIF($G:I,INDIRECT("Plage_"&amp;J$6))=0,ROW(INDIRECT("1:"&amp;ROWS(INDIRECT("Plage_"&amp;J$6))))),ROWS($8:43))),"")</f>
        <v/>
      </c>
      <c r="K43" s="47" t="str">
        <f t="array" aca="1" ref="K43" ca="1">IFERROR(INDEX(INDIRECT("Plage_"&amp;K$6),SMALL(IF(COUNTIF($G:J,INDIRECT("Plage_"&amp;K$6))=0,ROW(INDIRECT("1:"&amp;ROWS(INDIRECT("Plage_"&amp;K$6))))),ROWS($8:43))),"")</f>
        <v/>
      </c>
    </row>
    <row r="44" spans="1:11">
      <c r="A44" s="28" t="str">
        <f t="shared" ca="1" si="0"/>
        <v>TU-R</v>
      </c>
      <c r="B44" s="29" t="str">
        <f t="shared" ca="1" si="1"/>
        <v>RF 7028/1</v>
      </c>
      <c r="C44" s="55">
        <f t="array" aca="1" ref="C44" ca="1">SUM(IFERROR(SUMIF(INDIRECT("Plage_"&amp;ROW($3:$6)),F44,INDIRECT("Champ_"&amp;ROW($3:$6))),0))</f>
        <v>4</v>
      </c>
      <c r="F44" s="53" t="str">
        <f t="array" aca="1" ref="F44" ca="1">IFERROR(INDIRECT(ADDRESS(MOD(MIN(IF((Zone&lt;&gt;"")*(COUNTIF(F$7:F43,Zone)=0),COUNTIF(Zone,"&lt;"&amp;Zone)*10^5+ROW(Zone))),10^5),MOD(MOD(MIN(IF((Zone&lt;&gt;"")*(COUNTIF(F$7:F43,Zone)=0),COUNTIF(Zone,"&lt;"&amp;Zone)*10^5+ROW(Zone)*10^2+COLUMN(Zone))),10^5),10^2))),"")</f>
        <v>TU-R_RF 7028/1</v>
      </c>
      <c r="H44" s="46" t="str">
        <f t="array" aca="1" ref="H44" ca="1">IFERROR(INDEX(INDIRECT("Plage_"&amp;H$6),SMALL(IF(COUNTIF($G:G,INDIRECT("Plage_"&amp;H$6))=0,ROW(INDIRECT("1:"&amp;ROWS(INDIRECT("Plage_"&amp;H$6))))),ROWS($8:44))),"")</f>
        <v/>
      </c>
      <c r="I44" s="43" t="str">
        <f t="array" aca="1" ref="I44" ca="1">IFERROR(INDEX(INDIRECT("Plage_"&amp;I$6),SMALL(IF(COUNTIF($G:H,INDIRECT("Plage_"&amp;I$6))=0,ROW(INDIRECT("1:"&amp;ROWS(INDIRECT("Plage_"&amp;I$6))))),ROWS($8:44))),"")</f>
        <v/>
      </c>
      <c r="J44" s="43" t="str">
        <f t="array" aca="1" ref="J44" ca="1">IFERROR(INDEX(INDIRECT("Plage_"&amp;J$6),SMALL(IF(COUNTIF($G:I,INDIRECT("Plage_"&amp;J$6))=0,ROW(INDIRECT("1:"&amp;ROWS(INDIRECT("Plage_"&amp;J$6))))),ROWS($8:44))),"")</f>
        <v/>
      </c>
      <c r="K44" s="47" t="str">
        <f t="array" aca="1" ref="K44" ca="1">IFERROR(INDEX(INDIRECT("Plage_"&amp;K$6),SMALL(IF(COUNTIF($G:J,INDIRECT("Plage_"&amp;K$6))=0,ROW(INDIRECT("1:"&amp;ROWS(INDIRECT("Plage_"&amp;K$6))))),ROWS($8:44))),"")</f>
        <v/>
      </c>
    </row>
    <row r="45" spans="1:11">
      <c r="A45" s="28" t="str">
        <f t="shared" ca="1" si="0"/>
        <v>TUT-1</v>
      </c>
      <c r="B45" s="29" t="str">
        <f t="shared" ca="1" si="1"/>
        <v>RF 7027/1</v>
      </c>
      <c r="C45" s="55">
        <f t="array" aca="1" ref="C45" ca="1">SUM(IFERROR(SUMIF(INDIRECT("Plage_"&amp;ROW($3:$6)),F45,INDIRECT("Champ_"&amp;ROW($3:$6))),0))</f>
        <v>0</v>
      </c>
      <c r="F45" s="53" t="str">
        <f t="array" aca="1" ref="F45" ca="1">IFERROR(INDIRECT(ADDRESS(MOD(MIN(IF((Zone&lt;&gt;"")*(COUNTIF(F$7:F44,Zone)=0),COUNTIF(Zone,"&lt;"&amp;Zone)*10^5+ROW(Zone))),10^5),MOD(MOD(MIN(IF((Zone&lt;&gt;"")*(COUNTIF(F$7:F44,Zone)=0),COUNTIF(Zone,"&lt;"&amp;Zone)*10^5+ROW(Zone)*10^2+COLUMN(Zone))),10^5),10^2))),"")</f>
        <v>TUT-1_RF 7027/1</v>
      </c>
      <c r="H45" s="46" t="str">
        <f t="array" aca="1" ref="H45" ca="1">IFERROR(INDEX(INDIRECT("Plage_"&amp;H$6),SMALL(IF(COUNTIF($G:G,INDIRECT("Plage_"&amp;H$6))=0,ROW(INDIRECT("1:"&amp;ROWS(INDIRECT("Plage_"&amp;H$6))))),ROWS($8:45))),"")</f>
        <v/>
      </c>
      <c r="I45" s="43" t="str">
        <f t="array" aca="1" ref="I45" ca="1">IFERROR(INDEX(INDIRECT("Plage_"&amp;I$6),SMALL(IF(COUNTIF($G:H,INDIRECT("Plage_"&amp;I$6))=0,ROW(INDIRECT("1:"&amp;ROWS(INDIRECT("Plage_"&amp;I$6))))),ROWS($8:45))),"")</f>
        <v/>
      </c>
      <c r="J45" s="43" t="str">
        <f t="array" aca="1" ref="J45" ca="1">IFERROR(INDEX(INDIRECT("Plage_"&amp;J$6),SMALL(IF(COUNTIF($G:I,INDIRECT("Plage_"&amp;J$6))=0,ROW(INDIRECT("1:"&amp;ROWS(INDIRECT("Plage_"&amp;J$6))))),ROWS($8:45))),"")</f>
        <v/>
      </c>
      <c r="K45" s="47" t="str">
        <f t="array" aca="1" ref="K45" ca="1">IFERROR(INDEX(INDIRECT("Plage_"&amp;K$6),SMALL(IF(COUNTIF($G:J,INDIRECT("Plage_"&amp;K$6))=0,ROW(INDIRECT("1:"&amp;ROWS(INDIRECT("Plage_"&amp;K$6))))),ROWS($8:45))),"")</f>
        <v/>
      </c>
    </row>
    <row r="46" spans="1:11">
      <c r="A46" s="28" t="str">
        <f t="shared" ca="1" si="0"/>
        <v/>
      </c>
      <c r="B46" s="29" t="str">
        <f t="shared" ca="1" si="1"/>
        <v/>
      </c>
      <c r="C46" s="55">
        <f t="array" aca="1" ref="C46" ca="1">SUM(IFERROR(SUMIF(INDIRECT("Plage_"&amp;ROW($3:$6)),F46,INDIRECT("Champ_"&amp;ROW($3:$6))),0))</f>
        <v>0</v>
      </c>
      <c r="F46" s="53" t="str">
        <f t="array" aca="1" ref="F46" ca="1">IFERROR(INDIRECT(ADDRESS(MOD(MIN(IF((Zone&lt;&gt;"")*(COUNTIF(F$7:F45,Zone)=0),COUNTIF(Zone,"&lt;"&amp;Zone)*10^5+ROW(Zone))),10^5),MOD(MOD(MIN(IF((Zone&lt;&gt;"")*(COUNTIF(F$7:F45,Zone)=0),COUNTIF(Zone,"&lt;"&amp;Zone)*10^5+ROW(Zone)*10^2+COLUMN(Zone))),10^5),10^2))),"")</f>
        <v/>
      </c>
      <c r="H46" s="46" t="str">
        <f t="array" aca="1" ref="H46" ca="1">IFERROR(INDEX(INDIRECT("Plage_"&amp;H$6),SMALL(IF(COUNTIF($G:G,INDIRECT("Plage_"&amp;H$6))=0,ROW(INDIRECT("1:"&amp;ROWS(INDIRECT("Plage_"&amp;H$6))))),ROWS($8:46))),"")</f>
        <v/>
      </c>
      <c r="I46" s="43" t="str">
        <f t="array" aca="1" ref="I46" ca="1">IFERROR(INDEX(INDIRECT("Plage_"&amp;I$6),SMALL(IF(COUNTIF($G:H,INDIRECT("Plage_"&amp;I$6))=0,ROW(INDIRECT("1:"&amp;ROWS(INDIRECT("Plage_"&amp;I$6))))),ROWS($8:46))),"")</f>
        <v/>
      </c>
      <c r="J46" s="43" t="str">
        <f t="array" aca="1" ref="J46" ca="1">IFERROR(INDEX(INDIRECT("Plage_"&amp;J$6),SMALL(IF(COUNTIF($G:I,INDIRECT("Plage_"&amp;J$6))=0,ROW(INDIRECT("1:"&amp;ROWS(INDIRECT("Plage_"&amp;J$6))))),ROWS($8:46))),"")</f>
        <v/>
      </c>
      <c r="K46" s="47" t="str">
        <f t="array" aca="1" ref="K46" ca="1">IFERROR(INDEX(INDIRECT("Plage_"&amp;K$6),SMALL(IF(COUNTIF($G:J,INDIRECT("Plage_"&amp;K$6))=0,ROW(INDIRECT("1:"&amp;ROWS(INDIRECT("Plage_"&amp;K$6))))),ROWS($8:46))),"")</f>
        <v/>
      </c>
    </row>
    <row r="47" spans="1:11" ht="15.75" thickBot="1">
      <c r="A47" s="28" t="str">
        <f t="shared" ca="1" si="0"/>
        <v/>
      </c>
      <c r="B47" s="29" t="str">
        <f t="shared" ca="1" si="1"/>
        <v/>
      </c>
      <c r="C47" s="55">
        <f t="array" aca="1" ref="C47" ca="1">SUM(IFERROR(SUMIF(INDIRECT("Plage_"&amp;ROW($3:$6)),F47,INDIRECT("Champ_"&amp;ROW($3:$6))),0))</f>
        <v>0</v>
      </c>
      <c r="F47" s="54" t="str">
        <f t="array" aca="1" ref="F47" ca="1">IFERROR(INDIRECT(ADDRESS(MOD(MIN(IF((Zone&lt;&gt;"")*(COUNTIF(F$7:F46,Zone)=0),COUNTIF(Zone,"&lt;"&amp;Zone)*10^5+ROW(Zone))),10^5),MOD(MOD(MIN(IF((Zone&lt;&gt;"")*(COUNTIF(F$7:F46,Zone)=0),COUNTIF(Zone,"&lt;"&amp;Zone)*10^5+ROW(Zone)*10^2+COLUMN(Zone))),10^5),10^2))),"")</f>
        <v/>
      </c>
      <c r="H47" s="48" t="str">
        <f t="array" aca="1" ref="H47" ca="1">IFERROR(INDEX(INDIRECT("Plage_"&amp;H$6),SMALL(IF(COUNTIF($G:G,INDIRECT("Plage_"&amp;H$6))=0,ROW(INDIRECT("1:"&amp;ROWS(INDIRECT("Plage_"&amp;H$6))))),ROWS($8:47))),"")</f>
        <v/>
      </c>
      <c r="I47" s="49" t="str">
        <f t="array" aca="1" ref="I47" ca="1">IFERROR(INDEX(INDIRECT("Plage_"&amp;I$6),SMALL(IF(COUNTIF($G:H,INDIRECT("Plage_"&amp;I$6))=0,ROW(INDIRECT("1:"&amp;ROWS(INDIRECT("Plage_"&amp;I$6))))),ROWS($8:47))),"")</f>
        <v/>
      </c>
      <c r="J47" s="49" t="str">
        <f t="array" aca="1" ref="J47" ca="1">IFERROR(INDEX(INDIRECT("Plage_"&amp;J$6),SMALL(IF(COUNTIF($G:I,INDIRECT("Plage_"&amp;J$6))=0,ROW(INDIRECT("1:"&amp;ROWS(INDIRECT("Plage_"&amp;J$6))))),ROWS($8:47))),"")</f>
        <v/>
      </c>
      <c r="K47" s="50" t="str">
        <f t="array" aca="1" ref="K47" ca="1">IFERROR(INDEX(INDIRECT("Plage_"&amp;K$6),SMALL(IF(COUNTIF($G:J,INDIRECT("Plage_"&amp;K$6))=0,ROW(INDIRECT("1:"&amp;ROWS(INDIRECT("Plage_"&amp;K$6))))),ROWS($8:47))),"")</f>
        <v/>
      </c>
    </row>
  </sheetData>
  <mergeCells count="1">
    <mergeCell ref="H7:K7"/>
  </mergeCells>
  <hyperlinks>
    <hyperlink ref="G3" r:id="rId1" location="p201701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T1</vt:lpstr>
      <vt:lpstr>T2</vt:lpstr>
      <vt:lpstr>T3</vt:lpstr>
      <vt:lpstr>T4</vt:lpstr>
      <vt:lpstr>T</vt:lpstr>
      <vt:lpstr>Champ_1</vt:lpstr>
      <vt:lpstr>Champ_2</vt:lpstr>
      <vt:lpstr>Champ_3</vt:lpstr>
      <vt:lpstr>Champ_4</vt:lpstr>
      <vt:lpstr>Col_Intermed_1</vt:lpstr>
      <vt:lpstr>Col_Intermed_2</vt:lpstr>
      <vt:lpstr>Col_Intermed_3</vt:lpstr>
      <vt:lpstr>Col_Intermed_4</vt:lpstr>
      <vt:lpstr>Plage_1</vt:lpstr>
      <vt:lpstr>Plage_2</vt:lpstr>
      <vt:lpstr>Plage_3</vt:lpstr>
      <vt:lpstr>Plage_4</vt:lpstr>
      <vt:lpstr>Zone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2013-01-05T07:56:00Z</dcterms:created>
  <dcterms:modified xsi:type="dcterms:W3CDTF">2013-01-18T11:57:07Z</dcterms:modified>
</cp:coreProperties>
</file>