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105" windowWidth="15135" windowHeight="7590"/>
  </bookViews>
  <sheets>
    <sheet name="Feuil1" sheetId="1" r:id="rId1"/>
    <sheet name="Feuil2" sheetId="2" r:id="rId2"/>
    <sheet name="Feuil3" sheetId="3" r:id="rId3"/>
  </sheets>
  <definedNames>
    <definedName name="Fériés">Feuil2!$A:$B</definedName>
    <definedName name="pEaster" localSheetId="1">Feuil2!$F$3</definedName>
    <definedName name="pYear" localSheetId="1">Feuil2!$A$1</definedName>
  </definedNames>
  <calcPr calcId="124519" fullCalcOnLoad="1"/>
</workbook>
</file>

<file path=xl/calcChain.xml><?xml version="1.0" encoding="utf-8"?>
<calcChain xmlns="http://schemas.openxmlformats.org/spreadsheetml/2006/main">
  <c r="E4" i="1"/>
  <c r="A9" i="2"/>
  <c r="A8"/>
  <c r="A7"/>
  <c r="A4"/>
  <c r="A1"/>
  <c r="A13" s="1"/>
  <c r="A2" l="1"/>
  <c r="D2" i="1" s="1"/>
  <c r="A6" i="2"/>
  <c r="A10"/>
  <c r="A12"/>
  <c r="A14"/>
  <c r="A3"/>
  <c r="A5"/>
  <c r="A11"/>
  <c r="E2" i="1" l="1"/>
  <c r="B4" l="1"/>
</calcChain>
</file>

<file path=xl/sharedStrings.xml><?xml version="1.0" encoding="utf-8"?>
<sst xmlns="http://schemas.openxmlformats.org/spreadsheetml/2006/main" count="20" uniqueCount="19">
  <si>
    <t>Début</t>
  </si>
  <si>
    <t>Fin</t>
  </si>
  <si>
    <t>Reste</t>
  </si>
  <si>
    <t>Premier de l'An</t>
  </si>
  <si>
    <t>Pâques</t>
  </si>
  <si>
    <t>Lundi de Pâques</t>
  </si>
  <si>
    <t>Fête du Travail</t>
  </si>
  <si>
    <t>Victoire 1945</t>
  </si>
  <si>
    <t>Ascension</t>
  </si>
  <si>
    <t>Pentecôte</t>
  </si>
  <si>
    <t>Lundi de Pentecôte</t>
  </si>
  <si>
    <t>Fête Nationale</t>
  </si>
  <si>
    <t>Assomption</t>
  </si>
  <si>
    <t>Toussaint</t>
  </si>
  <si>
    <t>Armistice</t>
  </si>
  <si>
    <t>Noël</t>
  </si>
  <si>
    <t>Nbre Jours</t>
  </si>
  <si>
    <t>Type</t>
  </si>
  <si>
    <t>R</t>
  </si>
</sst>
</file>

<file path=xl/styles.xml><?xml version="1.0" encoding="utf-8"?>
<styleSheet xmlns="http://schemas.openxmlformats.org/spreadsheetml/2006/main">
  <numFmts count="2">
    <numFmt numFmtId="167" formatCode="ddd* dd/mm/yyyy"/>
    <numFmt numFmtId="168" formatCode="dd"/>
  </numFmts>
  <fonts count="7">
    <font>
      <sz val="11"/>
      <color theme="1"/>
      <name val="Calibri"/>
      <family val="2"/>
      <scheme val="minor"/>
    </font>
    <font>
      <b/>
      <sz val="11"/>
      <color theme="0"/>
      <name val="Arial"/>
      <family val="2"/>
    </font>
    <font>
      <sz val="10"/>
      <name val="Calibri"/>
      <family val="2"/>
      <scheme val="minor"/>
    </font>
    <font>
      <i/>
      <sz val="10"/>
      <color theme="1"/>
      <name val="Trebuchet MS"/>
      <family val="2"/>
    </font>
    <font>
      <sz val="10"/>
      <name val="Trebuchet MS"/>
      <family val="2"/>
    </font>
    <font>
      <sz val="10"/>
      <color theme="1"/>
      <name val="Trebuchet MS"/>
      <family val="2"/>
    </font>
    <font>
      <b/>
      <sz val="10"/>
      <color rgb="FFC00000"/>
      <name val="Trebuchet MS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ck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Continuous"/>
    </xf>
    <xf numFmtId="167" fontId="2" fillId="3" borderId="0" xfId="0" applyNumberFormat="1" applyFont="1" applyFill="1" applyBorder="1" applyAlignment="1"/>
    <xf numFmtId="0" fontId="2" fillId="3" borderId="0" xfId="0" applyFont="1" applyFill="1" applyBorder="1" applyAlignment="1"/>
    <xf numFmtId="0" fontId="0" fillId="3" borderId="0" xfId="0" applyFill="1"/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14" fontId="5" fillId="4" borderId="2" xfId="0" applyNumberFormat="1" applyFont="1" applyFill="1" applyBorder="1" applyAlignment="1">
      <alignment horizontal="center" vertical="center"/>
    </xf>
    <xf numFmtId="168" fontId="6" fillId="4" borderId="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508000</xdr:colOff>
      <xdr:row>4</xdr:row>
      <xdr:rowOff>74083</xdr:rowOff>
    </xdr:from>
    <xdr:to>
      <xdr:col>13</xdr:col>
      <xdr:colOff>444500</xdr:colOff>
      <xdr:row>6</xdr:row>
      <xdr:rowOff>158750</xdr:rowOff>
    </xdr:to>
    <xdr:sp macro="" textlink="">
      <xdr:nvSpPr>
        <xdr:cNvPr id="2" name="Rectangle à coins arrondis 1"/>
        <xdr:cNvSpPr/>
      </xdr:nvSpPr>
      <xdr:spPr>
        <a:xfrm>
          <a:off x="3577167" y="836083"/>
          <a:ext cx="6794500" cy="465667"/>
        </a:xfrm>
        <a:prstGeom prst="wedgeRoundRectCallout">
          <a:avLst>
            <a:gd name="adj1" fmla="val -60059"/>
            <a:gd name="adj2" fmla="val -166691"/>
            <a:gd name="adj3" fmla="val 16667"/>
          </a:avLst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/>
            <a:t>1) Obtenir la date de fin en jours ouvrés :</a:t>
          </a:r>
        </a:p>
        <a:p>
          <a:pPr algn="ctr"/>
          <a:r>
            <a:rPr lang="fr-FR" sz="1100"/>
            <a:t>=PETITE.VALEUR(SI((JOURSEM(B2+LIGNE(2:50))={1.2.3.4.5})*(NB.SI(Fériés;B2+LIGNE(2:50))=0);B2+LIGNE(2:50));A2)</a:t>
          </a:r>
        </a:p>
      </xdr:txBody>
    </xdr:sp>
    <xdr:clientData/>
  </xdr:twoCellAnchor>
  <xdr:twoCellAnchor>
    <xdr:from>
      <xdr:col>4</xdr:col>
      <xdr:colOff>529166</xdr:colOff>
      <xdr:row>10</xdr:row>
      <xdr:rowOff>42334</xdr:rowOff>
    </xdr:from>
    <xdr:to>
      <xdr:col>13</xdr:col>
      <xdr:colOff>412749</xdr:colOff>
      <xdr:row>12</xdr:row>
      <xdr:rowOff>158750</xdr:rowOff>
    </xdr:to>
    <xdr:sp macro="" textlink="">
      <xdr:nvSpPr>
        <xdr:cNvPr id="3" name="Rectangle à coins arrondis 2"/>
        <xdr:cNvSpPr/>
      </xdr:nvSpPr>
      <xdr:spPr>
        <a:xfrm>
          <a:off x="3598333" y="1947334"/>
          <a:ext cx="6741583" cy="497416"/>
        </a:xfrm>
        <a:prstGeom prst="wedgeRoundRectCallout">
          <a:avLst>
            <a:gd name="adj1" fmla="val -86906"/>
            <a:gd name="adj2" fmla="val -286438"/>
            <a:gd name="adj3" fmla="val 16667"/>
          </a:avLst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/>
            <a:t>2) Obtenir le nombre de jours ouvrés entre deux dates :</a:t>
          </a:r>
        </a:p>
        <a:p>
          <a:pPr algn="ctr"/>
          <a:r>
            <a:rPr lang="fr-FR" sz="1100"/>
            <a:t>=SOMMEPROD((JOURSEM(LIGNE(INDIRECT(B4&amp;":"&amp;C4)))&lt;6)*(NB.SI(Fériés;LIGNE(INDIRECT(B4&amp;":"&amp;C4)))=0))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4"/>
  <sheetViews>
    <sheetView showGridLines="0" tabSelected="1" zoomScale="90" zoomScaleNormal="90" workbookViewId="0">
      <selection activeCell="D3" sqref="D3"/>
    </sheetView>
  </sheetViews>
  <sheetFormatPr baseColWidth="10" defaultRowHeight="15"/>
  <cols>
    <col min="1" max="1" width="11.42578125" style="10"/>
    <col min="2" max="3" width="11.5703125" style="10" bestFit="1" customWidth="1"/>
    <col min="4" max="4" width="11.42578125" style="10"/>
  </cols>
  <sheetData>
    <row r="1" spans="1:5">
      <c r="A1" s="5" t="s">
        <v>17</v>
      </c>
      <c r="B1" s="5" t="s">
        <v>16</v>
      </c>
      <c r="C1" s="5" t="s">
        <v>0</v>
      </c>
      <c r="D1" s="5" t="s">
        <v>1</v>
      </c>
      <c r="E1" s="5" t="s">
        <v>2</v>
      </c>
    </row>
    <row r="2" spans="1:5">
      <c r="A2" s="6" t="s">
        <v>18</v>
      </c>
      <c r="B2" s="6">
        <v>4</v>
      </c>
      <c r="C2" s="7">
        <v>41500</v>
      </c>
      <c r="D2" s="8" t="e">
        <f ca="1">SMALL(IF((WEEKDAY(C2+ROW(2:50))={1,2,3,4,5})*(COUNTIF(Fériés,C2+ROW(2:50))=0),C2+ROW(2:50)),B2)</f>
        <v>#NUM!</v>
      </c>
      <c r="E2" s="9" t="e">
        <f ca="1">IF((C2-TODAY())&gt;0,B2,IF(D2-TODAY()&lt;0,"",D2-TODAY()))</f>
        <v>#NUM!</v>
      </c>
    </row>
    <row r="3" spans="1:5">
      <c r="E3" s="10"/>
    </row>
    <row r="4" spans="1:5">
      <c r="A4" s="6" t="s">
        <v>18</v>
      </c>
      <c r="B4" s="6">
        <f ca="1">SUMPRODUCT((WEEKDAY(ROW(INDIRECT(C4&amp;":"&amp;D4)))&lt;6)*(COUNTIF(Fériés,ROW(INDIRECT(C4&amp;":"&amp;D4)))=0))</f>
        <v>6</v>
      </c>
      <c r="C4" s="7">
        <v>41522</v>
      </c>
      <c r="D4" s="8">
        <v>41531</v>
      </c>
      <c r="E4" s="9">
        <f ca="1">IF((C4-TODAY())&gt;0,B4,IF(D4-TODAY()&lt;0,"",D4-TODAY()))</f>
        <v>5</v>
      </c>
    </row>
  </sheetData>
  <sheetCalcPr fullCalcOnLoad="1"/>
  <pageMargins left="0.7" right="0.7" top="0.75" bottom="0.75" header="0.3" footer="0.3"/>
  <pageSetup paperSize="9" orientation="portrait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20"/>
  <sheetViews>
    <sheetView workbookViewId="0">
      <selection sqref="A1:B65536"/>
    </sheetView>
  </sheetViews>
  <sheetFormatPr baseColWidth="10" defaultRowHeight="15"/>
  <cols>
    <col min="1" max="1" width="13.7109375" bestFit="1" customWidth="1"/>
    <col min="2" max="2" width="15.5703125" bestFit="1" customWidth="1"/>
  </cols>
  <sheetData>
    <row r="1" spans="1:2" ht="15.75" thickBot="1">
      <c r="A1" s="1">
        <f ca="1">YEAR(TODAY())</f>
        <v>2013</v>
      </c>
      <c r="B1" s="1"/>
    </row>
    <row r="2" spans="1:2" ht="15.75" thickTop="1">
      <c r="A2" s="2">
        <f ca="1">DATE(pYear,1,1)</f>
        <v>41275</v>
      </c>
      <c r="B2" s="3" t="s">
        <v>3</v>
      </c>
    </row>
    <row r="3" spans="1:2">
      <c r="A3" s="2">
        <f ca="1">DATE(pYear,3,29.56+0.979*MOD(204-11*MOD(pYear,19),30)-WEEKDAY(DATE(pYear,3,28.56+0.979*MOD(204-11*MOD(pYear,19),30))))</f>
        <v>41364</v>
      </c>
      <c r="B3" s="3" t="s">
        <v>4</v>
      </c>
    </row>
    <row r="4" spans="1:2">
      <c r="A4" s="2">
        <f>pEaster+1</f>
        <v>1</v>
      </c>
      <c r="B4" s="3" t="s">
        <v>5</v>
      </c>
    </row>
    <row r="5" spans="1:2">
      <c r="A5" s="2">
        <f ca="1">DATE(pYear,5,1)</f>
        <v>41395</v>
      </c>
      <c r="B5" s="3" t="s">
        <v>6</v>
      </c>
    </row>
    <row r="6" spans="1:2">
      <c r="A6" s="2">
        <f ca="1">DATE(pYear,5,8)</f>
        <v>41402</v>
      </c>
      <c r="B6" s="3" t="s">
        <v>7</v>
      </c>
    </row>
    <row r="7" spans="1:2">
      <c r="A7" s="2">
        <f>pEaster+39</f>
        <v>39</v>
      </c>
      <c r="B7" s="3" t="s">
        <v>8</v>
      </c>
    </row>
    <row r="8" spans="1:2">
      <c r="A8" s="2">
        <f>pEaster+49</f>
        <v>49</v>
      </c>
      <c r="B8" s="3" t="s">
        <v>9</v>
      </c>
    </row>
    <row r="9" spans="1:2">
      <c r="A9" s="2">
        <f>pEaster+50</f>
        <v>50</v>
      </c>
      <c r="B9" s="3" t="s">
        <v>10</v>
      </c>
    </row>
    <row r="10" spans="1:2">
      <c r="A10" s="2">
        <f ca="1">DATE(pYear,7,14)</f>
        <v>41469</v>
      </c>
      <c r="B10" s="3" t="s">
        <v>11</v>
      </c>
    </row>
    <row r="11" spans="1:2">
      <c r="A11" s="2">
        <f ca="1">DATE(pYear,8,15)</f>
        <v>41501</v>
      </c>
      <c r="B11" s="3" t="s">
        <v>12</v>
      </c>
    </row>
    <row r="12" spans="1:2">
      <c r="A12" s="2">
        <f ca="1">DATE(pYear,11,1)</f>
        <v>41579</v>
      </c>
      <c r="B12" s="3" t="s">
        <v>13</v>
      </c>
    </row>
    <row r="13" spans="1:2">
      <c r="A13" s="2">
        <f ca="1">DATE(pYear,11,11)</f>
        <v>41589</v>
      </c>
      <c r="B13" s="3" t="s">
        <v>14</v>
      </c>
    </row>
    <row r="14" spans="1:2">
      <c r="A14" s="2">
        <f ca="1">DATE(pYear,12,25)</f>
        <v>41633</v>
      </c>
      <c r="B14" s="3" t="s">
        <v>15</v>
      </c>
    </row>
    <row r="15" spans="1:2">
      <c r="A15" s="4"/>
      <c r="B15" s="4"/>
    </row>
    <row r="16" spans="1:2">
      <c r="A16" s="4"/>
      <c r="B16" s="4"/>
    </row>
    <row r="17" spans="1:2">
      <c r="A17" s="4"/>
      <c r="B17" s="4"/>
    </row>
    <row r="18" spans="1:2">
      <c r="A18" s="4"/>
      <c r="B18" s="4"/>
    </row>
    <row r="19" spans="1:2">
      <c r="A19" s="4"/>
      <c r="B19" s="4"/>
    </row>
    <row r="20" spans="1:2">
      <c r="A20" s="4"/>
      <c r="B20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Fériés</vt:lpstr>
      <vt:lpstr>Feuil2!pEaster</vt:lpstr>
      <vt:lpstr>Feuil2!pYear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guessas amar</dc:creator>
  <cp:lastModifiedBy>guessas amar</cp:lastModifiedBy>
  <dcterms:created xsi:type="dcterms:W3CDTF">2013-09-09T18:40:38Z</dcterms:created>
  <dcterms:modified xsi:type="dcterms:W3CDTF">2013-09-09T19:42:41Z</dcterms:modified>
</cp:coreProperties>
</file>