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315" windowWidth="14895" windowHeight="7350"/>
  </bookViews>
  <sheets>
    <sheet name="Feuil1" sheetId="1" r:id="rId1"/>
    <sheet name="Données" sheetId="2" r:id="rId2"/>
    <sheet name="Fériés" sheetId="3" r:id="rId3"/>
  </sheets>
  <externalReferences>
    <externalReference r:id="rId4"/>
  </externalReferences>
  <definedNames>
    <definedName name="année">Fériés!$A$1</definedName>
    <definedName name="BListe">Données!$A$3:$A$4</definedName>
    <definedName name="Données">Données!$A$2:$F$4</definedName>
    <definedName name="Fériés">[1]Fériés!$A$3:$A$20</definedName>
    <definedName name="Pâques">Fériés!$A$4</definedName>
    <definedName name="Type">Données!$F$3:$F$4</definedName>
  </definedNames>
  <calcPr calcId="124519"/>
</workbook>
</file>

<file path=xl/calcChain.xml><?xml version="1.0" encoding="utf-8"?>
<calcChain xmlns="http://schemas.openxmlformats.org/spreadsheetml/2006/main">
  <c r="J8" i="1"/>
  <c r="J1"/>
  <c r="K1" s="1"/>
  <c r="A1" i="3"/>
  <c r="A14" s="1"/>
  <c r="E3" i="2"/>
  <c r="B7" i="1" l="1"/>
  <c r="J4"/>
  <c r="A3" i="3"/>
  <c r="A7"/>
  <c r="A11"/>
  <c r="A13"/>
  <c r="A15"/>
  <c r="A4"/>
  <c r="A6"/>
  <c r="A12"/>
  <c r="B17" i="1" l="1"/>
  <c r="B12"/>
  <c r="A10" i="3"/>
  <c r="A8"/>
  <c r="A9"/>
  <c r="A5"/>
  <c r="D4" i="2"/>
  <c r="E4" s="1"/>
  <c r="C10" i="1" l="1"/>
  <c r="C20"/>
  <c r="C15"/>
</calcChain>
</file>

<file path=xl/sharedStrings.xml><?xml version="1.0" encoding="utf-8"?>
<sst xmlns="http://schemas.openxmlformats.org/spreadsheetml/2006/main" count="29" uniqueCount="24">
  <si>
    <t>Personnels</t>
  </si>
  <si>
    <t>Nbre jours</t>
  </si>
  <si>
    <t>Début</t>
  </si>
  <si>
    <t>Fin</t>
  </si>
  <si>
    <t>Reste</t>
  </si>
  <si>
    <t>Type</t>
  </si>
  <si>
    <t>CAI</t>
  </si>
  <si>
    <t>Nom1</t>
  </si>
  <si>
    <t>Nom3</t>
  </si>
  <si>
    <t>Journée du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</si>
  <si>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</si>
  <si>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</si>
  <si>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</si>
  <si>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</si>
  <si>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</si>
  <si>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</si>
  <si>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</si>
  <si>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</si>
  <si>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</si>
  <si>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</si>
  <si>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</si>
  <si>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</si>
  <si>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</si>
  <si>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RC</t>
  </si>
</sst>
</file>

<file path=xl/styles.xml><?xml version="1.0" encoding="utf-8"?>
<styleSheet xmlns="http://schemas.openxmlformats.org/spreadsheetml/2006/main">
  <numFmts count="2">
    <numFmt numFmtId="164" formatCode="dd"/>
    <numFmt numFmtId="165" formatCode="dd/mm/yyyy"/>
  </numFmts>
  <fonts count="7">
    <font>
      <sz val="11"/>
      <color theme="1"/>
      <name val="Calibri"/>
      <family val="2"/>
      <scheme val="minor"/>
    </font>
    <font>
      <sz val="10"/>
      <color theme="1"/>
      <name val="Trebuchet MS"/>
      <family val="2"/>
    </font>
    <font>
      <i/>
      <sz val="10"/>
      <color theme="1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sz val="10"/>
      <color indexed="55"/>
      <name val="Trebuchet MS"/>
      <family val="2"/>
    </font>
    <font>
      <b/>
      <i/>
      <sz val="11"/>
      <color rgb="FF00B050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 style="dashed">
        <color indexed="26"/>
      </bottom>
      <diagonal/>
    </border>
    <border>
      <left/>
      <right style="medium">
        <color rgb="FF00B050"/>
      </right>
      <top style="medium">
        <color rgb="FF00B050"/>
      </top>
      <bottom style="dashed">
        <color indexed="26"/>
      </bottom>
      <diagonal/>
    </border>
    <border>
      <left style="medium">
        <color rgb="FF00B050"/>
      </left>
      <right/>
      <top style="dashed">
        <color indexed="26"/>
      </top>
      <bottom style="dashed">
        <color indexed="26"/>
      </bottom>
      <diagonal/>
    </border>
    <border>
      <left/>
      <right style="medium">
        <color rgb="FF00B050"/>
      </right>
      <top style="dashed">
        <color indexed="26"/>
      </top>
      <bottom style="dashed">
        <color indexed="26"/>
      </bottom>
      <diagonal/>
    </border>
    <border>
      <left style="medium">
        <color rgb="FF00B050"/>
      </left>
      <right/>
      <top/>
      <bottom/>
      <diagonal/>
    </border>
    <border>
      <left/>
      <right style="medium">
        <color rgb="FF00B050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3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0" fillId="0" borderId="2" xfId="0" applyBorder="1"/>
    <xf numFmtId="14" fontId="0" fillId="0" borderId="3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Continuous" vertical="center"/>
    </xf>
    <xf numFmtId="0" fontId="0" fillId="0" borderId="10" xfId="0" applyBorder="1"/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14" fontId="5" fillId="0" borderId="15" xfId="0" applyNumberFormat="1" applyFont="1" applyFill="1" applyBorder="1" applyAlignment="1"/>
    <xf numFmtId="0" fontId="5" fillId="0" borderId="16" xfId="0" applyFont="1" applyFill="1" applyBorder="1" applyAlignment="1"/>
    <xf numFmtId="14" fontId="5" fillId="0" borderId="17" xfId="0" applyNumberFormat="1" applyFont="1" applyFill="1" applyBorder="1" applyAlignment="1"/>
    <xf numFmtId="0" fontId="5" fillId="0" borderId="18" xfId="0" applyFont="1" applyFill="1" applyBorder="1" applyAlignment="1"/>
    <xf numFmtId="14" fontId="5" fillId="0" borderId="19" xfId="0" applyNumberFormat="1" applyFont="1" applyFill="1" applyBorder="1" applyAlignment="1"/>
    <xf numFmtId="0" fontId="5" fillId="0" borderId="20" xfId="0" applyFont="1" applyFill="1" applyBorder="1" applyAlignment="1"/>
    <xf numFmtId="0" fontId="0" fillId="0" borderId="19" xfId="0" applyBorder="1"/>
    <xf numFmtId="0" fontId="0" fillId="0" borderId="20" xfId="0" applyBorder="1"/>
    <xf numFmtId="14" fontId="5" fillId="0" borderId="13" xfId="0" applyNumberFormat="1" applyFont="1" applyFill="1" applyBorder="1" applyAlignment="1"/>
    <xf numFmtId="0" fontId="5" fillId="0" borderId="14" xfId="0" applyFont="1" applyFill="1" applyBorder="1" applyAlignment="1"/>
    <xf numFmtId="14" fontId="0" fillId="0" borderId="0" xfId="0" applyNumberFormat="1"/>
    <xf numFmtId="0" fontId="0" fillId="0" borderId="0" xfId="0" applyBorder="1" applyAlignment="1">
      <alignment horizontal="centerContinuous" vertical="center"/>
    </xf>
    <xf numFmtId="0" fontId="0" fillId="0" borderId="0" xfId="0" applyNumberFormat="1"/>
    <xf numFmtId="0" fontId="6" fillId="0" borderId="0" xfId="0" applyFont="1"/>
    <xf numFmtId="165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UESSAS/CCLT/Excel/Planning/Microsoft/Planning_de_pr&#233;sence_v007_a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Fériés"/>
      <sheetName val="Données"/>
      <sheetName val="Récap Annuel"/>
      <sheetName val="Règ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A3">
            <v>41275</v>
          </cell>
        </row>
        <row r="4">
          <cell r="A4">
            <v>41364</v>
          </cell>
        </row>
        <row r="5">
          <cell r="A5">
            <v>41365</v>
          </cell>
        </row>
        <row r="6">
          <cell r="A6">
            <v>41395</v>
          </cell>
        </row>
        <row r="7">
          <cell r="A7">
            <v>41402</v>
          </cell>
        </row>
        <row r="8">
          <cell r="A8">
            <v>41403</v>
          </cell>
        </row>
        <row r="9">
          <cell r="A9">
            <v>41413</v>
          </cell>
        </row>
        <row r="10">
          <cell r="A10">
            <v>41414</v>
          </cell>
        </row>
        <row r="11">
          <cell r="A11">
            <v>41469</v>
          </cell>
        </row>
        <row r="12">
          <cell r="A12">
            <v>41501</v>
          </cell>
        </row>
        <row r="13">
          <cell r="A13">
            <v>41579</v>
          </cell>
        </row>
        <row r="14">
          <cell r="A14">
            <v>41589</v>
          </cell>
        </row>
        <row r="15">
          <cell r="A15">
            <v>41633</v>
          </cell>
        </row>
      </sheetData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0"/>
  <sheetViews>
    <sheetView showGridLines="0" tabSelected="1" workbookViewId="0">
      <selection activeCell="J7" sqref="J7"/>
    </sheetView>
  </sheetViews>
  <sheetFormatPr baseColWidth="10" defaultRowHeight="15"/>
  <sheetData>
    <row r="1" spans="1:13">
      <c r="J1" s="34">
        <f>DATEVALUE("01/01/2013")+(M1*3)</f>
        <v>41287</v>
      </c>
      <c r="K1" s="34">
        <f>J1+2</f>
        <v>41289</v>
      </c>
      <c r="L1" s="35"/>
      <c r="M1" s="36">
        <v>4</v>
      </c>
    </row>
    <row r="4" spans="1:13" ht="16.5">
      <c r="J4" s="37" t="str">
        <f>IF(MOD(DAY(J1),6)=1,"RECTO","VERSO") &amp; " Feuille " &amp; INT(DAY(J1)/6)+1</f>
        <v>RECTO Feuille 3</v>
      </c>
      <c r="K4" s="37"/>
    </row>
    <row r="6" spans="1:13" ht="15.75" thickBot="1"/>
    <row r="7" spans="1:13" ht="15.75" thickBot="1">
      <c r="A7" s="9" t="s">
        <v>9</v>
      </c>
      <c r="B7" s="10">
        <f>J1</f>
        <v>41287</v>
      </c>
      <c r="C7" s="11"/>
      <c r="D7" s="11"/>
      <c r="E7" s="11"/>
      <c r="F7" s="11"/>
      <c r="G7" s="12"/>
    </row>
    <row r="8" spans="1:13">
      <c r="A8" s="13"/>
      <c r="B8" s="14"/>
      <c r="C8" s="14"/>
      <c r="D8" s="14"/>
      <c r="E8" s="14"/>
      <c r="F8" s="14"/>
      <c r="G8" s="15"/>
      <c r="J8" t="str">
        <f>IF(ISNA(INDEX(Données,MATCH($A$12,BListe,0),6)),"",INDEX(Données,MATCH($A$12,BListe,0),6))</f>
        <v/>
      </c>
    </row>
    <row r="9" spans="1:13">
      <c r="A9" s="13"/>
      <c r="B9" s="14"/>
      <c r="C9" s="14"/>
      <c r="D9" s="14"/>
      <c r="E9" s="14"/>
      <c r="F9" s="14"/>
      <c r="G9" s="15"/>
    </row>
    <row r="10" spans="1:13" ht="15.75" thickBot="1">
      <c r="A10" s="16" t="s">
        <v>7</v>
      </c>
      <c r="B10" s="17"/>
      <c r="C10" s="18" t="str">
        <f ca="1">IF(OR(WEEKDAY($B7,1)&gt;5,ISNUMBER(MATCH($B7,Fériés,0))),"REPOS",IF(ISNA(INDEX(Données,MATCH($A10,BListe,0),6)),"",INDEX(Données,MATCH($A10,BListe,0),6)))</f>
        <v>CAI</v>
      </c>
      <c r="D10" s="18"/>
      <c r="E10" s="18"/>
      <c r="F10" s="18"/>
      <c r="G10" s="19"/>
    </row>
    <row r="11" spans="1:13" ht="15.75" thickBot="1"/>
    <row r="12" spans="1:13" ht="15.75" thickBot="1">
      <c r="A12" s="9" t="s">
        <v>9</v>
      </c>
      <c r="B12" s="10">
        <f>B7+1</f>
        <v>41288</v>
      </c>
      <c r="C12" s="11"/>
      <c r="D12" s="11"/>
      <c r="E12" s="11"/>
      <c r="F12" s="11"/>
      <c r="G12" s="12"/>
    </row>
    <row r="13" spans="1:13">
      <c r="A13" s="13"/>
      <c r="B13" s="14"/>
      <c r="C13" s="14"/>
      <c r="D13" s="14"/>
      <c r="E13" s="14"/>
      <c r="F13" s="14"/>
      <c r="G13" s="15"/>
    </row>
    <row r="14" spans="1:13">
      <c r="A14" s="13"/>
      <c r="B14" s="14"/>
      <c r="C14" s="14"/>
      <c r="D14" s="14"/>
      <c r="E14" s="14"/>
      <c r="F14" s="14"/>
      <c r="G14" s="15"/>
    </row>
    <row r="15" spans="1:13" ht="15.75" thickBot="1">
      <c r="A15" s="16" t="s">
        <v>7</v>
      </c>
      <c r="B15" s="17"/>
      <c r="C15" s="18" t="str">
        <f ca="1">IF(OR(WEEKDAY($B12,1)&gt;5,ISNUMBER(MATCH($B12,Fériés,0))),"REPOS",IF(ISNA(INDEX(Données,MATCH($A15,BListe,0),6)),"",INDEX(Données,MATCH($A15,BListe,0),6)))</f>
        <v>CAI</v>
      </c>
      <c r="D15" s="18"/>
      <c r="E15" s="18"/>
      <c r="F15" s="18"/>
      <c r="G15" s="19"/>
    </row>
    <row r="16" spans="1:13" ht="15.75" thickBot="1"/>
    <row r="17" spans="1:7" ht="15.75" thickBot="1">
      <c r="A17" s="9" t="s">
        <v>9</v>
      </c>
      <c r="B17" s="10">
        <f>B7+2</f>
        <v>41289</v>
      </c>
      <c r="C17" s="11"/>
      <c r="D17" s="11"/>
      <c r="E17" s="11"/>
      <c r="F17" s="11"/>
      <c r="G17" s="12"/>
    </row>
    <row r="18" spans="1:7">
      <c r="A18" s="13"/>
      <c r="B18" s="14"/>
      <c r="C18" s="14"/>
      <c r="D18" s="14"/>
      <c r="E18" s="14"/>
      <c r="F18" s="14"/>
      <c r="G18" s="15"/>
    </row>
    <row r="19" spans="1:7">
      <c r="A19" s="13"/>
      <c r="B19" s="14"/>
      <c r="C19" s="14"/>
      <c r="D19" s="14"/>
      <c r="E19" s="14"/>
      <c r="F19" s="14"/>
      <c r="G19" s="15"/>
    </row>
    <row r="20" spans="1:7" ht="15.75" thickBot="1">
      <c r="A20" s="16" t="s">
        <v>7</v>
      </c>
      <c r="B20" s="17"/>
      <c r="C20" s="18" t="str">
        <f ca="1">IF(OR(WEEKDAY($B17,1)&gt;5,ISNUMBER(MATCH($B17,Fériés,0))),"REPOS",IF(ISNA(INDEX(Données,MATCH($A20,BListe,0),6)),"",INDEX(Données,MATCH($A20,BListe,0),6)))</f>
        <v>CAI</v>
      </c>
      <c r="D20" s="18"/>
      <c r="E20" s="18"/>
      <c r="F20" s="18"/>
      <c r="G20" s="19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F4"/>
  <sheetViews>
    <sheetView workbookViewId="0">
      <selection activeCell="F6" sqref="F6"/>
    </sheetView>
  </sheetViews>
  <sheetFormatPr baseColWidth="10" defaultRowHeight="15"/>
  <sheetData>
    <row r="2" spans="1:6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15.75">
      <c r="A3" s="3" t="s">
        <v>8</v>
      </c>
      <c r="B3" s="4">
        <v>30</v>
      </c>
      <c r="C3" s="5">
        <v>41173</v>
      </c>
      <c r="D3" s="5">
        <v>41202</v>
      </c>
      <c r="E3" s="6" t="str">
        <f ca="1">IF((C3-TODAY())&gt;0,B3,IF(D3-TODAY()&lt;0,"",D3-TODAY()))</f>
        <v/>
      </c>
      <c r="F3" s="7" t="s">
        <v>6</v>
      </c>
    </row>
    <row r="4" spans="1:6" ht="15.75">
      <c r="A4" s="8" t="s">
        <v>7</v>
      </c>
      <c r="B4" s="1">
        <v>7</v>
      </c>
      <c r="C4" s="5">
        <v>41276</v>
      </c>
      <c r="D4" s="38">
        <f ca="1">WORKDAY(C4,B4-1,Fériés)</f>
        <v>41284</v>
      </c>
      <c r="E4" s="6">
        <f ca="1">IF((C4-TODAY())&gt;0,B4,IF(D4-TODAY()&lt;0,"",D4-TODAY()))</f>
        <v>8</v>
      </c>
      <c r="F4" s="7" t="s">
        <v>23</v>
      </c>
    </row>
  </sheetData>
  <dataValidations count="1">
    <dataValidation type="list" allowBlank="1" showInputMessage="1" showErrorMessage="1" sqref="F3:F4">
      <formula1>Type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20"/>
  <sheetViews>
    <sheetView workbookViewId="0">
      <selection activeCell="E8" sqref="E8"/>
    </sheetView>
  </sheetViews>
  <sheetFormatPr baseColWidth="10" defaultRowHeight="15"/>
  <cols>
    <col min="1" max="1" width="11" bestFit="1" customWidth="1"/>
    <col min="2" max="2" width="17.140625" bestFit="1" customWidth="1"/>
  </cols>
  <sheetData>
    <row r="1" spans="1:2">
      <c r="A1" s="20">
        <f ca="1">YEAR(TODAY())</f>
        <v>2013</v>
      </c>
      <c r="B1" s="21"/>
    </row>
    <row r="2" spans="1:2" ht="15.75" thickBot="1">
      <c r="A2" s="22"/>
      <c r="B2" s="23"/>
    </row>
    <row r="3" spans="1:2" ht="15.75">
      <c r="A3" s="24">
        <f ca="1">DATE(année,1,1)</f>
        <v>41275</v>
      </c>
      <c r="B3" s="25" t="s">
        <v>10</v>
      </c>
    </row>
    <row r="4" spans="1:2" ht="15.75">
      <c r="A4" s="26">
        <f ca="1">DATE(année,3,29.56+0.979*MOD(204-11*MOD(année,19),30)-WEEKDAY(DATE(année,3,28.56+0.979*MOD(204-11*MOD(année,19),30))))</f>
        <v>41364</v>
      </c>
      <c r="B4" s="27" t="s">
        <v>11</v>
      </c>
    </row>
    <row r="5" spans="1:2" ht="15.75">
      <c r="A5" s="26">
        <f ca="1">Pâques+1</f>
        <v>41365</v>
      </c>
      <c r="B5" s="27" t="s">
        <v>12</v>
      </c>
    </row>
    <row r="6" spans="1:2" ht="15.75">
      <c r="A6" s="26">
        <f ca="1">DATE(année,5,1)</f>
        <v>41395</v>
      </c>
      <c r="B6" s="27" t="s">
        <v>13</v>
      </c>
    </row>
    <row r="7" spans="1:2" ht="15.75">
      <c r="A7" s="26">
        <f ca="1">DATE(année,5,8)</f>
        <v>41402</v>
      </c>
      <c r="B7" s="27" t="s">
        <v>14</v>
      </c>
    </row>
    <row r="8" spans="1:2" ht="15.75">
      <c r="A8" s="26">
        <f ca="1">Pâques+39</f>
        <v>41403</v>
      </c>
      <c r="B8" s="27" t="s">
        <v>15</v>
      </c>
    </row>
    <row r="9" spans="1:2" ht="15.75">
      <c r="A9" s="26">
        <f ca="1">Pâques+49</f>
        <v>41413</v>
      </c>
      <c r="B9" s="27" t="s">
        <v>16</v>
      </c>
    </row>
    <row r="10" spans="1:2" ht="15.75">
      <c r="A10" s="26">
        <f ca="1">Pâques+50</f>
        <v>41414</v>
      </c>
      <c r="B10" s="27" t="s">
        <v>17</v>
      </c>
    </row>
    <row r="11" spans="1:2" ht="15.75">
      <c r="A11" s="26">
        <f ca="1">DATE(année,7,14)</f>
        <v>41469</v>
      </c>
      <c r="B11" s="27" t="s">
        <v>18</v>
      </c>
    </row>
    <row r="12" spans="1:2" ht="15.75">
      <c r="A12" s="26">
        <f ca="1">DATE(année,8,15)</f>
        <v>41501</v>
      </c>
      <c r="B12" s="27" t="s">
        <v>19</v>
      </c>
    </row>
    <row r="13" spans="1:2" ht="15.75">
      <c r="A13" s="26">
        <f ca="1">DATE(année,11,1)</f>
        <v>41579</v>
      </c>
      <c r="B13" s="27" t="s">
        <v>20</v>
      </c>
    </row>
    <row r="14" spans="1:2" ht="15.75">
      <c r="A14" s="26">
        <f ca="1">DATE(année,11,11)</f>
        <v>41589</v>
      </c>
      <c r="B14" s="27" t="s">
        <v>21</v>
      </c>
    </row>
    <row r="15" spans="1:2" ht="15.75">
      <c r="A15" s="28">
        <f ca="1">DATE(année,12,25)</f>
        <v>41633</v>
      </c>
      <c r="B15" s="29" t="s">
        <v>22</v>
      </c>
    </row>
    <row r="16" spans="1:2">
      <c r="A16" s="30"/>
      <c r="B16" s="31"/>
    </row>
    <row r="17" spans="1:2" ht="15.75">
      <c r="A17" s="28"/>
      <c r="B17" s="29"/>
    </row>
    <row r="18" spans="1:2" ht="15.75">
      <c r="A18" s="28"/>
      <c r="B18" s="29"/>
    </row>
    <row r="19" spans="1:2" ht="15.75">
      <c r="A19" s="28"/>
      <c r="B19" s="29"/>
    </row>
    <row r="20" spans="1:2" ht="16.5" thickBot="1">
      <c r="A20" s="32"/>
      <c r="B20" s="33"/>
    </row>
  </sheetData>
  <mergeCells count="1">
    <mergeCell ref="A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Données</vt:lpstr>
      <vt:lpstr>Fériés</vt:lpstr>
      <vt:lpstr>année</vt:lpstr>
      <vt:lpstr>BListe</vt:lpstr>
      <vt:lpstr>Données</vt:lpstr>
      <vt:lpstr>Pâques</vt:lpstr>
      <vt:lpstr>Type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guessas amar</dc:creator>
  <cp:lastModifiedBy>guessas amar</cp:lastModifiedBy>
  <dcterms:created xsi:type="dcterms:W3CDTF">2013-01-02T18:19:33Z</dcterms:created>
  <dcterms:modified xsi:type="dcterms:W3CDTF">2013-01-02T20:40:28Z</dcterms:modified>
</cp:coreProperties>
</file>