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0115" windowHeight="7995"/>
  </bookViews>
  <sheets>
    <sheet name="BMO" sheetId="1" r:id="rId1"/>
  </sheets>
  <calcPr calcId="144525"/>
</workbook>
</file>

<file path=xl/calcChain.xml><?xml version="1.0" encoding="utf-8"?>
<calcChain xmlns="http://schemas.openxmlformats.org/spreadsheetml/2006/main">
  <c r="H37" i="1" l="1"/>
  <c r="G37" i="1"/>
  <c r="A11" i="1"/>
  <c r="F20" i="1"/>
  <c r="I20" i="1"/>
  <c r="K20" i="1" s="1"/>
  <c r="M20" i="1" s="1"/>
  <c r="I36" i="1"/>
  <c r="K36" i="1" s="1"/>
  <c r="M36" i="1" s="1"/>
  <c r="F36" i="1"/>
  <c r="K35" i="1"/>
  <c r="M35" i="1" s="1"/>
  <c r="I35" i="1"/>
  <c r="F35" i="1"/>
  <c r="K34" i="1"/>
  <c r="M34" i="1" s="1"/>
  <c r="I34" i="1"/>
  <c r="F34" i="1"/>
  <c r="K33" i="1"/>
  <c r="M33" i="1" s="1"/>
  <c r="I33" i="1"/>
  <c r="F33" i="1"/>
  <c r="K32" i="1"/>
  <c r="M32" i="1" s="1"/>
  <c r="I32" i="1"/>
  <c r="F32" i="1"/>
  <c r="M31" i="1"/>
  <c r="K31" i="1"/>
  <c r="I31" i="1"/>
  <c r="F31" i="1"/>
  <c r="N31" i="1" s="1"/>
  <c r="K30" i="1"/>
  <c r="M30" i="1" s="1"/>
  <c r="I30" i="1"/>
  <c r="F30" i="1"/>
  <c r="K29" i="1"/>
  <c r="M29" i="1" s="1"/>
  <c r="I29" i="1"/>
  <c r="F29" i="1"/>
  <c r="K28" i="1"/>
  <c r="M28" i="1" s="1"/>
  <c r="I28" i="1"/>
  <c r="F28" i="1"/>
  <c r="K27" i="1"/>
  <c r="M27" i="1" s="1"/>
  <c r="I27" i="1"/>
  <c r="F27" i="1"/>
  <c r="K26" i="1"/>
  <c r="M26" i="1" s="1"/>
  <c r="I26" i="1"/>
  <c r="F26" i="1"/>
  <c r="A25" i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I25" i="1"/>
  <c r="K25" i="1" s="1"/>
  <c r="M25" i="1" s="1"/>
  <c r="F25" i="1"/>
  <c r="I23" i="1"/>
  <c r="K23" i="1" s="1"/>
  <c r="M23" i="1" s="1"/>
  <c r="F23" i="1"/>
  <c r="I22" i="1"/>
  <c r="K22" i="1" s="1"/>
  <c r="M22" i="1" s="1"/>
  <c r="F22" i="1"/>
  <c r="I21" i="1"/>
  <c r="K21" i="1" s="1"/>
  <c r="M21" i="1" s="1"/>
  <c r="F21" i="1"/>
  <c r="I19" i="1"/>
  <c r="K19" i="1" s="1"/>
  <c r="M19" i="1" s="1"/>
  <c r="F19" i="1"/>
  <c r="I18" i="1"/>
  <c r="K18" i="1" s="1"/>
  <c r="M18" i="1" s="1"/>
  <c r="F18" i="1"/>
  <c r="I17" i="1"/>
  <c r="K17" i="1" s="1"/>
  <c r="M17" i="1" s="1"/>
  <c r="F17" i="1"/>
  <c r="I16" i="1"/>
  <c r="K16" i="1" s="1"/>
  <c r="M16" i="1" s="1"/>
  <c r="F16" i="1"/>
  <c r="I15" i="1"/>
  <c r="K15" i="1" s="1"/>
  <c r="M15" i="1" s="1"/>
  <c r="F15" i="1"/>
  <c r="I14" i="1"/>
  <c r="K14" i="1" s="1"/>
  <c r="M14" i="1" s="1"/>
  <c r="F14" i="1"/>
  <c r="A13" i="1"/>
  <c r="A14" i="1" s="1"/>
  <c r="A15" i="1" s="1"/>
  <c r="A16" i="1" s="1"/>
  <c r="A17" i="1" s="1"/>
  <c r="A18" i="1" s="1"/>
  <c r="A19" i="1" s="1"/>
  <c r="A20" i="1" s="1"/>
  <c r="A21" i="1" s="1"/>
  <c r="I13" i="1"/>
  <c r="K13" i="1" s="1"/>
  <c r="M13" i="1" s="1"/>
  <c r="F13" i="1"/>
  <c r="I11" i="1"/>
  <c r="K11" i="1" s="1"/>
  <c r="M11" i="1" s="1"/>
  <c r="F11" i="1"/>
  <c r="N26" i="1" l="1"/>
  <c r="N29" i="1"/>
  <c r="F37" i="1"/>
  <c r="N13" i="1"/>
  <c r="N11" i="1"/>
  <c r="N34" i="1"/>
  <c r="N36" i="1"/>
  <c r="N35" i="1"/>
  <c r="N33" i="1"/>
  <c r="N32" i="1"/>
  <c r="N30" i="1"/>
  <c r="N28" i="1"/>
  <c r="N27" i="1"/>
  <c r="N25" i="1"/>
  <c r="N23" i="1"/>
  <c r="N22" i="1"/>
  <c r="N21" i="1"/>
  <c r="N20" i="1"/>
  <c r="N19" i="1"/>
  <c r="N18" i="1"/>
  <c r="N17" i="1"/>
  <c r="N16" i="1"/>
  <c r="N14" i="1"/>
  <c r="I37" i="1"/>
  <c r="M37" i="1"/>
  <c r="A22" i="1"/>
  <c r="A23" i="1" s="1"/>
  <c r="N15" i="1"/>
  <c r="N4" i="1"/>
</calcChain>
</file>

<file path=xl/sharedStrings.xml><?xml version="1.0" encoding="utf-8"?>
<sst xmlns="http://schemas.openxmlformats.org/spreadsheetml/2006/main" count="74" uniqueCount="52">
  <si>
    <t>Màj:</t>
  </si>
  <si>
    <t>Budget</t>
  </si>
  <si>
    <t>Réalisation</t>
  </si>
  <si>
    <t>Ecart</t>
  </si>
  <si>
    <t>Quantité</t>
  </si>
  <si>
    <t>Heures cumulées consommées</t>
  </si>
  <si>
    <t>Heures</t>
  </si>
  <si>
    <t>%</t>
  </si>
  <si>
    <t>Désignation</t>
  </si>
  <si>
    <t>n-1 cumul.</t>
  </si>
  <si>
    <t>Mois n</t>
  </si>
  <si>
    <t>Total</t>
  </si>
  <si>
    <t xml:space="preserve"> "+" est 1 gain</t>
  </si>
  <si>
    <t>n°</t>
  </si>
  <si>
    <t>Norme Réelle</t>
  </si>
  <si>
    <t>Avanc.        %</t>
  </si>
  <si>
    <t>Budget    heures</t>
  </si>
  <si>
    <t>Norme   (h/u)</t>
  </si>
  <si>
    <t xml:space="preserve">BUDGET HEURE </t>
  </si>
  <si>
    <t>Installation</t>
  </si>
  <si>
    <t>h</t>
  </si>
  <si>
    <t>m²</t>
  </si>
  <si>
    <t>m3</t>
  </si>
  <si>
    <t>u</t>
  </si>
  <si>
    <t>ABC Location</t>
  </si>
  <si>
    <t>P38 025</t>
  </si>
  <si>
    <t>TRAVAUX PREPARATOIRES/INSTALLATION</t>
  </si>
  <si>
    <t>FONDATIONS</t>
  </si>
  <si>
    <t>Gros béton puits</t>
  </si>
  <si>
    <t>Béton semelles</t>
  </si>
  <si>
    <t>Acier semelles</t>
  </si>
  <si>
    <t>Kg</t>
  </si>
  <si>
    <t>Platines</t>
  </si>
  <si>
    <t>Coffrages dés</t>
  </si>
  <si>
    <t>Aciers dés</t>
  </si>
  <si>
    <t>Béton dés</t>
  </si>
  <si>
    <t>Coffrages longrines</t>
  </si>
  <si>
    <t>Aciers longrines</t>
  </si>
  <si>
    <t>Isolant longrines</t>
  </si>
  <si>
    <t>QUAI</t>
  </si>
  <si>
    <t>BP</t>
  </si>
  <si>
    <t>Escalier</t>
  </si>
  <si>
    <t>Coffrage mur</t>
  </si>
  <si>
    <t>Acier mur</t>
  </si>
  <si>
    <t>Béton mur</t>
  </si>
  <si>
    <t>Ferraillage radier</t>
  </si>
  <si>
    <t>Coffrage radier</t>
  </si>
  <si>
    <t>Béton radier</t>
  </si>
  <si>
    <t>Béton muret</t>
  </si>
  <si>
    <t>Coffrage muret</t>
  </si>
  <si>
    <t>TOTAUX</t>
  </si>
  <si>
    <t>Béton longrines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</si>
</sst>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7" x14ac:knownFonts="1">
    <font>
      <sz val="11"/>
      <color theme="1"/>
      <name val="Calibri"/>
      <family val="2"/>
      <scheme val="minor"/>
    </font>
    <font>
      <sz val="10"/>
      <name val="Comic Sans MS"/>
      <family val="4"/>
    </font>
    <font>
      <sz val="10"/>
      <name val="Comic Sans MS"/>
      <family val="4"/>
    </font>
    <font>
      <b/>
      <sz val="16"/>
      <name val="Comic Sans MS"/>
      <family val="4"/>
    </font>
    <font>
      <b/>
      <sz val="10"/>
      <name val="Comic Sans MS"/>
      <family val="4"/>
    </font>
    <font>
      <b/>
      <sz val="22"/>
      <name val="Comic Sans MS"/>
      <family val="4"/>
    </font>
    <font>
      <b/>
      <i/>
      <u/>
      <sz val="10"/>
      <name val="Comic Sans MS"/>
      <family val="4"/>
    </font>
    <font>
      <b/>
      <i/>
      <sz val="12"/>
      <name val="Comic Sans MS"/>
      <family val="4"/>
    </font>
    <font>
      <b/>
      <sz val="14"/>
      <name val="Comic Sans MS"/>
      <family val="4"/>
    </font>
    <font>
      <sz val="10"/>
      <color rgb="FF000000"/>
      <name val="Comic Sans MS"/>
      <family val="4"/>
    </font>
    <font>
      <b/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sz val="11"/>
      <color rgb="FFFF0000"/>
      <name val="Calibri"/>
      <family val="2"/>
    </font>
    <font>
      <sz val="11"/>
      <color theme="1"/>
      <name val="Calibri"/>
      <family val="2"/>
      <scheme val="minor"/>
    </font>
    <font>
      <b/>
      <i/>
      <sz val="10"/>
      <color theme="1"/>
      <name val="Comic sans MS"/>
      <family val="4"/>
    </font>
    <font>
      <sz val="10"/>
      <color theme="1"/>
      <name val="Comic sans MS"/>
      <family val="4"/>
    </font>
    <font>
      <b/>
      <sz val="14"/>
      <color theme="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77">
    <xf numFmtId="0" fontId="0" fillId="0" borderId="0" xfId="0"/>
    <xf numFmtId="0" fontId="1" fillId="0" borderId="0" xfId="2"/>
    <xf numFmtId="0" fontId="1" fillId="0" borderId="1" xfId="2" applyBorder="1"/>
    <xf numFmtId="0" fontId="1" fillId="0" borderId="3" xfId="2" applyBorder="1"/>
    <xf numFmtId="0" fontId="1" fillId="0" borderId="11" xfId="2" applyBorder="1"/>
    <xf numFmtId="0" fontId="1" fillId="0" borderId="2" xfId="2" applyBorder="1"/>
    <xf numFmtId="0" fontId="1" fillId="0" borderId="0" xfId="2" applyBorder="1" applyAlignment="1">
      <alignment vertical="center"/>
    </xf>
    <xf numFmtId="0" fontId="0" fillId="0" borderId="0" xfId="0" applyAlignment="1">
      <alignment vertical="center"/>
    </xf>
    <xf numFmtId="0" fontId="4" fillId="0" borderId="1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0" fontId="1" fillId="0" borderId="5" xfId="2" applyBorder="1"/>
    <xf numFmtId="0" fontId="1" fillId="0" borderId="19" xfId="2" applyBorder="1"/>
    <xf numFmtId="0" fontId="11" fillId="0" borderId="22" xfId="0" applyFon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2" fontId="0" fillId="0" borderId="31" xfId="0" applyNumberFormat="1" applyBorder="1"/>
    <xf numFmtId="2" fontId="15" fillId="0" borderId="10" xfId="0" applyNumberFormat="1" applyFont="1" applyBorder="1"/>
    <xf numFmtId="2" fontId="0" fillId="0" borderId="30" xfId="0" applyNumberFormat="1" applyBorder="1"/>
    <xf numFmtId="2" fontId="0" fillId="0" borderId="10" xfId="0" applyNumberFormat="1" applyBorder="1"/>
    <xf numFmtId="2" fontId="0" fillId="0" borderId="32" xfId="0" applyNumberFormat="1" applyBorder="1"/>
    <xf numFmtId="2" fontId="0" fillId="0" borderId="33" xfId="0" applyNumberFormat="1" applyBorder="1"/>
    <xf numFmtId="9" fontId="0" fillId="0" borderId="10" xfId="5" applyFont="1" applyBorder="1"/>
    <xf numFmtId="1" fontId="15" fillId="0" borderId="31" xfId="0" applyNumberFormat="1" applyFont="1" applyBorder="1"/>
    <xf numFmtId="1" fontId="15" fillId="0" borderId="28" xfId="0" applyNumberFormat="1" applyFont="1" applyBorder="1"/>
    <xf numFmtId="2" fontId="15" fillId="0" borderId="24" xfId="0" applyNumberFormat="1" applyFont="1" applyBorder="1"/>
    <xf numFmtId="2" fontId="0" fillId="0" borderId="25" xfId="0" applyNumberFormat="1" applyBorder="1"/>
    <xf numFmtId="2" fontId="0" fillId="0" borderId="28" xfId="0" applyNumberFormat="1" applyBorder="1"/>
    <xf numFmtId="2" fontId="0" fillId="0" borderId="24" xfId="0" applyNumberFormat="1" applyBorder="1"/>
    <xf numFmtId="9" fontId="0" fillId="0" borderId="24" xfId="5" applyFont="1" applyBorder="1"/>
    <xf numFmtId="2" fontId="0" fillId="0" borderId="27" xfId="0" applyNumberFormat="1" applyBorder="1"/>
    <xf numFmtId="2" fontId="0" fillId="0" borderId="34" xfId="0" applyNumberFormat="1" applyBorder="1"/>
    <xf numFmtId="0" fontId="8" fillId="2" borderId="8" xfId="2" applyFont="1" applyFill="1" applyBorder="1" applyAlignment="1" applyProtection="1">
      <protection locked="0"/>
    </xf>
    <xf numFmtId="0" fontId="8" fillId="2" borderId="6" xfId="2" applyFont="1" applyFill="1" applyBorder="1" applyAlignment="1" applyProtection="1">
      <protection locked="0"/>
    </xf>
    <xf numFmtId="3" fontId="8" fillId="2" borderId="6" xfId="2" applyNumberFormat="1" applyFont="1" applyFill="1" applyBorder="1" applyProtection="1">
      <protection locked="0"/>
    </xf>
    <xf numFmtId="3" fontId="7" fillId="2" borderId="7" xfId="2" applyNumberFormat="1" applyFont="1" applyFill="1" applyBorder="1" applyAlignment="1" applyProtection="1">
      <alignment horizontal="center"/>
      <protection locked="0"/>
    </xf>
    <xf numFmtId="0" fontId="1" fillId="2" borderId="8" xfId="2" applyFill="1" applyBorder="1"/>
    <xf numFmtId="0" fontId="5" fillId="2" borderId="6" xfId="2" applyFont="1" applyFill="1" applyBorder="1"/>
    <xf numFmtId="0" fontId="1" fillId="2" borderId="6" xfId="2" applyFill="1" applyBorder="1"/>
    <xf numFmtId="0" fontId="4" fillId="2" borderId="8" xfId="2" applyFont="1" applyFill="1" applyBorder="1" applyAlignment="1">
      <alignment horizontal="center"/>
    </xf>
    <xf numFmtId="0" fontId="1" fillId="2" borderId="6" xfId="2" applyFill="1" applyBorder="1" applyProtection="1">
      <protection locked="0"/>
    </xf>
    <xf numFmtId="15" fontId="6" fillId="2" borderId="7" xfId="2" applyNumberFormat="1" applyFont="1" applyFill="1" applyBorder="1" applyAlignment="1" applyProtection="1">
      <alignment horizontal="center"/>
      <protection locked="0"/>
    </xf>
    <xf numFmtId="0" fontId="14" fillId="2" borderId="12" xfId="0" applyFont="1" applyFill="1" applyBorder="1"/>
    <xf numFmtId="0" fontId="14" fillId="2" borderId="13" xfId="0" applyFont="1" applyFill="1" applyBorder="1"/>
    <xf numFmtId="0" fontId="0" fillId="2" borderId="14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7" xfId="0" applyFill="1" applyBorder="1"/>
    <xf numFmtId="0" fontId="0" fillId="2" borderId="29" xfId="0" applyFill="1" applyBorder="1"/>
    <xf numFmtId="164" fontId="14" fillId="2" borderId="4" xfId="4" applyFont="1" applyFill="1" applyBorder="1"/>
    <xf numFmtId="164" fontId="16" fillId="2" borderId="15" xfId="4" applyFont="1" applyFill="1" applyBorder="1"/>
    <xf numFmtId="164" fontId="10" fillId="2" borderId="36" xfId="4" applyFont="1" applyFill="1" applyBorder="1"/>
    <xf numFmtId="164" fontId="10" fillId="2" borderId="4" xfId="4" applyFont="1" applyFill="1" applyBorder="1"/>
    <xf numFmtId="164" fontId="10" fillId="2" borderId="15" xfId="4" applyFont="1" applyFill="1" applyBorder="1"/>
    <xf numFmtId="164" fontId="0" fillId="2" borderId="35" xfId="4" applyFont="1" applyFill="1" applyBorder="1"/>
    <xf numFmtId="164" fontId="10" fillId="2" borderId="7" xfId="4" applyFont="1" applyFill="1" applyBorder="1"/>
    <xf numFmtId="0" fontId="1" fillId="2" borderId="9" xfId="2" applyFill="1" applyBorder="1"/>
    <xf numFmtId="0" fontId="3" fillId="2" borderId="1" xfId="2" applyFont="1" applyFill="1" applyBorder="1" applyAlignment="1">
      <alignment horizontal="center"/>
    </xf>
    <xf numFmtId="0" fontId="3" fillId="2" borderId="5" xfId="2" applyFont="1" applyFill="1" applyBorder="1" applyAlignment="1">
      <alignment horizontal="center"/>
    </xf>
    <xf numFmtId="0" fontId="3" fillId="2" borderId="11" xfId="2" applyFont="1" applyFill="1" applyBorder="1" applyAlignment="1">
      <alignment horizontal="center"/>
    </xf>
    <xf numFmtId="0" fontId="2" fillId="0" borderId="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6" xfId="2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4" fillId="0" borderId="17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 wrapText="1"/>
    </xf>
    <xf numFmtId="0" fontId="1" fillId="0" borderId="17" xfId="2" applyFont="1" applyBorder="1" applyAlignment="1">
      <alignment horizontal="center" vertical="center" wrapText="1"/>
    </xf>
    <xf numFmtId="0" fontId="2" fillId="0" borderId="27" xfId="2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 wrapText="1"/>
    </xf>
    <xf numFmtId="0" fontId="4" fillId="0" borderId="25" xfId="2" applyFont="1" applyBorder="1" applyAlignment="1">
      <alignment horizontal="center" vertical="center" wrapText="1"/>
    </xf>
    <xf numFmtId="0" fontId="1" fillId="0" borderId="13" xfId="2" applyFont="1" applyBorder="1" applyAlignment="1">
      <alignment horizontal="center" vertical="center" wrapText="1"/>
    </xf>
    <xf numFmtId="0" fontId="2" fillId="0" borderId="24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/>
    </xf>
    <xf numFmtId="0" fontId="2" fillId="0" borderId="23" xfId="2" applyFont="1" applyBorder="1" applyAlignment="1">
      <alignment horizontal="center" vertical="center"/>
    </xf>
  </cellXfs>
  <cellStyles count="6">
    <cellStyle name="Milliers" xfId="4" builtinId="3"/>
    <cellStyle name="Milliers 2" xfId="1"/>
    <cellStyle name="Normal" xfId="0" builtinId="0"/>
    <cellStyle name="Normal 2" xfId="2"/>
    <cellStyle name="Pourcentage" xfId="5" builtinId="5"/>
    <cellStyle name="Pourcentage 2" xfId="3"/>
  </cellStyles>
  <dxfs count="0"/>
  <tableStyles count="0" defaultTableStyle="TableStyleMedium2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0</xdr:row>
          <xdr:rowOff>76200</xdr:rowOff>
        </xdr:from>
        <xdr:to>
          <xdr:col>1</xdr:col>
          <xdr:colOff>904875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Nouveau Projet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981075</xdr:colOff>
          <xdr:row>0</xdr:row>
          <xdr:rowOff>85725</xdr:rowOff>
        </xdr:from>
        <xdr:to>
          <xdr:col>1</xdr:col>
          <xdr:colOff>2819400</xdr:colOff>
          <xdr:row>1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Insertion ligne titre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2876550</xdr:colOff>
          <xdr:row>0</xdr:row>
          <xdr:rowOff>85725</xdr:rowOff>
        </xdr:from>
        <xdr:to>
          <xdr:col>4</xdr:col>
          <xdr:colOff>152400</xdr:colOff>
          <xdr:row>1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Insertion position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523875</xdr:colOff>
          <xdr:row>0</xdr:row>
          <xdr:rowOff>66675</xdr:rowOff>
        </xdr:from>
        <xdr:to>
          <xdr:col>10</xdr:col>
          <xdr:colOff>657225</xdr:colOff>
          <xdr:row>1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Version FINALE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723900</xdr:colOff>
          <xdr:row>0</xdr:row>
          <xdr:rowOff>57150</xdr:rowOff>
        </xdr:from>
        <xdr:to>
          <xdr:col>13</xdr:col>
          <xdr:colOff>552450</xdr:colOff>
          <xdr:row>1</xdr:row>
          <xdr:rowOff>152400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Impression BMO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228600</xdr:colOff>
          <xdr:row>0</xdr:row>
          <xdr:rowOff>85725</xdr:rowOff>
        </xdr:from>
        <xdr:to>
          <xdr:col>5</xdr:col>
          <xdr:colOff>1009650</xdr:colOff>
          <xdr:row>1</xdr:row>
          <xdr:rowOff>152400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Effacer dernière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57150</xdr:colOff>
          <xdr:row>0</xdr:row>
          <xdr:rowOff>85725</xdr:rowOff>
        </xdr:from>
        <xdr:to>
          <xdr:col>14</xdr:col>
          <xdr:colOff>561975</xdr:colOff>
          <xdr:row>10</xdr:row>
          <xdr:rowOff>38100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0</xdr:row>
          <xdr:rowOff>85725</xdr:rowOff>
        </xdr:from>
        <xdr:to>
          <xdr:col>7</xdr:col>
          <xdr:colOff>571500</xdr:colOff>
          <xdr:row>1</xdr:row>
          <xdr:rowOff>152400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Dernière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N37"/>
  <sheetViews>
    <sheetView tabSelected="1" zoomScale="85" zoomScaleNormal="85" zoomScaleSheetLayoutView="100" workbookViewId="0">
      <selection activeCell="P16" sqref="P16"/>
    </sheetView>
  </sheetViews>
  <sheetFormatPr baseColWidth="10" defaultRowHeight="15" x14ac:dyDescent="0.25"/>
  <cols>
    <col min="1" max="1" width="12.85546875" bestFit="1" customWidth="1"/>
    <col min="2" max="2" width="46.42578125" bestFit="1" customWidth="1"/>
    <col min="3" max="3" width="9.5703125" bestFit="1" customWidth="1"/>
    <col min="4" max="4" width="13.5703125" customWidth="1"/>
    <col min="6" max="7" width="15.7109375" customWidth="1"/>
    <col min="8" max="8" width="11.85546875" bestFit="1" customWidth="1"/>
    <col min="9" max="9" width="14.28515625" bestFit="1" customWidth="1"/>
    <col min="12" max="12" width="2" customWidth="1"/>
    <col min="13" max="13" width="14.5703125" bestFit="1" customWidth="1"/>
  </cols>
  <sheetData>
    <row r="3" spans="1:14" ht="15.75" thickBot="1" x14ac:dyDescent="0.3"/>
    <row r="4" spans="1:14" ht="33.75" thickBot="1" x14ac:dyDescent="0.65">
      <c r="A4" s="34" t="s">
        <v>24</v>
      </c>
      <c r="B4" s="35"/>
      <c r="C4" s="35"/>
      <c r="D4" s="36" t="s">
        <v>25</v>
      </c>
      <c r="E4" s="37"/>
      <c r="F4" s="38"/>
      <c r="G4" s="39" t="s">
        <v>18</v>
      </c>
      <c r="H4" s="40"/>
      <c r="I4" s="40"/>
      <c r="J4" s="40"/>
      <c r="K4" s="40"/>
      <c r="L4" s="41" t="s">
        <v>0</v>
      </c>
      <c r="M4" s="42"/>
      <c r="N4" s="43">
        <f ca="1">TODAY()</f>
        <v>41849</v>
      </c>
    </row>
    <row r="6" spans="1:14" ht="16.5" thickBot="1" x14ac:dyDescent="0.3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25.5" thickBot="1" x14ac:dyDescent="0.55000000000000004">
      <c r="A7" s="4"/>
      <c r="B7" s="2"/>
      <c r="C7" s="10"/>
      <c r="D7" s="59" t="s">
        <v>1</v>
      </c>
      <c r="E7" s="59"/>
      <c r="F7" s="60"/>
      <c r="G7" s="61" t="s">
        <v>2</v>
      </c>
      <c r="H7" s="59"/>
      <c r="I7" s="59"/>
      <c r="J7" s="59"/>
      <c r="K7" s="60"/>
      <c r="L7" s="58"/>
      <c r="M7" s="61" t="s">
        <v>3</v>
      </c>
      <c r="N7" s="60"/>
    </row>
    <row r="8" spans="1:14" ht="17.25" customHeight="1" thickBot="1" x14ac:dyDescent="0.35">
      <c r="A8" s="5"/>
      <c r="B8" s="3"/>
      <c r="C8" s="11"/>
      <c r="D8" s="75" t="s">
        <v>4</v>
      </c>
      <c r="E8" s="73" t="s">
        <v>17</v>
      </c>
      <c r="F8" s="71" t="s">
        <v>16</v>
      </c>
      <c r="G8" s="62" t="s">
        <v>5</v>
      </c>
      <c r="H8" s="63"/>
      <c r="I8" s="64"/>
      <c r="J8" s="69" t="s">
        <v>15</v>
      </c>
      <c r="K8" s="67" t="s">
        <v>14</v>
      </c>
      <c r="L8" s="6"/>
      <c r="M8" s="8" t="s">
        <v>6</v>
      </c>
      <c r="N8" s="9" t="s">
        <v>7</v>
      </c>
    </row>
    <row r="9" spans="1:14" ht="17.25" thickBot="1" x14ac:dyDescent="0.35">
      <c r="A9" s="12" t="s">
        <v>13</v>
      </c>
      <c r="B9" s="13" t="s">
        <v>8</v>
      </c>
      <c r="C9" s="14" t="s">
        <v>23</v>
      </c>
      <c r="D9" s="76"/>
      <c r="E9" s="74"/>
      <c r="F9" s="72"/>
      <c r="G9" s="15" t="s">
        <v>9</v>
      </c>
      <c r="H9" s="16" t="s">
        <v>10</v>
      </c>
      <c r="I9" s="17" t="s">
        <v>11</v>
      </c>
      <c r="J9" s="70"/>
      <c r="K9" s="68"/>
      <c r="L9" s="7"/>
      <c r="M9" s="65" t="s">
        <v>12</v>
      </c>
      <c r="N9" s="66"/>
    </row>
    <row r="10" spans="1:14" ht="16.5" x14ac:dyDescent="0.35">
      <c r="A10" s="44">
        <v>100</v>
      </c>
      <c r="B10" s="45" t="s">
        <v>26</v>
      </c>
      <c r="C10" s="46"/>
      <c r="D10" s="47"/>
      <c r="E10" s="48"/>
      <c r="F10" s="46"/>
      <c r="G10" s="47"/>
      <c r="H10" s="48"/>
      <c r="I10" s="48"/>
      <c r="J10" s="48"/>
      <c r="K10" s="46"/>
      <c r="L10" s="49"/>
      <c r="M10" s="47"/>
      <c r="N10" s="50"/>
    </row>
    <row r="11" spans="1:14" ht="16.5" thickBot="1" x14ac:dyDescent="0.35">
      <c r="A11" s="26">
        <f>A10+1</f>
        <v>101</v>
      </c>
      <c r="B11" s="27" t="s">
        <v>19</v>
      </c>
      <c r="C11" s="28" t="s">
        <v>20</v>
      </c>
      <c r="D11" s="29">
        <v>60</v>
      </c>
      <c r="E11" s="30">
        <v>1</v>
      </c>
      <c r="F11" s="28">
        <f>D11*E11</f>
        <v>60</v>
      </c>
      <c r="G11" s="29">
        <v>56.5</v>
      </c>
      <c r="H11" s="30">
        <v>22.5</v>
      </c>
      <c r="I11" s="30">
        <f>G11+H11</f>
        <v>79</v>
      </c>
      <c r="J11" s="31">
        <v>0.85</v>
      </c>
      <c r="K11" s="28">
        <f>IF(D11=0,"0",IF(J11=0,"0",I11/(D11*J11)))</f>
        <v>1.5490196078431373</v>
      </c>
      <c r="L11" s="32"/>
      <c r="M11" s="29">
        <f>((E11*D11)-(K11*D11))*J11</f>
        <v>-27.999999999999996</v>
      </c>
      <c r="N11" s="33">
        <f>IF(F11=0,"0",IF(J11=0,"0",M11/(F11*J11)))</f>
        <v>-0.54901960784313719</v>
      </c>
    </row>
    <row r="12" spans="1:14" ht="16.5" x14ac:dyDescent="0.35">
      <c r="A12" s="44">
        <v>200</v>
      </c>
      <c r="B12" s="45" t="s">
        <v>27</v>
      </c>
      <c r="C12" s="46"/>
      <c r="D12" s="47"/>
      <c r="E12" s="48"/>
      <c r="F12" s="46"/>
      <c r="G12" s="47"/>
      <c r="H12" s="48"/>
      <c r="I12" s="48"/>
      <c r="J12" s="48"/>
      <c r="K12" s="46"/>
      <c r="L12" s="49"/>
      <c r="M12" s="47"/>
      <c r="N12" s="50"/>
    </row>
    <row r="13" spans="1:14" ht="15.75" x14ac:dyDescent="0.3">
      <c r="A13" s="25">
        <f t="shared" ref="A13:A23" si="0">A12+1</f>
        <v>201</v>
      </c>
      <c r="B13" s="19" t="s">
        <v>28</v>
      </c>
      <c r="C13" s="20" t="s">
        <v>22</v>
      </c>
      <c r="D13" s="18">
        <v>20</v>
      </c>
      <c r="E13" s="21">
        <v>0.5</v>
      </c>
      <c r="F13" s="20">
        <f t="shared" ref="F13:F23" si="1">D13*E13</f>
        <v>10</v>
      </c>
      <c r="G13" s="18">
        <v>25.5</v>
      </c>
      <c r="H13" s="21"/>
      <c r="I13" s="21">
        <f t="shared" ref="I13:I23" si="2">G13+H13</f>
        <v>25.5</v>
      </c>
      <c r="J13" s="24">
        <v>1</v>
      </c>
      <c r="K13" s="20">
        <f t="shared" ref="K13:K23" si="3">IF(D13=0,"0",IF(J13=0,"0",I13/(D13*J13)))</f>
        <v>1.2749999999999999</v>
      </c>
      <c r="L13" s="22"/>
      <c r="M13" s="18">
        <f t="shared" ref="M13:M23" si="4">((E13*D13)-(K13*D13))*J13</f>
        <v>-15.5</v>
      </c>
      <c r="N13" s="23">
        <f t="shared" ref="N13:N23" si="5">IF(F13=0,"0",IF(J13=0,"0",M13/(F13*J13)))</f>
        <v>-1.55</v>
      </c>
    </row>
    <row r="14" spans="1:14" ht="15.75" x14ac:dyDescent="0.3">
      <c r="A14" s="25">
        <f t="shared" si="0"/>
        <v>202</v>
      </c>
      <c r="B14" s="19" t="s">
        <v>29</v>
      </c>
      <c r="C14" s="20" t="s">
        <v>22</v>
      </c>
      <c r="D14" s="18">
        <v>121</v>
      </c>
      <c r="E14" s="21">
        <v>0.5</v>
      </c>
      <c r="F14" s="20">
        <f t="shared" si="1"/>
        <v>60.5</v>
      </c>
      <c r="G14" s="18">
        <v>26</v>
      </c>
      <c r="H14" s="21"/>
      <c r="I14" s="21">
        <f t="shared" si="2"/>
        <v>26</v>
      </c>
      <c r="J14" s="24">
        <v>1</v>
      </c>
      <c r="K14" s="20">
        <f t="shared" si="3"/>
        <v>0.21487603305785125</v>
      </c>
      <c r="L14" s="22"/>
      <c r="M14" s="18">
        <f t="shared" si="4"/>
        <v>34.5</v>
      </c>
      <c r="N14" s="23">
        <f t="shared" si="5"/>
        <v>0.57024793388429751</v>
      </c>
    </row>
    <row r="15" spans="1:14" ht="15.75" x14ac:dyDescent="0.3">
      <c r="A15" s="25">
        <f t="shared" si="0"/>
        <v>203</v>
      </c>
      <c r="B15" s="19" t="s">
        <v>30</v>
      </c>
      <c r="C15" s="20" t="s">
        <v>31</v>
      </c>
      <c r="D15" s="18">
        <v>2452</v>
      </c>
      <c r="E15" s="21">
        <v>0.02</v>
      </c>
      <c r="F15" s="20">
        <f t="shared" si="1"/>
        <v>49.04</v>
      </c>
      <c r="G15" s="18">
        <v>54.5</v>
      </c>
      <c r="H15" s="21"/>
      <c r="I15" s="21">
        <f t="shared" si="2"/>
        <v>54.5</v>
      </c>
      <c r="J15" s="24">
        <v>1</v>
      </c>
      <c r="K15" s="20">
        <f t="shared" si="3"/>
        <v>2.2226753670473082E-2</v>
      </c>
      <c r="L15" s="22"/>
      <c r="M15" s="18">
        <f t="shared" si="4"/>
        <v>-5.4599999999999937</v>
      </c>
      <c r="N15" s="23">
        <f t="shared" si="5"/>
        <v>-0.11133768352365403</v>
      </c>
    </row>
    <row r="16" spans="1:14" ht="15.75" x14ac:dyDescent="0.3">
      <c r="A16" s="25">
        <f t="shared" si="0"/>
        <v>204</v>
      </c>
      <c r="B16" s="19" t="s">
        <v>32</v>
      </c>
      <c r="C16" s="20" t="s">
        <v>23</v>
      </c>
      <c r="D16" s="18">
        <v>61</v>
      </c>
      <c r="E16" s="21">
        <v>1.9</v>
      </c>
      <c r="F16" s="20">
        <f t="shared" si="1"/>
        <v>115.89999999999999</v>
      </c>
      <c r="G16" s="18">
        <v>86.5</v>
      </c>
      <c r="H16" s="21"/>
      <c r="I16" s="21">
        <f t="shared" si="2"/>
        <v>86.5</v>
      </c>
      <c r="J16" s="24">
        <v>1</v>
      </c>
      <c r="K16" s="20">
        <f t="shared" si="3"/>
        <v>1.4180327868852458</v>
      </c>
      <c r="L16" s="22"/>
      <c r="M16" s="18">
        <f t="shared" si="4"/>
        <v>29.399999999999991</v>
      </c>
      <c r="N16" s="23">
        <f t="shared" si="5"/>
        <v>0.25366695427092317</v>
      </c>
    </row>
    <row r="17" spans="1:14" ht="15.75" x14ac:dyDescent="0.3">
      <c r="A17" s="25">
        <f t="shared" si="0"/>
        <v>205</v>
      </c>
      <c r="B17" s="19" t="s">
        <v>33</v>
      </c>
      <c r="C17" s="20" t="s">
        <v>21</v>
      </c>
      <c r="D17" s="18">
        <v>65.3</v>
      </c>
      <c r="E17" s="21">
        <v>1.5</v>
      </c>
      <c r="F17" s="20">
        <f t="shared" si="1"/>
        <v>97.949999999999989</v>
      </c>
      <c r="G17" s="18">
        <v>61</v>
      </c>
      <c r="H17" s="21"/>
      <c r="I17" s="21">
        <f t="shared" si="2"/>
        <v>61</v>
      </c>
      <c r="J17" s="24">
        <v>1</v>
      </c>
      <c r="K17" s="20">
        <f t="shared" si="3"/>
        <v>0.93415007656967841</v>
      </c>
      <c r="L17" s="22"/>
      <c r="M17" s="18">
        <f t="shared" si="4"/>
        <v>36.949999999999989</v>
      </c>
      <c r="N17" s="23">
        <f t="shared" si="5"/>
        <v>0.37723328228688097</v>
      </c>
    </row>
    <row r="18" spans="1:14" ht="15.75" x14ac:dyDescent="0.3">
      <c r="A18" s="25">
        <f t="shared" si="0"/>
        <v>206</v>
      </c>
      <c r="B18" s="19" t="s">
        <v>34</v>
      </c>
      <c r="C18" s="20" t="s">
        <v>31</v>
      </c>
      <c r="D18" s="18">
        <v>765</v>
      </c>
      <c r="E18" s="21">
        <v>0.04</v>
      </c>
      <c r="F18" s="20">
        <f t="shared" si="1"/>
        <v>30.6</v>
      </c>
      <c r="G18" s="18">
        <v>34.5</v>
      </c>
      <c r="H18" s="21"/>
      <c r="I18" s="21">
        <f t="shared" si="2"/>
        <v>34.5</v>
      </c>
      <c r="J18" s="24">
        <v>1</v>
      </c>
      <c r="K18" s="20">
        <f t="shared" si="3"/>
        <v>4.5098039215686274E-2</v>
      </c>
      <c r="L18" s="22"/>
      <c r="M18" s="18">
        <f t="shared" si="4"/>
        <v>-3.8999999999999986</v>
      </c>
      <c r="N18" s="23">
        <f t="shared" si="5"/>
        <v>-0.1274509803921568</v>
      </c>
    </row>
    <row r="19" spans="1:14" ht="15.75" x14ac:dyDescent="0.3">
      <c r="A19" s="25">
        <f t="shared" si="0"/>
        <v>207</v>
      </c>
      <c r="B19" s="19" t="s">
        <v>35</v>
      </c>
      <c r="C19" s="20" t="s">
        <v>22</v>
      </c>
      <c r="D19" s="18">
        <v>8.4</v>
      </c>
      <c r="E19" s="21">
        <v>2</v>
      </c>
      <c r="F19" s="20">
        <f t="shared" si="1"/>
        <v>16.8</v>
      </c>
      <c r="G19" s="18">
        <v>18.5</v>
      </c>
      <c r="H19" s="21"/>
      <c r="I19" s="21">
        <f t="shared" si="2"/>
        <v>18.5</v>
      </c>
      <c r="J19" s="24">
        <v>1</v>
      </c>
      <c r="K19" s="20">
        <f t="shared" si="3"/>
        <v>2.2023809523809521</v>
      </c>
      <c r="L19" s="22"/>
      <c r="M19" s="18">
        <f t="shared" si="4"/>
        <v>-1.6999999999999993</v>
      </c>
      <c r="N19" s="23">
        <f t="shared" si="5"/>
        <v>-0.10119047619047615</v>
      </c>
    </row>
    <row r="20" spans="1:14" ht="15.75" x14ac:dyDescent="0.3">
      <c r="A20" s="25">
        <f t="shared" si="0"/>
        <v>208</v>
      </c>
      <c r="B20" s="19" t="s">
        <v>51</v>
      </c>
      <c r="C20" s="20" t="s">
        <v>22</v>
      </c>
      <c r="D20" s="18">
        <v>34.5</v>
      </c>
      <c r="E20" s="21">
        <v>1.25</v>
      </c>
      <c r="F20" s="20">
        <f t="shared" si="1"/>
        <v>43.125</v>
      </c>
      <c r="G20" s="18">
        <v>27.5</v>
      </c>
      <c r="H20" s="21">
        <v>9</v>
      </c>
      <c r="I20" s="21">
        <f t="shared" si="2"/>
        <v>36.5</v>
      </c>
      <c r="J20" s="24">
        <v>1</v>
      </c>
      <c r="K20" s="20">
        <f t="shared" si="3"/>
        <v>1.0579710144927537</v>
      </c>
      <c r="L20" s="22"/>
      <c r="M20" s="18">
        <f t="shared" si="4"/>
        <v>6.625</v>
      </c>
      <c r="N20" s="23">
        <f t="shared" si="5"/>
        <v>0.15362318840579711</v>
      </c>
    </row>
    <row r="21" spans="1:14" ht="15.75" x14ac:dyDescent="0.3">
      <c r="A21" s="25">
        <f t="shared" si="0"/>
        <v>209</v>
      </c>
      <c r="B21" s="19" t="s">
        <v>36</v>
      </c>
      <c r="C21" s="20" t="s">
        <v>21</v>
      </c>
      <c r="D21" s="18">
        <v>345</v>
      </c>
      <c r="E21" s="21">
        <v>0.7</v>
      </c>
      <c r="F21" s="20">
        <f t="shared" si="1"/>
        <v>241.49999999999997</v>
      </c>
      <c r="G21" s="18">
        <v>162</v>
      </c>
      <c r="H21" s="21">
        <v>75</v>
      </c>
      <c r="I21" s="21">
        <f t="shared" si="2"/>
        <v>237</v>
      </c>
      <c r="J21" s="24">
        <v>1</v>
      </c>
      <c r="K21" s="20">
        <f t="shared" si="3"/>
        <v>0.68695652173913047</v>
      </c>
      <c r="L21" s="22"/>
      <c r="M21" s="18">
        <f t="shared" si="4"/>
        <v>4.4999999999999716</v>
      </c>
      <c r="N21" s="23">
        <f t="shared" si="5"/>
        <v>1.8633540372670693E-2</v>
      </c>
    </row>
    <row r="22" spans="1:14" ht="15.75" x14ac:dyDescent="0.3">
      <c r="A22" s="25">
        <f t="shared" si="0"/>
        <v>210</v>
      </c>
      <c r="B22" s="19" t="s">
        <v>37</v>
      </c>
      <c r="C22" s="20" t="s">
        <v>31</v>
      </c>
      <c r="D22" s="18">
        <v>3061</v>
      </c>
      <c r="E22" s="21">
        <v>0.02</v>
      </c>
      <c r="F22" s="20">
        <f t="shared" si="1"/>
        <v>61.22</v>
      </c>
      <c r="G22" s="18">
        <v>60</v>
      </c>
      <c r="H22" s="21"/>
      <c r="I22" s="21">
        <f t="shared" si="2"/>
        <v>60</v>
      </c>
      <c r="J22" s="24">
        <v>1</v>
      </c>
      <c r="K22" s="20">
        <f t="shared" si="3"/>
        <v>1.9601437438745508E-2</v>
      </c>
      <c r="L22" s="22"/>
      <c r="M22" s="18">
        <f t="shared" si="4"/>
        <v>1.2199999999999989</v>
      </c>
      <c r="N22" s="23">
        <f t="shared" si="5"/>
        <v>1.9928128062724582E-2</v>
      </c>
    </row>
    <row r="23" spans="1:14" ht="16.5" thickBot="1" x14ac:dyDescent="0.35">
      <c r="A23" s="26">
        <f t="shared" si="0"/>
        <v>211</v>
      </c>
      <c r="B23" s="27" t="s">
        <v>38</v>
      </c>
      <c r="C23" s="28" t="s">
        <v>21</v>
      </c>
      <c r="D23" s="29">
        <v>180</v>
      </c>
      <c r="E23" s="30">
        <v>0.4</v>
      </c>
      <c r="F23" s="28">
        <f t="shared" si="1"/>
        <v>72</v>
      </c>
      <c r="G23" s="29">
        <v>51.5</v>
      </c>
      <c r="H23" s="30">
        <v>21</v>
      </c>
      <c r="I23" s="30">
        <f t="shared" si="2"/>
        <v>72.5</v>
      </c>
      <c r="J23" s="31">
        <v>1</v>
      </c>
      <c r="K23" s="28">
        <f t="shared" si="3"/>
        <v>0.40277777777777779</v>
      </c>
      <c r="L23" s="32"/>
      <c r="M23" s="29">
        <f t="shared" si="4"/>
        <v>-0.5</v>
      </c>
      <c r="N23" s="33">
        <f t="shared" si="5"/>
        <v>-6.9444444444444441E-3</v>
      </c>
    </row>
    <row r="24" spans="1:14" ht="16.5" x14ac:dyDescent="0.35">
      <c r="A24" s="44">
        <v>300</v>
      </c>
      <c r="B24" s="45" t="s">
        <v>39</v>
      </c>
      <c r="C24" s="46"/>
      <c r="D24" s="47"/>
      <c r="E24" s="48"/>
      <c r="F24" s="46"/>
      <c r="G24" s="47"/>
      <c r="H24" s="48"/>
      <c r="I24" s="48"/>
      <c r="J24" s="48"/>
      <c r="K24" s="46"/>
      <c r="L24" s="49"/>
      <c r="M24" s="47"/>
      <c r="N24" s="50"/>
    </row>
    <row r="25" spans="1:14" ht="15.75" x14ac:dyDescent="0.3">
      <c r="A25" s="25">
        <f t="shared" ref="A25:A36" si="6">A24+1</f>
        <v>301</v>
      </c>
      <c r="B25" s="19" t="s">
        <v>40</v>
      </c>
      <c r="C25" s="20" t="s">
        <v>21</v>
      </c>
      <c r="D25" s="18">
        <v>50</v>
      </c>
      <c r="E25" s="21">
        <v>0.15</v>
      </c>
      <c r="F25" s="20">
        <f t="shared" ref="F25:F36" si="7">D25*E25</f>
        <v>7.5</v>
      </c>
      <c r="G25" s="18">
        <v>10.5</v>
      </c>
      <c r="H25" s="21"/>
      <c r="I25" s="21">
        <f t="shared" ref="I25:I36" si="8">G25+H25</f>
        <v>10.5</v>
      </c>
      <c r="J25" s="24">
        <v>0.6</v>
      </c>
      <c r="K25" s="20">
        <f t="shared" ref="K25:K36" si="9">IF(D25=0,"0",IF(J25=0,"0",I25/(D25*J25)))</f>
        <v>0.35</v>
      </c>
      <c r="L25" s="22"/>
      <c r="M25" s="18">
        <f t="shared" ref="M25:M36" si="10">((E25*D25)-(K25*D25))*J25</f>
        <v>-6</v>
      </c>
      <c r="N25" s="23">
        <f t="shared" ref="N25:N36" si="11">IF(F25=0,"0",IF(J25=0,"0",M25/(F25*J25)))</f>
        <v>-1.3333333333333333</v>
      </c>
    </row>
    <row r="26" spans="1:14" ht="15.75" x14ac:dyDescent="0.3">
      <c r="A26" s="25">
        <f t="shared" si="6"/>
        <v>302</v>
      </c>
      <c r="B26" s="19" t="s">
        <v>41</v>
      </c>
      <c r="C26" s="20" t="s">
        <v>23</v>
      </c>
      <c r="D26" s="18">
        <v>1</v>
      </c>
      <c r="E26" s="21">
        <v>30</v>
      </c>
      <c r="F26" s="20">
        <f t="shared" si="7"/>
        <v>30</v>
      </c>
      <c r="G26" s="18"/>
      <c r="H26" s="21">
        <v>29</v>
      </c>
      <c r="I26" s="21">
        <f t="shared" si="8"/>
        <v>29</v>
      </c>
      <c r="J26" s="24">
        <v>1</v>
      </c>
      <c r="K26" s="20">
        <f t="shared" si="9"/>
        <v>29</v>
      </c>
      <c r="L26" s="22"/>
      <c r="M26" s="18">
        <f t="shared" si="10"/>
        <v>1</v>
      </c>
      <c r="N26" s="23">
        <f t="shared" si="11"/>
        <v>3.3333333333333333E-2</v>
      </c>
    </row>
    <row r="27" spans="1:14" ht="15.75" x14ac:dyDescent="0.3">
      <c r="A27" s="25">
        <f t="shared" si="6"/>
        <v>303</v>
      </c>
      <c r="B27" s="19" t="s">
        <v>29</v>
      </c>
      <c r="C27" s="20" t="s">
        <v>22</v>
      </c>
      <c r="D27" s="18">
        <v>19</v>
      </c>
      <c r="E27" s="21">
        <v>1</v>
      </c>
      <c r="F27" s="20">
        <f t="shared" si="7"/>
        <v>19</v>
      </c>
      <c r="G27" s="18">
        <v>21</v>
      </c>
      <c r="H27" s="21"/>
      <c r="I27" s="21">
        <f t="shared" si="8"/>
        <v>21</v>
      </c>
      <c r="J27" s="24">
        <v>1</v>
      </c>
      <c r="K27" s="20">
        <f t="shared" si="9"/>
        <v>1.1052631578947369</v>
      </c>
      <c r="L27" s="22"/>
      <c r="M27" s="18">
        <f t="shared" si="10"/>
        <v>-2.0000000000000036</v>
      </c>
      <c r="N27" s="23">
        <f t="shared" si="11"/>
        <v>-0.10526315789473703</v>
      </c>
    </row>
    <row r="28" spans="1:14" ht="15.75" x14ac:dyDescent="0.3">
      <c r="A28" s="25">
        <f t="shared" si="6"/>
        <v>304</v>
      </c>
      <c r="B28" s="19" t="s">
        <v>30</v>
      </c>
      <c r="C28" s="20" t="s">
        <v>31</v>
      </c>
      <c r="D28" s="18">
        <v>760</v>
      </c>
      <c r="E28" s="21">
        <v>0.02</v>
      </c>
      <c r="F28" s="20">
        <f t="shared" si="7"/>
        <v>15.200000000000001</v>
      </c>
      <c r="G28" s="18">
        <v>18.2</v>
      </c>
      <c r="H28" s="21"/>
      <c r="I28" s="21">
        <f t="shared" si="8"/>
        <v>18.2</v>
      </c>
      <c r="J28" s="24">
        <v>1</v>
      </c>
      <c r="K28" s="20">
        <f t="shared" si="9"/>
        <v>2.394736842105263E-2</v>
      </c>
      <c r="L28" s="22"/>
      <c r="M28" s="18">
        <f t="shared" si="10"/>
        <v>-2.9999999999999982</v>
      </c>
      <c r="N28" s="23">
        <f t="shared" si="11"/>
        <v>-0.19736842105263144</v>
      </c>
    </row>
    <row r="29" spans="1:14" ht="15.75" x14ac:dyDescent="0.3">
      <c r="A29" s="25">
        <f t="shared" si="6"/>
        <v>305</v>
      </c>
      <c r="B29" s="19" t="s">
        <v>42</v>
      </c>
      <c r="C29" s="20" t="s">
        <v>21</v>
      </c>
      <c r="D29" s="18">
        <v>151.19999999999999</v>
      </c>
      <c r="E29" s="21">
        <v>1</v>
      </c>
      <c r="F29" s="20">
        <f t="shared" si="7"/>
        <v>151.19999999999999</v>
      </c>
      <c r="G29" s="18"/>
      <c r="H29" s="21">
        <v>135</v>
      </c>
      <c r="I29" s="21">
        <f t="shared" si="8"/>
        <v>135</v>
      </c>
      <c r="J29" s="24">
        <v>0.9</v>
      </c>
      <c r="K29" s="20">
        <f t="shared" si="9"/>
        <v>0.9920634920634922</v>
      </c>
      <c r="L29" s="22"/>
      <c r="M29" s="18">
        <f t="shared" si="10"/>
        <v>1.0799999999999899</v>
      </c>
      <c r="N29" s="23">
        <f t="shared" si="11"/>
        <v>7.9365079365078632E-3</v>
      </c>
    </row>
    <row r="30" spans="1:14" ht="15.75" x14ac:dyDescent="0.3">
      <c r="A30" s="25">
        <f t="shared" si="6"/>
        <v>306</v>
      </c>
      <c r="B30" s="19" t="s">
        <v>43</v>
      </c>
      <c r="C30" s="20" t="s">
        <v>31</v>
      </c>
      <c r="D30" s="18">
        <v>750</v>
      </c>
      <c r="E30" s="21">
        <v>0.02</v>
      </c>
      <c r="F30" s="20">
        <f t="shared" si="7"/>
        <v>15</v>
      </c>
      <c r="G30" s="18"/>
      <c r="H30" s="21">
        <v>15</v>
      </c>
      <c r="I30" s="21">
        <f t="shared" si="8"/>
        <v>15</v>
      </c>
      <c r="J30" s="24">
        <v>0.9</v>
      </c>
      <c r="K30" s="20">
        <f t="shared" si="9"/>
        <v>2.2222222222222223E-2</v>
      </c>
      <c r="L30" s="22"/>
      <c r="M30" s="18">
        <f t="shared" si="10"/>
        <v>-1.5000000000000011</v>
      </c>
      <c r="N30" s="23">
        <f t="shared" si="11"/>
        <v>-0.11111111111111119</v>
      </c>
    </row>
    <row r="31" spans="1:14" ht="15.75" x14ac:dyDescent="0.3">
      <c r="A31" s="25">
        <f t="shared" si="6"/>
        <v>307</v>
      </c>
      <c r="B31" s="19" t="s">
        <v>44</v>
      </c>
      <c r="C31" s="20" t="s">
        <v>22</v>
      </c>
      <c r="D31" s="18">
        <v>15</v>
      </c>
      <c r="E31" s="21">
        <v>1.35</v>
      </c>
      <c r="F31" s="20">
        <f t="shared" si="7"/>
        <v>20.25</v>
      </c>
      <c r="G31" s="18"/>
      <c r="H31" s="21">
        <v>10</v>
      </c>
      <c r="I31" s="21">
        <f t="shared" si="8"/>
        <v>10</v>
      </c>
      <c r="J31" s="24">
        <v>0.9</v>
      </c>
      <c r="K31" s="20">
        <f t="shared" si="9"/>
        <v>0.7407407407407407</v>
      </c>
      <c r="L31" s="22"/>
      <c r="M31" s="18">
        <f t="shared" si="10"/>
        <v>8.2250000000000014</v>
      </c>
      <c r="N31" s="23">
        <f t="shared" si="11"/>
        <v>0.45130315500685875</v>
      </c>
    </row>
    <row r="32" spans="1:14" ht="15.75" x14ac:dyDescent="0.3">
      <c r="A32" s="25">
        <f t="shared" si="6"/>
        <v>308</v>
      </c>
      <c r="B32" s="19" t="s">
        <v>45</v>
      </c>
      <c r="C32" s="20" t="s">
        <v>31</v>
      </c>
      <c r="D32" s="18">
        <v>1000</v>
      </c>
      <c r="E32" s="21">
        <v>0.02</v>
      </c>
      <c r="F32" s="20">
        <f t="shared" si="7"/>
        <v>20</v>
      </c>
      <c r="G32" s="18">
        <v>18</v>
      </c>
      <c r="H32" s="21"/>
      <c r="I32" s="21">
        <f t="shared" si="8"/>
        <v>18</v>
      </c>
      <c r="J32" s="24">
        <v>1</v>
      </c>
      <c r="K32" s="20">
        <f t="shared" si="9"/>
        <v>1.7999999999999999E-2</v>
      </c>
      <c r="L32" s="22"/>
      <c r="M32" s="18">
        <f t="shared" si="10"/>
        <v>2</v>
      </c>
      <c r="N32" s="23">
        <f t="shared" si="11"/>
        <v>0.1</v>
      </c>
    </row>
    <row r="33" spans="1:14" ht="15.75" x14ac:dyDescent="0.3">
      <c r="A33" s="25">
        <f t="shared" si="6"/>
        <v>309</v>
      </c>
      <c r="B33" s="19" t="s">
        <v>46</v>
      </c>
      <c r="C33" s="20" t="s">
        <v>21</v>
      </c>
      <c r="D33" s="18">
        <v>16</v>
      </c>
      <c r="E33" s="21">
        <v>1</v>
      </c>
      <c r="F33" s="20">
        <f t="shared" si="7"/>
        <v>16</v>
      </c>
      <c r="G33" s="18">
        <v>19.3</v>
      </c>
      <c r="H33" s="21"/>
      <c r="I33" s="21">
        <f t="shared" si="8"/>
        <v>19.3</v>
      </c>
      <c r="J33" s="24">
        <v>1</v>
      </c>
      <c r="K33" s="20">
        <f t="shared" si="9"/>
        <v>1.20625</v>
      </c>
      <c r="L33" s="22"/>
      <c r="M33" s="18">
        <f t="shared" si="10"/>
        <v>-3.3000000000000007</v>
      </c>
      <c r="N33" s="23">
        <f t="shared" si="11"/>
        <v>-0.20625000000000004</v>
      </c>
    </row>
    <row r="34" spans="1:14" ht="15.75" x14ac:dyDescent="0.3">
      <c r="A34" s="25">
        <f t="shared" si="6"/>
        <v>310</v>
      </c>
      <c r="B34" s="19" t="s">
        <v>47</v>
      </c>
      <c r="C34" s="20" t="s">
        <v>22</v>
      </c>
      <c r="D34" s="18">
        <v>12</v>
      </c>
      <c r="E34" s="21">
        <v>0.6</v>
      </c>
      <c r="F34" s="20">
        <f t="shared" si="7"/>
        <v>7.1999999999999993</v>
      </c>
      <c r="G34" s="18">
        <v>7</v>
      </c>
      <c r="H34" s="21"/>
      <c r="I34" s="21">
        <f t="shared" si="8"/>
        <v>7</v>
      </c>
      <c r="J34" s="24">
        <v>0.5</v>
      </c>
      <c r="K34" s="20">
        <f t="shared" si="9"/>
        <v>1.1666666666666667</v>
      </c>
      <c r="L34" s="22"/>
      <c r="M34" s="18">
        <f t="shared" si="10"/>
        <v>-3.4000000000000004</v>
      </c>
      <c r="N34" s="23">
        <f t="shared" si="11"/>
        <v>-0.94444444444444464</v>
      </c>
    </row>
    <row r="35" spans="1:14" ht="15.75" x14ac:dyDescent="0.3">
      <c r="A35" s="25">
        <f t="shared" si="6"/>
        <v>311</v>
      </c>
      <c r="B35" s="19" t="s">
        <v>48</v>
      </c>
      <c r="C35" s="20" t="s">
        <v>22</v>
      </c>
      <c r="D35" s="18">
        <v>10</v>
      </c>
      <c r="E35" s="21">
        <v>1.35</v>
      </c>
      <c r="F35" s="20">
        <f t="shared" si="7"/>
        <v>13.5</v>
      </c>
      <c r="G35" s="18"/>
      <c r="H35" s="21">
        <v>12</v>
      </c>
      <c r="I35" s="21">
        <f t="shared" si="8"/>
        <v>12</v>
      </c>
      <c r="J35" s="24">
        <v>0.5</v>
      </c>
      <c r="K35" s="20">
        <f t="shared" si="9"/>
        <v>2.4</v>
      </c>
      <c r="L35" s="22"/>
      <c r="M35" s="18">
        <f t="shared" si="10"/>
        <v>-5.25</v>
      </c>
      <c r="N35" s="23">
        <f t="shared" si="11"/>
        <v>-0.77777777777777779</v>
      </c>
    </row>
    <row r="36" spans="1:14" ht="16.5" thickBot="1" x14ac:dyDescent="0.35">
      <c r="A36" s="26">
        <f t="shared" si="6"/>
        <v>312</v>
      </c>
      <c r="B36" s="27" t="s">
        <v>49</v>
      </c>
      <c r="C36" s="28" t="s">
        <v>21</v>
      </c>
      <c r="D36" s="29">
        <v>40</v>
      </c>
      <c r="E36" s="30">
        <v>0.4</v>
      </c>
      <c r="F36" s="28">
        <f t="shared" si="7"/>
        <v>16</v>
      </c>
      <c r="G36" s="29"/>
      <c r="H36" s="30">
        <v>15</v>
      </c>
      <c r="I36" s="30">
        <f t="shared" si="8"/>
        <v>15</v>
      </c>
      <c r="J36" s="31">
        <v>1</v>
      </c>
      <c r="K36" s="28">
        <f t="shared" si="9"/>
        <v>0.375</v>
      </c>
      <c r="L36" s="32"/>
      <c r="M36" s="29">
        <f t="shared" si="10"/>
        <v>1</v>
      </c>
      <c r="N36" s="33">
        <f t="shared" si="11"/>
        <v>6.25E-2</v>
      </c>
    </row>
    <row r="37" spans="1:14" ht="23.25" thickBot="1" x14ac:dyDescent="0.5">
      <c r="A37" s="51"/>
      <c r="B37" s="52" t="s">
        <v>50</v>
      </c>
      <c r="C37" s="53"/>
      <c r="D37" s="54"/>
      <c r="E37" s="55"/>
      <c r="F37" s="53">
        <f>SUM($F$10:F36)</f>
        <v>1189.4850000000001</v>
      </c>
      <c r="G37" s="54">
        <f>SUM($G$10:G36)</f>
        <v>758</v>
      </c>
      <c r="H37" s="55">
        <f>SUM($H$10:H36)</f>
        <v>343.5</v>
      </c>
      <c r="I37" s="55">
        <f>SUM($I$10:I36)</f>
        <v>1101.5</v>
      </c>
      <c r="J37" s="55"/>
      <c r="K37" s="53"/>
      <c r="L37" s="56"/>
      <c r="M37" s="54">
        <f>SUM($M$10:M36)</f>
        <v>46.989999999999959</v>
      </c>
      <c r="N37" s="57"/>
    </row>
  </sheetData>
  <mergeCells count="10">
    <mergeCell ref="D7:F7"/>
    <mergeCell ref="G7:K7"/>
    <mergeCell ref="M7:N7"/>
    <mergeCell ref="G8:I8"/>
    <mergeCell ref="M9:N9"/>
    <mergeCell ref="K8:K9"/>
    <mergeCell ref="J8:J9"/>
    <mergeCell ref="F8:F9"/>
    <mergeCell ref="E8:E9"/>
    <mergeCell ref="D8:D9"/>
  </mergeCells>
  <pageMargins left="0.25" right="0.25" top="0.75" bottom="0.75" header="0.3" footer="0.3"/>
  <pageSetup paperSize="8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_projet">
                <anchor moveWithCells="1" sizeWithCells="1">
                  <from>
                    <xdr:col>0</xdr:col>
                    <xdr:colOff>142875</xdr:colOff>
                    <xdr:row>0</xdr:row>
                    <xdr:rowOff>76200</xdr:rowOff>
                  </from>
                  <to>
                    <xdr:col>1</xdr:col>
                    <xdr:colOff>904875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ouveau_Titre">
                <anchor moveWithCells="1" sizeWithCells="1">
                  <from>
                    <xdr:col>1</xdr:col>
                    <xdr:colOff>981075</xdr:colOff>
                    <xdr:row>0</xdr:row>
                    <xdr:rowOff>85725</xdr:rowOff>
                  </from>
                  <to>
                    <xdr:col>1</xdr:col>
                    <xdr:colOff>2819400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Nouvelle_position">
                <anchor moveWithCells="1" sizeWithCells="1">
                  <from>
                    <xdr:col>1</xdr:col>
                    <xdr:colOff>2876550</xdr:colOff>
                    <xdr:row>0</xdr:row>
                    <xdr:rowOff>85725</xdr:rowOff>
                  </from>
                  <to>
                    <xdr:col>4</xdr:col>
                    <xdr:colOff>152400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auvegarde_BMO">
                <anchor moveWithCells="1" sizeWithCells="1">
                  <from>
                    <xdr:col>8</xdr:col>
                    <xdr:colOff>523875</xdr:colOff>
                    <xdr:row>0</xdr:row>
                    <xdr:rowOff>66675</xdr:rowOff>
                  </from>
                  <to>
                    <xdr:col>10</xdr:col>
                    <xdr:colOff>657225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Impression">
                <anchor moveWithCells="1" sizeWithCells="1">
                  <from>
                    <xdr:col>10</xdr:col>
                    <xdr:colOff>723900</xdr:colOff>
                    <xdr:row>0</xdr:row>
                    <xdr:rowOff>57150</xdr:rowOff>
                  </from>
                  <to>
                    <xdr:col>13</xdr:col>
                    <xdr:colOff>552450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[0]!efface_dernière_ligne">
                <anchor moveWithCells="1" sizeWithCells="1">
                  <from>
                    <xdr:col>4</xdr:col>
                    <xdr:colOff>228600</xdr:colOff>
                    <xdr:row>0</xdr:row>
                    <xdr:rowOff>85725</xdr:rowOff>
                  </from>
                  <to>
                    <xdr:col>5</xdr:col>
                    <xdr:colOff>1009650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print="0" autoFill="0" autoPict="0" macro="[0]!_xludf.save">
                <anchor>
                  <from>
                    <xdr:col>14</xdr:col>
                    <xdr:colOff>57150</xdr:colOff>
                    <xdr:row>0</xdr:row>
                    <xdr:rowOff>85725</xdr:rowOff>
                  </from>
                  <to>
                    <xdr:col>14</xdr:col>
                    <xdr:colOff>561975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Button 9">
              <controlPr defaultSize="0" print="0" autoFill="0" autoPict="0" macro="[0]!dernièreligne">
                <anchor moveWithCells="1" sizeWithCells="1">
                  <from>
                    <xdr:col>6</xdr:col>
                    <xdr:colOff>76200</xdr:colOff>
                    <xdr:row>0</xdr:row>
                    <xdr:rowOff>85725</xdr:rowOff>
                  </from>
                  <to>
                    <xdr:col>7</xdr:col>
                    <xdr:colOff>571500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BMO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NWERTH</dc:creator>
  <cp:lastModifiedBy>Nicolas</cp:lastModifiedBy>
  <cp:lastPrinted>2014-07-20T10:29:53Z</cp:lastPrinted>
  <dcterms:created xsi:type="dcterms:W3CDTF">2014-03-10T14:20:17Z</dcterms:created>
  <dcterms:modified xsi:type="dcterms:W3CDTF">2014-07-29T17:06:36Z</dcterms:modified>
</cp:coreProperties>
</file>