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50"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3" i="6"/>
  <c r="A49" i="6"/>
  <c r="A45" i="6"/>
  <c r="A41" i="6"/>
  <c r="A37" i="6"/>
  <c r="A33" i="6"/>
  <c r="A29" i="6"/>
  <c r="A25" i="6"/>
  <c r="A21" i="6"/>
  <c r="A17" i="6"/>
  <c r="A13" i="6"/>
  <c r="A6" i="6"/>
  <c r="A35" i="7" l="1"/>
  <c r="A19" i="7"/>
  <c r="A39" i="7"/>
  <c r="A23" i="7"/>
  <c r="A43" i="7"/>
  <c r="A27" i="7"/>
  <c r="A11" i="7"/>
  <c r="A7" i="7"/>
  <c r="A47" i="7"/>
  <c r="A31" i="7"/>
  <c r="A15" i="7"/>
  <c r="A3" i="7"/>
  <c r="A1" i="6"/>
  <c r="A51" i="5"/>
  <c r="A47" i="5"/>
  <c r="A43" i="5"/>
  <c r="A39" i="5"/>
  <c r="A35" i="5"/>
  <c r="A31" i="5"/>
  <c r="A27" i="5"/>
  <c r="A23" i="5"/>
  <c r="A19" i="5"/>
  <c r="A15" i="5"/>
  <c r="A7" i="6" l="1"/>
  <c r="A38" i="6"/>
  <c r="A22" i="6"/>
  <c r="A3" i="6"/>
  <c r="A42" i="6"/>
  <c r="A26" i="6"/>
  <c r="A46" i="6"/>
  <c r="A30" i="6"/>
  <c r="A14" i="6"/>
  <c r="A50" i="6"/>
  <c r="A34" i="6"/>
  <c r="A18" i="6"/>
  <c r="A10" i="5"/>
  <c r="A1" i="5" l="1"/>
  <c r="A48" i="5" l="1"/>
  <c r="A32" i="5"/>
  <c r="A16" i="5"/>
  <c r="A44" i="5"/>
  <c r="A28" i="5"/>
  <c r="A11" i="5"/>
  <c r="A40" i="5"/>
  <c r="A24" i="5"/>
  <c r="A36" i="5"/>
  <c r="A20"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<sst xmlns="http://schemas.openxmlformats.org/spreadsheetml/2006/main" count="2384" uniqueCount="591">
  <si>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</si>
  <si>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</si>
  <si>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</si>
  <si>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</si>
  <si>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</si>
  <si>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</si>
  <si>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</si>
  <si>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</si>
  <si>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</si>
  <si>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</si>
  <si>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</si>
  <si>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</si>
  <si>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</si>
  <si>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</si>
  <si>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</si>
  <si>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</si>
  <si>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</si>
  <si>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</si>
  <si>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</si>
  <si>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</si>
  <si>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</si>
  <si>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</si>
  <si>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</si>
  <si>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</si>
  <si>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</si>
  <si>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</si>
  <si>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</si>
  <si>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</si>
  <si>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</si>
  <si>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</si>
  <si>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</si>
  <si>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</si>
  <si>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</si>
  <si>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</si>
  <si>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</si>
  <si>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</si>
  <si>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</si>
  <si>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</si>
  <si>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</si>
  <si>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</si>
  <si>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</si>
  <si>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</si>
  <si>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</si>
  <si>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</si>
  <si>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</si>
  <si>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</si>
  <si>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</si>
  <si>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</si>
  <si>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</si>
  <si>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</si>
  <si>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</si>
  <si>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</si>
  <si>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</si>
  <si>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</si>
  <si>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</si>
  <si>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</si>
  <si>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</si>
  <si>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</si>
  <si>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</si>
  <si>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</si>
  <si>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</si>
  <si>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</si>
  <si>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</si>
  <si>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</si>
  <si>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</si>
  <si>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</si>
  <si>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</si>
  <si>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</si>
  <si>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</si>
  <si>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</si>
  <si>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</si>
  <si>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</si>
  <si>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</si>
  <si>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</si>
  <si>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</si>
  <si>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</si>
  <si>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</si>
  <si>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</si>
  <si>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</si>
  <si>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</si>
  <si>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</si>
  <si>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</si>
  <si>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</si>
  <si>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</si>
  <si>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</si>
  <si>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</si>
  <si>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</si>
  <si>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</si>
  <si>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</si>
  <si>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</si>
  <si>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</si>
  <si>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</si>
  <si>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</si>
  <si>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</si>
  <si>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</si>
  <si>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</si>
  <si>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</si>
  <si>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</si>
  <si>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</si>
  <si>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</si>
  <si>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</si>
  <si>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</si>
  <si>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</si>
  <si>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</si>
  <si>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</si>
  <si>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</si>
  <si>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</si>
  <si>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</si>
  <si>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</si>
  <si>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</si>
  <si>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</si>
  <si>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</si>
  <si>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</si>
  <si>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</si>
  <si>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</si>
  <si>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</si>
  <si>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</si>
  <si>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</si>
  <si>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</si>
  <si>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</si>
  <si>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</si>
  <si>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</si>
  <si>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</si>
  <si>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</si>
  <si>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</si>
  <si>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</si>
  <si>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</si>
  <si>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</si>
  <si>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</si>
  <si>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</si>
  <si>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</si>
  <si>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</si>
  <si>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</si>
  <si>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</si>
  <si>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</si>
  <si>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</si>
  <si>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</si>
  <si>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</si>
  <si>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</si>
  <si>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</si>
  <si>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</si>
  <si>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</si>
  <si>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</si>
  <si>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</si>
  <si>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</si>
  <si>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</si>
  <si>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</si>
  <si>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</si>
  <si>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</si>
  <si>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</si>
  <si>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</si>
  <si>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</si>
  <si>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</si>
  <si>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</si>
  <si>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</si>
  <si>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</si>
  <si>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</si>
  <si>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</si>
  <si>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</si>
  <si>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</si>
  <si>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</si>
  <si>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</si>
  <si>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</si>
  <si>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</si>
  <si>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</si>
  <si>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</si>
  <si>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</si>
  <si>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</si>
  <si>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</si>
  <si>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</si>
  <si>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</si>
  <si>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</si>
  <si>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</si>
  <si>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</si>
  <si>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</si>
  <si>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</si>
  <si>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</si>
  <si>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</si>
  <si>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</si>
  <si>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</si>
  <si>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</si>
  <si>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</si>
  <si>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</si>
  <si>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</si>
  <si>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</si>
  <si>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</si>
  <si>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</si>
  <si>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</si>
  <si>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</si>
  <si>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</si>
  <si>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</si>
  <si>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</si>
  <si>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</si>
  <si>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</si>
  <si>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</si>
  <si>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</si>
  <si>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</si>
  <si>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</si>
  <si>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</si>
  <si>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</si>
  <si>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</si>
  <si>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</si>
  <si>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</si>
  <si>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</si>
  <si>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</si>
  <si>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</si>
  <si>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</si>
  <si>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</si>
  <si>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</si>
  <si>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</si>
  <si>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</si>
  <si>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</si>
  <si>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</si>
  <si>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</si>
  <si>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</si>
  <si>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</si>
  <si>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</si>
  <si>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</si>
  <si>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</si>
  <si>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</si>
  <si>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</si>
  <si>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</si>
  <si>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</si>
  <si>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</si>
  <si>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</si>
  <si>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</si>
  <si>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</si>
  <si>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</si>
  <si>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</si>
  <si>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</si>
  <si>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</si>
  <si>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</si>
  <si>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</si>
  <si>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</si>
  <si>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</si>
  <si>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</si>
  <si>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</si>
  <si>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</si>
  <si>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</si>
  <si>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</si>
  <si>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</si>
  <si>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</si>
  <si>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</si>
  <si>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</si>
  <si>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</si>
  <si>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</si>
  <si>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</si>
  <si>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</si>
  <si>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</si>
  <si>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</si>
  <si>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</si>
  <si>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</si>
  <si>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</si>
  <si>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</si>
  <si>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</si>
  <si>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</si>
  <si>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</si>
  <si>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</si>
  <si>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</si>
  <si>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</si>
  <si>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</si>
  <si>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</si>
  <si>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</si>
  <si>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</si>
  <si>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</si>
  <si>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</si>
  <si>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</si>
  <si>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</si>
  <si>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</si>
  <si>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</si>
  <si>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</si>
  <si>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</si>
  <si>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</si>
  <si>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</si>
  <si>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</si>
  <si>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</si>
  <si>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</si>
  <si>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</si>
  <si>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</si>
  <si>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</si>
  <si>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</si>
  <si>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</si>
  <si>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</si>
  <si>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</si>
  <si>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</si>
  <si>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</si>
  <si>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</si>
  <si>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</si>
  <si>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</si>
  <si>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</si>
  <si>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</si>
  <si>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</si>
  <si>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</si>
  <si>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</si>
  <si>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</si>
  <si>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</si>
  <si>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</si>
  <si>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</si>
  <si>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</si>
  <si>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</si>
  <si>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</si>
  <si>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</si>
  <si>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</si>
  <si>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</si>
  <si>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</si>
  <si>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</si>
  <si>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</si>
  <si>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</si>
  <si>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</si>
  <si>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</si>
  <si>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</si>
  <si>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</si>
  <si>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</si>
  <si>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</si>
  <si>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</si>
  <si>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</si>
  <si>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</si>
  <si>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</si>
  <si>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</si>
  <si>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</si>
  <si>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</si>
  <si>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</si>
  <si>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</si>
  <si>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</si>
  <si>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</si>
  <si>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</si>
  <si>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</si>
  <si>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</si>
  <si>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</si>
  <si>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</si>
  <si>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</si>
  <si>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</si>
  <si>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</si>
  <si>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</si>
  <si>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</si>
  <si>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</si>
  <si>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</si>
  <si>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</si>
  <si>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</si>
  <si>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</si>
  <si>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</si>
  <si>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</si>
  <si>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</si>
  <si>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</si>
  <si>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</si>
  <si>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</si>
  <si>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</si>
  <si>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</si>
  <si>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</si>
  <si>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</si>
  <si>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</si>
  <si>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</si>
  <si>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</si>
  <si>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</si>
  <si>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</si>
  <si>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</si>
  <si>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</si>
  <si>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</si>
  <si>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</si>
  <si>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</si>
  <si>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</si>
  <si>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</si>
  <si>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</si>
  <si>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</si>
  <si>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</si>
  <si>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</si>
  <si>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</si>
  <si>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</si>
  <si>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</si>
  <si>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</si>
  <si>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</si>
  <si>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</si>
  <si>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</si>
  <si>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</si>
  <si>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</si>
  <si>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</si>
  <si>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</si>
  <si>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</si>
  <si>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</si>
  <si>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</si>
  <si>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</si>
  <si>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</si>
  <si>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</si>
  <si>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</si>
  <si>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</si>
  <si>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</si>
  <si>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</si>
  <si>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</si>
  <si>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</si>
  <si>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</si>
  <si>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</si>
  <si>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</si>
  <si>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</si>
  <si>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</si>
  <si>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</si>
  <si>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</si>
  <si>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</si>
  <si>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</si>
  <si>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</si>
  <si>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</si>
  <si>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</si>
  <si>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</si>
  <si>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</si>
  <si>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</si>
  <si>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</si>
  <si>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</si>
  <si>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</si>
  <si>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</si>
  <si>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</si>
  <si>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</si>
  <si>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</si>
  <si>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</si>
  <si>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</si>
  <si>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</si>
  <si>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</si>
  <si>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</si>
  <si>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</si>
  <si>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</si>
  <si>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</si>
  <si>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</si>
  <si>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</si>
  <si>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</si>
  <si>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</si>
  <si>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</si>
  <si>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</si>
  <si>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</si>
  <si>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</si>
  <si>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</si>
  <si>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</si>
  <si>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</si>
  <si>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</si>
  <si>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</si>
  <si>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</si>
  <si>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</si>
  <si>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</si>
  <si>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</si>
  <si>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</si>
  <si>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</si>
  <si>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</si>
  <si>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</si>
  <si>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</si>
  <si>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</si>
  <si>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</si>
  <si>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</si>
  <si>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</si>
  <si>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</si>
  <si>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</si>
  <si>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</si>
  <si>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</si>
  <si>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</si>
  <si>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</si>
  <si>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</si>
  <si>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</si>
  <si>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</si>
  <si>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</si>
  <si>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</si>
  <si>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</si>
  <si>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</si>
  <si>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</si>
  <si>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</si>
  <si>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</si>
  <si>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</si>
  <si>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</si>
  <si>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</si>
  <si>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</si>
  <si>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</si>
  <si>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</si>
  <si>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</si>
  <si>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</si>
  <si>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</si>
  <si>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</si>
  <si>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</si>
  <si>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</si>
  <si>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</si>
  <si>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</si>
  <si>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</si>
  <si>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</si>
  <si>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</si>
  <si>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</si>
  <si>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</si>
  <si>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</si>
  <si>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</si>
  <si>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</si>
  <si>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</si>
  <si>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</si>
  <si>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</si>
  <si>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</si>
  <si>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</si>
  <si>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</si>
  <si>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</si>
  <si>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</si>
  <si>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</si>
  <si>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</si>
  <si>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</si>
  <si>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</si>
  <si>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</si>
  <si>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</si>
  <si>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</si>
  <si>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</si>
  <si>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</si>
  <si>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</si>
  <si>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</si>
  <si>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</si>
  <si>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</si>
  <si>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</si>
  <si>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</si>
  <si>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</si>
  <si>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</si>
  <si>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</si>
  <si>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</si>
  <si>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</si>
  <si>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</si>
  <si>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</si>
  <si>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</si>
  <si>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</si>
  <si>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</si>
  <si>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</si>
  <si>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</si>
  <si>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</si>
  <si>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</si>
  <si>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</si>
  <si>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</si>
  <si>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</si>
  <si>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</si>
  <si>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</si>
  <si>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</si>
  <si>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</si>
  <si>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</si>
  <si>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</si>
  <si>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</si>
  <si>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</si>
  <si>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</si>
  <si>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</si>
  <si>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</si>
  <si>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</si>
  <si>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</si>
  <si>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</si>
  <si>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</si>
  <si>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</si>
  <si>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</si>
  <si>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</si>
  <si>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</si>
  <si>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</si>
  <si>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</si>
  <si>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</si>
  <si>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</si>
  <si>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</si>
  <si>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</si>
  <si>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</si>
  <si>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</si>
  <si>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</si>
  <si>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</si>
  <si>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</si>
  <si>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</si>
  <si>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</si>
  <si>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</si>
  <si>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</si>
  <si>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</si>
  <si>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</si>
  <si>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</si>
  <si>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</si>
  <si>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</si>
  <si>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</si>
  <si>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</si>
  <si>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</si>
  <si>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</si>
  <si>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</si>
  <si>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</si>
  <si>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</si>
  <si>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</si>
  <si>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</si>
  <si>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</si>
  <si>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</si>
  <si>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</si>
  <si>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</si>
  <si>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</si>
  <si>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</si>
  <si>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</si>
  <si>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</si>
  <si>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</si>
  <si>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</si>
  <si>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</si>
  <si>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</si>
  <si>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</si>
  <si>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</si>
  <si>
    <t>22 février 2023</t>
  </si>
  <si>
    <t>Quantité menu légume deux</t>
  </si>
  <si>
    <t>vendredi 3 mars 2023</t>
  </si>
  <si>
    <t>MMR-01</t>
  </si>
  <si>
    <t>mars</t>
  </si>
  <si>
    <t>MMR-02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</si>
</sst>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3">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xf numFmtId="4" fontId="1" fillId="0" borderId="0" xfId="0" applyNumberFormat="1" applyFont="1"/>
  </cellXfs>
  <cellStyles count="3">
    <cellStyle name="Normal" xfId="0" builtinId="0"/>
    <cellStyle name="Normal 2" xfId="1"/>
    <cellStyle name="Normal 2 2" xfId="2"/>
  </cellStyles>
  <dxfs count="443">
    <dxf>
      <font>
        <b/>
        <i val="0"/>
        <strike val="0"/>
        <condense val="0"/>
        <extend val="0"/>
        <outline val="0"/>
        <shadow val="0"/>
        <u val="none"/>
        <vertAlign val="baseline"/>
        <sz val="10"/>
        <color theme="1"/>
        <name val="Arial"/>
        <scheme val="none"/>
      </font>
      <numFmt numFmtId="4" formatCode="#,##0.00"/>
    </dxf>
    <dxf>
      <font>
        <b/>
        <i val="0"/>
        <strike val="0"/>
        <condense val="0"/>
        <extend val="0"/>
        <outline val="0"/>
        <shadow val="0"/>
        <u val="none"/>
        <vertAlign val="baseline"/>
        <sz val="10"/>
        <color theme="1"/>
        <name val="Arial"/>
        <scheme val="none"/>
      </font>
      <numFmt numFmtId="4" formatCode="#,##0.00"/>
    </dxf>
    <dxf>
      <font>
        <b/>
        <i val="0"/>
        <strike val="0"/>
        <condense val="0"/>
        <extend val="0"/>
        <outline val="0"/>
        <shadow val="0"/>
        <u val="none"/>
        <vertAlign val="baseline"/>
        <sz val="10"/>
        <color theme="1"/>
        <name val="Arial"/>
        <scheme val="none"/>
      </font>
      <numFmt numFmtId="4" formatCode="#,##0.00"/>
    </dxf>
    <dxf>
      <font>
        <b/>
        <i val="0"/>
        <strike val="0"/>
        <condense val="0"/>
        <extend val="0"/>
        <outline val="0"/>
        <shadow val="0"/>
        <u val="none"/>
        <vertAlign val="baseline"/>
        <sz val="10"/>
        <color theme="1"/>
        <name val="Arial"/>
        <scheme val="none"/>
      </font>
      <numFmt numFmtId="4" formatCode="#,##0.00"/>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566777</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710360</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566777</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657461</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491207</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2" dataDxfId="441">
  <autoFilter ref="A3:B21"/>
  <tableColumns count="2">
    <tableColumn id="1" name="Nom nature création" dataDxfId="440"/>
    <tableColumn id="2"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8">
  <autoFilter ref="D3:E15"/>
  <tableColumns count="2">
    <tableColumn id="1" name="Nom nature article menu" dataDxfId="437"/>
    <tableColumn id="2"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5">
  <autoFilter ref="G3:J121"/>
  <tableColumns count="4">
    <tableColumn id="2" name="Code produit" dataDxfId="434"/>
    <tableColumn id="1" name="Nom produit" dataDxfId="433" dataCellStyle="Normal 2"/>
    <tableColumn id="3" name="Libellé produit" dataDxfId="432" dataCellStyle="Normal 2"/>
    <tableColumn id="4"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0" dataDxfId="429">
  <autoFilter ref="L3:M15"/>
  <tableColumns count="2">
    <tableColumn id="1" name="Nom période" dataDxfId="428" dataCellStyle="Normal 2"/>
    <tableColumn id="2" name="Code période" dataDxfId="427"/>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6" dataDxfId="425">
  <autoFilter ref="O3:P39"/>
  <tableColumns count="2">
    <tableColumn id="1" name="Nom conditionnement" dataDxfId="424" dataCellStyle="Normal 2"/>
    <tableColumn id="2"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2" dataDxfId="421">
  <autoFilter ref="R3:R15"/>
  <tableColumns count="1">
    <tableColumn id="1" name="Nom mois" dataDxfId="420"/>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19" dataDxfId="418">
  <autoFilter ref="T3:T4"/>
  <tableColumns count="1">
    <tableColumn id="1"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6" dataDxfId="415">
  <autoFilter ref="V3:W16"/>
  <tableColumns count="2">
    <tableColumn id="1" name="Nom jours fériés" dataDxfId="414" dataCellStyle="Normal 2 2"/>
    <tableColumn id="2"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2" dataDxfId="411">
  <autoFilter ref="A1:M119"/>
  <tableColumns count="13">
    <tableColumn id="1" name="Nom nature création" dataDxfId="410"/>
    <tableColumn id="2" name="Code nature création" dataDxfId="409"/>
    <tableColumn id="3" name="Nom nature article menu" dataDxfId="408"/>
    <tableColumn id="4" name="Code nature article menu" dataDxfId="407"/>
    <tableColumn id="5" name="Nom article menu" dataDxfId="406"/>
    <tableColumn id="6" name="Code article menu" dataDxfId="405"/>
    <tableColumn id="7" name="Nom période article menu" dataDxfId="404"/>
    <tableColumn id="8" name="Code période article menu" dataDxfId="403"/>
    <tableColumn id="9" name="Nom conditionnement article menu" dataDxfId="402" dataCellStyle="Normal 2"/>
    <tableColumn id="10" name="Code conditionnement article menu" dataDxfId="401"/>
    <tableColumn id="11" name="Date création article menu" dataDxfId="400"/>
    <tableColumn id="12" name="Numéro création article menu" dataDxfId="399"/>
    <tableColumn id="13"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J4" totalsRowShown="0" headerRowDxfId="397" dataDxfId="396">
  <autoFilter ref="A2:AJ4"/>
  <tableColumns count="36">
    <tableColumn id="1" name="Nom nature création" dataDxfId="395"/>
    <tableColumn id="2" name="Code nature création" dataDxfId="394"/>
    <tableColumn id="3" name="Date menu" dataDxfId="4"/>
    <tableColumn id="4" name="Date création menu" dataDxfId="393"/>
    <tableColumn id="5" name="Nom menu légume" dataDxfId="392"/>
    <tableColumn id="6" name="Code menu légume" dataDxfId="391"/>
    <tableColumn id="7" name="Nom période menu légume" dataDxfId="390"/>
    <tableColumn id="8" name="Code période menu légume" dataDxfId="389"/>
    <tableColumn id="9" name="Nom conditionnement menu légume" dataDxfId="388"/>
    <tableColumn id="10" name="Code conditionnement menu légume" dataDxfId="387"/>
    <tableColumn id="11" name="Nom menu légume deux" dataDxfId="386"/>
    <tableColumn id="12" name="Code menu légume deux" dataDxfId="385"/>
    <tableColumn id="13" name="Nom période menu légume deux" dataDxfId="384"/>
    <tableColumn id="14" name="Code période menu légume deux" dataDxfId="383"/>
    <tableColumn id="15" name="Nom conditionnement menu légume deux" dataDxfId="382"/>
    <tableColumn id="16" name="Code conditionnement menu légume deux" dataDxfId="381"/>
    <tableColumn id="17" name="Quantité menu légume" dataDxfId="1"/>
    <tableColumn id="18" name="Quantité menu légume deux" dataDxfId="0"/>
    <tableColumn id="19" name="Nom menu viande" dataDxfId="380"/>
    <tableColumn id="20" name="Code menu viande" dataDxfId="379"/>
    <tableColumn id="21" name="Nom période menu viande" dataDxfId="378"/>
    <tableColumn id="22" name="Code période menu viande" dataDxfId="377"/>
    <tableColumn id="23" name="Nom conditionnement menu viande" dataDxfId="376"/>
    <tableColumn id="24" name="Code conditionnement menu viande" dataDxfId="375"/>
    <tableColumn id="25" name="Nom période menu viande midi weekend" dataDxfId="374"/>
    <tableColumn id="27" name="Quantité menu viande" dataDxfId="3"/>
    <tableColumn id="28" name="Nom menu dessert" dataDxfId="373"/>
    <tableColumn id="29" name="Code menu dessert" dataDxfId="372"/>
    <tableColumn id="30" name="Nom période menu dessert" dataDxfId="371"/>
    <tableColumn id="31" name="Code période menu dessert" dataDxfId="370"/>
    <tableColumn id="32" name="Nom conditionnement menu dessert" dataDxfId="369"/>
    <tableColumn id="33" name="Code conditionnement menu dessert" dataDxfId="368"/>
    <tableColumn id="34" name="Quantité menu dessert" dataDxfId="2"/>
    <tableColumn id="35" name="Numéro création menu" dataDxfId="367"/>
    <tableColumn id="36" name="Nom jour férié" dataDxfId="366"/>
    <tableColumn id="37" name="Mois menu" dataDxfId="365"/>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insertRow="1" totalsRowShown="0" headerRowDxfId="364" dataDxfId="363">
  <autoFilter ref="A4:H5"/>
  <tableColumns count="8">
    <tableColumn id="1" name="Date menu" dataDxfId="16"/>
    <tableColumn id="2" name="Légume" dataDxfId="362"/>
    <tableColumn id="3" name="Viande" dataDxfId="361"/>
    <tableColumn id="4" name="Dessert" dataDxfId="360"/>
    <tableColumn id="5" name="Jour férié" dataDxfId="359"/>
    <tableColumn id="6" name="Destination" dataDxfId="358"/>
    <tableColumn id="7" name="Numéro création menu" dataDxfId="357"/>
    <tableColumn id="8" name="Mois" dataDxfId="356"/>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55" dataDxfId="354">
  <autoFilter ref="A8:H9"/>
  <tableColumns count="8">
    <tableColumn id="1" name="Date menu" dataDxfId="15"/>
    <tableColumn id="2" name="Légume" dataDxfId="353"/>
    <tableColumn id="3" name="Viande" dataDxfId="352"/>
    <tableColumn id="4" name="Dessert" dataDxfId="351"/>
    <tableColumn id="5" name="Jour férié" dataDxfId="350"/>
    <tableColumn id="6" name="Destination" dataDxfId="349"/>
    <tableColumn id="7" name="Numéro création menu" dataDxfId="348"/>
    <tableColumn id="8" name="Mois" dataDxfId="347"/>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4" totalsRowShown="0" headerRowDxfId="346" dataDxfId="345">
  <autoFilter ref="A12:H14"/>
  <tableColumns count="8">
    <tableColumn id="1" name="Date menu" dataDxfId="14"/>
    <tableColumn id="2" name="Légume" dataDxfId="344"/>
    <tableColumn id="3" name="Viande" dataDxfId="343"/>
    <tableColumn id="4" name="Dessert" dataDxfId="342"/>
    <tableColumn id="5" name="Jour férié" dataDxfId="341"/>
    <tableColumn id="6" name="Destination" dataDxfId="340"/>
    <tableColumn id="7" name="Numéro création menu" dataDxfId="339"/>
    <tableColumn id="8" name="Mois" dataDxfId="338"/>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7:H18" insertRow="1" totalsRowShown="0" headerRowDxfId="337" dataDxfId="336">
  <autoFilter ref="A17:H18"/>
  <tableColumns count="8">
    <tableColumn id="1" name="Date menu" dataDxfId="13"/>
    <tableColumn id="2" name="Légume" dataDxfId="335"/>
    <tableColumn id="3" name="Viande" dataDxfId="334"/>
    <tableColumn id="4" name="Dessert" dataDxfId="333"/>
    <tableColumn id="5" name="Jour férié" dataDxfId="332"/>
    <tableColumn id="6" name="Destination" dataDxfId="331"/>
    <tableColumn id="7" name="Numéro création menu" dataDxfId="330"/>
    <tableColumn id="8" name="Mois" dataDxfId="329"/>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1:H22" insertRow="1" totalsRowShown="0" headerRowDxfId="328" dataDxfId="327">
  <autoFilter ref="A21:H22"/>
  <tableColumns count="8">
    <tableColumn id="1" name="Date menu" dataDxfId="12"/>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5:H26" insertRow="1" totalsRowShown="0" headerRowDxfId="319" dataDxfId="318">
  <autoFilter ref="A25:H26"/>
  <tableColumns count="8">
    <tableColumn id="1" name="Date menu" dataDxfId="11"/>
    <tableColumn id="2" name="Légume" dataDxfId="317"/>
    <tableColumn id="3" name="Viande" dataDxfId="316"/>
    <tableColumn id="4" name="Dessert" dataDxfId="315"/>
    <tableColumn id="5" name="Jour férié" dataDxfId="314"/>
    <tableColumn id="6" name="Destination" dataDxfId="313"/>
    <tableColumn id="7" name="Numéro création menu" dataDxfId="312"/>
    <tableColumn id="8" name="Mois" dataDxfId="311"/>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9:H30" insertRow="1" totalsRowShown="0" headerRowDxfId="310" dataDxfId="309">
  <autoFilter ref="A29:H30"/>
  <tableColumns count="8">
    <tableColumn id="1" name="Date menu" dataDxfId="10"/>
    <tableColumn id="2" name="Légume" dataDxfId="308"/>
    <tableColumn id="3" name="Viande" dataDxfId="307"/>
    <tableColumn id="4" name="Dessert" dataDxfId="306"/>
    <tableColumn id="5" name="Jour férié" dataDxfId="305"/>
    <tableColumn id="6" name="Destination" dataDxfId="304"/>
    <tableColumn id="7" name="Numéro création menu" dataDxfId="303"/>
    <tableColumn id="8" name="Mois" dataDxfId="302"/>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3:H34" insertRow="1" totalsRowShown="0" headerRowDxfId="301" dataDxfId="300">
  <autoFilter ref="A33:H34"/>
  <tableColumns count="8">
    <tableColumn id="1" name="Date menu" dataDxfId="9"/>
    <tableColumn id="2" name="Légume" dataDxfId="299"/>
    <tableColumn id="3" name="Viande" dataDxfId="298"/>
    <tableColumn id="4" name="Dessert" dataDxfId="297"/>
    <tableColumn id="5" name="Jour férié" dataDxfId="296"/>
    <tableColumn id="6" name="Destination" dataDxfId="295"/>
    <tableColumn id="7" name="Numéro création menu" dataDxfId="294"/>
    <tableColumn id="8" name="Mois" dataDxfId="293"/>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7:H38" insertRow="1" totalsRowShown="0" headerRowDxfId="292" dataDxfId="291">
  <autoFilter ref="A37:H38"/>
  <tableColumns count="8">
    <tableColumn id="1" name="Date menu" dataDxfId="8"/>
    <tableColumn id="2" name="Légume" dataDxfId="290"/>
    <tableColumn id="3" name="Viande" dataDxfId="289"/>
    <tableColumn id="4" name="Dessert" dataDxfId="288"/>
    <tableColumn id="5" name="Jour férié" dataDxfId="287"/>
    <tableColumn id="6" name="Destination" dataDxfId="286"/>
    <tableColumn id="7" name="Numéro création menu" dataDxfId="285"/>
    <tableColumn id="8" name="Mois" dataDxfId="284"/>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1:H42" insertRow="1" totalsRowShown="0" headerRowDxfId="283" dataDxfId="282">
  <autoFilter ref="A41:H42"/>
  <tableColumns count="8">
    <tableColumn id="1" name="Date menu" dataDxfId="7"/>
    <tableColumn id="2" name="Légume" dataDxfId="281"/>
    <tableColumn id="3" name="Viande" dataDxfId="280"/>
    <tableColumn id="4" name="Dessert" dataDxfId="279"/>
    <tableColumn id="5" name="Jour férié" dataDxfId="278"/>
    <tableColumn id="6" name="Destination" dataDxfId="277"/>
    <tableColumn id="7" name="Numéro création menu" dataDxfId="276"/>
    <tableColumn id="8" name="Mois" dataDxfId="275"/>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5:H46" insertRow="1" totalsRowShown="0" headerRowDxfId="274" dataDxfId="273">
  <autoFilter ref="A45:H46"/>
  <tableColumns count="8">
    <tableColumn id="1" name="Date menu" dataDxfId="6"/>
    <tableColumn id="2" name="Légume" dataDxfId="272"/>
    <tableColumn id="3" name="Viande" dataDxfId="271"/>
    <tableColumn id="4" name="Dessert" dataDxfId="270"/>
    <tableColumn id="5" name="Jour férié" dataDxfId="269"/>
    <tableColumn id="6" name="Destination" dataDxfId="268"/>
    <tableColumn id="7" name="Numéro création menu" dataDxfId="267"/>
    <tableColumn id="8" name="Mois" dataDxfId="266"/>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9:H50" insertRow="1" totalsRowShown="0" headerRowDxfId="265" dataDxfId="264">
  <autoFilter ref="A49:H50"/>
  <tableColumns count="8">
    <tableColumn id="1" name="Date menu" dataDxfId="5"/>
    <tableColumn id="2" name="Légume" dataDxfId="263"/>
    <tableColumn id="3" name="Viande" dataDxfId="262"/>
    <tableColumn id="4" name="Dessert" dataDxfId="261"/>
    <tableColumn id="5" name="Jour férié" dataDxfId="260"/>
    <tableColumn id="6" name="Destination" dataDxfId="259"/>
    <tableColumn id="7" name="Numéro création menu" dataDxfId="258"/>
    <tableColumn id="8" name="Mois" dataDxfId="257"/>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insertRow="1" totalsRowShown="0" headerRowDxfId="256" dataDxfId="255">
  <autoFilter ref="A4:I5"/>
  <tableColumns count="9">
    <tableColumn id="1" name="Date menu" dataDxfId="254"/>
    <tableColumn id="2" name="Légume" dataDxfId="253"/>
    <tableColumn id="3" name="Légume deux" dataDxfId="252"/>
    <tableColumn id="4" name="Viande" dataDxfId="251"/>
    <tableColumn id="5" name="Dessert" dataDxfId="250"/>
    <tableColumn id="6" name="Jour férié" dataDxfId="249"/>
    <tableColumn id="7" name="Destination" dataDxfId="248"/>
    <tableColumn id="8" name="Numéro création menu" dataDxfId="247"/>
    <tableColumn id="9" name="Mois" dataDxfId="246"/>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12" totalsRowShown="0" headerRowDxfId="245" dataDxfId="244">
  <autoFilter ref="A8:I12"/>
  <tableColumns count="9">
    <tableColumn id="1" name="Date menu" dataDxfId="243"/>
    <tableColumn id="2" name="Légume" dataDxfId="242"/>
    <tableColumn id="3" name="Légume deux" dataDxfId="241"/>
    <tableColumn id="4" name="Viande" dataDxfId="240"/>
    <tableColumn id="5" name="Dessert" dataDxfId="239"/>
    <tableColumn id="6" name="Jour férié" dataDxfId="238"/>
    <tableColumn id="7" name="Destination" dataDxfId="237"/>
    <tableColumn id="8" name="Numéro création menu" dataDxfId="236"/>
    <tableColumn id="9" name="Mois" dataDxfId="235"/>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5:I16" insertRow="1" totalsRowShown="0" headerRowDxfId="234" dataDxfId="233">
  <autoFilter ref="A15:I16"/>
  <tableColumns count="9">
    <tableColumn id="1" name="Date menu" dataDxfId="232"/>
    <tableColumn id="2" name="Légume" dataDxfId="231"/>
    <tableColumn id="3" name="Légume deux" dataDxfId="230"/>
    <tableColumn id="4" name="Viande" dataDxfId="229"/>
    <tableColumn id="5" name="Dessert" dataDxfId="228"/>
    <tableColumn id="6" name="Jour férié" dataDxfId="227"/>
    <tableColumn id="7" name="Destination" dataDxfId="226"/>
    <tableColumn id="8" name="Numéro création menu" dataDxfId="225"/>
    <tableColumn id="9" name="Mois" dataDxfId="224"/>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9:I20" insertRow="1" totalsRowShown="0" headerRowDxfId="223" dataDxfId="222">
  <autoFilter ref="A19:I20"/>
  <tableColumns count="9">
    <tableColumn id="1" name="Date menu" dataDxfId="221"/>
    <tableColumn id="2" name="Légume" dataDxfId="220"/>
    <tableColumn id="3" name="Légume deux" dataDxfId="219"/>
    <tableColumn id="4" name="Viande" dataDxfId="218"/>
    <tableColumn id="5" name="Dessert" dataDxfId="217"/>
    <tableColumn id="6" name="Jour férié" dataDxfId="216"/>
    <tableColumn id="7" name="Destination" dataDxfId="215"/>
    <tableColumn id="8" name="Numéro création menu" dataDxfId="214"/>
    <tableColumn id="9" name="Mois" dataDxfId="213"/>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3:I24" insertRow="1" totalsRowShown="0" headerRowDxfId="212" dataDxfId="211">
  <autoFilter ref="A23:I24"/>
  <tableColumns count="9">
    <tableColumn id="1" name="Date menu" dataDxfId="210"/>
    <tableColumn id="2" name="Légume" dataDxfId="209"/>
    <tableColumn id="3" name="Légume deux" dataDxfId="208"/>
    <tableColumn id="4" name="Viande" dataDxfId="207"/>
    <tableColumn id="5" name="Dessert" dataDxfId="206"/>
    <tableColumn id="6" name="Jour férié" dataDxfId="205"/>
    <tableColumn id="7" name="Destination" dataDxfId="204"/>
    <tableColumn id="8" name="Numéro création menu" dataDxfId="203"/>
    <tableColumn id="9" name="Mois" dataDxfId="202"/>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7:I28" insertRow="1" totalsRowShown="0" headerRowDxfId="201" dataDxfId="200">
  <autoFilter ref="A27:I28"/>
  <tableColumns count="9">
    <tableColumn id="1" name="Date menu" dataDxfId="199"/>
    <tableColumn id="2" name="Légume" dataDxfId="198"/>
    <tableColumn id="3" name="Légume deux" dataDxfId="197"/>
    <tableColumn id="4" name="Viande" dataDxfId="196"/>
    <tableColumn id="5" name="Dessert" dataDxfId="195"/>
    <tableColumn id="6" name="Jour férié" dataDxfId="194"/>
    <tableColumn id="7" name="Destination" dataDxfId="193"/>
    <tableColumn id="8" name="Numéro création menu" dataDxfId="192"/>
    <tableColumn id="9" name="Mois" dataDxfId="191"/>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31:I32" insertRow="1" totalsRowShown="0" headerRowDxfId="190" dataDxfId="189">
  <autoFilter ref="A31:I32"/>
  <tableColumns count="9">
    <tableColumn id="1" name="Date menu" dataDxfId="188"/>
    <tableColumn id="2" name="Légume" dataDxfId="187"/>
    <tableColumn id="3" name="Légume deux" dataDxfId="186"/>
    <tableColumn id="4" name="Viande" dataDxfId="185"/>
    <tableColumn id="5" name="Dessert" dataDxfId="184"/>
    <tableColumn id="6" name="Jour férié" dataDxfId="183"/>
    <tableColumn id="7" name="Destination" dataDxfId="182"/>
    <tableColumn id="8" name="Numéro création menu" dataDxfId="181"/>
    <tableColumn id="9" name="Mois" dataDxfId="180"/>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5:I36" insertRow="1" totalsRowShown="0" headerRowDxfId="179" dataDxfId="178">
  <autoFilter ref="A35:I36"/>
  <tableColumns count="9">
    <tableColumn id="1" name="Date menu" dataDxfId="177"/>
    <tableColumn id="2" name="Légume" dataDxfId="176"/>
    <tableColumn id="3" name="Légume deux" dataDxfId="175"/>
    <tableColumn id="4" name="Viande" dataDxfId="174"/>
    <tableColumn id="5" name="Dessert" dataDxfId="173"/>
    <tableColumn id="6" name="Jour férié" dataDxfId="172"/>
    <tableColumn id="7" name="Destination" dataDxfId="171"/>
    <tableColumn id="8" name="Numéro création menu" dataDxfId="170"/>
    <tableColumn id="9" name="Mois" dataDxfId="169"/>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9:I40" insertRow="1" totalsRowShown="0" headerRowDxfId="168" dataDxfId="167">
  <autoFilter ref="A39:I40"/>
  <tableColumns count="9">
    <tableColumn id="1" name="Date menu" dataDxfId="166"/>
    <tableColumn id="2" name="Légume" dataDxfId="165"/>
    <tableColumn id="3" name="Légume deux" dataDxfId="164"/>
    <tableColumn id="4" name="Viande" dataDxfId="163"/>
    <tableColumn id="5" name="Dessert" dataDxfId="162"/>
    <tableColumn id="6" name="Jour férié" dataDxfId="161"/>
    <tableColumn id="7" name="Destination" dataDxfId="160"/>
    <tableColumn id="8" name="Numéro création menu" dataDxfId="159"/>
    <tableColumn id="9" name="Mois" dataDxfId="158"/>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3:I44" insertRow="1" totalsRowShown="0" headerRowDxfId="157" dataDxfId="156">
  <autoFilter ref="A43:I44"/>
  <tableColumns count="9">
    <tableColumn id="1" name="Date menu" dataDxfId="155"/>
    <tableColumn id="2" name="Légume" dataDxfId="154"/>
    <tableColumn id="3" name="Légume deux" dataDxfId="153"/>
    <tableColumn id="4" name="Viande" dataDxfId="152"/>
    <tableColumn id="5" name="Dessert" dataDxfId="151"/>
    <tableColumn id="6" name="Jour férié" dataDxfId="150"/>
    <tableColumn id="7" name="Destination" dataDxfId="149"/>
    <tableColumn id="8" name="Numéro création menu" dataDxfId="148"/>
    <tableColumn id="9" name="Mois" dataDxfId="147"/>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7:I48" insertRow="1" totalsRowShown="0" headerRowDxfId="146" dataDxfId="145">
  <autoFilter ref="A47:I48"/>
  <tableColumns count="9">
    <tableColumn id="1" name="Date menu" dataDxfId="144"/>
    <tableColumn id="2" name="Légume" dataDxfId="143"/>
    <tableColumn id="3" name="Légume deux" dataDxfId="142"/>
    <tableColumn id="4" name="Viande" dataDxfId="141"/>
    <tableColumn id="5" name="Dessert" dataDxfId="140"/>
    <tableColumn id="6" name="Jour férié" dataDxfId="139"/>
    <tableColumn id="7" name="Destination" dataDxfId="138"/>
    <tableColumn id="8" name="Numéro création menu" dataDxfId="137"/>
    <tableColumn id="9" name="Mois" dataDxfId="136"/>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51:I52" insertRow="1" totalsRowShown="0" headerRowDxfId="135" dataDxfId="134">
  <autoFilter ref="A51:I52"/>
  <tableColumns count="9">
    <tableColumn id="1" name="Date menu" dataDxfId="133"/>
    <tableColumn id="2" name="Légume" dataDxfId="132"/>
    <tableColumn id="3" name="Légume deux" dataDxfId="131"/>
    <tableColumn id="4" name="Viande" dataDxfId="130"/>
    <tableColumn id="5" name="Dessert" dataDxfId="129"/>
    <tableColumn id="6" name="Jour férié" dataDxfId="128"/>
    <tableColumn id="7" name="Destination" dataDxfId="127"/>
    <tableColumn id="8" name="Numéro création menu" dataDxfId="126"/>
    <tableColumn id="9" name="Mois" dataDxfId="125"/>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24" dataDxfId="123">
  <autoFilter ref="A4:G5"/>
  <tableColumns count="7">
    <tableColumn id="1" name="Date menu" dataDxfId="122"/>
    <tableColumn id="2" name="Viande" dataDxfId="121"/>
    <tableColumn id="3" name="Jour férié" dataDxfId="120"/>
    <tableColumn id="4" name="Destination" dataDxfId="119"/>
    <tableColumn id="5" name="Numéro création" dataDxfId="118"/>
    <tableColumn id="6" name="Nom période menu viande midi weekend" dataDxfId="117"/>
    <tableColumn id="7" name="Mois" dataDxfId="116"/>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115" dataDxfId="114">
  <autoFilter ref="A8:G9"/>
  <tableColumns count="7">
    <tableColumn id="1" name="Date menu" dataDxfId="113"/>
    <tableColumn id="2" name="Viande" dataDxfId="112"/>
    <tableColumn id="3" name="Jour férié" dataDxfId="111"/>
    <tableColumn id="4" name="Destination" dataDxfId="110"/>
    <tableColumn id="5" name="Numéro création" dataDxfId="109"/>
    <tableColumn id="6" name="Nom période menu viande midi weekend" dataDxfId="108"/>
    <tableColumn id="7" name="Mois" dataDxfId="107"/>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106" dataDxfId="105">
  <autoFilter ref="A12:G13"/>
  <tableColumns count="7">
    <tableColumn id="1" name="Date menu" dataDxfId="104"/>
    <tableColumn id="2" name="Viande" dataDxfId="103"/>
    <tableColumn id="3" name="Jour férié" dataDxfId="102"/>
    <tableColumn id="4" name="Destination" dataDxfId="101"/>
    <tableColumn id="5" name="Numéro création" dataDxfId="100"/>
    <tableColumn id="6" name="Nom période menu viande midi weekend" dataDxfId="99"/>
    <tableColumn id="7" name="Mois" dataDxfId="98"/>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97" dataDxfId="96">
  <autoFilter ref="A16:G17"/>
  <tableColumns count="7">
    <tableColumn id="1" name="Date menu" dataDxfId="95"/>
    <tableColumn id="2" name="Viande" dataDxfId="94"/>
    <tableColumn id="3" name="Jour férié" dataDxfId="93"/>
    <tableColumn id="4" name="Destination" dataDxfId="92"/>
    <tableColumn id="5" name="Numéro création" dataDxfId="91"/>
    <tableColumn id="6" name="Nom période menu viande midi weekend" dataDxfId="90"/>
    <tableColumn id="7" name="Mois" dataDxfId="89"/>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88" dataDxfId="87">
  <autoFilter ref="A20:G21"/>
  <tableColumns count="7">
    <tableColumn id="1" name="Date menu" dataDxfId="86"/>
    <tableColumn id="2" name="Viande" dataDxfId="85"/>
    <tableColumn id="3" name="Jour férié" dataDxfId="84"/>
    <tableColumn id="4" name="Destination" dataDxfId="83"/>
    <tableColumn id="5" name="Numéro création" dataDxfId="82"/>
    <tableColumn id="6" name="Nom période menu viande midi weekend" dataDxfId="81"/>
    <tableColumn id="7" name="Mois" dataDxfId="80"/>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79" dataDxfId="78">
  <autoFilter ref="A24:G25"/>
  <tableColumns count="7">
    <tableColumn id="1" name="Date menu" dataDxfId="77"/>
    <tableColumn id="2" name="Viande" dataDxfId="76"/>
    <tableColumn id="3" name="Jour férié" dataDxfId="75"/>
    <tableColumn id="4" name="Destination" dataDxfId="74"/>
    <tableColumn id="5" name="Numéro création" dataDxfId="73"/>
    <tableColumn id="6" name="Nom période menu viande midi weekend" dataDxfId="72"/>
    <tableColumn id="7" name="Mois" dataDxfId="71"/>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70" dataDxfId="69">
  <autoFilter ref="A28:G29"/>
  <tableColumns count="7">
    <tableColumn id="1" name="Date menu" dataDxfId="68"/>
    <tableColumn id="2" name="Viande" dataDxfId="67"/>
    <tableColumn id="3" name="Jour férié" dataDxfId="66"/>
    <tableColumn id="4" name="Destination" dataDxfId="65"/>
    <tableColumn id="5" name="Numéro création" dataDxfId="64"/>
    <tableColumn id="6" name="Nom période menu viande midi weekend" dataDxfId="63"/>
    <tableColumn id="7" name="Mois" dataDxfId="62"/>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61" dataDxfId="60">
  <autoFilter ref="A32:G33"/>
  <tableColumns count="7">
    <tableColumn id="1" name="Date menu" dataDxfId="59"/>
    <tableColumn id="2" name="Viande" dataDxfId="58"/>
    <tableColumn id="3" name="Jour férié" dataDxfId="57"/>
    <tableColumn id="4" name="Destination" dataDxfId="56"/>
    <tableColumn id="5" name="Numéro création" dataDxfId="55"/>
    <tableColumn id="6" name="Nom période menu viande midi weekend" dataDxfId="54"/>
    <tableColumn id="7" name="Mois" dataDxfId="53"/>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52" dataDxfId="51">
  <autoFilter ref="A36:G37"/>
  <tableColumns count="7">
    <tableColumn id="1" name="Date menu" dataDxfId="50"/>
    <tableColumn id="2" name="Viande" dataDxfId="49"/>
    <tableColumn id="3" name="Jour férié" dataDxfId="48"/>
    <tableColumn id="4" name="Destination" dataDxfId="47"/>
    <tableColumn id="5" name="Numéro création" dataDxfId="46"/>
    <tableColumn id="6" name="Nom période menu viande midi weekend" dataDxfId="45"/>
    <tableColumn id="7" name="Mois" dataDxfId="44"/>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43" dataDxfId="42">
  <autoFilter ref="A40:G41"/>
  <tableColumns count="7">
    <tableColumn id="1" name="Date menu" dataDxfId="41"/>
    <tableColumn id="2" name="Viande" dataDxfId="40"/>
    <tableColumn id="3" name="Jour férié" dataDxfId="39"/>
    <tableColumn id="4" name="Destination" dataDxfId="38"/>
    <tableColumn id="5" name="Numéro création" dataDxfId="37"/>
    <tableColumn id="6" name="Nom période menu viande midi weekend" dataDxfId="36"/>
    <tableColumn id="7" name="Mois" dataDxfId="35"/>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34" dataDxfId="33">
  <autoFilter ref="A44:G45"/>
  <tableColumns count="7">
    <tableColumn id="1" name="Date menu" dataDxfId="32"/>
    <tableColumn id="2" name="Viande" dataDxfId="31"/>
    <tableColumn id="3" name="Jour férié" dataDxfId="30"/>
    <tableColumn id="4" name="Destination" dataDxfId="29"/>
    <tableColumn id="5" name="Numéro création" dataDxfId="28"/>
    <tableColumn id="6" name="Nom période menu viande midi weekend" dataDxfId="27"/>
    <tableColumn id="7" name="Mois" dataDxfId="26"/>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25" dataDxfId="24">
  <autoFilter ref="A48:G49"/>
  <tableColumns count="7">
    <tableColumn id="1" name="Date menu" dataDxfId="23"/>
    <tableColumn id="2" name="Viande" dataDxfId="22"/>
    <tableColumn id="3" name="Jour férié" dataDxfId="21"/>
    <tableColumn id="4" name="Destination" dataDxfId="20"/>
    <tableColumn id="5" name="Numéro création" dataDxfId="19"/>
    <tableColumn id="6" name="Nom période menu viande midi weekend" dataDxfId="18"/>
    <tableColumn id="7" name="Mois" dataDxfId="17"/>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360"/>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G123" s="2">
        <v>44972.78565972222</v>
      </c>
      <c r="H123" s="2">
        <v>44942.989560185182</v>
      </c>
    </row>
    <row r="124" spans="7:8" x14ac:dyDescent="0.25">
      <c r="G124" s="2">
        <v>44973.448310185187</v>
      </c>
      <c r="H124" s="2">
        <v>44942.995162037034</v>
      </c>
    </row>
    <row r="125" spans="7:8" x14ac:dyDescent="0.25">
      <c r="G125" s="2">
        <v>44974.461701388886</v>
      </c>
      <c r="H125" s="2">
        <v>44943.000150462962</v>
      </c>
    </row>
    <row r="126" spans="7:8" x14ac:dyDescent="0.25">
      <c r="G126" s="2">
        <v>44974.463703703703</v>
      </c>
      <c r="H126" s="2">
        <v>44943.000254629631</v>
      </c>
    </row>
    <row r="127" spans="7:8" x14ac:dyDescent="0.25">
      <c r="G127" s="2">
        <v>44974.605995370373</v>
      </c>
      <c r="H127" s="2">
        <v>44943.001111111109</v>
      </c>
    </row>
    <row r="128" spans="7:8" x14ac:dyDescent="0.25">
      <c r="G128" s="2">
        <v>44975.463333333333</v>
      </c>
      <c r="H128" s="2">
        <v>44943.006631944445</v>
      </c>
    </row>
    <row r="129" spans="7:8" x14ac:dyDescent="0.25">
      <c r="G129" s="2">
        <v>44975.767708333333</v>
      </c>
      <c r="H129" s="2">
        <v>44943.00681712963</v>
      </c>
    </row>
    <row r="130" spans="7:8" x14ac:dyDescent="0.25">
      <c r="G130" s="2">
        <v>44976.47415509259</v>
      </c>
      <c r="H130" s="2">
        <v>44943.006979166668</v>
      </c>
    </row>
    <row r="131" spans="7:8" x14ac:dyDescent="0.25">
      <c r="G131" s="2">
        <v>44976.505891203706</v>
      </c>
      <c r="H131" s="2">
        <v>44943.011053240742</v>
      </c>
    </row>
    <row r="132" spans="7:8" x14ac:dyDescent="0.25">
      <c r="G132" s="2">
        <v>44976.549513888887</v>
      </c>
      <c r="H132" s="2">
        <v>44943.015567129631</v>
      </c>
    </row>
    <row r="133" spans="7:8" x14ac:dyDescent="0.25">
      <c r="G133" s="2">
        <v>44976.612199074072</v>
      </c>
      <c r="H133" s="2">
        <v>44943.016111111108</v>
      </c>
    </row>
    <row r="134" spans="7:8" x14ac:dyDescent="0.25">
      <c r="G134" s="2">
        <v>44976.616909722223</v>
      </c>
      <c r="H134" s="2">
        <v>44943.01662037037</v>
      </c>
    </row>
    <row r="135" spans="7:8" x14ac:dyDescent="0.25">
      <c r="G135" s="2">
        <v>44977.485752314817</v>
      </c>
      <c r="H135" s="2">
        <v>44943.018726851849</v>
      </c>
    </row>
    <row r="136" spans="7:8" x14ac:dyDescent="0.25">
      <c r="G136" s="2">
        <v>44979.430821759262</v>
      </c>
      <c r="H136" s="2">
        <v>44943.021331018521</v>
      </c>
    </row>
    <row r="137" spans="7:8" x14ac:dyDescent="0.25">
      <c r="G137" s="2">
        <v>44979.507650462961</v>
      </c>
      <c r="H137" s="2">
        <v>44943.023101851853</v>
      </c>
    </row>
    <row r="138" spans="7:8" x14ac:dyDescent="0.25">
      <c r="G138" s="2">
        <v>44979.624062499999</v>
      </c>
      <c r="H138" s="2">
        <v>44943.024143518516</v>
      </c>
    </row>
    <row r="139" spans="7:8" x14ac:dyDescent="0.25">
      <c r="G139" s="2">
        <v>44979.790127314816</v>
      </c>
      <c r="H139" s="2">
        <v>44943.024456018517</v>
      </c>
    </row>
    <row r="140" spans="7:8" x14ac:dyDescent="0.25">
      <c r="G140" s="2">
        <v>44980.862083333333</v>
      </c>
      <c r="H140" s="2">
        <v>44943.024837962963</v>
      </c>
    </row>
    <row r="141" spans="7:8" x14ac:dyDescent="0.25">
      <c r="G141" s="2">
        <v>44981.802870370368</v>
      </c>
      <c r="H141" s="2">
        <v>44943.490520833337</v>
      </c>
    </row>
    <row r="142" spans="7:8" x14ac:dyDescent="0.25">
      <c r="G142" s="2">
        <v>44986.449525462966</v>
      </c>
      <c r="H142" s="2">
        <v>44943.501307870371</v>
      </c>
    </row>
    <row r="143" spans="7:8" x14ac:dyDescent="0.25">
      <c r="G143" s="2">
        <v>44987.440162037034</v>
      </c>
      <c r="H143" s="2">
        <v>44943.506354166668</v>
      </c>
    </row>
    <row r="144" spans="7:8" x14ac:dyDescent="0.25">
      <c r="G144" s="2">
        <v>44987.682685185187</v>
      </c>
      <c r="H144" s="2">
        <v>44943.509872685187</v>
      </c>
    </row>
    <row r="145" spans="7:8" x14ac:dyDescent="0.25">
      <c r="G145" s="2">
        <v>44987.894537037035</v>
      </c>
      <c r="H145" s="2">
        <v>44943.510601851849</v>
      </c>
    </row>
    <row r="146" spans="7:8" x14ac:dyDescent="0.25">
      <c r="G146" s="2">
        <v>44988.749652777777</v>
      </c>
      <c r="H146" s="2">
        <v>44943.511724537035</v>
      </c>
    </row>
    <row r="147" spans="7:8" x14ac:dyDescent="0.25">
      <c r="H147" s="2">
        <v>44943.515266203707</v>
      </c>
    </row>
    <row r="148" spans="7:8" x14ac:dyDescent="0.25">
      <c r="H148" s="2">
        <v>44943.516863425924</v>
      </c>
    </row>
    <row r="149" spans="7:8" x14ac:dyDescent="0.25">
      <c r="H149" s="2">
        <v>44943.517592592594</v>
      </c>
    </row>
    <row r="150" spans="7:8" x14ac:dyDescent="0.25">
      <c r="H150" s="2">
        <v>44943.518148148149</v>
      </c>
    </row>
    <row r="151" spans="7:8" x14ac:dyDescent="0.25">
      <c r="H151" s="2">
        <v>44943.520208333335</v>
      </c>
    </row>
    <row r="152" spans="7:8" x14ac:dyDescent="0.25">
      <c r="H152" s="2">
        <v>44943.522337962961</v>
      </c>
    </row>
    <row r="153" spans="7:8" x14ac:dyDescent="0.25">
      <c r="H153" s="2">
        <v>44943.522511574076</v>
      </c>
    </row>
    <row r="154" spans="7:8" x14ac:dyDescent="0.25">
      <c r="H154" s="2">
        <v>44943.523946759262</v>
      </c>
    </row>
    <row r="155" spans="7:8" x14ac:dyDescent="0.25">
      <c r="H155" s="2">
        <v>44945.687164351853</v>
      </c>
    </row>
    <row r="156" spans="7:8" x14ac:dyDescent="0.25">
      <c r="H156" s="2">
        <v>44945.690138888887</v>
      </c>
    </row>
    <row r="157" spans="7:8" x14ac:dyDescent="0.25">
      <c r="H157" s="2">
        <v>44945.693541666667</v>
      </c>
    </row>
    <row r="158" spans="7:8" x14ac:dyDescent="0.25">
      <c r="H158" s="2">
        <v>44945.693842592591</v>
      </c>
    </row>
    <row r="159" spans="7:8" x14ac:dyDescent="0.25">
      <c r="H159" s="2">
        <v>44945.976527777777</v>
      </c>
    </row>
    <row r="160" spans="7: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row r="315" spans="8:8" x14ac:dyDescent="0.25">
      <c r="H315" s="2">
        <v>44972.785740740743</v>
      </c>
    </row>
    <row r="316" spans="8:8" x14ac:dyDescent="0.25">
      <c r="H316" s="2">
        <v>44973.4606712963</v>
      </c>
    </row>
    <row r="317" spans="8:8" x14ac:dyDescent="0.25">
      <c r="H317" s="2">
        <v>44974.462523148148</v>
      </c>
    </row>
    <row r="318" spans="8:8" x14ac:dyDescent="0.25">
      <c r="H318" s="2">
        <v>44974.470925925925</v>
      </c>
    </row>
    <row r="319" spans="8:8" x14ac:dyDescent="0.25">
      <c r="H319" s="2">
        <v>44974.474548611113</v>
      </c>
    </row>
    <row r="320" spans="8:8" x14ac:dyDescent="0.25">
      <c r="H320" s="2">
        <v>44974.476886574077</v>
      </c>
    </row>
    <row r="321" spans="8:8" x14ac:dyDescent="0.25">
      <c r="H321" s="2">
        <v>44974.513182870367</v>
      </c>
    </row>
    <row r="322" spans="8:8" x14ac:dyDescent="0.25">
      <c r="H322" s="2">
        <v>44974.646898148145</v>
      </c>
    </row>
    <row r="323" spans="8:8" x14ac:dyDescent="0.25">
      <c r="H323" s="2">
        <v>44974.670787037037</v>
      </c>
    </row>
    <row r="324" spans="8:8" x14ac:dyDescent="0.25">
      <c r="H324" s="2">
        <v>44974.679884259262</v>
      </c>
    </row>
    <row r="325" spans="8:8" x14ac:dyDescent="0.25">
      <c r="H325" s="2">
        <v>44975.478472222225</v>
      </c>
    </row>
    <row r="326" spans="8:8" x14ac:dyDescent="0.25">
      <c r="H326" s="2">
        <v>44975.539884259262</v>
      </c>
    </row>
    <row r="327" spans="8:8" x14ac:dyDescent="0.25">
      <c r="H327" s="2">
        <v>44975.90457175926</v>
      </c>
    </row>
    <row r="328" spans="8:8" x14ac:dyDescent="0.25">
      <c r="H328" s="2">
        <v>44976.478159722225</v>
      </c>
    </row>
    <row r="329" spans="8:8" x14ac:dyDescent="0.25">
      <c r="H329" s="2">
        <v>44976.516134259262</v>
      </c>
    </row>
    <row r="330" spans="8:8" x14ac:dyDescent="0.25">
      <c r="H330" s="2">
        <v>44976.563449074078</v>
      </c>
    </row>
    <row r="331" spans="8:8" x14ac:dyDescent="0.25">
      <c r="H331" s="2">
        <v>44976.616770833331</v>
      </c>
    </row>
    <row r="332" spans="8:8" x14ac:dyDescent="0.25">
      <c r="H332" s="2">
        <v>44976.618043981478</v>
      </c>
    </row>
    <row r="333" spans="8:8" x14ac:dyDescent="0.25">
      <c r="H333" s="2">
        <v>44976.68141203704</v>
      </c>
    </row>
    <row r="334" spans="8:8" x14ac:dyDescent="0.25">
      <c r="H334" s="2">
        <v>44976.68818287037</v>
      </c>
    </row>
    <row r="335" spans="8:8" x14ac:dyDescent="0.25">
      <c r="H335" s="2">
        <v>44977.564050925925</v>
      </c>
    </row>
    <row r="336" spans="8:8" x14ac:dyDescent="0.25">
      <c r="H336" s="2">
        <v>44979.44122685185</v>
      </c>
    </row>
    <row r="337" spans="8:8" x14ac:dyDescent="0.25">
      <c r="H337" s="2">
        <v>44979.444432870368</v>
      </c>
    </row>
    <row r="338" spans="8:8" x14ac:dyDescent="0.25">
      <c r="H338" s="2">
        <v>44979.444537037038</v>
      </c>
    </row>
    <row r="339" spans="8:8" x14ac:dyDescent="0.25">
      <c r="H339" s="2">
        <v>44979.528263888889</v>
      </c>
    </row>
    <row r="340" spans="8:8" x14ac:dyDescent="0.25">
      <c r="H340" s="2">
        <v>44979.685243055559</v>
      </c>
    </row>
    <row r="341" spans="8:8" x14ac:dyDescent="0.25">
      <c r="H341" s="2">
        <v>44979.884247685186</v>
      </c>
    </row>
    <row r="342" spans="8:8" x14ac:dyDescent="0.25">
      <c r="H342" s="2">
        <v>44979.884930555556</v>
      </c>
    </row>
    <row r="343" spans="8:8" x14ac:dyDescent="0.25">
      <c r="H343" s="2">
        <v>44979.890324074076</v>
      </c>
    </row>
    <row r="344" spans="8:8" x14ac:dyDescent="0.25">
      <c r="H344" s="2">
        <v>44980.863622685189</v>
      </c>
    </row>
    <row r="345" spans="8:8" x14ac:dyDescent="0.25">
      <c r="H345" s="2">
        <v>44981.813946759263</v>
      </c>
    </row>
    <row r="346" spans="8:8" x14ac:dyDescent="0.25">
      <c r="H346" s="2">
        <v>44986.459398148145</v>
      </c>
    </row>
    <row r="347" spans="8:8" x14ac:dyDescent="0.25">
      <c r="H347" s="2">
        <v>44986.485590277778</v>
      </c>
    </row>
    <row r="348" spans="8:8" x14ac:dyDescent="0.25">
      <c r="H348" s="2">
        <v>44987.492129629631</v>
      </c>
    </row>
    <row r="349" spans="8:8" x14ac:dyDescent="0.25">
      <c r="H349" s="2">
        <v>44987.522789351853</v>
      </c>
    </row>
    <row r="350" spans="8:8" x14ac:dyDescent="0.25">
      <c r="H350" s="2">
        <v>44987.524837962963</v>
      </c>
    </row>
    <row r="351" spans="8:8" x14ac:dyDescent="0.25">
      <c r="H351" s="2">
        <v>44987.525405092594</v>
      </c>
    </row>
    <row r="352" spans="8:8" x14ac:dyDescent="0.25">
      <c r="H352" s="2">
        <v>44987.525960648149</v>
      </c>
    </row>
    <row r="353" spans="8:8" x14ac:dyDescent="0.25">
      <c r="H353" s="2">
        <v>44987.532256944447</v>
      </c>
    </row>
    <row r="354" spans="8:8" x14ac:dyDescent="0.25">
      <c r="H354" s="2">
        <v>44987.692384259259</v>
      </c>
    </row>
    <row r="355" spans="8:8" x14ac:dyDescent="0.25">
      <c r="H355" s="2">
        <v>44987.897962962961</v>
      </c>
    </row>
    <row r="356" spans="8:8" x14ac:dyDescent="0.25">
      <c r="H356" s="2">
        <v>44988.815405092595</v>
      </c>
    </row>
    <row r="357" spans="8:8" x14ac:dyDescent="0.25">
      <c r="H357" s="2">
        <v>44988.817893518521</v>
      </c>
    </row>
    <row r="358" spans="8:8" x14ac:dyDescent="0.25">
      <c r="H358" s="2">
        <v>44988.827974537038</v>
      </c>
    </row>
    <row r="359" spans="8:8" x14ac:dyDescent="0.25">
      <c r="H359" s="2">
        <v>44988.907893518517</v>
      </c>
    </row>
    <row r="360" spans="8:8" x14ac:dyDescent="0.25">
      <c r="H360" s="2">
        <v>44988.909444444442</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566777</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710360</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566777</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workbookViewId="0">
      <selection activeCell="A10" sqref="A10"/>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555</v>
      </c>
      <c r="T3" s="1" t="s">
        <v>535</v>
      </c>
      <c r="V3" s="1" t="s">
        <v>570</v>
      </c>
      <c r="W3" s="1" t="s">
        <v>584</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556</v>
      </c>
      <c r="T4" s="1" t="s">
        <v>568</v>
      </c>
      <c r="V4" s="17" t="s">
        <v>571</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557</v>
      </c>
      <c r="T5" s="1" t="s">
        <v>569</v>
      </c>
      <c r="V5" s="17" t="s">
        <v>572</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558</v>
      </c>
      <c r="V6" s="17" t="s">
        <v>573</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559</v>
      </c>
      <c r="V7" s="17" t="s">
        <v>574</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560</v>
      </c>
      <c r="V8" s="17" t="s">
        <v>575</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561</v>
      </c>
      <c r="V9" s="17" t="s">
        <v>576</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562</v>
      </c>
      <c r="V10" s="17" t="s">
        <v>577</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563</v>
      </c>
      <c r="V11" s="17" t="s">
        <v>578</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564</v>
      </c>
      <c r="V12" s="17" t="s">
        <v>579</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565</v>
      </c>
      <c r="V13" s="17" t="s">
        <v>580</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566</v>
      </c>
      <c r="V14" s="17" t="s">
        <v>581</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567</v>
      </c>
      <c r="V15" s="17" t="s">
        <v>582</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583</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J4"/>
  <sheetViews>
    <sheetView workbookViewId="0"/>
  </sheetViews>
  <sheetFormatPr baseColWidth="10" defaultRowHeight="13.1" x14ac:dyDescent="0.25"/>
  <cols>
    <col min="1" max="1" width="21.21875" style="1" bestFit="1" customWidth="1"/>
    <col min="2" max="2" width="21.77734375" style="1" bestFit="1" customWidth="1"/>
    <col min="3" max="3" width="17" style="19"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22" bestFit="1" customWidth="1"/>
    <col min="18" max="18" width="27.109375" style="22" bestFit="1" customWidth="1"/>
    <col min="19" max="19" width="18.88671875" style="1" bestFit="1" customWidth="1"/>
    <col min="20" max="20" width="19.44140625" style="1" bestFit="1" customWidth="1"/>
    <col min="21" max="21" width="26.1093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22"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3" width="23.21875" style="22" bestFit="1" customWidth="1"/>
    <col min="34"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9" t="s">
        <v>514</v>
      </c>
      <c r="D2" s="1" t="s">
        <v>515</v>
      </c>
      <c r="E2" s="1" t="s">
        <v>516</v>
      </c>
      <c r="F2" s="1" t="s">
        <v>517</v>
      </c>
      <c r="G2" s="1" t="s">
        <v>518</v>
      </c>
      <c r="H2" s="1" t="s">
        <v>519</v>
      </c>
      <c r="I2" s="1" t="s">
        <v>520</v>
      </c>
      <c r="J2" s="1" t="s">
        <v>521</v>
      </c>
      <c r="K2" s="1" t="s">
        <v>522</v>
      </c>
      <c r="L2" s="1" t="s">
        <v>523</v>
      </c>
      <c r="M2" s="1" t="s">
        <v>524</v>
      </c>
      <c r="N2" s="1" t="s">
        <v>525</v>
      </c>
      <c r="O2" s="1" t="s">
        <v>526</v>
      </c>
      <c r="P2" s="1" t="s">
        <v>527</v>
      </c>
      <c r="Q2" s="22" t="s">
        <v>528</v>
      </c>
      <c r="R2" s="22" t="s">
        <v>586</v>
      </c>
      <c r="S2" s="1" t="s">
        <v>529</v>
      </c>
      <c r="T2" s="1" t="s">
        <v>530</v>
      </c>
      <c r="U2" s="1" t="s">
        <v>531</v>
      </c>
      <c r="V2" s="1" t="s">
        <v>532</v>
      </c>
      <c r="W2" s="1" t="s">
        <v>533</v>
      </c>
      <c r="X2" s="1" t="s">
        <v>534</v>
      </c>
      <c r="Y2" s="1" t="s">
        <v>535</v>
      </c>
      <c r="Z2" s="22" t="s">
        <v>538</v>
      </c>
      <c r="AA2" s="1" t="s">
        <v>536</v>
      </c>
      <c r="AB2" s="1" t="s">
        <v>537</v>
      </c>
      <c r="AC2" s="1" t="s">
        <v>539</v>
      </c>
      <c r="AD2" s="1" t="s">
        <v>540</v>
      </c>
      <c r="AE2" s="1" t="s">
        <v>541</v>
      </c>
      <c r="AF2" s="1" t="s">
        <v>542</v>
      </c>
      <c r="AG2" s="22" t="s">
        <v>543</v>
      </c>
      <c r="AH2" s="1" t="s">
        <v>544</v>
      </c>
      <c r="AI2" s="1" t="s">
        <v>545</v>
      </c>
      <c r="AJ2" s="1" t="s">
        <v>546</v>
      </c>
    </row>
    <row r="3" spans="1:36" x14ac:dyDescent="0.25">
      <c r="A3" s="1" t="s">
        <v>4</v>
      </c>
      <c r="B3" s="1" t="s">
        <v>5</v>
      </c>
      <c r="C3" s="19">
        <v>44991</v>
      </c>
      <c r="D3" s="1" t="s">
        <v>587</v>
      </c>
      <c r="E3" s="1" t="s">
        <v>122</v>
      </c>
      <c r="F3" s="1" t="s">
        <v>47</v>
      </c>
      <c r="G3" s="1" t="s">
        <v>285</v>
      </c>
      <c r="H3" s="1" t="s">
        <v>297</v>
      </c>
      <c r="I3" s="1" t="s">
        <v>333</v>
      </c>
      <c r="J3" s="1" t="s">
        <v>369</v>
      </c>
      <c r="Q3" s="22">
        <v>1</v>
      </c>
      <c r="S3" s="1" t="s">
        <v>200</v>
      </c>
      <c r="T3" s="1" t="s">
        <v>59</v>
      </c>
      <c r="U3" s="1" t="s">
        <v>285</v>
      </c>
      <c r="V3" s="1" t="s">
        <v>297</v>
      </c>
      <c r="W3" s="1" t="s">
        <v>314</v>
      </c>
      <c r="X3" s="1" t="s">
        <v>347</v>
      </c>
      <c r="Z3" s="22">
        <v>100</v>
      </c>
      <c r="AA3" s="1" t="s">
        <v>67</v>
      </c>
      <c r="AB3" s="1" t="s">
        <v>41</v>
      </c>
      <c r="AC3" s="1" t="s">
        <v>285</v>
      </c>
      <c r="AD3" s="1" t="s">
        <v>297</v>
      </c>
      <c r="AE3" s="1" t="s">
        <v>320</v>
      </c>
      <c r="AF3" s="1" t="s">
        <v>355</v>
      </c>
      <c r="AG3" s="22">
        <v>1</v>
      </c>
      <c r="AH3" s="1" t="s">
        <v>588</v>
      </c>
      <c r="AJ3" s="1" t="s">
        <v>589</v>
      </c>
    </row>
    <row r="4" spans="1:36" x14ac:dyDescent="0.25">
      <c r="A4" s="1" t="s">
        <v>4</v>
      </c>
      <c r="B4" s="1" t="s">
        <v>5</v>
      </c>
      <c r="C4" s="19">
        <v>44992</v>
      </c>
      <c r="D4" s="1" t="s">
        <v>587</v>
      </c>
      <c r="E4" s="1" t="s">
        <v>126</v>
      </c>
      <c r="F4" s="1" t="s">
        <v>47</v>
      </c>
      <c r="G4" s="1" t="s">
        <v>285</v>
      </c>
      <c r="H4" s="1" t="s">
        <v>297</v>
      </c>
      <c r="I4" s="1" t="s">
        <v>310</v>
      </c>
      <c r="J4" s="1" t="s">
        <v>343</v>
      </c>
      <c r="Q4" s="22">
        <v>0.5</v>
      </c>
      <c r="S4" s="1" t="s">
        <v>200</v>
      </c>
      <c r="T4" s="1" t="s">
        <v>59</v>
      </c>
      <c r="U4" s="1" t="s">
        <v>285</v>
      </c>
      <c r="V4" s="1" t="s">
        <v>297</v>
      </c>
      <c r="W4" s="1" t="s">
        <v>314</v>
      </c>
      <c r="X4" s="1" t="s">
        <v>347</v>
      </c>
      <c r="Z4" s="22">
        <v>100</v>
      </c>
      <c r="AA4" s="1" t="s">
        <v>67</v>
      </c>
      <c r="AB4" s="1" t="s">
        <v>41</v>
      </c>
      <c r="AC4" s="1" t="s">
        <v>285</v>
      </c>
      <c r="AD4" s="1" t="s">
        <v>297</v>
      </c>
      <c r="AE4" s="1" t="s">
        <v>320</v>
      </c>
      <c r="AF4" s="1" t="s">
        <v>355</v>
      </c>
      <c r="AG4" s="22">
        <v>1</v>
      </c>
      <c r="AH4" s="1" t="s">
        <v>590</v>
      </c>
      <c r="AJ4" s="1" t="s">
        <v>589</v>
      </c>
    </row>
  </sheetData>
  <sortState ref="A3:AJ4">
    <sortCondition ref="C3"/>
    <sortCondition descending="1" ref="B3"/>
  </sortState>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1"/>
  <sheetViews>
    <sheetView workbookViewId="0"/>
  </sheetViews>
  <sheetFormatPr baseColWidth="10" defaultRowHeight="13.1" x14ac:dyDescent="0.25"/>
  <cols>
    <col min="1" max="1" width="17" style="1" bestFit="1" customWidth="1"/>
    <col min="2" max="2" width="11.109375" style="1" bestFit="1" customWidth="1"/>
    <col min="3" max="3" width="13" style="1" bestFit="1" customWidth="1"/>
    <col min="4" max="4" width="10" style="1" customWidth="1"/>
    <col min="5" max="5" width="11.5546875" style="1"/>
    <col min="6" max="6" width="16.77734375" style="1" bestFit="1" customWidth="1"/>
    <col min="7" max="7" width="23.21875" style="1" bestFit="1" customWidth="1"/>
    <col min="8" max="8" width="7.21875" style="1" bestFit="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547</v>
      </c>
      <c r="C4" s="1" t="s">
        <v>548</v>
      </c>
      <c r="D4" s="1" t="s">
        <v>549</v>
      </c>
      <c r="E4" s="1" t="s">
        <v>550</v>
      </c>
      <c r="F4" s="1" t="s">
        <v>551</v>
      </c>
      <c r="G4" s="1" t="s">
        <v>544</v>
      </c>
      <c r="H4" s="1" t="s">
        <v>552</v>
      </c>
    </row>
    <row r="5" spans="1:8" x14ac:dyDescent="0.25">
      <c r="A5" s="19"/>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547</v>
      </c>
      <c r="C8" s="1" t="s">
        <v>548</v>
      </c>
      <c r="D8" s="1" t="s">
        <v>549</v>
      </c>
      <c r="E8" s="1" t="s">
        <v>550</v>
      </c>
      <c r="F8" s="1" t="s">
        <v>551</v>
      </c>
      <c r="G8" s="1" t="s">
        <v>544</v>
      </c>
      <c r="H8" s="1" t="s">
        <v>552</v>
      </c>
    </row>
    <row r="9" spans="1:8" x14ac:dyDescent="0.25">
      <c r="A9" s="19"/>
    </row>
    <row r="10" spans="1:8" x14ac:dyDescent="0.25">
      <c r="A10" s="20" t="str">
        <f ca="1">"Imprimé à Limeil-Brévannes, le "&amp;TEXT(TODAY(),"jjjj j mmmm aaaa")&amp;"."</f>
        <v>Imprimé à Limeil-Brévannes, le vendredi 3 mars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547</v>
      </c>
      <c r="C12" s="1" t="s">
        <v>548</v>
      </c>
      <c r="D12" s="1" t="s">
        <v>549</v>
      </c>
      <c r="E12" s="1" t="s">
        <v>550</v>
      </c>
      <c r="F12" s="1" t="s">
        <v>551</v>
      </c>
      <c r="G12" s="1" t="s">
        <v>544</v>
      </c>
      <c r="H12" s="1" t="s">
        <v>552</v>
      </c>
    </row>
    <row r="13" spans="1:8" x14ac:dyDescent="0.25">
      <c r="A13" s="19">
        <v>44991</v>
      </c>
      <c r="B13" s="1" t="s">
        <v>122</v>
      </c>
      <c r="C13" s="1" t="s">
        <v>200</v>
      </c>
      <c r="D13" s="1" t="s">
        <v>67</v>
      </c>
      <c r="F13" s="1" t="s">
        <v>4</v>
      </c>
      <c r="G13" s="1" t="s">
        <v>588</v>
      </c>
      <c r="H13" s="1" t="s">
        <v>589</v>
      </c>
    </row>
    <row r="14" spans="1:8" x14ac:dyDescent="0.25">
      <c r="A14" s="19">
        <v>44992</v>
      </c>
      <c r="B14" s="1" t="s">
        <v>126</v>
      </c>
      <c r="C14" s="1" t="s">
        <v>200</v>
      </c>
      <c r="D14" s="1" t="s">
        <v>67</v>
      </c>
      <c r="F14" s="1" t="s">
        <v>4</v>
      </c>
      <c r="G14" s="1" t="s">
        <v>590</v>
      </c>
      <c r="H14" s="1" t="s">
        <v>589</v>
      </c>
    </row>
    <row r="15" spans="1:8" x14ac:dyDescent="0.25">
      <c r="A15" s="20" t="str">
        <f ca="1">"Imprimé à Limeil-Brévannes, le "&amp;TEXT(TODAY(),"jjjj j mmmm aaaa")&amp;"."</f>
        <v>Imprimé à Limeil-Brévannes, le vendredi 3 mars 2023.</v>
      </c>
      <c r="B15" s="20"/>
      <c r="C15" s="20"/>
      <c r="D15" s="20"/>
      <c r="E15" s="20"/>
      <c r="F15" s="20"/>
      <c r="G15" s="20"/>
      <c r="H15" s="20"/>
    </row>
    <row r="16" spans="1:8" x14ac:dyDescent="0.25">
      <c r="A16" s="20" t="str">
        <f>"État des menus midi retraite du mois d'avril "&amp;$A$1&amp;"."</f>
        <v>État des menus midi retraite du mois d'avril 2023.</v>
      </c>
      <c r="B16" s="20"/>
      <c r="C16" s="20"/>
      <c r="D16" s="20"/>
      <c r="E16" s="20"/>
      <c r="F16" s="20"/>
      <c r="G16" s="20"/>
      <c r="H16" s="20"/>
    </row>
    <row r="17" spans="1:8" x14ac:dyDescent="0.25">
      <c r="A17" s="1" t="s">
        <v>514</v>
      </c>
      <c r="B17" s="1" t="s">
        <v>547</v>
      </c>
      <c r="C17" s="1" t="s">
        <v>548</v>
      </c>
      <c r="D17" s="1" t="s">
        <v>549</v>
      </c>
      <c r="E17" s="1" t="s">
        <v>550</v>
      </c>
      <c r="F17" s="1" t="s">
        <v>551</v>
      </c>
      <c r="G17" s="1" t="s">
        <v>544</v>
      </c>
      <c r="H17" s="1" t="s">
        <v>552</v>
      </c>
    </row>
    <row r="18" spans="1:8" x14ac:dyDescent="0.25">
      <c r="A18" s="19"/>
    </row>
    <row r="19" spans="1:8" x14ac:dyDescent="0.25">
      <c r="A19" s="20" t="str">
        <f ca="1">"Imprimé à Limeil-Brévannes, le "&amp;TEXT(TODAY(),"jjjj j mmmm aaaa")&amp;"."</f>
        <v>Imprimé à Limeil-Brévannes, le vendredi 3 mars 2023.</v>
      </c>
      <c r="B19" s="20"/>
      <c r="C19" s="20"/>
      <c r="D19" s="20"/>
      <c r="E19" s="20"/>
      <c r="F19" s="20"/>
      <c r="G19" s="20"/>
      <c r="H19" s="20"/>
    </row>
    <row r="20" spans="1:8" x14ac:dyDescent="0.25">
      <c r="A20" s="20" t="str">
        <f>"État des menus midi retraite du mois de mai "&amp;$A$1&amp;"."</f>
        <v>État des menus midi retraite du mois de mai 2023.</v>
      </c>
      <c r="B20" s="20"/>
      <c r="C20" s="20"/>
      <c r="D20" s="20"/>
      <c r="E20" s="20"/>
      <c r="F20" s="20"/>
      <c r="G20" s="20"/>
      <c r="H20" s="20"/>
    </row>
    <row r="21" spans="1:8" x14ac:dyDescent="0.25">
      <c r="A21" s="1" t="s">
        <v>514</v>
      </c>
      <c r="B21" s="1" t="s">
        <v>547</v>
      </c>
      <c r="C21" s="1" t="s">
        <v>548</v>
      </c>
      <c r="D21" s="1" t="s">
        <v>549</v>
      </c>
      <c r="E21" s="1" t="s">
        <v>550</v>
      </c>
      <c r="F21" s="1" t="s">
        <v>551</v>
      </c>
      <c r="G21" s="1" t="s">
        <v>544</v>
      </c>
      <c r="H21" s="1" t="s">
        <v>552</v>
      </c>
    </row>
    <row r="22" spans="1:8" x14ac:dyDescent="0.25">
      <c r="A22" s="19"/>
    </row>
    <row r="23" spans="1:8" x14ac:dyDescent="0.25">
      <c r="A23" s="20" t="str">
        <f ca="1">"Imprimé à Limeil-Brévannes, le "&amp;TEXT(TODAY(),"jjjj j mmmm aaaa")&amp;"."</f>
        <v>Imprimé à Limeil-Brévannes, le vendredi 3 mars 2023.</v>
      </c>
      <c r="B23" s="20"/>
      <c r="C23" s="20"/>
      <c r="D23" s="20"/>
      <c r="E23" s="20"/>
      <c r="F23" s="20"/>
      <c r="G23" s="20"/>
      <c r="H23" s="20"/>
    </row>
    <row r="24" spans="1:8" x14ac:dyDescent="0.25">
      <c r="A24" s="20" t="str">
        <f>"État des menus midi retraite du mois de juin "&amp;$A$1&amp;"."</f>
        <v>État des menus midi retraite du mois de juin 2023.</v>
      </c>
      <c r="B24" s="20"/>
      <c r="C24" s="20"/>
      <c r="D24" s="20"/>
      <c r="E24" s="20"/>
      <c r="F24" s="20"/>
      <c r="G24" s="20"/>
      <c r="H24" s="20"/>
    </row>
    <row r="25" spans="1:8" x14ac:dyDescent="0.25">
      <c r="A25" s="1" t="s">
        <v>514</v>
      </c>
      <c r="B25" s="1" t="s">
        <v>547</v>
      </c>
      <c r="C25" s="1" t="s">
        <v>548</v>
      </c>
      <c r="D25" s="1" t="s">
        <v>549</v>
      </c>
      <c r="E25" s="1" t="s">
        <v>550</v>
      </c>
      <c r="F25" s="1" t="s">
        <v>551</v>
      </c>
      <c r="G25" s="1" t="s">
        <v>544</v>
      </c>
      <c r="H25" s="1" t="s">
        <v>552</v>
      </c>
    </row>
    <row r="26" spans="1:8" x14ac:dyDescent="0.25">
      <c r="A26" s="19"/>
    </row>
    <row r="27" spans="1:8" x14ac:dyDescent="0.25">
      <c r="A27" s="20" t="str">
        <f ca="1">"Imprimé à Limeil-Brévannes, le "&amp;TEXT(TODAY(),"jjjj j mmmm aaaa")&amp;"."</f>
        <v>Imprimé à Limeil-Brévannes, le vendredi 3 mars 2023.</v>
      </c>
      <c r="B27" s="20"/>
      <c r="C27" s="20"/>
      <c r="D27" s="20"/>
      <c r="E27" s="20"/>
      <c r="F27" s="20"/>
      <c r="G27" s="20"/>
      <c r="H27" s="20"/>
    </row>
    <row r="28" spans="1:8" x14ac:dyDescent="0.25">
      <c r="A28" s="20" t="str">
        <f>"État des menus midi retraite du mois de juillet "&amp;$A$1&amp;"."</f>
        <v>État des menus midi retraite du mois de juillet 2023.</v>
      </c>
      <c r="B28" s="20"/>
      <c r="C28" s="20"/>
      <c r="D28" s="20"/>
      <c r="E28" s="20"/>
      <c r="F28" s="20"/>
      <c r="G28" s="20"/>
      <c r="H28" s="20"/>
    </row>
    <row r="29" spans="1:8" x14ac:dyDescent="0.25">
      <c r="A29" s="1" t="s">
        <v>514</v>
      </c>
      <c r="B29" s="1" t="s">
        <v>547</v>
      </c>
      <c r="C29" s="1" t="s">
        <v>548</v>
      </c>
      <c r="D29" s="1" t="s">
        <v>549</v>
      </c>
      <c r="E29" s="1" t="s">
        <v>550</v>
      </c>
      <c r="F29" s="1" t="s">
        <v>551</v>
      </c>
      <c r="G29" s="1" t="s">
        <v>544</v>
      </c>
      <c r="H29" s="1" t="s">
        <v>552</v>
      </c>
    </row>
    <row r="30" spans="1:8" x14ac:dyDescent="0.25">
      <c r="A30" s="19"/>
    </row>
    <row r="31" spans="1:8" x14ac:dyDescent="0.25">
      <c r="A31" s="20" t="str">
        <f ca="1">"Imprimé à Limeil-Brévannes, le "&amp;TEXT(TODAY(),"jjjj j mmmm aaaa")&amp;"."</f>
        <v>Imprimé à Limeil-Brévannes, le vendredi 3 mars 2023.</v>
      </c>
      <c r="B31" s="20"/>
      <c r="C31" s="20"/>
      <c r="D31" s="20"/>
      <c r="E31" s="20"/>
      <c r="F31" s="20"/>
      <c r="G31" s="20"/>
      <c r="H31" s="20"/>
    </row>
    <row r="32" spans="1:8" x14ac:dyDescent="0.25">
      <c r="A32" s="20" t="str">
        <f>"État des menus midi retraite du mois d'août "&amp;$A$1&amp;"."</f>
        <v>État des menus midi retraite du mois d'août 2023.</v>
      </c>
      <c r="B32" s="20"/>
      <c r="C32" s="20"/>
      <c r="D32" s="20"/>
      <c r="E32" s="20"/>
      <c r="F32" s="20"/>
      <c r="G32" s="20"/>
      <c r="H32" s="20"/>
    </row>
    <row r="33" spans="1:8" x14ac:dyDescent="0.25">
      <c r="A33" s="1" t="s">
        <v>514</v>
      </c>
      <c r="B33" s="1" t="s">
        <v>547</v>
      </c>
      <c r="C33" s="1" t="s">
        <v>548</v>
      </c>
      <c r="D33" s="1" t="s">
        <v>549</v>
      </c>
      <c r="E33" s="1" t="s">
        <v>550</v>
      </c>
      <c r="F33" s="1" t="s">
        <v>551</v>
      </c>
      <c r="G33" s="1" t="s">
        <v>544</v>
      </c>
      <c r="H33" s="1" t="s">
        <v>552</v>
      </c>
    </row>
    <row r="34" spans="1:8" x14ac:dyDescent="0.25">
      <c r="A34" s="19"/>
    </row>
    <row r="35" spans="1:8" x14ac:dyDescent="0.25">
      <c r="A35" s="20" t="str">
        <f ca="1">"Imprimé à Limeil-Brévannes, le "&amp;TEXT(TODAY(),"jjjj j mmmm aaaa")&amp;"."</f>
        <v>Imprimé à Limeil-Brévannes, le vendredi 3 mars 2023.</v>
      </c>
      <c r="B35" s="20"/>
      <c r="C35" s="20"/>
      <c r="D35" s="20"/>
      <c r="E35" s="20"/>
      <c r="F35" s="20"/>
      <c r="G35" s="20"/>
      <c r="H35" s="20"/>
    </row>
    <row r="36" spans="1:8" x14ac:dyDescent="0.25">
      <c r="A36" s="20" t="str">
        <f>"État des menus midi retraite du mois de septembre "&amp;$A$1&amp;"."</f>
        <v>État des menus midi retraite du mois de septembre 2023.</v>
      </c>
      <c r="B36" s="20"/>
      <c r="C36" s="20"/>
      <c r="D36" s="20"/>
      <c r="E36" s="20"/>
      <c r="F36" s="20"/>
      <c r="G36" s="20"/>
      <c r="H36" s="20"/>
    </row>
    <row r="37" spans="1:8" x14ac:dyDescent="0.25">
      <c r="A37" s="1" t="s">
        <v>514</v>
      </c>
      <c r="B37" s="1" t="s">
        <v>547</v>
      </c>
      <c r="C37" s="1" t="s">
        <v>548</v>
      </c>
      <c r="D37" s="1" t="s">
        <v>549</v>
      </c>
      <c r="E37" s="1" t="s">
        <v>550</v>
      </c>
      <c r="F37" s="1" t="s">
        <v>551</v>
      </c>
      <c r="G37" s="1" t="s">
        <v>544</v>
      </c>
      <c r="H37" s="1" t="s">
        <v>552</v>
      </c>
    </row>
    <row r="38" spans="1:8" x14ac:dyDescent="0.25">
      <c r="A38" s="19"/>
    </row>
    <row r="39" spans="1:8" x14ac:dyDescent="0.25">
      <c r="A39" s="20" t="str">
        <f ca="1">"Imprimé à Limeil-Brévannes, le "&amp;TEXT(TODAY(),"jjjj j mmmm aaaa")&amp;"."</f>
        <v>Imprimé à Limeil-Brévannes, le vendredi 3 mars 2023.</v>
      </c>
      <c r="B39" s="20"/>
      <c r="C39" s="20"/>
      <c r="D39" s="20"/>
      <c r="E39" s="20"/>
      <c r="F39" s="20"/>
      <c r="G39" s="20"/>
      <c r="H39" s="20"/>
    </row>
    <row r="40" spans="1:8" x14ac:dyDescent="0.25">
      <c r="A40" s="20" t="str">
        <f>"État des menus midi retraite du mois d'octobre "&amp;$A$1&amp;"."</f>
        <v>État des menus midi retraite du mois d'octobre 2023.</v>
      </c>
      <c r="B40" s="20"/>
      <c r="C40" s="20"/>
      <c r="D40" s="20"/>
      <c r="E40" s="20"/>
      <c r="F40" s="20"/>
      <c r="G40" s="20"/>
      <c r="H40" s="20"/>
    </row>
    <row r="41" spans="1:8" x14ac:dyDescent="0.25">
      <c r="A41" s="1" t="s">
        <v>514</v>
      </c>
      <c r="B41" s="1" t="s">
        <v>547</v>
      </c>
      <c r="C41" s="1" t="s">
        <v>548</v>
      </c>
      <c r="D41" s="1" t="s">
        <v>549</v>
      </c>
      <c r="E41" s="1" t="s">
        <v>550</v>
      </c>
      <c r="F41" s="1" t="s">
        <v>551</v>
      </c>
      <c r="G41" s="1" t="s">
        <v>544</v>
      </c>
      <c r="H41" s="1" t="s">
        <v>552</v>
      </c>
    </row>
    <row r="42" spans="1:8" x14ac:dyDescent="0.25">
      <c r="A42" s="19"/>
    </row>
    <row r="43" spans="1:8" x14ac:dyDescent="0.25">
      <c r="A43" s="20" t="str">
        <f ca="1">"Imprimé à Limeil-Brévannes, le "&amp;TEXT(TODAY(),"jjjj j mmmm aaaa")&amp;"."</f>
        <v>Imprimé à Limeil-Brévannes, le vendredi 3 mars 2023.</v>
      </c>
      <c r="B43" s="20"/>
      <c r="C43" s="20"/>
      <c r="D43" s="20"/>
      <c r="E43" s="20"/>
      <c r="F43" s="20"/>
      <c r="G43" s="20"/>
      <c r="H43" s="20"/>
    </row>
    <row r="44" spans="1:8" x14ac:dyDescent="0.25">
      <c r="A44" s="20" t="str">
        <f>"État des menus midi retraite du mois de novembre "&amp;$A$1&amp;"."</f>
        <v>État des menus midi retraite du mois de novembre 2023.</v>
      </c>
      <c r="B44" s="20"/>
      <c r="C44" s="20"/>
      <c r="D44" s="20"/>
      <c r="E44" s="20"/>
      <c r="F44" s="20"/>
      <c r="G44" s="20"/>
      <c r="H44" s="20"/>
    </row>
    <row r="45" spans="1:8" x14ac:dyDescent="0.25">
      <c r="A45" s="1" t="s">
        <v>514</v>
      </c>
      <c r="B45" s="1" t="s">
        <v>547</v>
      </c>
      <c r="C45" s="1" t="s">
        <v>548</v>
      </c>
      <c r="D45" s="1" t="s">
        <v>549</v>
      </c>
      <c r="E45" s="1" t="s">
        <v>550</v>
      </c>
      <c r="F45" s="1" t="s">
        <v>551</v>
      </c>
      <c r="G45" s="1" t="s">
        <v>544</v>
      </c>
      <c r="H45" s="1" t="s">
        <v>552</v>
      </c>
    </row>
    <row r="46" spans="1:8" x14ac:dyDescent="0.25">
      <c r="A46" s="19"/>
    </row>
    <row r="47" spans="1:8" x14ac:dyDescent="0.25">
      <c r="A47" s="20" t="str">
        <f ca="1">"Imprimé à Limeil-Brévannes, le "&amp;TEXT(TODAY(),"jjjj j mmmm aaaa")&amp;"."</f>
        <v>Imprimé à Limeil-Brévannes, le vendredi 3 mars 2023.</v>
      </c>
      <c r="B47" s="20"/>
      <c r="C47" s="20"/>
      <c r="D47" s="20"/>
      <c r="E47" s="20"/>
      <c r="F47" s="20"/>
      <c r="G47" s="20"/>
      <c r="H47" s="20"/>
    </row>
    <row r="48" spans="1:8" x14ac:dyDescent="0.25">
      <c r="A48" s="20" t="str">
        <f>"État des menus midi retraite du mois de décembre "&amp;$A$1&amp;"."</f>
        <v>État des menus midi retraite du mois de décembre 2023.</v>
      </c>
      <c r="B48" s="20"/>
      <c r="C48" s="20"/>
      <c r="D48" s="20"/>
      <c r="E48" s="20"/>
      <c r="F48" s="20"/>
      <c r="G48" s="20"/>
      <c r="H48" s="20"/>
    </row>
    <row r="49" spans="1:8" x14ac:dyDescent="0.25">
      <c r="A49" s="1" t="s">
        <v>514</v>
      </c>
      <c r="B49" s="1" t="s">
        <v>547</v>
      </c>
      <c r="C49" s="1" t="s">
        <v>548</v>
      </c>
      <c r="D49" s="1" t="s">
        <v>549</v>
      </c>
      <c r="E49" s="1" t="s">
        <v>550</v>
      </c>
      <c r="F49" s="1" t="s">
        <v>551</v>
      </c>
      <c r="G49" s="1" t="s">
        <v>544</v>
      </c>
      <c r="H49" s="1" t="s">
        <v>552</v>
      </c>
    </row>
    <row r="50" spans="1:8" x14ac:dyDescent="0.25">
      <c r="A50" s="19"/>
    </row>
    <row r="51" spans="1:8" x14ac:dyDescent="0.25">
      <c r="A51" s="20" t="str">
        <f ca="1">"Imprimé à Limeil-Brévannes, le "&amp;TEXT(TODAY(),"jjjj j mmmm aaaa")&amp;"."</f>
        <v>Imprimé à Limeil-Brévannes, le vendredi 3 mars 2023.</v>
      </c>
      <c r="B51" s="20"/>
      <c r="C51" s="20"/>
      <c r="D51" s="20"/>
      <c r="E51" s="20"/>
      <c r="F51" s="20"/>
      <c r="G51" s="20"/>
      <c r="H51" s="20"/>
    </row>
  </sheetData>
  <mergeCells count="24">
    <mergeCell ref="A44:H44"/>
    <mergeCell ref="A47:H47"/>
    <mergeCell ref="A48:H48"/>
    <mergeCell ref="A51:H51"/>
    <mergeCell ref="A35:H35"/>
    <mergeCell ref="A36:H36"/>
    <mergeCell ref="A39:H39"/>
    <mergeCell ref="A40:H40"/>
    <mergeCell ref="A43:H43"/>
    <mergeCell ref="A24:H24"/>
    <mergeCell ref="A27:H27"/>
    <mergeCell ref="A28:H28"/>
    <mergeCell ref="A31:H31"/>
    <mergeCell ref="A32:H32"/>
    <mergeCell ref="A15:H15"/>
    <mergeCell ref="A16:H16"/>
    <mergeCell ref="A19:H19"/>
    <mergeCell ref="A20:H20"/>
    <mergeCell ref="A23:H23"/>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657461</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3"/>
  <sheetViews>
    <sheetView workbookViewId="0">
      <selection activeCell="A4" sqref="A4"/>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547</v>
      </c>
      <c r="C4" s="16" t="s">
        <v>553</v>
      </c>
      <c r="D4" s="16" t="s">
        <v>548</v>
      </c>
      <c r="E4" s="16" t="s">
        <v>549</v>
      </c>
      <c r="F4" s="16" t="s">
        <v>550</v>
      </c>
      <c r="G4" s="16" t="s">
        <v>551</v>
      </c>
      <c r="H4" s="16" t="s">
        <v>544</v>
      </c>
      <c r="I4" s="16" t="s">
        <v>552</v>
      </c>
    </row>
    <row r="6" spans="1:9" x14ac:dyDescent="0.25">
      <c r="A6" s="21" t="str">
        <f ca="1">"Imprimé à Limeil-Brévannes, le "&amp;TEXT(TODAY(),"jjjj j mmmm aaaa")&amp;"."</f>
        <v>Imprimé à Limeil-Brévannes, le vendredi 3 mars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547</v>
      </c>
      <c r="C8" s="16" t="s">
        <v>553</v>
      </c>
      <c r="D8" s="16" t="s">
        <v>548</v>
      </c>
      <c r="E8" s="16" t="s">
        <v>549</v>
      </c>
      <c r="F8" s="16" t="s">
        <v>550</v>
      </c>
      <c r="G8" s="16" t="s">
        <v>551</v>
      </c>
      <c r="H8" s="16" t="s">
        <v>544</v>
      </c>
      <c r="I8" s="16" t="s">
        <v>552</v>
      </c>
    </row>
    <row r="9" spans="1:9" x14ac:dyDescent="0.25">
      <c r="A9" s="14" t="s">
        <v>585</v>
      </c>
      <c r="B9" s="14" t="s">
        <v>176</v>
      </c>
      <c r="G9" s="14" t="s">
        <v>6</v>
      </c>
    </row>
    <row r="10" spans="1:9" x14ac:dyDescent="0.25">
      <c r="A10" s="14" t="s">
        <v>585</v>
      </c>
      <c r="B10" s="14" t="s">
        <v>176</v>
      </c>
      <c r="D10" s="14" t="s">
        <v>242</v>
      </c>
      <c r="G10" s="14" t="s">
        <v>6</v>
      </c>
    </row>
    <row r="11" spans="1:9" x14ac:dyDescent="0.25">
      <c r="A11" s="14" t="s">
        <v>585</v>
      </c>
      <c r="B11" s="14" t="s">
        <v>176</v>
      </c>
      <c r="D11" s="14" t="s">
        <v>265</v>
      </c>
      <c r="G11" s="14" t="s">
        <v>6</v>
      </c>
    </row>
    <row r="12" spans="1:9" x14ac:dyDescent="0.25">
      <c r="A12" s="14" t="s">
        <v>585</v>
      </c>
      <c r="B12" s="14" t="s">
        <v>176</v>
      </c>
      <c r="D12" s="14" t="s">
        <v>242</v>
      </c>
      <c r="E12" s="14" t="s">
        <v>67</v>
      </c>
      <c r="G12" s="14" t="s">
        <v>6</v>
      </c>
    </row>
    <row r="13" spans="1:9" x14ac:dyDescent="0.25">
      <c r="A13" s="21" t="str">
        <f ca="1">"Imprimé à Limeil-Brévannes, le "&amp;TEXT(TODAY(),"jjjj j mmmm aaaa")&amp;"."</f>
        <v>Imprimé à Limeil-Brévannes, le vendredi 3 mars 2023.</v>
      </c>
      <c r="B13" s="21"/>
      <c r="C13" s="21"/>
      <c r="D13" s="21"/>
      <c r="E13" s="21"/>
      <c r="F13" s="21"/>
      <c r="G13" s="21"/>
      <c r="H13" s="21"/>
      <c r="I13" s="21"/>
    </row>
    <row r="14" spans="1:9" x14ac:dyDescent="0.25">
      <c r="A14" s="21" t="str">
        <f>"État des menus journaliers du mois de mars "&amp;$A$1&amp;"."</f>
        <v>État des menus journaliers du mois de mars 2023.</v>
      </c>
      <c r="B14" s="21"/>
      <c r="C14" s="21"/>
      <c r="D14" s="21"/>
      <c r="E14" s="21"/>
      <c r="F14" s="21"/>
      <c r="G14" s="21"/>
      <c r="H14" s="21"/>
      <c r="I14" s="21"/>
    </row>
    <row r="15" spans="1:9" x14ac:dyDescent="0.25">
      <c r="A15" s="1" t="s">
        <v>514</v>
      </c>
      <c r="B15" s="1" t="s">
        <v>547</v>
      </c>
      <c r="C15" s="16" t="s">
        <v>553</v>
      </c>
      <c r="D15" s="16" t="s">
        <v>548</v>
      </c>
      <c r="E15" s="16" t="s">
        <v>549</v>
      </c>
      <c r="F15" s="16" t="s">
        <v>550</v>
      </c>
      <c r="G15" s="16" t="s">
        <v>551</v>
      </c>
      <c r="H15" s="16" t="s">
        <v>544</v>
      </c>
      <c r="I15" s="16" t="s">
        <v>552</v>
      </c>
    </row>
    <row r="17" spans="1:9" x14ac:dyDescent="0.25">
      <c r="A17" s="21" t="str">
        <f ca="1">"Imprimé à Limeil-Brévannes, le "&amp;TEXT(TODAY(),"jjjj j mmmm aaaa")&amp;"."</f>
        <v>Imprimé à Limeil-Brévannes, le vendredi 3 mars 2023.</v>
      </c>
      <c r="B17" s="21"/>
      <c r="C17" s="21"/>
      <c r="D17" s="21"/>
      <c r="E17" s="21"/>
      <c r="F17" s="21"/>
      <c r="G17" s="21"/>
      <c r="H17" s="21"/>
      <c r="I17" s="21"/>
    </row>
    <row r="18" spans="1:9" x14ac:dyDescent="0.25">
      <c r="A18" s="21" t="str">
        <f>"État des menus journaliers du mois d'avril "&amp;$A$1&amp;"."</f>
        <v>État des menus journaliers du mois d'avril 2023.</v>
      </c>
      <c r="B18" s="21"/>
      <c r="C18" s="21"/>
      <c r="D18" s="21"/>
      <c r="E18" s="21"/>
      <c r="F18" s="21"/>
      <c r="G18" s="21"/>
      <c r="H18" s="21"/>
      <c r="I18" s="21"/>
    </row>
    <row r="19" spans="1:9" x14ac:dyDescent="0.25">
      <c r="A19" s="1" t="s">
        <v>514</v>
      </c>
      <c r="B19" s="1" t="s">
        <v>547</v>
      </c>
      <c r="C19" s="16" t="s">
        <v>553</v>
      </c>
      <c r="D19" s="16" t="s">
        <v>548</v>
      </c>
      <c r="E19" s="16" t="s">
        <v>549</v>
      </c>
      <c r="F19" s="16" t="s">
        <v>550</v>
      </c>
      <c r="G19" s="16" t="s">
        <v>551</v>
      </c>
      <c r="H19" s="16" t="s">
        <v>544</v>
      </c>
      <c r="I19" s="16" t="s">
        <v>552</v>
      </c>
    </row>
    <row r="21" spans="1:9" x14ac:dyDescent="0.25">
      <c r="A21" s="21" t="str">
        <f ca="1">"Imprimé à Limeil-Brévannes, le "&amp;TEXT(TODAY(),"jjjj j mmmm aaaa")&amp;"."</f>
        <v>Imprimé à Limeil-Brévannes, le vendredi 3 mars 2023.</v>
      </c>
      <c r="B21" s="21"/>
      <c r="C21" s="21"/>
      <c r="D21" s="21"/>
      <c r="E21" s="21"/>
      <c r="F21" s="21"/>
      <c r="G21" s="21"/>
      <c r="H21" s="21"/>
      <c r="I21" s="21"/>
    </row>
    <row r="22" spans="1:9" x14ac:dyDescent="0.25">
      <c r="A22" s="21" t="str">
        <f>"État des menus journaliers du mois de mai "&amp;$A$1&amp;"."</f>
        <v>État des menus journaliers du mois de mai 2023.</v>
      </c>
      <c r="B22" s="21"/>
      <c r="C22" s="21"/>
      <c r="D22" s="21"/>
      <c r="E22" s="21"/>
      <c r="F22" s="21"/>
      <c r="G22" s="21"/>
      <c r="H22" s="21"/>
      <c r="I22" s="21"/>
    </row>
    <row r="23" spans="1:9" x14ac:dyDescent="0.25">
      <c r="A23" s="1" t="s">
        <v>514</v>
      </c>
      <c r="B23" s="1" t="s">
        <v>547</v>
      </c>
      <c r="C23" s="16" t="s">
        <v>553</v>
      </c>
      <c r="D23" s="16" t="s">
        <v>548</v>
      </c>
      <c r="E23" s="16" t="s">
        <v>549</v>
      </c>
      <c r="F23" s="16" t="s">
        <v>550</v>
      </c>
      <c r="G23" s="16" t="s">
        <v>551</v>
      </c>
      <c r="H23" s="16" t="s">
        <v>544</v>
      </c>
      <c r="I23" s="16" t="s">
        <v>552</v>
      </c>
    </row>
    <row r="25" spans="1:9" x14ac:dyDescent="0.25">
      <c r="A25" s="21" t="str">
        <f ca="1">"Imprimé à Limeil-Brévannes, le "&amp;TEXT(TODAY(),"jjjj j mmmm aaaa")&amp;"."</f>
        <v>Imprimé à Limeil-Brévannes, le vendredi 3 mars 2023.</v>
      </c>
      <c r="B25" s="21"/>
      <c r="C25" s="21"/>
      <c r="D25" s="21"/>
      <c r="E25" s="21"/>
      <c r="F25" s="21"/>
      <c r="G25" s="21"/>
      <c r="H25" s="21"/>
      <c r="I25" s="21"/>
    </row>
    <row r="26" spans="1:9" x14ac:dyDescent="0.25">
      <c r="A26" s="21" t="str">
        <f>"État des menus journaliers du mois de juin "&amp;$A$1&amp;"."</f>
        <v>État des menus journaliers du mois de juin 2023.</v>
      </c>
      <c r="B26" s="21"/>
      <c r="C26" s="21"/>
      <c r="D26" s="21"/>
      <c r="E26" s="21"/>
      <c r="F26" s="21"/>
      <c r="G26" s="21"/>
      <c r="H26" s="21"/>
      <c r="I26" s="21"/>
    </row>
    <row r="27" spans="1:9" x14ac:dyDescent="0.25">
      <c r="A27" s="1" t="s">
        <v>514</v>
      </c>
      <c r="B27" s="1" t="s">
        <v>547</v>
      </c>
      <c r="C27" s="16" t="s">
        <v>553</v>
      </c>
      <c r="D27" s="16" t="s">
        <v>548</v>
      </c>
      <c r="E27" s="16" t="s">
        <v>549</v>
      </c>
      <c r="F27" s="16" t="s">
        <v>550</v>
      </c>
      <c r="G27" s="16" t="s">
        <v>551</v>
      </c>
      <c r="H27" s="16" t="s">
        <v>544</v>
      </c>
      <c r="I27" s="16" t="s">
        <v>552</v>
      </c>
    </row>
    <row r="29" spans="1:9" x14ac:dyDescent="0.25">
      <c r="A29" s="21" t="str">
        <f ca="1">"Imprimé à Limeil-Brévannes, le "&amp;TEXT(TODAY(),"jjjj j mmmm aaaa")&amp;"."</f>
        <v>Imprimé à Limeil-Brévannes, le vendredi 3 mars 2023.</v>
      </c>
      <c r="B29" s="21"/>
      <c r="C29" s="21"/>
      <c r="D29" s="21"/>
      <c r="E29" s="21"/>
      <c r="F29" s="21"/>
      <c r="G29" s="21"/>
      <c r="H29" s="21"/>
      <c r="I29" s="21"/>
    </row>
    <row r="30" spans="1:9" x14ac:dyDescent="0.25">
      <c r="A30" s="21" t="str">
        <f>"État des menus journaliers du mois de juillet "&amp;$A$1&amp;"."</f>
        <v>État des menus journaliers du mois de juillet 2023.</v>
      </c>
      <c r="B30" s="21"/>
      <c r="C30" s="21"/>
      <c r="D30" s="21"/>
      <c r="E30" s="21"/>
      <c r="F30" s="21"/>
      <c r="G30" s="21"/>
      <c r="H30" s="21"/>
      <c r="I30" s="21"/>
    </row>
    <row r="31" spans="1:9" x14ac:dyDescent="0.25">
      <c r="A31" s="1" t="s">
        <v>514</v>
      </c>
      <c r="B31" s="1" t="s">
        <v>547</v>
      </c>
      <c r="C31" s="16" t="s">
        <v>553</v>
      </c>
      <c r="D31" s="16" t="s">
        <v>548</v>
      </c>
      <c r="E31" s="16" t="s">
        <v>549</v>
      </c>
      <c r="F31" s="16" t="s">
        <v>550</v>
      </c>
      <c r="G31" s="16" t="s">
        <v>551</v>
      </c>
      <c r="H31" s="16" t="s">
        <v>544</v>
      </c>
      <c r="I31" s="16" t="s">
        <v>552</v>
      </c>
    </row>
    <row r="33" spans="1:9" x14ac:dyDescent="0.25">
      <c r="A33" s="21" t="str">
        <f ca="1">"Imprimé à Limeil-Brévannes, le "&amp;TEXT(TODAY(),"jjjj j mmmm aaaa")&amp;"."</f>
        <v>Imprimé à Limeil-Brévannes, le vendredi 3 mars 2023.</v>
      </c>
      <c r="B33" s="21"/>
      <c r="C33" s="21"/>
      <c r="D33" s="21"/>
      <c r="E33" s="21"/>
      <c r="F33" s="21"/>
      <c r="G33" s="21"/>
      <c r="H33" s="21"/>
      <c r="I33" s="21"/>
    </row>
    <row r="34" spans="1:9" x14ac:dyDescent="0.25">
      <c r="A34" s="21" t="str">
        <f>"État des menus journaliers du mois d'août "&amp;$A$1&amp;"."</f>
        <v>État des menus journaliers du mois d'août 2023.</v>
      </c>
      <c r="B34" s="21"/>
      <c r="C34" s="21"/>
      <c r="D34" s="21"/>
      <c r="E34" s="21"/>
      <c r="F34" s="21"/>
      <c r="G34" s="21"/>
      <c r="H34" s="21"/>
      <c r="I34" s="21"/>
    </row>
    <row r="35" spans="1:9" x14ac:dyDescent="0.25">
      <c r="A35" s="1" t="s">
        <v>514</v>
      </c>
      <c r="B35" s="1" t="s">
        <v>547</v>
      </c>
      <c r="C35" s="16" t="s">
        <v>553</v>
      </c>
      <c r="D35" s="16" t="s">
        <v>548</v>
      </c>
      <c r="E35" s="16" t="s">
        <v>549</v>
      </c>
      <c r="F35" s="16" t="s">
        <v>550</v>
      </c>
      <c r="G35" s="16" t="s">
        <v>551</v>
      </c>
      <c r="H35" s="16" t="s">
        <v>544</v>
      </c>
      <c r="I35" s="16" t="s">
        <v>552</v>
      </c>
    </row>
    <row r="37" spans="1:9" x14ac:dyDescent="0.25">
      <c r="A37" s="21" t="str">
        <f ca="1">"Imprimé à Limeil-Brévannes, le "&amp;TEXT(TODAY(),"jjjj j mmmm aaaa")&amp;"."</f>
        <v>Imprimé à Limeil-Brévannes, le vendredi 3 mars 2023.</v>
      </c>
      <c r="B37" s="21"/>
      <c r="C37" s="21"/>
      <c r="D37" s="21"/>
      <c r="E37" s="21"/>
      <c r="F37" s="21"/>
      <c r="G37" s="21"/>
      <c r="H37" s="21"/>
      <c r="I37" s="21"/>
    </row>
    <row r="38" spans="1:9" x14ac:dyDescent="0.25">
      <c r="A38" s="21" t="str">
        <f>"État des menus journaliers du mois de septembre "&amp;$A$1&amp;"."</f>
        <v>État des menus journaliers du mois de septembre 2023.</v>
      </c>
      <c r="B38" s="21"/>
      <c r="C38" s="21"/>
      <c r="D38" s="21"/>
      <c r="E38" s="21"/>
      <c r="F38" s="21"/>
      <c r="G38" s="21"/>
      <c r="H38" s="21"/>
      <c r="I38" s="21"/>
    </row>
    <row r="39" spans="1:9" x14ac:dyDescent="0.25">
      <c r="A39" s="1" t="s">
        <v>514</v>
      </c>
      <c r="B39" s="1" t="s">
        <v>547</v>
      </c>
      <c r="C39" s="16" t="s">
        <v>553</v>
      </c>
      <c r="D39" s="16" t="s">
        <v>548</v>
      </c>
      <c r="E39" s="16" t="s">
        <v>549</v>
      </c>
      <c r="F39" s="16" t="s">
        <v>550</v>
      </c>
      <c r="G39" s="16" t="s">
        <v>551</v>
      </c>
      <c r="H39" s="16" t="s">
        <v>544</v>
      </c>
      <c r="I39" s="16" t="s">
        <v>552</v>
      </c>
    </row>
    <row r="41" spans="1:9" x14ac:dyDescent="0.25">
      <c r="A41" s="21" t="str">
        <f ca="1">"Imprimé à Limeil-Brévannes, le "&amp;TEXT(TODAY(),"jjjj j mmmm aaaa")&amp;"."</f>
        <v>Imprimé à Limeil-Brévannes, le vendredi 3 mars 2023.</v>
      </c>
      <c r="B41" s="21"/>
      <c r="C41" s="21"/>
      <c r="D41" s="21"/>
      <c r="E41" s="21"/>
      <c r="F41" s="21"/>
      <c r="G41" s="21"/>
      <c r="H41" s="21"/>
      <c r="I41" s="21"/>
    </row>
    <row r="42" spans="1:9" x14ac:dyDescent="0.25">
      <c r="A42" s="21" t="str">
        <f>"État des menus journaliers du mois d'octobre "&amp;$A$1&amp;"."</f>
        <v>État des menus journaliers du mois d'octobre 2023.</v>
      </c>
      <c r="B42" s="21"/>
      <c r="C42" s="21"/>
      <c r="D42" s="21"/>
      <c r="E42" s="21"/>
      <c r="F42" s="21"/>
      <c r="G42" s="21"/>
      <c r="H42" s="21"/>
      <c r="I42" s="21"/>
    </row>
    <row r="43" spans="1:9" x14ac:dyDescent="0.25">
      <c r="A43" s="1" t="s">
        <v>514</v>
      </c>
      <c r="B43" s="1" t="s">
        <v>547</v>
      </c>
      <c r="C43" s="16" t="s">
        <v>553</v>
      </c>
      <c r="D43" s="16" t="s">
        <v>548</v>
      </c>
      <c r="E43" s="16" t="s">
        <v>549</v>
      </c>
      <c r="F43" s="16" t="s">
        <v>550</v>
      </c>
      <c r="G43" s="16" t="s">
        <v>551</v>
      </c>
      <c r="H43" s="16" t="s">
        <v>544</v>
      </c>
      <c r="I43" s="16" t="s">
        <v>552</v>
      </c>
    </row>
    <row r="45" spans="1:9" x14ac:dyDescent="0.25">
      <c r="A45" s="21" t="str">
        <f ca="1">"Imprimé à Limeil-Brévannes, le "&amp;TEXT(TODAY(),"jjjj j mmmm aaaa")&amp;"."</f>
        <v>Imprimé à Limeil-Brévannes, le vendredi 3 mars 2023.</v>
      </c>
      <c r="B45" s="21"/>
      <c r="C45" s="21"/>
      <c r="D45" s="21"/>
      <c r="E45" s="21"/>
      <c r="F45" s="21"/>
      <c r="G45" s="21"/>
      <c r="H45" s="21"/>
      <c r="I45" s="21"/>
    </row>
    <row r="46" spans="1:9" x14ac:dyDescent="0.25">
      <c r="A46" s="21" t="str">
        <f>"État des menus journaliers du mois de novembre "&amp;$A$1&amp;"."</f>
        <v>État des menus journaliers du mois de novembre 2023.</v>
      </c>
      <c r="B46" s="21"/>
      <c r="C46" s="21"/>
      <c r="D46" s="21"/>
      <c r="E46" s="21"/>
      <c r="F46" s="21"/>
      <c r="G46" s="21"/>
      <c r="H46" s="21"/>
      <c r="I46" s="21"/>
    </row>
    <row r="47" spans="1:9" x14ac:dyDescent="0.25">
      <c r="A47" s="1" t="s">
        <v>514</v>
      </c>
      <c r="B47" s="1" t="s">
        <v>547</v>
      </c>
      <c r="C47" s="16" t="s">
        <v>553</v>
      </c>
      <c r="D47" s="16" t="s">
        <v>548</v>
      </c>
      <c r="E47" s="16" t="s">
        <v>549</v>
      </c>
      <c r="F47" s="16" t="s">
        <v>550</v>
      </c>
      <c r="G47" s="16" t="s">
        <v>551</v>
      </c>
      <c r="H47" s="16" t="s">
        <v>544</v>
      </c>
      <c r="I47" s="16" t="s">
        <v>552</v>
      </c>
    </row>
    <row r="49" spans="1:9" x14ac:dyDescent="0.25">
      <c r="A49" s="21" t="str">
        <f ca="1">"Imprimé à Limeil-Brévannes, le "&amp;TEXT(TODAY(),"jjjj j mmmm aaaa")&amp;"."</f>
        <v>Imprimé à Limeil-Brévannes, le vendredi 3 mars 2023.</v>
      </c>
      <c r="B49" s="21"/>
      <c r="C49" s="21"/>
      <c r="D49" s="21"/>
      <c r="E49" s="21"/>
      <c r="F49" s="21"/>
      <c r="G49" s="21"/>
      <c r="H49" s="21"/>
      <c r="I49" s="21"/>
    </row>
    <row r="50" spans="1:9" x14ac:dyDescent="0.25">
      <c r="A50" s="21" t="str">
        <f>"État des menus journaliers du mois de décembre "&amp;$A$1&amp;"."</f>
        <v>État des menus journaliers du mois de décembre 2023.</v>
      </c>
      <c r="B50" s="21"/>
      <c r="C50" s="21"/>
      <c r="D50" s="21"/>
      <c r="E50" s="21"/>
      <c r="F50" s="21"/>
      <c r="G50" s="21"/>
      <c r="H50" s="21"/>
      <c r="I50" s="21"/>
    </row>
    <row r="51" spans="1:9" x14ac:dyDescent="0.25">
      <c r="A51" s="1" t="s">
        <v>514</v>
      </c>
      <c r="B51" s="1" t="s">
        <v>547</v>
      </c>
      <c r="C51" s="16" t="s">
        <v>553</v>
      </c>
      <c r="D51" s="16" t="s">
        <v>548</v>
      </c>
      <c r="E51" s="16" t="s">
        <v>549</v>
      </c>
      <c r="F51" s="16" t="s">
        <v>550</v>
      </c>
      <c r="G51" s="16" t="s">
        <v>551</v>
      </c>
      <c r="H51" s="16" t="s">
        <v>544</v>
      </c>
      <c r="I51" s="16" t="s">
        <v>552</v>
      </c>
    </row>
    <row r="53" spans="1:9" x14ac:dyDescent="0.25">
      <c r="A53" s="21" t="str">
        <f ca="1">"Imprimé à Limeil-Brévannes, le "&amp;TEXT(TODAY(),"jjjj j mmmm aaaa")&amp;"."</f>
        <v>Imprimé à Limeil-Brévannes, le vendredi 3 mars 2023.</v>
      </c>
      <c r="B53" s="21"/>
      <c r="C53" s="21"/>
      <c r="D53" s="21"/>
      <c r="E53" s="21"/>
      <c r="F53" s="21"/>
      <c r="G53" s="21"/>
      <c r="H53" s="21"/>
      <c r="I53" s="21"/>
    </row>
  </sheetData>
  <mergeCells count="24">
    <mergeCell ref="A29:I29"/>
    <mergeCell ref="A3:I3"/>
    <mergeCell ref="A6:I6"/>
    <mergeCell ref="A7:I7"/>
    <mergeCell ref="A13:I13"/>
    <mergeCell ref="A14:I14"/>
    <mergeCell ref="A17:I17"/>
    <mergeCell ref="A18:I18"/>
    <mergeCell ref="A21:I21"/>
    <mergeCell ref="A22:I22"/>
    <mergeCell ref="A25:I25"/>
    <mergeCell ref="A26:I26"/>
    <mergeCell ref="A53:I53"/>
    <mergeCell ref="A30:I30"/>
    <mergeCell ref="A33:I33"/>
    <mergeCell ref="A34:I34"/>
    <mergeCell ref="A37:I37"/>
    <mergeCell ref="A38:I38"/>
    <mergeCell ref="A41:I41"/>
    <mergeCell ref="A42:I42"/>
    <mergeCell ref="A45:I45"/>
    <mergeCell ref="A46:I46"/>
    <mergeCell ref="A49:I49"/>
    <mergeCell ref="A50:I50"/>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491207</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election activeCell="A4" sqref="A4"/>
    </sheetView>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548</v>
      </c>
      <c r="C4" s="16" t="s">
        <v>550</v>
      </c>
      <c r="D4" s="16" t="s">
        <v>551</v>
      </c>
      <c r="E4" s="16" t="s">
        <v>554</v>
      </c>
      <c r="F4" s="16" t="s">
        <v>535</v>
      </c>
      <c r="G4" s="16" t="s">
        <v>552</v>
      </c>
    </row>
    <row r="6" spans="1:7" x14ac:dyDescent="0.25">
      <c r="A6" s="21" t="str">
        <f ca="1">"Imprimé à Limeil-Brévannes, le "&amp;TEXT(TODAY(),"jjjj j mmmm aaaa")&amp;"."</f>
        <v>Imprimé à Limeil-Brévannes, le vendredi 3 mars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548</v>
      </c>
      <c r="C8" s="16" t="s">
        <v>550</v>
      </c>
      <c r="D8" s="16" t="s">
        <v>551</v>
      </c>
      <c r="E8" s="16" t="s">
        <v>554</v>
      </c>
      <c r="F8" s="16" t="s">
        <v>535</v>
      </c>
      <c r="G8" s="16" t="s">
        <v>552</v>
      </c>
    </row>
    <row r="10" spans="1:7" x14ac:dyDescent="0.25">
      <c r="A10" s="21" t="str">
        <f ca="1">"Imprimé à Limeil-Brévannes, le "&amp;TEXT(TODAY(),"jjjj j mmmm aaaa")&amp;"."</f>
        <v>Imprimé à Limeil-Brévannes, le vendredi 3 mars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548</v>
      </c>
      <c r="C12" s="16" t="s">
        <v>550</v>
      </c>
      <c r="D12" s="16" t="s">
        <v>551</v>
      </c>
      <c r="E12" s="16" t="s">
        <v>554</v>
      </c>
      <c r="F12" s="16" t="s">
        <v>535</v>
      </c>
      <c r="G12" s="16" t="s">
        <v>552</v>
      </c>
    </row>
    <row r="14" spans="1:7" x14ac:dyDescent="0.25">
      <c r="A14" s="21" t="str">
        <f ca="1">"Imprimé à Limeil-Brévannes, le "&amp;TEXT(TODAY(),"jjjj j mmmm aaaa")&amp;"."</f>
        <v>Imprimé à Limeil-Brévannes, le vendredi 3 mars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548</v>
      </c>
      <c r="C16" s="16" t="s">
        <v>550</v>
      </c>
      <c r="D16" s="16" t="s">
        <v>551</v>
      </c>
      <c r="E16" s="16" t="s">
        <v>554</v>
      </c>
      <c r="F16" s="16" t="s">
        <v>535</v>
      </c>
      <c r="G16" s="16" t="s">
        <v>552</v>
      </c>
    </row>
    <row r="18" spans="1:7" x14ac:dyDescent="0.25">
      <c r="A18" s="21" t="str">
        <f ca="1">"Imprimé à Limeil-Brévannes, le "&amp;TEXT(TODAY(),"jjjj j mmmm aaaa")&amp;"."</f>
        <v>Imprimé à Limeil-Brévannes, le vendredi 3 mars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548</v>
      </c>
      <c r="C20" s="16" t="s">
        <v>550</v>
      </c>
      <c r="D20" s="16" t="s">
        <v>551</v>
      </c>
      <c r="E20" s="16" t="s">
        <v>554</v>
      </c>
      <c r="F20" s="16" t="s">
        <v>535</v>
      </c>
      <c r="G20" s="16" t="s">
        <v>552</v>
      </c>
    </row>
    <row r="22" spans="1:7" x14ac:dyDescent="0.25">
      <c r="A22" s="21" t="str">
        <f ca="1">"Imprimé à Limeil-Brévannes, le "&amp;TEXT(TODAY(),"jjjj j mmmm aaaa")&amp;"."</f>
        <v>Imprimé à Limeil-Brévannes, le vendredi 3 mars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548</v>
      </c>
      <c r="C24" s="16" t="s">
        <v>550</v>
      </c>
      <c r="D24" s="16" t="s">
        <v>551</v>
      </c>
      <c r="E24" s="16" t="s">
        <v>554</v>
      </c>
      <c r="F24" s="16" t="s">
        <v>535</v>
      </c>
      <c r="G24" s="16" t="s">
        <v>552</v>
      </c>
    </row>
    <row r="26" spans="1:7" x14ac:dyDescent="0.25">
      <c r="A26" s="21" t="str">
        <f ca="1">"Imprimé à Limeil-Brévannes, le "&amp;TEXT(TODAY(),"jjjj j mmmm aaaa")&amp;"."</f>
        <v>Imprimé à Limeil-Brévannes, le vendredi 3 mars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548</v>
      </c>
      <c r="C28" s="16" t="s">
        <v>550</v>
      </c>
      <c r="D28" s="16" t="s">
        <v>551</v>
      </c>
      <c r="E28" s="16" t="s">
        <v>554</v>
      </c>
      <c r="F28" s="16" t="s">
        <v>535</v>
      </c>
      <c r="G28" s="16" t="s">
        <v>552</v>
      </c>
    </row>
    <row r="30" spans="1:7" x14ac:dyDescent="0.25">
      <c r="A30" s="21" t="str">
        <f ca="1">"Imprimé à Limeil-Brévannes, le "&amp;TEXT(TODAY(),"jjjj j mmmm aaaa")&amp;"."</f>
        <v>Imprimé à Limeil-Brévannes, le vendredi 3 mars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548</v>
      </c>
      <c r="C32" s="16" t="s">
        <v>550</v>
      </c>
      <c r="D32" s="16" t="s">
        <v>551</v>
      </c>
      <c r="E32" s="16" t="s">
        <v>554</v>
      </c>
      <c r="F32" s="16" t="s">
        <v>535</v>
      </c>
      <c r="G32" s="16" t="s">
        <v>552</v>
      </c>
    </row>
    <row r="34" spans="1:7" x14ac:dyDescent="0.25">
      <c r="A34" s="21" t="str">
        <f ca="1">"Imprimé à Limeil-Brévannes, le "&amp;TEXT(TODAY(),"jjjj j mmmm aaaa")&amp;"."</f>
        <v>Imprimé à Limeil-Brévannes, le vendredi 3 mars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548</v>
      </c>
      <c r="C36" s="16" t="s">
        <v>550</v>
      </c>
      <c r="D36" s="16" t="s">
        <v>551</v>
      </c>
      <c r="E36" s="16" t="s">
        <v>554</v>
      </c>
      <c r="F36" s="16" t="s">
        <v>535</v>
      </c>
      <c r="G36" s="16" t="s">
        <v>552</v>
      </c>
    </row>
    <row r="38" spans="1:7" x14ac:dyDescent="0.25">
      <c r="A38" s="21" t="str">
        <f ca="1">"Imprimé à Limeil-Brévannes, le "&amp;TEXT(TODAY(),"jjjj j mmmm aaaa")&amp;"."</f>
        <v>Imprimé à Limeil-Brévannes, le vendredi 3 mars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548</v>
      </c>
      <c r="C40" s="16" t="s">
        <v>550</v>
      </c>
      <c r="D40" s="16" t="s">
        <v>551</v>
      </c>
      <c r="E40" s="16" t="s">
        <v>554</v>
      </c>
      <c r="F40" s="16" t="s">
        <v>535</v>
      </c>
      <c r="G40" s="16" t="s">
        <v>552</v>
      </c>
    </row>
    <row r="42" spans="1:7" x14ac:dyDescent="0.25">
      <c r="A42" s="21" t="str">
        <f ca="1">"Imprimé à Limeil-Brévannes, le "&amp;TEXT(TODAY(),"jjjj j mmmm aaaa")&amp;"."</f>
        <v>Imprimé à Limeil-Brévannes, le vendredi 3 mars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548</v>
      </c>
      <c r="C44" s="16" t="s">
        <v>550</v>
      </c>
      <c r="D44" s="16" t="s">
        <v>551</v>
      </c>
      <c r="E44" s="16" t="s">
        <v>554</v>
      </c>
      <c r="F44" s="16" t="s">
        <v>535</v>
      </c>
      <c r="G44" s="16" t="s">
        <v>552</v>
      </c>
    </row>
    <row r="46" spans="1:7" x14ac:dyDescent="0.25">
      <c r="A46" s="21" t="str">
        <f ca="1">"Imprimé à Limeil-Brévannes, le "&amp;TEXT(TODAY(),"jjjj j mmmm aaaa")&amp;"."</f>
        <v>Imprimé à Limeil-Brévannes, le vendredi 3 mars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548</v>
      </c>
      <c r="C48" s="16" t="s">
        <v>550</v>
      </c>
      <c r="D48" s="16" t="s">
        <v>551</v>
      </c>
      <c r="E48" s="16" t="s">
        <v>554</v>
      </c>
      <c r="F48" s="16" t="s">
        <v>535</v>
      </c>
      <c r="G48" s="16" t="s">
        <v>552</v>
      </c>
    </row>
    <row r="50" spans="1:7" x14ac:dyDescent="0.25">
      <c r="A50" s="21" t="str">
        <f ca="1">"Imprimé à Limeil-Brévannes, le "&amp;TEXT(TODAY(),"jjjj j mmmm aaaa")&amp;"."</f>
        <v>Imprimé à Limeil-Brévannes, le vendredi 3 mars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2023-03-03T20:49:41Z</dcterms:modified>
</cp:coreProperties>
</file>