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119" yWindow="-119" windowWidth="23064" windowHeight="13067" activeTab="3"/>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0" i="6"/>
  <c r="A46" i="6"/>
  <c r="A42" i="6"/>
  <c r="A38" i="6"/>
  <c r="A34" i="6"/>
  <c r="A30" i="6"/>
  <c r="A26" i="6"/>
  <c r="A22" i="6"/>
  <c r="A18" i="6"/>
  <c r="A14" i="6"/>
  <c r="A10" i="6"/>
  <c r="A6" i="6"/>
  <c r="A35" i="7" l="1"/>
  <c r="A19" i="7"/>
  <c r="A39" i="7"/>
  <c r="A23" i="7"/>
  <c r="A43" i="7"/>
  <c r="A27" i="7"/>
  <c r="A11" i="7"/>
  <c r="A7" i="7"/>
  <c r="A47" i="7"/>
  <c r="A31" i="7"/>
  <c r="A15" i="7"/>
  <c r="A3" i="7"/>
  <c r="A1" i="6"/>
  <c r="A50" i="5"/>
  <c r="A46" i="5"/>
  <c r="A42" i="5"/>
  <c r="A38" i="5"/>
  <c r="A34" i="5"/>
  <c r="A30" i="5"/>
  <c r="A26" i="5"/>
  <c r="A22" i="5"/>
  <c r="A18" i="5"/>
  <c r="A14" i="5"/>
  <c r="A7" i="6" l="1"/>
  <c r="A35" i="6"/>
  <c r="A19" i="6"/>
  <c r="A3" i="6"/>
  <c r="A39" i="6"/>
  <c r="A23" i="6"/>
  <c r="A43" i="6"/>
  <c r="A27" i="6"/>
  <c r="A11" i="6"/>
  <c r="A47" i="6"/>
  <c r="A31" i="6"/>
  <c r="A15"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<sst xmlns="http://schemas.openxmlformats.org/spreadsheetml/2006/main" count="2340" uniqueCount="590">
  <si>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</si>
  <si>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</si>
  <si>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</si>
  <si>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</si>
  <si>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</si>
  <si>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</si>
  <si>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</si>
  <si>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</si>
  <si>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</si>
  <si>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</si>
  <si>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</si>
  <si>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</si>
  <si>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</si>
  <si>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</si>
  <si>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</si>
  <si>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</si>
  <si>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</si>
  <si>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</si>
  <si>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</si>
  <si>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</si>
  <si>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</si>
  <si>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</si>
  <si>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</si>
  <si>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</si>
  <si>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</si>
  <si>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</si>
  <si>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</si>
  <si>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</si>
  <si>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</si>
  <si>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</si>
  <si>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</si>
  <si>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</si>
  <si>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</si>
  <si>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</si>
  <si>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</si>
  <si>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</si>
  <si>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</si>
  <si>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</si>
  <si>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</si>
  <si>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</si>
  <si>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</si>
  <si>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</si>
  <si>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</si>
  <si>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</si>
  <si>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</si>
  <si>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</si>
  <si>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</si>
  <si>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</si>
  <si>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</si>
  <si>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</si>
  <si>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</si>
  <si>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</si>
  <si>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</si>
  <si>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</si>
  <si>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</si>
  <si>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</si>
  <si>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</si>
  <si>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</si>
  <si>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</si>
  <si>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</si>
  <si>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</si>
  <si>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</si>
  <si>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</si>
  <si>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</si>
  <si>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</si>
  <si>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</si>
  <si>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</si>
  <si>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</si>
  <si>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</si>
  <si>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</si>
  <si>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</si>
  <si>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</si>
  <si>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</si>
  <si>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</si>
  <si>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</si>
  <si>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</si>
  <si>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</si>
  <si>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</si>
  <si>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</si>
  <si>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</si>
  <si>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</si>
  <si>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</si>
  <si>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</si>
  <si>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</si>
  <si>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</si>
  <si>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</si>
  <si>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</si>
  <si>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</si>
  <si>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</si>
  <si>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</si>
  <si>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</si>
  <si>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</si>
  <si>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</si>
  <si>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</si>
  <si>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</si>
  <si>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</si>
  <si>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</si>
  <si>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</si>
  <si>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</si>
  <si>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</si>
  <si>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</si>
  <si>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</si>
  <si>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</si>
  <si>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</si>
  <si>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</si>
  <si>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</si>
  <si>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</si>
  <si>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</si>
  <si>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</si>
  <si>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</si>
  <si>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</si>
  <si>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</si>
  <si>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</si>
  <si>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</si>
  <si>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</si>
  <si>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</si>
  <si>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</si>
  <si>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</si>
  <si>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</si>
  <si>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</si>
  <si>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</si>
  <si>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</si>
  <si>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</si>
  <si>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</si>
  <si>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</si>
  <si>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</si>
  <si>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</si>
  <si>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</si>
  <si>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</si>
  <si>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</si>
  <si>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</si>
  <si>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</si>
  <si>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</si>
  <si>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</si>
  <si>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</si>
  <si>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</si>
  <si>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</si>
  <si>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</si>
  <si>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</si>
  <si>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</si>
  <si>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</si>
  <si>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</si>
  <si>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</si>
  <si>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</si>
  <si>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</si>
  <si>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</si>
  <si>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</si>
  <si>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</si>
  <si>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</si>
  <si>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</si>
  <si>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</si>
  <si>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</si>
  <si>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</si>
  <si>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</si>
  <si>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</si>
  <si>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</si>
  <si>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</si>
  <si>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</si>
  <si>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</si>
  <si>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</si>
  <si>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</si>
  <si>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</si>
  <si>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</si>
  <si>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</si>
  <si>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</si>
  <si>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</si>
  <si>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</si>
  <si>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</si>
  <si>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</si>
  <si>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</si>
  <si>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</si>
  <si>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</si>
  <si>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</si>
  <si>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</si>
  <si>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</si>
  <si>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</si>
  <si>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</si>
  <si>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</si>
  <si>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</si>
  <si>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</si>
  <si>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</si>
  <si>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</si>
  <si>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</si>
  <si>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</si>
  <si>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</si>
  <si>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</si>
  <si>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</si>
  <si>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</si>
  <si>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</si>
  <si>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</si>
  <si>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</si>
  <si>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</si>
  <si>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</si>
  <si>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</si>
  <si>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</si>
  <si>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</si>
  <si>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</si>
  <si>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</si>
  <si>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</si>
  <si>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</si>
  <si>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</si>
  <si>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</si>
  <si>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</si>
  <si>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</si>
  <si>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</si>
  <si>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</si>
  <si>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</si>
  <si>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</si>
  <si>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</si>
  <si>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</si>
  <si>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</si>
  <si>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</si>
  <si>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</si>
  <si>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</si>
  <si>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</si>
  <si>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</si>
  <si>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</si>
  <si>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</si>
  <si>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</si>
  <si>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</si>
  <si>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</si>
  <si>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</si>
  <si>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</si>
  <si>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</si>
  <si>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</si>
  <si>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</si>
  <si>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</si>
  <si>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</si>
  <si>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</si>
  <si>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</si>
  <si>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</si>
  <si>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</si>
  <si>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</si>
  <si>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</si>
  <si>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</si>
  <si>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</si>
  <si>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</si>
  <si>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</si>
  <si>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</si>
  <si>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</si>
  <si>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</si>
  <si>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</si>
  <si>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</si>
  <si>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</si>
  <si>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</si>
  <si>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</si>
  <si>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</si>
  <si>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</si>
  <si>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</si>
  <si>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</si>
  <si>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</si>
  <si>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</si>
  <si>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</si>
  <si>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</si>
  <si>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</si>
  <si>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</si>
  <si>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</si>
  <si>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</si>
  <si>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</si>
  <si>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</si>
  <si>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</si>
  <si>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</si>
  <si>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</si>
  <si>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</si>
  <si>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</si>
  <si>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</si>
  <si>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</si>
  <si>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</si>
  <si>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</si>
  <si>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</si>
  <si>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</si>
  <si>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</si>
  <si>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</si>
  <si>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</si>
  <si>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</si>
  <si>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</si>
  <si>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</si>
  <si>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</si>
  <si>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</si>
  <si>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</si>
  <si>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</si>
  <si>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</si>
  <si>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</si>
  <si>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</si>
  <si>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</si>
  <si>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</si>
  <si>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</si>
  <si>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</si>
  <si>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</si>
  <si>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</si>
  <si>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</si>
  <si>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</si>
  <si>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</si>
  <si>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</si>
  <si>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</si>
  <si>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</si>
  <si>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</si>
  <si>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</si>
  <si>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</si>
  <si>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</si>
  <si>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</si>
  <si>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</si>
  <si>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</si>
  <si>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</si>
  <si>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</si>
  <si>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</si>
  <si>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</si>
  <si>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</si>
  <si>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</si>
  <si>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</si>
  <si>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</si>
  <si>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</si>
  <si>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</si>
  <si>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</si>
  <si>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</si>
  <si>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</si>
  <si>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</si>
  <si>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</si>
  <si>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</si>
  <si>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</si>
  <si>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</si>
  <si>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</si>
  <si>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</si>
  <si>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</si>
  <si>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</si>
  <si>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</si>
  <si>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</si>
  <si>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</si>
  <si>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</si>
  <si>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</si>
  <si>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</si>
  <si>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</si>
  <si>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</si>
  <si>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</si>
  <si>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</si>
  <si>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</si>
  <si>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</si>
  <si>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</si>
  <si>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</si>
  <si>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</si>
  <si>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</si>
  <si>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</si>
  <si>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</si>
  <si>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</si>
  <si>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</si>
  <si>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</si>
  <si>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</si>
  <si>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</si>
  <si>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</si>
  <si>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</si>
  <si>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</si>
  <si>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</si>
  <si>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</si>
  <si>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</si>
  <si>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</si>
  <si>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</si>
  <si>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</si>
  <si>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</si>
  <si>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</si>
  <si>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</si>
  <si>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</si>
  <si>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</si>
  <si>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</si>
  <si>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</si>
  <si>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</si>
  <si>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</si>
  <si>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</si>
  <si>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</si>
  <si>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</si>
  <si>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</si>
  <si>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</si>
  <si>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</si>
  <si>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</si>
  <si>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</si>
  <si>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</si>
  <si>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</si>
  <si>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</si>
  <si>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</si>
  <si>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</si>
  <si>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</si>
  <si>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</si>
  <si>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</si>
  <si>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</si>
  <si>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</si>
  <si>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</si>
  <si>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</si>
  <si>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</si>
  <si>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</si>
  <si>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</si>
  <si>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</si>
  <si>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</si>
  <si>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</si>
  <si>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</si>
  <si>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</si>
  <si>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</si>
  <si>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</si>
  <si>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</si>
  <si>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</si>
  <si>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</si>
  <si>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</si>
  <si>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</si>
  <si>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</si>
  <si>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</si>
  <si>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</si>
  <si>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</si>
  <si>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</si>
  <si>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</si>
  <si>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</si>
  <si>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</si>
  <si>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</si>
  <si>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</si>
  <si>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</si>
  <si>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</si>
  <si>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</si>
  <si>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</si>
  <si>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</si>
  <si>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</si>
  <si>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</si>
  <si>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</si>
  <si>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</si>
  <si>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</si>
  <si>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</si>
  <si>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</si>
  <si>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</si>
  <si>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</si>
  <si>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</si>
  <si>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</si>
  <si>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</si>
  <si>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</si>
  <si>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</si>
  <si>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</si>
  <si>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</si>
  <si>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</si>
  <si>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</si>
  <si>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</si>
  <si>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</si>
  <si>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</si>
  <si>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</si>
  <si>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</si>
  <si>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</si>
  <si>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</si>
  <si>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</si>
  <si>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</si>
  <si>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</si>
  <si>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</si>
  <si>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</si>
  <si>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</si>
  <si>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</si>
  <si>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</si>
  <si>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</si>
  <si>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</si>
  <si>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</si>
  <si>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</si>
  <si>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</si>
  <si>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</si>
  <si>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</si>
  <si>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</si>
  <si>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</si>
  <si>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</si>
  <si>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</si>
  <si>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</si>
  <si>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</si>
  <si>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</si>
  <si>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</si>
  <si>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</si>
  <si>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</si>
  <si>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</si>
  <si>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</si>
  <si>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</si>
  <si>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</si>
  <si>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</si>
  <si>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</si>
  <si>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</si>
  <si>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</si>
  <si>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</si>
  <si>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</si>
  <si>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</si>
  <si>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</si>
  <si>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</si>
  <si>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</si>
  <si>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</si>
  <si>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</si>
  <si>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</si>
  <si>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</si>
  <si>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</si>
  <si>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</si>
  <si>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</si>
  <si>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</si>
  <si>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</si>
  <si>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</si>
  <si>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</si>
  <si>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</si>
  <si>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</si>
  <si>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</si>
  <si>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</si>
  <si>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</si>
  <si>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</si>
  <si>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</si>
  <si>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</si>
  <si>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</si>
  <si>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</si>
  <si>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</si>
  <si>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</si>
  <si>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</si>
  <si>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</si>
  <si>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</si>
  <si>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</si>
  <si>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</si>
  <si>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</si>
  <si>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</si>
  <si>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</si>
  <si>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</si>
  <si>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</si>
  <si>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</si>
  <si>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</si>
  <si>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</si>
  <si>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</si>
  <si>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</si>
  <si>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</si>
  <si>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</si>
  <si>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</si>
  <si>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</si>
  <si>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</si>
  <si>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</si>
  <si>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</si>
  <si>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</si>
  <si>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</si>
  <si>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</si>
  <si>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</si>
  <si>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Nom menu viande</t>
  </si>
  <si>
    <t>Code menu viande</t>
  </si>
  <si>
    <t>Nom période menu viande</t>
  </si>
  <si>
    <t>Code période menu viande</t>
  </si>
  <si>
    <t>Nom conditionnement menu viande</t>
  </si>
  <si>
    <t>Code conditionnement menu viande</t>
  </si>
  <si>
    <t>Nom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</si>
  <si>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</si>
  <si>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</si>
  <si>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</si>
  <si>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</si>
  <si>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</si>
  <si>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</si>
  <si>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</si>
  <si>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</si>
  <si>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</si>
  <si>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</si>
  <si>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</si>
  <si>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</si>
  <si>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</si>
  <si>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</si>
  <si>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</si>
  <si>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</si>
  <si>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</si>
  <si>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</si>
  <si>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</si>
  <si>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</si>
  <si>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</si>
  <si>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</si>
  <si>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</si>
  <si>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</si>
  <si>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</si>
  <si>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</si>
  <si>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</si>
  <si>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</si>
  <si>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</si>
  <si>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</si>
  <si>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</si>
  <si>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</si>
  <si>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</si>
  <si>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</si>
  <si>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</si>
  <si>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</si>
  <si>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</si>
  <si>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</si>
  <si>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</si>
  <si>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</si>
  <si>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</si>
  <si>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</si>
  <si>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</si>
  <si>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</si>
  <si>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</si>
  <si>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</si>
  <si>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</si>
  <si>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</si>
  <si>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jours fériés</t>
  </si>
  <si>
    <t>Quantité menu légume deux</t>
  </si>
  <si>
    <t>====</t>
  </si>
  <si>
    <t>MMR-01</t>
  </si>
  <si>
    <t>mars</t>
  </si>
  <si>
    <t>vendredi 3 mars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</si>
</sst>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4" fillId="0" borderId="0" xfId="0" applyFont="1"/>
    <xf numFmtId="0" fontId="1" fillId="0" borderId="0" xfId="0" quotePrefix="1" applyFont="1"/>
    <xf numFmtId="0" fontId="5" fillId="0" borderId="0" xfId="0" applyFont="1"/>
    <xf numFmtId="0" fontId="7" fillId="0" borderId="0" xfId="2" applyFont="1" applyAlignment="1">
      <alignment vertical="center"/>
    </xf>
    <xf numFmtId="164" fontId="8" fillId="0" borderId="0" xfId="0" applyNumberFormat="1" applyFont="1" applyAlignment="1">
      <alignment horizontal="center"/>
    </xf>
    <xf numFmtId="164" fontId="1" fillId="0" borderId="0" xfId="0" applyNumberFormat="1" applyFont="1"/>
    <xf numFmtId="164" fontId="1" fillId="0" borderId="0" xfId="0" applyNumberFormat="1" applyFont="1" applyAlignment="1">
      <alignment horizontal="left"/>
    </xf>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3">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alignment horizontal="left" vertical="bottom"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 xmlns:a16="http://schemas.microsoft.com/office/drawing/2014/main"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120912</xdr:colOff>
          <xdr:row>3</xdr:row>
          <xdr:rowOff>7557</xdr:rowOff>
        </xdr:from>
        <xdr:to>
          <xdr:col>1</xdr:col>
          <xdr:colOff>7557</xdr:colOff>
          <xdr:row>4</xdr:row>
          <xdr:rowOff>15114</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5</xdr:row>
          <xdr:rowOff>15114</xdr:rowOff>
        </xdr:from>
        <xdr:to>
          <xdr:col>1</xdr:col>
          <xdr:colOff>317395</xdr:colOff>
          <xdr:row>6</xdr:row>
          <xdr:rowOff>30228</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211597</xdr:colOff>
          <xdr:row>8</xdr:row>
          <xdr:rowOff>22671</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9</xdr:row>
          <xdr:rowOff>0</xdr:rowOff>
        </xdr:from>
        <xdr:to>
          <xdr:col>2</xdr:col>
          <xdr:colOff>453421</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30228</xdr:colOff>
          <xdr:row>11</xdr:row>
          <xdr:rowOff>15114</xdr:rowOff>
        </xdr:from>
        <xdr:to>
          <xdr:col>2</xdr:col>
          <xdr:colOff>113355</xdr:colOff>
          <xdr:row>12</xdr:row>
          <xdr:rowOff>22671</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13</xdr:row>
          <xdr:rowOff>0</xdr:rowOff>
        </xdr:from>
        <xdr:to>
          <xdr:col>2</xdr:col>
          <xdr:colOff>566777</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15</xdr:row>
          <xdr:rowOff>15114</xdr:rowOff>
        </xdr:from>
        <xdr:to>
          <xdr:col>2</xdr:col>
          <xdr:colOff>453421</xdr:colOff>
          <xdr:row>16</xdr:row>
          <xdr:rowOff>30228</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17</xdr:row>
          <xdr:rowOff>15114</xdr:rowOff>
        </xdr:from>
        <xdr:to>
          <xdr:col>3</xdr:col>
          <xdr:colOff>355180</xdr:colOff>
          <xdr:row>18</xdr:row>
          <xdr:rowOff>30228</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521435</xdr:colOff>
          <xdr:row>1</xdr:row>
          <xdr:rowOff>22671</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158698</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15114</xdr:colOff>
          <xdr:row>0</xdr:row>
          <xdr:rowOff>15114</xdr:rowOff>
        </xdr:from>
        <xdr:to>
          <xdr:col>9</xdr:col>
          <xdr:colOff>249382</xdr:colOff>
          <xdr:row>1</xdr:row>
          <xdr:rowOff>22671</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30228</xdr:colOff>
          <xdr:row>0</xdr:row>
          <xdr:rowOff>7557</xdr:rowOff>
        </xdr:from>
        <xdr:to>
          <xdr:col>12</xdr:col>
          <xdr:colOff>302281</xdr:colOff>
          <xdr:row>1</xdr:row>
          <xdr:rowOff>15114</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392965</xdr:colOff>
          <xdr:row>1</xdr:row>
          <xdr:rowOff>22671</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37785</xdr:colOff>
          <xdr:row>0</xdr:row>
          <xdr:rowOff>7557</xdr:rowOff>
        </xdr:from>
        <xdr:to>
          <xdr:col>6</xdr:col>
          <xdr:colOff>173812</xdr:colOff>
          <xdr:row>1</xdr:row>
          <xdr:rowOff>15114</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15114</xdr:colOff>
          <xdr:row>0</xdr:row>
          <xdr:rowOff>7557</xdr:rowOff>
        </xdr:from>
        <xdr:to>
          <xdr:col>9</xdr:col>
          <xdr:colOff>188926</xdr:colOff>
          <xdr:row>1</xdr:row>
          <xdr:rowOff>15114</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317395</xdr:colOff>
          <xdr:row>1</xdr:row>
          <xdr:rowOff>22671</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7557</xdr:rowOff>
        </xdr:from>
        <xdr:to>
          <xdr:col>4</xdr:col>
          <xdr:colOff>249382</xdr:colOff>
          <xdr:row>1</xdr:row>
          <xdr:rowOff>15114</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15114</xdr:colOff>
          <xdr:row>0</xdr:row>
          <xdr:rowOff>15114</xdr:rowOff>
        </xdr:from>
        <xdr:to>
          <xdr:col>8</xdr:col>
          <xdr:colOff>75570</xdr:colOff>
          <xdr:row>1</xdr:row>
          <xdr:rowOff>22671</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15114</xdr:colOff>
          <xdr:row>0</xdr:row>
          <xdr:rowOff>15114</xdr:rowOff>
        </xdr:from>
        <xdr:to>
          <xdr:col>12</xdr:col>
          <xdr:colOff>105798</xdr:colOff>
          <xdr:row>1</xdr:row>
          <xdr:rowOff>22671</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264496</xdr:colOff>
          <xdr:row>1</xdr:row>
          <xdr:rowOff>15114</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2" dataDxfId="441">
  <autoFilter ref="A3:B21"/>
  <tableColumns count="2">
    <tableColumn id="1" name="Nom nature création" dataDxfId="440"/>
    <tableColumn id="2" name="Code nature création" dataDxfId="439"/>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8">
  <autoFilter ref="D3:E15"/>
  <tableColumns count="2">
    <tableColumn id="1" name="Nom nature article menu" dataDxfId="437"/>
    <tableColumn id="2" name="Code nature article menu" dataDxfId="436"/>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5">
  <autoFilter ref="G3:J121"/>
  <tableColumns count="4">
    <tableColumn id="2" name="Code produit" dataDxfId="434"/>
    <tableColumn id="1" name="Nom produit" dataDxfId="433" dataCellStyle="Normal 2"/>
    <tableColumn id="3" name="Libellé produit" dataDxfId="432" dataCellStyle="Normal 2"/>
    <tableColumn id="4" name="Clé produit" dataDxfId="431"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0" dataDxfId="429">
  <autoFilter ref="L3:M15"/>
  <tableColumns count="2">
    <tableColumn id="1" name="Nom période" dataDxfId="428" dataCellStyle="Normal 2"/>
    <tableColumn id="2" name="Code période" dataDxfId="427"/>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6" dataDxfId="425">
  <autoFilter ref="O3:P39"/>
  <tableColumns count="2">
    <tableColumn id="1" name="Nom conditionnement" dataDxfId="424" dataCellStyle="Normal 2"/>
    <tableColumn id="2" name="Code conditionnement" dataDxfId="423"/>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2" dataDxfId="421">
  <autoFilter ref="R3:R15"/>
  <tableColumns count="1">
    <tableColumn id="1" name="Nom mois" dataDxfId="420"/>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19" dataDxfId="418">
  <autoFilter ref="T3:T4"/>
  <tableColumns count="1">
    <tableColumn id="1" name="Nom période menu viande midi weekend" dataDxfId="417"/>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6" dataDxfId="415">
  <autoFilter ref="V3:W16"/>
  <tableColumns count="2">
    <tableColumn id="1" name="Nom jours fériés" dataDxfId="414" dataCellStyle="Normal 2 2"/>
    <tableColumn id="2" name="Date jours fériés" dataDxfId="413">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2" dataDxfId="411">
  <autoFilter ref="A1:M119"/>
  <tableColumns count="13">
    <tableColumn id="1" name="Nom nature création" dataDxfId="410"/>
    <tableColumn id="2" name="Code nature création" dataDxfId="409"/>
    <tableColumn id="3" name="Nom nature article menu" dataDxfId="408"/>
    <tableColumn id="4" name="Code nature article menu" dataDxfId="407"/>
    <tableColumn id="5" name="Nom article menu" dataDxfId="406"/>
    <tableColumn id="6" name="Code article menu" dataDxfId="405"/>
    <tableColumn id="7" name="Nom période article menu" dataDxfId="404"/>
    <tableColumn id="8" name="Code période article menu" dataDxfId="403"/>
    <tableColumn id="9" name="Nom conditionnement article menu" dataDxfId="402" dataCellStyle="Normal 2"/>
    <tableColumn id="10" name="Code conditionnement article menu" dataDxfId="401"/>
    <tableColumn id="11" name="Date création article menu" dataDxfId="400"/>
    <tableColumn id="12" name="Numéro création article menu" dataDxfId="399"/>
    <tableColumn id="13" name="clé article" dataDxfId="398">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J3" totalsRowShown="0" headerRowDxfId="397" dataDxfId="396">
  <autoFilter ref="A2:AJ3"/>
  <tableColumns count="36">
    <tableColumn id="1" name="Nom nature création" dataDxfId="395"/>
    <tableColumn id="2" name="Code nature création" dataDxfId="394"/>
    <tableColumn id="3" name="Date menu" dataDxfId="393"/>
    <tableColumn id="4" name="Date création menu" dataDxfId="392"/>
    <tableColumn id="5" name="Nom menu légume" dataDxfId="391"/>
    <tableColumn id="6" name="Code menu légume" dataDxfId="390"/>
    <tableColumn id="7" name="Nom période menu légume" dataDxfId="389"/>
    <tableColumn id="8" name="Code période menu légume" dataDxfId="388"/>
    <tableColumn id="9" name="Nom conditionnement menu légume" dataDxfId="387"/>
    <tableColumn id="10" name="Code conditionnement menu légume" dataDxfId="386"/>
    <tableColumn id="11" name="Nom menu légume deux" dataDxfId="385"/>
    <tableColumn id="12" name="Code menu légume deux" dataDxfId="384"/>
    <tableColumn id="13" name="Nom période menu légume deux" dataDxfId="383"/>
    <tableColumn id="14" name="Code période menu légume deux" dataDxfId="382"/>
    <tableColumn id="15" name="Nom conditionnement menu légume deux" dataDxfId="381"/>
    <tableColumn id="16" name="Code conditionnement menu légume deux" dataDxfId="380"/>
    <tableColumn id="17" name="Quantité menu légume" dataDxfId="379"/>
    <tableColumn id="18" name="Quantité menu légume deux" dataDxfId="378"/>
    <tableColumn id="19" name="Nom menu viande" dataDxfId="377"/>
    <tableColumn id="20" name="Code menu viande" dataDxfId="376"/>
    <tableColumn id="21" name="Nom période menu viande" dataDxfId="375"/>
    <tableColumn id="22" name="Code période menu viande" dataDxfId="374"/>
    <tableColumn id="23" name="Nom conditionnement menu viande" dataDxfId="373"/>
    <tableColumn id="24" name="Code conditionnement menu viande" dataDxfId="372"/>
    <tableColumn id="25" name="Nom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insertRow="1"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insertRow="1"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353"/>
  <sheetViews>
    <sheetView workbookViewId="0"/>
  </sheetViews>
  <sheetFormatPr baseColWidth="10" defaultColWidth="11.5546875" defaultRowHeight="13.1" x14ac:dyDescent="0.25"/>
  <cols>
    <col min="1" max="6" width="11.5546875" style="1"/>
    <col min="7" max="8" width="15.33203125" style="1" bestFit="1" customWidth="1"/>
    <col min="9" max="16384" width="11.5546875" style="1"/>
  </cols>
  <sheetData>
    <row r="1" spans="6:8" x14ac:dyDescent="0.25">
      <c r="F1" s="13">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G91" s="2">
        <v>44962.641493055555</v>
      </c>
      <c r="H91" s="2">
        <v>44942.601759259262</v>
      </c>
    </row>
    <row r="92" spans="7:8" x14ac:dyDescent="0.25">
      <c r="G92" s="2">
        <v>44962.673773148148</v>
      </c>
      <c r="H92" s="2">
        <v>44942.606296296297</v>
      </c>
    </row>
    <row r="93" spans="7:8" x14ac:dyDescent="0.25">
      <c r="G93" s="2">
        <v>44962.689039351855</v>
      </c>
      <c r="H93" s="2">
        <v>44942.611215277779</v>
      </c>
    </row>
    <row r="94" spans="7:8" x14ac:dyDescent="0.25">
      <c r="G94" s="2">
        <v>44962.820104166669</v>
      </c>
      <c r="H94" s="2">
        <v>44942.611944444441</v>
      </c>
    </row>
    <row r="95" spans="7:8" x14ac:dyDescent="0.25">
      <c r="G95" s="2">
        <v>44963.452418981484</v>
      </c>
      <c r="H95" s="2">
        <v>44942.614479166667</v>
      </c>
    </row>
    <row r="96" spans="7:8" x14ac:dyDescent="0.25">
      <c r="G96" s="2">
        <v>44963.509351851855</v>
      </c>
      <c r="H96" s="2">
        <v>44942.615428240744</v>
      </c>
    </row>
    <row r="97" spans="7:8" x14ac:dyDescent="0.25">
      <c r="G97" s="2">
        <v>44963.570243055554</v>
      </c>
      <c r="H97" s="2">
        <v>44942.615891203706</v>
      </c>
    </row>
    <row r="98" spans="7:8" x14ac:dyDescent="0.25">
      <c r="G98" s="2">
        <v>44964.547858796293</v>
      </c>
      <c r="H98" s="2">
        <v>44942.617881944447</v>
      </c>
    </row>
    <row r="99" spans="7:8" x14ac:dyDescent="0.25">
      <c r="G99" s="2">
        <v>44965.372789351852</v>
      </c>
      <c r="H99" s="2">
        <v>44942.685694444444</v>
      </c>
    </row>
    <row r="100" spans="7:8" x14ac:dyDescent="0.25">
      <c r="G100" s="2">
        <v>44965.489583333336</v>
      </c>
      <c r="H100" s="2">
        <v>44942.947199074071</v>
      </c>
    </row>
    <row r="101" spans="7:8" x14ac:dyDescent="0.25">
      <c r="G101" s="2">
        <v>44965.643946759257</v>
      </c>
      <c r="H101" s="2">
        <v>44942.949548611112</v>
      </c>
    </row>
    <row r="102" spans="7:8" x14ac:dyDescent="0.25">
      <c r="G102" s="2">
        <v>44965.743877314817</v>
      </c>
      <c r="H102" s="2">
        <v>44942.950254629628</v>
      </c>
    </row>
    <row r="103" spans="7:8" x14ac:dyDescent="0.25">
      <c r="G103" s="2">
        <v>44966.442326388889</v>
      </c>
      <c r="H103" s="2">
        <v>44942.95103009259</v>
      </c>
    </row>
    <row r="104" spans="7:8" x14ac:dyDescent="0.25">
      <c r="G104" s="2">
        <v>44967.395775462966</v>
      </c>
      <c r="H104" s="2">
        <v>44942.951168981483</v>
      </c>
    </row>
    <row r="105" spans="7:8" x14ac:dyDescent="0.25">
      <c r="G105" s="2">
        <v>44967.441122685188</v>
      </c>
      <c r="H105" s="2">
        <v>44942.951608796298</v>
      </c>
    </row>
    <row r="106" spans="7:8" x14ac:dyDescent="0.25">
      <c r="G106" s="2">
        <v>44967.82271990741</v>
      </c>
      <c r="H106" s="2">
        <v>44942.952326388891</v>
      </c>
    </row>
    <row r="107" spans="7:8" x14ac:dyDescent="0.25">
      <c r="G107" s="2">
        <v>44968.457094907404</v>
      </c>
      <c r="H107" s="2">
        <v>44942.952476851853</v>
      </c>
    </row>
    <row r="108" spans="7:8" x14ac:dyDescent="0.25">
      <c r="G108" s="2">
        <v>44968.472916666666</v>
      </c>
      <c r="H108" s="2">
        <v>44942.953310185185</v>
      </c>
    </row>
    <row r="109" spans="7:8" x14ac:dyDescent="0.25">
      <c r="G109" s="2">
        <v>44968.665219907409</v>
      </c>
      <c r="H109" s="2">
        <v>44942.955995370372</v>
      </c>
    </row>
    <row r="110" spans="7:8" x14ac:dyDescent="0.25">
      <c r="G110" s="2">
        <v>44968.778796296298</v>
      </c>
      <c r="H110" s="2">
        <v>44942.963773148149</v>
      </c>
    </row>
    <row r="111" spans="7:8" x14ac:dyDescent="0.25">
      <c r="G111" s="2">
        <v>44969.463530092595</v>
      </c>
      <c r="H111" s="2">
        <v>44942.968819444446</v>
      </c>
    </row>
    <row r="112" spans="7:8" x14ac:dyDescent="0.25">
      <c r="G112" s="2">
        <v>44969.681307870371</v>
      </c>
      <c r="H112" s="2">
        <v>44942.970983796295</v>
      </c>
    </row>
    <row r="113" spans="7:8" x14ac:dyDescent="0.25">
      <c r="G113" s="2">
        <v>44969.784907407404</v>
      </c>
      <c r="H113" s="2">
        <v>44942.979027777779</v>
      </c>
    </row>
    <row r="114" spans="7:8" x14ac:dyDescent="0.25">
      <c r="G114" s="2">
        <v>44970.460520833331</v>
      </c>
      <c r="H114" s="2">
        <v>44942.979351851849</v>
      </c>
    </row>
    <row r="115" spans="7:8" x14ac:dyDescent="0.25">
      <c r="G115" s="2">
        <v>44970.65289351852</v>
      </c>
      <c r="H115" s="2">
        <v>44942.981203703705</v>
      </c>
    </row>
    <row r="116" spans="7:8" x14ac:dyDescent="0.25">
      <c r="G116" s="2">
        <v>44971.437916666669</v>
      </c>
      <c r="H116" s="2">
        <v>44942.981377314813</v>
      </c>
    </row>
    <row r="117" spans="7:8" x14ac:dyDescent="0.25">
      <c r="G117" s="2">
        <v>44972.395277777781</v>
      </c>
      <c r="H117" s="2">
        <v>44942.981805555559</v>
      </c>
    </row>
    <row r="118" spans="7:8" x14ac:dyDescent="0.25">
      <c r="G118" s="2">
        <v>44972.44635416667</v>
      </c>
      <c r="H118" s="2">
        <v>44942.982025462959</v>
      </c>
    </row>
    <row r="119" spans="7:8" x14ac:dyDescent="0.25">
      <c r="G119" s="2">
        <v>44972.470486111109</v>
      </c>
      <c r="H119" s="2">
        <v>44942.983680555553</v>
      </c>
    </row>
    <row r="120" spans="7:8" x14ac:dyDescent="0.25">
      <c r="G120" s="2">
        <v>44972.6174537037</v>
      </c>
      <c r="H120" s="2">
        <v>44942.984699074077</v>
      </c>
    </row>
    <row r="121" spans="7:8" x14ac:dyDescent="0.25">
      <c r="G121" s="2">
        <v>44972.667453703703</v>
      </c>
      <c r="H121" s="2">
        <v>44942.984872685185</v>
      </c>
    </row>
    <row r="122" spans="7:8" x14ac:dyDescent="0.25">
      <c r="G122" s="2">
        <v>44972.687372685185</v>
      </c>
      <c r="H122" s="2">
        <v>44942.98542824074</v>
      </c>
    </row>
    <row r="123" spans="7:8" x14ac:dyDescent="0.25">
      <c r="G123" s="2">
        <v>44972.78565972222</v>
      </c>
      <c r="H123" s="2">
        <v>44942.989560185182</v>
      </c>
    </row>
    <row r="124" spans="7:8" x14ac:dyDescent="0.25">
      <c r="G124" s="2">
        <v>44973.448310185187</v>
      </c>
      <c r="H124" s="2">
        <v>44942.995162037034</v>
      </c>
    </row>
    <row r="125" spans="7:8" x14ac:dyDescent="0.25">
      <c r="G125" s="2">
        <v>44974.461701388886</v>
      </c>
      <c r="H125" s="2">
        <v>44943.000150462962</v>
      </c>
    </row>
    <row r="126" spans="7:8" x14ac:dyDescent="0.25">
      <c r="G126" s="2">
        <v>44974.463703703703</v>
      </c>
      <c r="H126" s="2">
        <v>44943.000254629631</v>
      </c>
    </row>
    <row r="127" spans="7:8" x14ac:dyDescent="0.25">
      <c r="G127" s="2">
        <v>44974.605995370373</v>
      </c>
      <c r="H127" s="2">
        <v>44943.001111111109</v>
      </c>
    </row>
    <row r="128" spans="7:8" x14ac:dyDescent="0.25">
      <c r="G128" s="2">
        <v>44975.463333333333</v>
      </c>
      <c r="H128" s="2">
        <v>44943.006631944445</v>
      </c>
    </row>
    <row r="129" spans="7:8" x14ac:dyDescent="0.25">
      <c r="G129" s="2">
        <v>44975.767708333333</v>
      </c>
      <c r="H129" s="2">
        <v>44943.00681712963</v>
      </c>
    </row>
    <row r="130" spans="7:8" x14ac:dyDescent="0.25">
      <c r="G130" s="2">
        <v>44976.47415509259</v>
      </c>
      <c r="H130" s="2">
        <v>44943.006979166668</v>
      </c>
    </row>
    <row r="131" spans="7:8" x14ac:dyDescent="0.25">
      <c r="G131" s="2">
        <v>44976.505891203706</v>
      </c>
      <c r="H131" s="2">
        <v>44943.011053240742</v>
      </c>
    </row>
    <row r="132" spans="7:8" x14ac:dyDescent="0.25">
      <c r="G132" s="2">
        <v>44976.549513888887</v>
      </c>
      <c r="H132" s="2">
        <v>44943.015567129631</v>
      </c>
    </row>
    <row r="133" spans="7:8" x14ac:dyDescent="0.25">
      <c r="G133" s="2">
        <v>44976.612199074072</v>
      </c>
      <c r="H133" s="2">
        <v>44943.016111111108</v>
      </c>
    </row>
    <row r="134" spans="7:8" x14ac:dyDescent="0.25">
      <c r="G134" s="2">
        <v>44976.616909722223</v>
      </c>
      <c r="H134" s="2">
        <v>44943.01662037037</v>
      </c>
    </row>
    <row r="135" spans="7:8" x14ac:dyDescent="0.25">
      <c r="G135" s="2">
        <v>44977.485752314817</v>
      </c>
      <c r="H135" s="2">
        <v>44943.018726851849</v>
      </c>
    </row>
    <row r="136" spans="7:8" x14ac:dyDescent="0.25">
      <c r="G136" s="2">
        <v>44979.430821759262</v>
      </c>
      <c r="H136" s="2">
        <v>44943.021331018521</v>
      </c>
    </row>
    <row r="137" spans="7:8" x14ac:dyDescent="0.25">
      <c r="G137" s="2">
        <v>44979.507650462961</v>
      </c>
      <c r="H137" s="2">
        <v>44943.023101851853</v>
      </c>
    </row>
    <row r="138" spans="7:8" x14ac:dyDescent="0.25">
      <c r="G138" s="2">
        <v>44979.624062499999</v>
      </c>
      <c r="H138" s="2">
        <v>44943.024143518516</v>
      </c>
    </row>
    <row r="139" spans="7:8" x14ac:dyDescent="0.25">
      <c r="G139" s="2">
        <v>44979.790127314816</v>
      </c>
      <c r="H139" s="2">
        <v>44943.024456018517</v>
      </c>
    </row>
    <row r="140" spans="7:8" x14ac:dyDescent="0.25">
      <c r="G140" s="2">
        <v>44980.862083333333</v>
      </c>
      <c r="H140" s="2">
        <v>44943.024837962963</v>
      </c>
    </row>
    <row r="141" spans="7:8" x14ac:dyDescent="0.25">
      <c r="G141" s="2">
        <v>44981.802870370368</v>
      </c>
      <c r="H141" s="2">
        <v>44943.490520833337</v>
      </c>
    </row>
    <row r="142" spans="7:8" x14ac:dyDescent="0.25">
      <c r="G142" s="2">
        <v>44986.698657407411</v>
      </c>
      <c r="H142" s="2">
        <v>44943.501307870371</v>
      </c>
    </row>
    <row r="143" spans="7:8" x14ac:dyDescent="0.25">
      <c r="G143" s="2">
        <v>44986.762418981481</v>
      </c>
      <c r="H143" s="2">
        <v>44943.506354166668</v>
      </c>
    </row>
    <row r="144" spans="7:8" x14ac:dyDescent="0.25">
      <c r="G144" s="2">
        <v>44986.783726851849</v>
      </c>
      <c r="H144" s="2">
        <v>44943.509872685187</v>
      </c>
    </row>
    <row r="145" spans="7:8" x14ac:dyDescent="0.25">
      <c r="G145" s="2">
        <v>44988.474293981482</v>
      </c>
      <c r="H145" s="2">
        <v>44943.510601851849</v>
      </c>
    </row>
    <row r="146" spans="7:8" x14ac:dyDescent="0.25">
      <c r="G146" s="2"/>
      <c r="H146" s="2">
        <v>44943.511724537035</v>
      </c>
    </row>
    <row r="147" spans="7:8" x14ac:dyDescent="0.25">
      <c r="G147" s="2"/>
      <c r="H147" s="2">
        <v>44943.515266203707</v>
      </c>
    </row>
    <row r="148" spans="7:8" x14ac:dyDescent="0.25">
      <c r="H148" s="2">
        <v>44943.516863425924</v>
      </c>
    </row>
    <row r="149" spans="7:8" x14ac:dyDescent="0.25">
      <c r="H149" s="2">
        <v>44943.517592592594</v>
      </c>
    </row>
    <row r="150" spans="7:8" x14ac:dyDescent="0.25">
      <c r="H150" s="2">
        <v>44943.518148148149</v>
      </c>
    </row>
    <row r="151" spans="7:8" x14ac:dyDescent="0.25">
      <c r="H151" s="2">
        <v>44943.520208333335</v>
      </c>
    </row>
    <row r="152" spans="7:8" x14ac:dyDescent="0.25">
      <c r="H152" s="2">
        <v>44943.522337962961</v>
      </c>
    </row>
    <row r="153" spans="7:8" x14ac:dyDescent="0.25">
      <c r="H153" s="2">
        <v>44943.522511574076</v>
      </c>
    </row>
    <row r="154" spans="7:8" x14ac:dyDescent="0.25">
      <c r="H154" s="2">
        <v>44943.523946759262</v>
      </c>
    </row>
    <row r="155" spans="7:8" x14ac:dyDescent="0.25">
      <c r="H155" s="2">
        <v>44945.687164351853</v>
      </c>
    </row>
    <row r="156" spans="7:8" x14ac:dyDescent="0.25">
      <c r="H156" s="2">
        <v>44945.690138888887</v>
      </c>
    </row>
    <row r="157" spans="7:8" x14ac:dyDescent="0.25">
      <c r="H157" s="2">
        <v>44945.693541666667</v>
      </c>
    </row>
    <row r="158" spans="7:8" x14ac:dyDescent="0.25">
      <c r="H158" s="2">
        <v>44945.693842592591</v>
      </c>
    </row>
    <row r="159" spans="7:8" x14ac:dyDescent="0.25">
      <c r="H159" s="2">
        <v>44945.976527777777</v>
      </c>
    </row>
    <row r="160" spans="7: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row r="266" spans="8:8" x14ac:dyDescent="0.25">
      <c r="H266" s="2">
        <v>44962.493333333332</v>
      </c>
    </row>
    <row r="267" spans="8:8" x14ac:dyDescent="0.25">
      <c r="H267" s="2">
        <v>44962.561076388891</v>
      </c>
    </row>
    <row r="268" spans="8:8" x14ac:dyDescent="0.25">
      <c r="H268" s="2">
        <v>44962.65252314815</v>
      </c>
    </row>
    <row r="269" spans="8:8" x14ac:dyDescent="0.25">
      <c r="H269" s="2">
        <v>44962.659699074073</v>
      </c>
    </row>
    <row r="270" spans="8:8" x14ac:dyDescent="0.25">
      <c r="H270" s="2">
        <v>44962.664664351854</v>
      </c>
    </row>
    <row r="271" spans="8:8" x14ac:dyDescent="0.25">
      <c r="H271" s="2">
        <v>44962.675428240742</v>
      </c>
    </row>
    <row r="272" spans="8:8" x14ac:dyDescent="0.25">
      <c r="H272" s="2">
        <v>44962.676296296297</v>
      </c>
    </row>
    <row r="273" spans="8:8" x14ac:dyDescent="0.25">
      <c r="H273" s="2">
        <v>44962.688090277778</v>
      </c>
    </row>
    <row r="274" spans="8:8" x14ac:dyDescent="0.25">
      <c r="H274" s="2">
        <v>44962.694097222222</v>
      </c>
    </row>
    <row r="275" spans="8:8" x14ac:dyDescent="0.25">
      <c r="H275" s="2">
        <v>44962.865011574075</v>
      </c>
    </row>
    <row r="276" spans="8:8" x14ac:dyDescent="0.25">
      <c r="H276" s="2">
        <v>44963.479189814818</v>
      </c>
    </row>
    <row r="277" spans="8:8" x14ac:dyDescent="0.25">
      <c r="H277" s="2">
        <v>44963.513553240744</v>
      </c>
    </row>
    <row r="278" spans="8:8" x14ac:dyDescent="0.25">
      <c r="H278" s="2">
        <v>44963.713703703703</v>
      </c>
    </row>
    <row r="279" spans="8:8" x14ac:dyDescent="0.25">
      <c r="H279" s="2">
        <v>44964.547893518517</v>
      </c>
    </row>
    <row r="280" spans="8:8" x14ac:dyDescent="0.25">
      <c r="H280" s="2">
        <v>44964.551030092596</v>
      </c>
    </row>
    <row r="281" spans="8:8" x14ac:dyDescent="0.25">
      <c r="H281" s="2">
        <v>44965.381018518521</v>
      </c>
    </row>
    <row r="282" spans="8:8" x14ac:dyDescent="0.25">
      <c r="H282" s="2">
        <v>44965.497453703705</v>
      </c>
    </row>
    <row r="283" spans="8:8" x14ac:dyDescent="0.25">
      <c r="H283" s="2">
        <v>44965.680925925924</v>
      </c>
    </row>
    <row r="284" spans="8:8" x14ac:dyDescent="0.25">
      <c r="H284" s="2">
        <v>44965.68822916667</v>
      </c>
    </row>
    <row r="285" spans="8:8" x14ac:dyDescent="0.25">
      <c r="H285" s="2">
        <v>44965.748402777775</v>
      </c>
    </row>
    <row r="286" spans="8:8" x14ac:dyDescent="0.25">
      <c r="H286" s="2">
        <v>44965.825416666667</v>
      </c>
    </row>
    <row r="287" spans="8:8" x14ac:dyDescent="0.25">
      <c r="H287" s="2">
        <v>44965.888645833336</v>
      </c>
    </row>
    <row r="288" spans="8:8" x14ac:dyDescent="0.25">
      <c r="H288" s="2">
        <v>44966.464872685188</v>
      </c>
    </row>
    <row r="289" spans="8:8" x14ac:dyDescent="0.25">
      <c r="H289" s="2">
        <v>44967.399907407409</v>
      </c>
    </row>
    <row r="290" spans="8:8" x14ac:dyDescent="0.25">
      <c r="H290" s="2">
        <v>44967.444293981483</v>
      </c>
    </row>
    <row r="291" spans="8:8" x14ac:dyDescent="0.25">
      <c r="H291" s="2">
        <v>44967.480057870373</v>
      </c>
    </row>
    <row r="292" spans="8:8" x14ac:dyDescent="0.25">
      <c r="H292" s="2">
        <v>44967.828865740739</v>
      </c>
    </row>
    <row r="293" spans="8:8" x14ac:dyDescent="0.25">
      <c r="H293" s="2">
        <v>44967.889178240737</v>
      </c>
    </row>
    <row r="294" spans="8:8" x14ac:dyDescent="0.25">
      <c r="H294" s="2">
        <v>44968.4609837963</v>
      </c>
    </row>
    <row r="295" spans="8:8" x14ac:dyDescent="0.25">
      <c r="H295" s="2">
        <v>44968.501805555556</v>
      </c>
    </row>
    <row r="296" spans="8:8" x14ac:dyDescent="0.25">
      <c r="H296" s="2">
        <v>44968.519259259258</v>
      </c>
    </row>
    <row r="297" spans="8:8" x14ac:dyDescent="0.25">
      <c r="H297" s="2">
        <v>44968.692893518521</v>
      </c>
    </row>
    <row r="298" spans="8:8" x14ac:dyDescent="0.25">
      <c r="H298" s="2">
        <v>44968.889351851853</v>
      </c>
    </row>
    <row r="299" spans="8:8" x14ac:dyDescent="0.25">
      <c r="H299" s="2">
        <v>44969.502962962964</v>
      </c>
    </row>
    <row r="300" spans="8:8" x14ac:dyDescent="0.25">
      <c r="H300" s="2">
        <v>44969.533460648148</v>
      </c>
    </row>
    <row r="301" spans="8:8" x14ac:dyDescent="0.25">
      <c r="H301" s="2">
        <v>44969.695439814815</v>
      </c>
    </row>
    <row r="302" spans="8:8" x14ac:dyDescent="0.25">
      <c r="H302" s="2">
        <v>44969.704618055555</v>
      </c>
    </row>
    <row r="303" spans="8:8" x14ac:dyDescent="0.25">
      <c r="H303" s="2">
        <v>44969.728344907409</v>
      </c>
    </row>
    <row r="304" spans="8:8" x14ac:dyDescent="0.25">
      <c r="H304" s="2">
        <v>44969.83384259259</v>
      </c>
    </row>
    <row r="305" spans="8:8" x14ac:dyDescent="0.25">
      <c r="H305" s="2">
        <v>44970.468090277776</v>
      </c>
    </row>
    <row r="306" spans="8:8" x14ac:dyDescent="0.25">
      <c r="H306" s="2">
        <v>44970.664895833332</v>
      </c>
    </row>
    <row r="307" spans="8:8" x14ac:dyDescent="0.25">
      <c r="H307" s="2">
        <v>44971.446076388886</v>
      </c>
    </row>
    <row r="308" spans="8:8" x14ac:dyDescent="0.25">
      <c r="H308" s="2">
        <v>44972.398090277777</v>
      </c>
    </row>
    <row r="309" spans="8:8" x14ac:dyDescent="0.25">
      <c r="H309" s="2">
        <v>44972.453530092593</v>
      </c>
    </row>
    <row r="310" spans="8:8" x14ac:dyDescent="0.25">
      <c r="H310" s="2">
        <v>44972.476365740738</v>
      </c>
    </row>
    <row r="311" spans="8:8" x14ac:dyDescent="0.25">
      <c r="H311" s="2">
        <v>44972.62300925926</v>
      </c>
    </row>
    <row r="312" spans="8:8" x14ac:dyDescent="0.25">
      <c r="H312" s="2">
        <v>44972.623645833337</v>
      </c>
    </row>
    <row r="313" spans="8:8" x14ac:dyDescent="0.25">
      <c r="H313" s="2">
        <v>44972.672118055554</v>
      </c>
    </row>
    <row r="314" spans="8:8" x14ac:dyDescent="0.25">
      <c r="H314" s="2">
        <v>44972.694189814814</v>
      </c>
    </row>
    <row r="315" spans="8:8" x14ac:dyDescent="0.25">
      <c r="H315" s="2">
        <v>44972.785740740743</v>
      </c>
    </row>
    <row r="316" spans="8:8" x14ac:dyDescent="0.25">
      <c r="H316" s="2">
        <v>44973.4606712963</v>
      </c>
    </row>
    <row r="317" spans="8:8" x14ac:dyDescent="0.25">
      <c r="H317" s="2">
        <v>44974.462523148148</v>
      </c>
    </row>
    <row r="318" spans="8:8" x14ac:dyDescent="0.25">
      <c r="H318" s="2">
        <v>44974.470925925925</v>
      </c>
    </row>
    <row r="319" spans="8:8" x14ac:dyDescent="0.25">
      <c r="H319" s="2">
        <v>44974.474548611113</v>
      </c>
    </row>
    <row r="320" spans="8:8" x14ac:dyDescent="0.25">
      <c r="H320" s="2">
        <v>44974.476886574077</v>
      </c>
    </row>
    <row r="321" spans="8:8" x14ac:dyDescent="0.25">
      <c r="H321" s="2">
        <v>44974.513182870367</v>
      </c>
    </row>
    <row r="322" spans="8:8" x14ac:dyDescent="0.25">
      <c r="H322" s="2">
        <v>44974.646898148145</v>
      </c>
    </row>
    <row r="323" spans="8:8" x14ac:dyDescent="0.25">
      <c r="H323" s="2">
        <v>44974.670787037037</v>
      </c>
    </row>
    <row r="324" spans="8:8" x14ac:dyDescent="0.25">
      <c r="H324" s="2">
        <v>44974.679884259262</v>
      </c>
    </row>
    <row r="325" spans="8:8" x14ac:dyDescent="0.25">
      <c r="H325" s="2">
        <v>44975.478472222225</v>
      </c>
    </row>
    <row r="326" spans="8:8" x14ac:dyDescent="0.25">
      <c r="H326" s="2">
        <v>44975.539884259262</v>
      </c>
    </row>
    <row r="327" spans="8:8" x14ac:dyDescent="0.25">
      <c r="H327" s="2">
        <v>44975.90457175926</v>
      </c>
    </row>
    <row r="328" spans="8:8" x14ac:dyDescent="0.25">
      <c r="H328" s="2">
        <v>44976.478159722225</v>
      </c>
    </row>
    <row r="329" spans="8:8" x14ac:dyDescent="0.25">
      <c r="H329" s="2">
        <v>44976.516134259262</v>
      </c>
    </row>
    <row r="330" spans="8:8" x14ac:dyDescent="0.25">
      <c r="H330" s="2">
        <v>44976.563449074078</v>
      </c>
    </row>
    <row r="331" spans="8:8" x14ac:dyDescent="0.25">
      <c r="H331" s="2">
        <v>44976.616770833331</v>
      </c>
    </row>
    <row r="332" spans="8:8" x14ac:dyDescent="0.25">
      <c r="H332" s="2">
        <v>44976.618043981478</v>
      </c>
    </row>
    <row r="333" spans="8:8" x14ac:dyDescent="0.25">
      <c r="H333" s="2">
        <v>44976.68141203704</v>
      </c>
    </row>
    <row r="334" spans="8:8" x14ac:dyDescent="0.25">
      <c r="H334" s="2">
        <v>44976.68818287037</v>
      </c>
    </row>
    <row r="335" spans="8:8" x14ac:dyDescent="0.25">
      <c r="H335" s="2">
        <v>44977.564050925925</v>
      </c>
    </row>
    <row r="336" spans="8:8" x14ac:dyDescent="0.25">
      <c r="H336" s="2">
        <v>44979.44122685185</v>
      </c>
    </row>
    <row r="337" spans="8:8" x14ac:dyDescent="0.25">
      <c r="H337" s="2">
        <v>44979.444432870368</v>
      </c>
    </row>
    <row r="338" spans="8:8" x14ac:dyDescent="0.25">
      <c r="H338" s="2">
        <v>44979.444537037038</v>
      </c>
    </row>
    <row r="339" spans="8:8" x14ac:dyDescent="0.25">
      <c r="H339" s="2">
        <v>44979.528263888889</v>
      </c>
    </row>
    <row r="340" spans="8:8" x14ac:dyDescent="0.25">
      <c r="H340" s="2">
        <v>44979.685243055559</v>
      </c>
    </row>
    <row r="341" spans="8:8" x14ac:dyDescent="0.25">
      <c r="H341" s="2">
        <v>44979.884247685186</v>
      </c>
    </row>
    <row r="342" spans="8:8" x14ac:dyDescent="0.25">
      <c r="H342" s="2">
        <v>44979.884930555556</v>
      </c>
    </row>
    <row r="343" spans="8:8" x14ac:dyDescent="0.25">
      <c r="H343" s="2">
        <v>44979.890324074076</v>
      </c>
    </row>
    <row r="344" spans="8:8" x14ac:dyDescent="0.25">
      <c r="H344" s="2">
        <v>44980.863622685189</v>
      </c>
    </row>
    <row r="345" spans="8:8" x14ac:dyDescent="0.25">
      <c r="H345" s="2">
        <v>44981.813946759263</v>
      </c>
    </row>
    <row r="346" spans="8:8" x14ac:dyDescent="0.25">
      <c r="H346" s="2">
        <v>44986.721712962964</v>
      </c>
    </row>
    <row r="347" spans="8:8" x14ac:dyDescent="0.25">
      <c r="H347" s="2">
        <v>44986.763171296298</v>
      </c>
    </row>
    <row r="348" spans="8:8" x14ac:dyDescent="0.25">
      <c r="H348" s="2">
        <v>44986.789594907408</v>
      </c>
    </row>
    <row r="349" spans="8:8" x14ac:dyDescent="0.25">
      <c r="H349" s="2">
        <v>44988.47929398148</v>
      </c>
    </row>
    <row r="350" spans="8:8" x14ac:dyDescent="0.25">
      <c r="H350" s="2">
        <v>44988.483599537038</v>
      </c>
    </row>
    <row r="351" spans="8:8" x14ac:dyDescent="0.25">
      <c r="H351" s="2">
        <v>44988.485613425924</v>
      </c>
    </row>
    <row r="352" spans="8:8" x14ac:dyDescent="0.25">
      <c r="H352" s="2"/>
    </row>
    <row r="353" spans="8:8" x14ac:dyDescent="0.25">
      <c r="H353" s="2"/>
    </row>
  </sheetData>
  <pageMargins left="0.7" right="0.7" top="0.75" bottom="0.75" header="0.3" footer="0.3"/>
  <pageSetup paperSize="9" orientation="landscape" horizontalDpi="4294967293"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120912</xdr:colOff>
                    <xdr:row>3</xdr:row>
                    <xdr:rowOff>7557</xdr:rowOff>
                  </from>
                  <to>
                    <xdr:col>1</xdr:col>
                    <xdr:colOff>7557</xdr:colOff>
                    <xdr:row>4</xdr:row>
                    <xdr:rowOff>15114</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37785</xdr:colOff>
                    <xdr:row>5</xdr:row>
                    <xdr:rowOff>15114</xdr:rowOff>
                  </from>
                  <to>
                    <xdr:col>1</xdr:col>
                    <xdr:colOff>317395</xdr:colOff>
                    <xdr:row>6</xdr:row>
                    <xdr:rowOff>30228</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211597</xdr:colOff>
                    <xdr:row>8</xdr:row>
                    <xdr:rowOff>22671</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15114</xdr:colOff>
                    <xdr:row>9</xdr:row>
                    <xdr:rowOff>0</xdr:rowOff>
                  </from>
                  <to>
                    <xdr:col>2</xdr:col>
                    <xdr:colOff>453421</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30228</xdr:colOff>
                    <xdr:row>11</xdr:row>
                    <xdr:rowOff>15114</xdr:rowOff>
                  </from>
                  <to>
                    <xdr:col>2</xdr:col>
                    <xdr:colOff>113355</xdr:colOff>
                    <xdr:row>12</xdr:row>
                    <xdr:rowOff>22671</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45342</xdr:colOff>
                    <xdr:row>13</xdr:row>
                    <xdr:rowOff>0</xdr:rowOff>
                  </from>
                  <to>
                    <xdr:col>2</xdr:col>
                    <xdr:colOff>566777</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37785</xdr:colOff>
                    <xdr:row>15</xdr:row>
                    <xdr:rowOff>15114</xdr:rowOff>
                  </from>
                  <to>
                    <xdr:col>2</xdr:col>
                    <xdr:colOff>453421</xdr:colOff>
                    <xdr:row>16</xdr:row>
                    <xdr:rowOff>30228</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45342</xdr:colOff>
                    <xdr:row>17</xdr:row>
                    <xdr:rowOff>15114</xdr:rowOff>
                  </from>
                  <to>
                    <xdr:col>3</xdr:col>
                    <xdr:colOff>355180</xdr:colOff>
                    <xdr:row>18</xdr:row>
                    <xdr:rowOff>30228</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workbookViewId="0">
      <selection activeCell="A10" sqref="A10"/>
    </sheetView>
  </sheetViews>
  <sheetFormatPr baseColWidth="10" defaultColWidth="11.5546875" defaultRowHeight="13.1" x14ac:dyDescent="0.25"/>
  <cols>
    <col min="1" max="1" width="26.6640625" style="1" bestFit="1" customWidth="1"/>
    <col min="2" max="2" width="21.664062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6640625" bestFit="1" customWidth="1"/>
    <col min="9" max="9" width="27" style="1" bestFit="1" customWidth="1"/>
    <col min="10" max="10" width="53" style="1" bestFit="1" customWidth="1"/>
    <col min="11" max="11" width="11.3320312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6640625" style="1" bestFit="1" customWidth="1"/>
    <col min="21" max="21" width="11.5546875" style="1"/>
    <col min="22" max="22" width="18.6640625" style="1" bestFit="1" customWidth="1"/>
    <col min="23" max="23" width="24.3320312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555</v>
      </c>
      <c r="T3" s="1" t="s">
        <v>535</v>
      </c>
      <c r="V3" s="1" t="s">
        <v>570</v>
      </c>
      <c r="W3" s="1" t="s">
        <v>584</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556</v>
      </c>
      <c r="T4" s="1" t="s">
        <v>568</v>
      </c>
      <c r="V4" s="15" t="s">
        <v>571</v>
      </c>
      <c r="W4" s="16">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557</v>
      </c>
      <c r="T5" s="1" t="s">
        <v>569</v>
      </c>
      <c r="V5" s="15" t="s">
        <v>572</v>
      </c>
      <c r="W5" s="17">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558</v>
      </c>
      <c r="V6" s="15" t="s">
        <v>573</v>
      </c>
      <c r="W6" s="17">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559</v>
      </c>
      <c r="V7" s="15" t="s">
        <v>574</v>
      </c>
      <c r="W7" s="17">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560</v>
      </c>
      <c r="V8" s="15" t="s">
        <v>575</v>
      </c>
      <c r="W8" s="17">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561</v>
      </c>
      <c r="V9" s="15" t="s">
        <v>576</v>
      </c>
      <c r="W9" s="17">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562</v>
      </c>
      <c r="V10" s="15" t="s">
        <v>577</v>
      </c>
      <c r="W10" s="17">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563</v>
      </c>
      <c r="V11" s="15" t="s">
        <v>578</v>
      </c>
      <c r="W11" s="17">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564</v>
      </c>
      <c r="V12" s="15" t="s">
        <v>579</v>
      </c>
      <c r="W12" s="17">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565</v>
      </c>
      <c r="V13" s="15" t="s">
        <v>580</v>
      </c>
      <c r="W13" s="17">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566</v>
      </c>
      <c r="V14" s="15" t="s">
        <v>581</v>
      </c>
      <c r="W14" s="17">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567</v>
      </c>
      <c r="V15" s="15" t="s">
        <v>582</v>
      </c>
      <c r="W15" s="17">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5" t="s">
        <v>583</v>
      </c>
      <c r="W16" s="17">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ColWidth="11.5546875" defaultRowHeight="13.1" x14ac:dyDescent="0.25"/>
  <cols>
    <col min="1" max="1" width="21.88671875" style="1" customWidth="1"/>
    <col min="2" max="2" width="21.6640625" style="1" bestFit="1" customWidth="1"/>
    <col min="3" max="3" width="27" style="1" bestFit="1" customWidth="1"/>
    <col min="4" max="4" width="25.44140625" style="1" bestFit="1" customWidth="1"/>
    <col min="5" max="5" width="26.6640625" style="1" bestFit="1" customWidth="1"/>
    <col min="6" max="6" width="19.109375" style="1" bestFit="1" customWidth="1"/>
    <col min="7" max="7" width="31" style="1" bestFit="1" customWidth="1"/>
    <col min="8" max="8" width="26.33203125" style="1" bestFit="1" customWidth="1"/>
    <col min="9" max="9" width="48.3320312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1" t="s">
        <v>320</v>
      </c>
      <c r="J2" s="1" t="s">
        <v>355</v>
      </c>
      <c r="K2" s="1" t="s">
        <v>387</v>
      </c>
      <c r="L2" s="1" t="s">
        <v>388</v>
      </c>
      <c r="M2" s="1"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1" t="s">
        <v>320</v>
      </c>
      <c r="J3" s="1" t="s">
        <v>355</v>
      </c>
      <c r="K3" s="1" t="s">
        <v>387</v>
      </c>
      <c r="L3" s="1" t="s">
        <v>389</v>
      </c>
      <c r="M3" s="1"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1" t="s">
        <v>335</v>
      </c>
      <c r="J4" s="1" t="s">
        <v>371</v>
      </c>
      <c r="K4" s="1" t="s">
        <v>387</v>
      </c>
      <c r="L4" s="1" t="s">
        <v>391</v>
      </c>
      <c r="M4" s="1"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1" t="s">
        <v>337</v>
      </c>
      <c r="J5" s="1" t="s">
        <v>373</v>
      </c>
      <c r="K5" s="1" t="s">
        <v>387</v>
      </c>
      <c r="L5" s="1" t="s">
        <v>392</v>
      </c>
      <c r="M5" s="1"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1" t="s">
        <v>333</v>
      </c>
      <c r="J6" s="1" t="s">
        <v>369</v>
      </c>
      <c r="K6" s="1" t="s">
        <v>387</v>
      </c>
      <c r="L6" s="1" t="s">
        <v>393</v>
      </c>
      <c r="M6" s="1"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1" t="s">
        <v>333</v>
      </c>
      <c r="J7" s="1" t="s">
        <v>369</v>
      </c>
      <c r="K7" s="1" t="s">
        <v>387</v>
      </c>
      <c r="L7" s="1" t="s">
        <v>394</v>
      </c>
      <c r="M7" s="1"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1" t="s">
        <v>337</v>
      </c>
      <c r="J8" s="1" t="s">
        <v>373</v>
      </c>
      <c r="K8" s="1" t="s">
        <v>387</v>
      </c>
      <c r="L8" s="1" t="s">
        <v>395</v>
      </c>
      <c r="M8" s="1"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1" t="s">
        <v>390</v>
      </c>
      <c r="J9" s="1" t="s">
        <v>348</v>
      </c>
      <c r="K9" s="1" t="s">
        <v>387</v>
      </c>
      <c r="L9" s="1" t="s">
        <v>396</v>
      </c>
      <c r="M9" s="1"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1" t="s">
        <v>319</v>
      </c>
      <c r="J10" s="1" t="s">
        <v>353</v>
      </c>
      <c r="K10" s="1" t="s">
        <v>387</v>
      </c>
      <c r="L10" s="1" t="s">
        <v>397</v>
      </c>
      <c r="M10" s="1"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1" t="s">
        <v>319</v>
      </c>
      <c r="J11" s="1" t="s">
        <v>353</v>
      </c>
      <c r="K11" s="1" t="s">
        <v>387</v>
      </c>
      <c r="L11" s="1" t="s">
        <v>398</v>
      </c>
      <c r="M11" s="1"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1" t="s">
        <v>390</v>
      </c>
      <c r="J12" s="1" t="s">
        <v>348</v>
      </c>
      <c r="K12" s="1" t="s">
        <v>387</v>
      </c>
      <c r="L12" s="1" t="s">
        <v>399</v>
      </c>
      <c r="M12" s="1"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1" t="s">
        <v>310</v>
      </c>
      <c r="J13" s="1" t="s">
        <v>343</v>
      </c>
      <c r="K13" s="1" t="s">
        <v>387</v>
      </c>
      <c r="L13" s="1" t="s">
        <v>400</v>
      </c>
      <c r="M13" s="1"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1" t="s">
        <v>337</v>
      </c>
      <c r="J14" s="1" t="s">
        <v>373</v>
      </c>
      <c r="K14" s="1" t="s">
        <v>387</v>
      </c>
      <c r="L14" s="1" t="s">
        <v>401</v>
      </c>
      <c r="M14" s="1"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1" t="s">
        <v>390</v>
      </c>
      <c r="J15" s="1" t="s">
        <v>348</v>
      </c>
      <c r="K15" s="1" t="s">
        <v>387</v>
      </c>
      <c r="L15" s="1" t="s">
        <v>402</v>
      </c>
      <c r="M15" s="1"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1" t="s">
        <v>390</v>
      </c>
      <c r="J16" s="1" t="s">
        <v>348</v>
      </c>
      <c r="K16" s="1" t="s">
        <v>387</v>
      </c>
      <c r="L16" s="1" t="s">
        <v>403</v>
      </c>
      <c r="M16" s="1"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1" t="s">
        <v>310</v>
      </c>
      <c r="J17" s="1" t="s">
        <v>343</v>
      </c>
      <c r="K17" s="1" t="s">
        <v>387</v>
      </c>
      <c r="L17" s="1" t="s">
        <v>404</v>
      </c>
      <c r="M17" s="1"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1" t="s">
        <v>390</v>
      </c>
      <c r="J18" s="1" t="s">
        <v>348</v>
      </c>
      <c r="K18" s="1" t="s">
        <v>387</v>
      </c>
      <c r="L18" s="1" t="s">
        <v>405</v>
      </c>
      <c r="M18" s="1"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1" t="s">
        <v>333</v>
      </c>
      <c r="J19" s="1" t="s">
        <v>369</v>
      </c>
      <c r="K19" s="1" t="s">
        <v>387</v>
      </c>
      <c r="L19" s="1" t="s">
        <v>406</v>
      </c>
      <c r="M19" s="1"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1" t="s">
        <v>315</v>
      </c>
      <c r="J20" s="1" t="s">
        <v>349</v>
      </c>
      <c r="K20" s="1" t="s">
        <v>387</v>
      </c>
      <c r="L20" s="1" t="s">
        <v>407</v>
      </c>
      <c r="M20" s="1"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1" t="s">
        <v>319</v>
      </c>
      <c r="J21" s="1" t="s">
        <v>353</v>
      </c>
      <c r="K21" s="1" t="s">
        <v>387</v>
      </c>
      <c r="L21" s="1" t="s">
        <v>408</v>
      </c>
      <c r="M21" s="1"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1" t="s">
        <v>390</v>
      </c>
      <c r="J22" s="1" t="s">
        <v>348</v>
      </c>
      <c r="K22" s="1" t="s">
        <v>387</v>
      </c>
      <c r="L22" s="1" t="s">
        <v>409</v>
      </c>
      <c r="M22" s="1"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1" t="s">
        <v>327</v>
      </c>
      <c r="J23" s="1" t="s">
        <v>363</v>
      </c>
      <c r="K23" s="1" t="s">
        <v>387</v>
      </c>
      <c r="L23" s="1" t="s">
        <v>410</v>
      </c>
      <c r="M23" s="1"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1" t="s">
        <v>390</v>
      </c>
      <c r="J24" s="1" t="s">
        <v>348</v>
      </c>
      <c r="K24" s="1" t="s">
        <v>387</v>
      </c>
      <c r="L24" s="1" t="s">
        <v>411</v>
      </c>
      <c r="M24" s="1"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1" t="s">
        <v>309</v>
      </c>
      <c r="J25" s="1" t="s">
        <v>342</v>
      </c>
      <c r="K25" s="1" t="s">
        <v>387</v>
      </c>
      <c r="L25" s="1" t="s">
        <v>412</v>
      </c>
      <c r="M25" s="1"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1" t="s">
        <v>333</v>
      </c>
      <c r="J26" s="1" t="s">
        <v>369</v>
      </c>
      <c r="K26" s="1" t="s">
        <v>387</v>
      </c>
      <c r="L26" s="1" t="s">
        <v>413</v>
      </c>
      <c r="M26" s="1"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1" t="s">
        <v>338</v>
      </c>
      <c r="J27" s="1" t="s">
        <v>374</v>
      </c>
      <c r="K27" s="1" t="s">
        <v>387</v>
      </c>
      <c r="L27" s="1" t="s">
        <v>414</v>
      </c>
      <c r="M27" s="1"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1" t="s">
        <v>331</v>
      </c>
      <c r="J28" s="1" t="s">
        <v>367</v>
      </c>
      <c r="K28" s="1" t="s">
        <v>387</v>
      </c>
      <c r="L28" s="1" t="s">
        <v>415</v>
      </c>
      <c r="M28" s="1"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1" t="s">
        <v>309</v>
      </c>
      <c r="J29" s="1" t="s">
        <v>342</v>
      </c>
      <c r="K29" s="1" t="s">
        <v>387</v>
      </c>
      <c r="L29" s="1" t="s">
        <v>416</v>
      </c>
      <c r="M29" s="1"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1" t="s">
        <v>333</v>
      </c>
      <c r="J30" s="1" t="s">
        <v>369</v>
      </c>
      <c r="K30" s="1" t="s">
        <v>387</v>
      </c>
      <c r="L30" s="1" t="s">
        <v>417</v>
      </c>
      <c r="M30" s="1"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1" t="s">
        <v>327</v>
      </c>
      <c r="J31" s="1" t="s">
        <v>363</v>
      </c>
      <c r="K31" s="1" t="s">
        <v>387</v>
      </c>
      <c r="L31" s="1" t="s">
        <v>418</v>
      </c>
      <c r="M31" s="1"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1" t="s">
        <v>310</v>
      </c>
      <c r="J32" s="1" t="s">
        <v>343</v>
      </c>
      <c r="K32" s="1" t="s">
        <v>387</v>
      </c>
      <c r="L32" s="1" t="s">
        <v>419</v>
      </c>
      <c r="M32" s="1"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1" t="s">
        <v>329</v>
      </c>
      <c r="J33" s="1" t="s">
        <v>365</v>
      </c>
      <c r="K33" s="1" t="s">
        <v>387</v>
      </c>
      <c r="L33" s="1" t="s">
        <v>420</v>
      </c>
      <c r="M33" s="1"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1" t="s">
        <v>329</v>
      </c>
      <c r="J34" s="1" t="s">
        <v>365</v>
      </c>
      <c r="K34" s="1" t="s">
        <v>387</v>
      </c>
      <c r="L34" s="1" t="s">
        <v>421</v>
      </c>
      <c r="M34" s="1"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1" t="s">
        <v>333</v>
      </c>
      <c r="J35" s="1" t="s">
        <v>369</v>
      </c>
      <c r="K35" s="1" t="s">
        <v>387</v>
      </c>
      <c r="L35" s="1" t="s">
        <v>422</v>
      </c>
      <c r="M35" s="1"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1" t="s">
        <v>333</v>
      </c>
      <c r="J36" s="1" t="s">
        <v>369</v>
      </c>
      <c r="K36" s="1" t="s">
        <v>387</v>
      </c>
      <c r="L36" s="1" t="s">
        <v>423</v>
      </c>
      <c r="M36" s="1"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1" t="s">
        <v>327</v>
      </c>
      <c r="J37" s="1" t="s">
        <v>363</v>
      </c>
      <c r="K37" s="1" t="s">
        <v>387</v>
      </c>
      <c r="L37" s="1" t="s">
        <v>424</v>
      </c>
      <c r="M37" s="1"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1" t="s">
        <v>312</v>
      </c>
      <c r="J38" s="1" t="s">
        <v>345</v>
      </c>
      <c r="K38" s="1" t="s">
        <v>387</v>
      </c>
      <c r="L38" s="1" t="s">
        <v>425</v>
      </c>
      <c r="M38" s="1"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1" t="s">
        <v>327</v>
      </c>
      <c r="J39" s="1" t="s">
        <v>363</v>
      </c>
      <c r="K39" s="1" t="s">
        <v>387</v>
      </c>
      <c r="L39" s="1" t="s">
        <v>426</v>
      </c>
      <c r="M39" s="1"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1" t="s">
        <v>336</v>
      </c>
      <c r="J40" s="1" t="s">
        <v>372</v>
      </c>
      <c r="K40" s="1" t="s">
        <v>387</v>
      </c>
      <c r="L40" s="1" t="s">
        <v>427</v>
      </c>
      <c r="M40" s="1"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1" t="s">
        <v>338</v>
      </c>
      <c r="J41" s="1" t="s">
        <v>374</v>
      </c>
      <c r="K41" s="1" t="s">
        <v>387</v>
      </c>
      <c r="L41" s="1" t="s">
        <v>428</v>
      </c>
      <c r="M41" s="1"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1" t="s">
        <v>310</v>
      </c>
      <c r="J42" s="1" t="s">
        <v>343</v>
      </c>
      <c r="K42" s="1" t="s">
        <v>387</v>
      </c>
      <c r="L42" s="1" t="s">
        <v>429</v>
      </c>
      <c r="M42" s="1"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1" t="s">
        <v>310</v>
      </c>
      <c r="J43" s="1" t="s">
        <v>343</v>
      </c>
      <c r="K43" s="1" t="s">
        <v>387</v>
      </c>
      <c r="L43" s="1" t="s">
        <v>430</v>
      </c>
      <c r="M43" s="1"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1" t="s">
        <v>334</v>
      </c>
      <c r="J44" s="1" t="s">
        <v>370</v>
      </c>
      <c r="K44" s="1" t="s">
        <v>431</v>
      </c>
      <c r="L44" s="1" t="s">
        <v>432</v>
      </c>
      <c r="M44" s="1"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1" t="s">
        <v>310</v>
      </c>
      <c r="J45" s="1" t="s">
        <v>343</v>
      </c>
      <c r="K45" s="1" t="s">
        <v>431</v>
      </c>
      <c r="L45" s="1" t="s">
        <v>433</v>
      </c>
      <c r="M45" s="1"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1" t="s">
        <v>327</v>
      </c>
      <c r="J46" s="1" t="s">
        <v>363</v>
      </c>
      <c r="K46" s="1" t="s">
        <v>431</v>
      </c>
      <c r="L46" s="1" t="s">
        <v>434</v>
      </c>
      <c r="M46" s="1"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1" t="s">
        <v>310</v>
      </c>
      <c r="J47" s="1" t="s">
        <v>343</v>
      </c>
      <c r="K47" s="1" t="s">
        <v>431</v>
      </c>
      <c r="L47" s="1" t="s">
        <v>435</v>
      </c>
      <c r="M47" s="1"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1" t="s">
        <v>310</v>
      </c>
      <c r="J48" s="1" t="s">
        <v>343</v>
      </c>
      <c r="K48" s="1" t="s">
        <v>431</v>
      </c>
      <c r="L48" s="1" t="s">
        <v>436</v>
      </c>
      <c r="M48" s="1"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1" t="s">
        <v>310</v>
      </c>
      <c r="J49" s="1" t="s">
        <v>343</v>
      </c>
      <c r="K49" s="1" t="s">
        <v>431</v>
      </c>
      <c r="L49" s="1" t="s">
        <v>437</v>
      </c>
      <c r="M49" s="1"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1" t="s">
        <v>310</v>
      </c>
      <c r="J50" s="1" t="s">
        <v>343</v>
      </c>
      <c r="K50" s="1" t="s">
        <v>431</v>
      </c>
      <c r="L50" s="1" t="s">
        <v>438</v>
      </c>
      <c r="M50" s="1"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1" t="s">
        <v>333</v>
      </c>
      <c r="J51" s="1" t="s">
        <v>369</v>
      </c>
      <c r="K51" s="1" t="s">
        <v>431</v>
      </c>
      <c r="L51" s="1" t="s">
        <v>439</v>
      </c>
      <c r="M51" s="1"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1" t="s">
        <v>333</v>
      </c>
      <c r="J52" s="1" t="s">
        <v>369</v>
      </c>
      <c r="K52" s="1" t="s">
        <v>431</v>
      </c>
      <c r="L52" s="1" t="s">
        <v>440</v>
      </c>
      <c r="M52" s="1"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1" t="s">
        <v>327</v>
      </c>
      <c r="J53" s="1" t="s">
        <v>363</v>
      </c>
      <c r="K53" s="1" t="s">
        <v>431</v>
      </c>
      <c r="L53" s="1" t="s">
        <v>441</v>
      </c>
      <c r="M53" s="1"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1" t="s">
        <v>310</v>
      </c>
      <c r="J54" s="1" t="s">
        <v>343</v>
      </c>
      <c r="K54" s="1" t="s">
        <v>431</v>
      </c>
      <c r="L54" s="1" t="s">
        <v>442</v>
      </c>
      <c r="M54" s="1"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1" t="s">
        <v>327</v>
      </c>
      <c r="J55" s="1" t="s">
        <v>363</v>
      </c>
      <c r="K55" s="1" t="s">
        <v>431</v>
      </c>
      <c r="L55" s="1" t="s">
        <v>443</v>
      </c>
      <c r="M55" s="1"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1" t="s">
        <v>310</v>
      </c>
      <c r="J56" s="1" t="s">
        <v>343</v>
      </c>
      <c r="K56" s="1" t="s">
        <v>431</v>
      </c>
      <c r="L56" s="1" t="s">
        <v>444</v>
      </c>
      <c r="M56" s="1"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1" t="s">
        <v>310</v>
      </c>
      <c r="J57" s="1" t="s">
        <v>343</v>
      </c>
      <c r="K57" s="1" t="s">
        <v>431</v>
      </c>
      <c r="L57" s="1" t="s">
        <v>445</v>
      </c>
      <c r="M57" s="1"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1" t="s">
        <v>310</v>
      </c>
      <c r="J58" s="1" t="s">
        <v>343</v>
      </c>
      <c r="K58" s="1" t="s">
        <v>431</v>
      </c>
      <c r="L58" s="1" t="s">
        <v>446</v>
      </c>
      <c r="M58" s="1"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1" t="s">
        <v>310</v>
      </c>
      <c r="J59" s="1" t="s">
        <v>343</v>
      </c>
      <c r="K59" s="1" t="s">
        <v>431</v>
      </c>
      <c r="L59" s="1" t="s">
        <v>447</v>
      </c>
      <c r="M59" s="1"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1" t="s">
        <v>310</v>
      </c>
      <c r="J60" s="1" t="s">
        <v>343</v>
      </c>
      <c r="K60" s="1" t="s">
        <v>431</v>
      </c>
      <c r="L60" s="1" t="s">
        <v>448</v>
      </c>
      <c r="M60" s="1"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1" t="s">
        <v>310</v>
      </c>
      <c r="J61" s="1" t="s">
        <v>343</v>
      </c>
      <c r="K61" s="1" t="s">
        <v>431</v>
      </c>
      <c r="L61" s="1" t="s">
        <v>449</v>
      </c>
      <c r="M61" s="1"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1" t="s">
        <v>309</v>
      </c>
      <c r="J62" s="1" t="s">
        <v>342</v>
      </c>
      <c r="K62" s="1" t="s">
        <v>431</v>
      </c>
      <c r="L62" s="1" t="s">
        <v>450</v>
      </c>
      <c r="M62" s="1"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1" t="s">
        <v>333</v>
      </c>
      <c r="J63" s="1" t="s">
        <v>369</v>
      </c>
      <c r="K63" s="1" t="s">
        <v>431</v>
      </c>
      <c r="L63" s="1" t="s">
        <v>451</v>
      </c>
      <c r="M63" s="1"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1" t="s">
        <v>452</v>
      </c>
      <c r="J64" s="1" t="s">
        <v>354</v>
      </c>
      <c r="K64" s="1" t="s">
        <v>431</v>
      </c>
      <c r="L64" s="1" t="s">
        <v>453</v>
      </c>
      <c r="M64" s="1"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1" t="s">
        <v>338</v>
      </c>
      <c r="J65" s="1" t="s">
        <v>374</v>
      </c>
      <c r="K65" s="1" t="s">
        <v>431</v>
      </c>
      <c r="L65" s="1" t="s">
        <v>454</v>
      </c>
      <c r="M65" s="1"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1" t="s">
        <v>331</v>
      </c>
      <c r="J66" s="1" t="s">
        <v>367</v>
      </c>
      <c r="K66" s="1" t="s">
        <v>431</v>
      </c>
      <c r="L66" s="1" t="s">
        <v>455</v>
      </c>
      <c r="M66" s="1"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1" t="s">
        <v>309</v>
      </c>
      <c r="J67" s="1" t="s">
        <v>342</v>
      </c>
      <c r="K67" s="1" t="s">
        <v>431</v>
      </c>
      <c r="L67" s="1" t="s">
        <v>456</v>
      </c>
      <c r="M67" s="1"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1" t="s">
        <v>333</v>
      </c>
      <c r="J68" s="1" t="s">
        <v>369</v>
      </c>
      <c r="K68" s="1" t="s">
        <v>431</v>
      </c>
      <c r="L68" s="1" t="s">
        <v>457</v>
      </c>
      <c r="M68" s="1"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1" t="s">
        <v>311</v>
      </c>
      <c r="J69" s="1" t="s">
        <v>344</v>
      </c>
      <c r="K69" s="1" t="s">
        <v>431</v>
      </c>
      <c r="L69" s="1" t="s">
        <v>458</v>
      </c>
      <c r="M69" s="1"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1" t="s">
        <v>336</v>
      </c>
      <c r="J70" s="1" t="s">
        <v>372</v>
      </c>
      <c r="K70" s="1" t="s">
        <v>431</v>
      </c>
      <c r="L70" s="1" t="s">
        <v>459</v>
      </c>
      <c r="M70" s="1"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1" t="s">
        <v>309</v>
      </c>
      <c r="J71" s="1" t="s">
        <v>342</v>
      </c>
      <c r="K71" s="1" t="s">
        <v>431</v>
      </c>
      <c r="L71" s="1" t="s">
        <v>460</v>
      </c>
      <c r="M71" s="1"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1" t="s">
        <v>338</v>
      </c>
      <c r="J72" s="1" t="s">
        <v>374</v>
      </c>
      <c r="K72" s="1" t="s">
        <v>431</v>
      </c>
      <c r="L72" s="1" t="s">
        <v>461</v>
      </c>
      <c r="M72" s="1"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1" t="s">
        <v>309</v>
      </c>
      <c r="J73" s="1" t="s">
        <v>342</v>
      </c>
      <c r="K73" s="1" t="s">
        <v>431</v>
      </c>
      <c r="L73" s="1" t="s">
        <v>468</v>
      </c>
      <c r="M73" s="1"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1" t="s">
        <v>321</v>
      </c>
      <c r="J74" s="1" t="s">
        <v>356</v>
      </c>
      <c r="K74" s="1" t="s">
        <v>431</v>
      </c>
      <c r="L74" s="1" t="s">
        <v>469</v>
      </c>
      <c r="M74" s="1"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1" t="s">
        <v>326</v>
      </c>
      <c r="J75" s="1" t="s">
        <v>362</v>
      </c>
      <c r="K75" s="1" t="s">
        <v>431</v>
      </c>
      <c r="L75" s="1" t="s">
        <v>470</v>
      </c>
      <c r="M75" s="1"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1" t="s">
        <v>310</v>
      </c>
      <c r="J76" s="1" t="s">
        <v>343</v>
      </c>
      <c r="K76" s="1" t="s">
        <v>431</v>
      </c>
      <c r="L76" s="1" t="s">
        <v>471</v>
      </c>
      <c r="M76" s="1"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1" t="s">
        <v>329</v>
      </c>
      <c r="J77" s="1" t="s">
        <v>365</v>
      </c>
      <c r="K77" s="1" t="s">
        <v>431</v>
      </c>
      <c r="L77" s="1" t="s">
        <v>462</v>
      </c>
      <c r="M77" s="1"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1" t="s">
        <v>329</v>
      </c>
      <c r="J78" s="1" t="s">
        <v>365</v>
      </c>
      <c r="K78" s="1" t="s">
        <v>431</v>
      </c>
      <c r="L78" s="1" t="s">
        <v>463</v>
      </c>
      <c r="M78" s="1"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1" t="s">
        <v>329</v>
      </c>
      <c r="J79" s="1" t="s">
        <v>365</v>
      </c>
      <c r="K79" s="1" t="s">
        <v>431</v>
      </c>
      <c r="L79" s="1" t="s">
        <v>464</v>
      </c>
      <c r="M79" s="1"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1" t="s">
        <v>314</v>
      </c>
      <c r="J80" s="1" t="s">
        <v>347</v>
      </c>
      <c r="K80" s="1" t="s">
        <v>431</v>
      </c>
      <c r="L80" s="1" t="s">
        <v>472</v>
      </c>
      <c r="M80" s="1"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1" t="s">
        <v>314</v>
      </c>
      <c r="J81" s="1" t="s">
        <v>347</v>
      </c>
      <c r="K81" s="1" t="s">
        <v>431</v>
      </c>
      <c r="L81" s="1" t="s">
        <v>473</v>
      </c>
      <c r="M81" s="1"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1" t="s">
        <v>314</v>
      </c>
      <c r="J82" s="1" t="s">
        <v>347</v>
      </c>
      <c r="K82" s="1" t="s">
        <v>431</v>
      </c>
      <c r="L82" s="1" t="s">
        <v>474</v>
      </c>
      <c r="M82" s="1"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1" t="s">
        <v>314</v>
      </c>
      <c r="J83" s="1" t="s">
        <v>347</v>
      </c>
      <c r="K83" s="1" t="s">
        <v>431</v>
      </c>
      <c r="L83" s="1" t="s">
        <v>475</v>
      </c>
      <c r="M83" s="1"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1" t="s">
        <v>314</v>
      </c>
      <c r="J84" s="1" t="s">
        <v>347</v>
      </c>
      <c r="K84" s="1" t="s">
        <v>431</v>
      </c>
      <c r="L84" s="1" t="s">
        <v>476</v>
      </c>
      <c r="M84" s="1"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1" t="s">
        <v>323</v>
      </c>
      <c r="J85" s="1" t="s">
        <v>359</v>
      </c>
      <c r="K85" s="1" t="s">
        <v>431</v>
      </c>
      <c r="L85" s="1" t="s">
        <v>477</v>
      </c>
      <c r="M85" s="1"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1" t="s">
        <v>323</v>
      </c>
      <c r="J86" s="1" t="s">
        <v>359</v>
      </c>
      <c r="K86" s="1" t="s">
        <v>431</v>
      </c>
      <c r="L86" s="1" t="s">
        <v>478</v>
      </c>
      <c r="M86" s="1"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1" t="s">
        <v>323</v>
      </c>
      <c r="J87" s="1" t="s">
        <v>359</v>
      </c>
      <c r="K87" s="1" t="s">
        <v>431</v>
      </c>
      <c r="L87" s="1" t="s">
        <v>479</v>
      </c>
      <c r="M87" s="1"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1" t="s">
        <v>323</v>
      </c>
      <c r="J88" s="1" t="s">
        <v>359</v>
      </c>
      <c r="K88" s="1" t="s">
        <v>431</v>
      </c>
      <c r="L88" s="1" t="s">
        <v>480</v>
      </c>
      <c r="M88" s="1"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1" t="s">
        <v>333</v>
      </c>
      <c r="J89" s="1" t="s">
        <v>369</v>
      </c>
      <c r="K89" s="1" t="s">
        <v>431</v>
      </c>
      <c r="L89" s="1" t="s">
        <v>481</v>
      </c>
      <c r="M89" s="1"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1" t="s">
        <v>323</v>
      </c>
      <c r="J90" s="1" t="s">
        <v>359</v>
      </c>
      <c r="K90" s="1" t="s">
        <v>431</v>
      </c>
      <c r="L90" s="1" t="s">
        <v>482</v>
      </c>
      <c r="M90" s="1"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1" t="s">
        <v>323</v>
      </c>
      <c r="J91" s="1" t="s">
        <v>359</v>
      </c>
      <c r="K91" s="1" t="s">
        <v>431</v>
      </c>
      <c r="L91" s="1" t="s">
        <v>483</v>
      </c>
      <c r="M91" s="1"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1" t="s">
        <v>317</v>
      </c>
      <c r="J92" s="1" t="s">
        <v>351</v>
      </c>
      <c r="K92" s="1" t="s">
        <v>431</v>
      </c>
      <c r="L92" s="1" t="s">
        <v>484</v>
      </c>
      <c r="M92" s="1"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1" t="s">
        <v>325</v>
      </c>
      <c r="J93" s="1" t="s">
        <v>361</v>
      </c>
      <c r="K93" s="1" t="s">
        <v>431</v>
      </c>
      <c r="L93" s="1" t="s">
        <v>485</v>
      </c>
      <c r="M93" s="1"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1" t="s">
        <v>317</v>
      </c>
      <c r="J94" s="1" t="s">
        <v>351</v>
      </c>
      <c r="K94" s="1" t="s">
        <v>431</v>
      </c>
      <c r="L94" s="1" t="s">
        <v>486</v>
      </c>
      <c r="M94" s="1"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1" t="s">
        <v>310</v>
      </c>
      <c r="J95" s="1" t="s">
        <v>343</v>
      </c>
      <c r="K95" s="1" t="s">
        <v>431</v>
      </c>
      <c r="L95" s="1" t="s">
        <v>487</v>
      </c>
      <c r="M95" s="1"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1" t="s">
        <v>317</v>
      </c>
      <c r="J96" s="1" t="s">
        <v>351</v>
      </c>
      <c r="K96" s="1" t="s">
        <v>431</v>
      </c>
      <c r="L96" s="1" t="s">
        <v>488</v>
      </c>
      <c r="M96" s="1"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1" t="s">
        <v>317</v>
      </c>
      <c r="J97" s="1" t="s">
        <v>351</v>
      </c>
      <c r="K97" s="1" t="s">
        <v>431</v>
      </c>
      <c r="L97" s="1" t="s">
        <v>489</v>
      </c>
      <c r="M97" s="1"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1" t="s">
        <v>317</v>
      </c>
      <c r="J98" s="1" t="s">
        <v>351</v>
      </c>
      <c r="K98" s="1" t="s">
        <v>431</v>
      </c>
      <c r="L98" s="1" t="s">
        <v>490</v>
      </c>
      <c r="M98" s="1"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1" t="s">
        <v>310</v>
      </c>
      <c r="J99" s="1" t="s">
        <v>343</v>
      </c>
      <c r="K99" s="1" t="s">
        <v>431</v>
      </c>
      <c r="L99" s="1" t="s">
        <v>491</v>
      </c>
      <c r="M99" s="1"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1" t="s">
        <v>317</v>
      </c>
      <c r="J100" s="1" t="s">
        <v>351</v>
      </c>
      <c r="K100" s="1" t="s">
        <v>431</v>
      </c>
      <c r="L100" s="1" t="s">
        <v>492</v>
      </c>
      <c r="M100" s="1"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1" t="s">
        <v>324</v>
      </c>
      <c r="J101" s="1" t="s">
        <v>360</v>
      </c>
      <c r="K101" s="1" t="s">
        <v>431</v>
      </c>
      <c r="L101" s="1" t="s">
        <v>493</v>
      </c>
      <c r="M101" s="1"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1" t="s">
        <v>317</v>
      </c>
      <c r="J102" s="1" t="s">
        <v>351</v>
      </c>
      <c r="K102" s="1" t="s">
        <v>431</v>
      </c>
      <c r="L102" s="1" t="s">
        <v>494</v>
      </c>
      <c r="M102" s="1"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1" t="s">
        <v>317</v>
      </c>
      <c r="J103" s="1" t="s">
        <v>351</v>
      </c>
      <c r="K103" s="1" t="s">
        <v>431</v>
      </c>
      <c r="L103" s="1" t="s">
        <v>495</v>
      </c>
      <c r="M103" s="1"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1" t="s">
        <v>317</v>
      </c>
      <c r="J104" s="1" t="s">
        <v>351</v>
      </c>
      <c r="K104" s="1" t="s">
        <v>431</v>
      </c>
      <c r="L104" s="1" t="s">
        <v>496</v>
      </c>
      <c r="M104" s="1"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1" t="s">
        <v>497</v>
      </c>
      <c r="J105" s="1" t="s">
        <v>340</v>
      </c>
      <c r="K105" s="1" t="s">
        <v>431</v>
      </c>
      <c r="L105" s="1" t="s">
        <v>498</v>
      </c>
      <c r="M105" s="1"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1" t="s">
        <v>317</v>
      </c>
      <c r="J106" s="1" t="s">
        <v>351</v>
      </c>
      <c r="K106" s="1" t="s">
        <v>431</v>
      </c>
      <c r="L106" s="1" t="s">
        <v>499</v>
      </c>
      <c r="M106" s="1"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1" t="s">
        <v>333</v>
      </c>
      <c r="J107" s="1" t="s">
        <v>369</v>
      </c>
      <c r="K107" s="1" t="s">
        <v>431</v>
      </c>
      <c r="L107" s="1" t="s">
        <v>500</v>
      </c>
      <c r="M107" s="1"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1" t="s">
        <v>317</v>
      </c>
      <c r="J108" s="1" t="s">
        <v>351</v>
      </c>
      <c r="K108" s="1" t="s">
        <v>431</v>
      </c>
      <c r="L108" s="1" t="s">
        <v>501</v>
      </c>
      <c r="M108" s="1"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1" t="s">
        <v>328</v>
      </c>
      <c r="J109" s="1" t="s">
        <v>364</v>
      </c>
      <c r="K109" s="1" t="s">
        <v>431</v>
      </c>
      <c r="L109" s="1" t="s">
        <v>502</v>
      </c>
      <c r="M109" s="1"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1" t="s">
        <v>310</v>
      </c>
      <c r="J110" s="1" t="s">
        <v>343</v>
      </c>
      <c r="K110" s="1" t="s">
        <v>431</v>
      </c>
      <c r="L110" s="1" t="s">
        <v>503</v>
      </c>
      <c r="M110" s="1"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1" t="s">
        <v>317</v>
      </c>
      <c r="J111" s="1" t="s">
        <v>351</v>
      </c>
      <c r="K111" s="1" t="s">
        <v>431</v>
      </c>
      <c r="L111" s="1" t="s">
        <v>504</v>
      </c>
      <c r="M111" s="1"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1" t="s">
        <v>317</v>
      </c>
      <c r="J112" s="1" t="s">
        <v>351</v>
      </c>
      <c r="K112" s="1" t="s">
        <v>431</v>
      </c>
      <c r="L112" s="1" t="s">
        <v>505</v>
      </c>
      <c r="M112" s="1"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1" t="s">
        <v>506</v>
      </c>
      <c r="J113" s="1" t="s">
        <v>358</v>
      </c>
      <c r="K113" s="1" t="s">
        <v>431</v>
      </c>
      <c r="L113" s="1" t="s">
        <v>507</v>
      </c>
      <c r="M113" s="1"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1" t="s">
        <v>324</v>
      </c>
      <c r="J114" s="1" t="s">
        <v>360</v>
      </c>
      <c r="K114" s="1" t="s">
        <v>431</v>
      </c>
      <c r="L114" s="1" t="s">
        <v>508</v>
      </c>
      <c r="M114" s="1"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1" t="s">
        <v>328</v>
      </c>
      <c r="J115" s="1" t="s">
        <v>364</v>
      </c>
      <c r="K115" s="1" t="s">
        <v>431</v>
      </c>
      <c r="L115" s="1" t="s">
        <v>509</v>
      </c>
      <c r="M115" s="1"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1" t="s">
        <v>309</v>
      </c>
      <c r="J116" s="1" t="s">
        <v>342</v>
      </c>
      <c r="K116" s="1" t="s">
        <v>431</v>
      </c>
      <c r="L116" s="1" t="s">
        <v>510</v>
      </c>
      <c r="M116" s="1"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1" t="s">
        <v>310</v>
      </c>
      <c r="J117" s="1" t="s">
        <v>343</v>
      </c>
      <c r="K117" s="1" t="s">
        <v>431</v>
      </c>
      <c r="L117" s="1" t="s">
        <v>511</v>
      </c>
      <c r="M117" s="1"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1" t="s">
        <v>310</v>
      </c>
      <c r="J118" s="1" t="s">
        <v>343</v>
      </c>
      <c r="K118" s="1" t="s">
        <v>431</v>
      </c>
      <c r="L118" s="1" t="s">
        <v>512</v>
      </c>
      <c r="M118" s="1"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1" t="s">
        <v>310</v>
      </c>
      <c r="J119" s="1" t="s">
        <v>343</v>
      </c>
      <c r="K119" s="1" t="s">
        <v>431</v>
      </c>
      <c r="L119" s="1" t="s">
        <v>513</v>
      </c>
      <c r="M119" s="1"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1:AJ3"/>
  <sheetViews>
    <sheetView tabSelected="1" workbookViewId="0">
      <selection activeCell="C1" sqref="C1"/>
    </sheetView>
  </sheetViews>
  <sheetFormatPr baseColWidth="10" defaultColWidth="11.5546875" defaultRowHeight="13.1" x14ac:dyDescent="0.25"/>
  <cols>
    <col min="1" max="1" width="26.5546875" style="1" bestFit="1" customWidth="1"/>
    <col min="2" max="2" width="22.5546875" style="1" bestFit="1" customWidth="1"/>
    <col min="3" max="3" width="22.44140625" style="1" bestFit="1" customWidth="1"/>
    <col min="4" max="4" width="21.33203125" style="1" bestFit="1" customWidth="1"/>
    <col min="5" max="5" width="20.6640625" style="1" bestFit="1" customWidth="1"/>
    <col min="6" max="6" width="21.33203125" style="1" bestFit="1" customWidth="1"/>
    <col min="7" max="7" width="28.44140625" style="1" bestFit="1" customWidth="1"/>
    <col min="8" max="8" width="29.109375" style="1" bestFit="1" customWidth="1"/>
    <col min="9" max="9" width="37"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664062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6.109375" style="1" bestFit="1" customWidth="1"/>
    <col min="22" max="22" width="26.6640625" style="1" bestFit="1" customWidth="1"/>
    <col min="23" max="23" width="34.33203125" style="1" bestFit="1" customWidth="1"/>
    <col min="24" max="24" width="34.88671875" style="1" bestFit="1" customWidth="1"/>
    <col min="25" max="25" width="38.6640625" style="1" bestFit="1" customWidth="1"/>
    <col min="26" max="26" width="22.33203125" style="1" bestFit="1" customWidth="1"/>
    <col min="27" max="27" width="19.6640625" style="1" bestFit="1" customWidth="1"/>
    <col min="28" max="28" width="20.33203125" style="1" bestFit="1" customWidth="1"/>
    <col min="29" max="29" width="27" style="1" bestFit="1" customWidth="1"/>
    <col min="30" max="30" width="27.5546875" style="1" bestFit="1" customWidth="1"/>
    <col min="31" max="31" width="35.33203125" style="1" bestFit="1" customWidth="1"/>
    <col min="32" max="32" width="35.6640625" style="1" bestFit="1" customWidth="1"/>
    <col min="33" max="34" width="23.33203125" style="1" bestFit="1" customWidth="1"/>
    <col min="35" max="35" width="15.5546875" style="1" bestFit="1" customWidth="1"/>
    <col min="36" max="36" width="12.5546875" style="1" bestFit="1" customWidth="1"/>
    <col min="37" max="16384" width="11.5546875" style="1"/>
  </cols>
  <sheetData>
    <row r="1" spans="1:36" x14ac:dyDescent="0.25">
      <c r="C1" s="13" t="s">
        <v>586</v>
      </c>
    </row>
    <row r="2" spans="1:36"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585</v>
      </c>
      <c r="S2" s="1" t="s">
        <v>529</v>
      </c>
      <c r="T2" s="1" t="s">
        <v>530</v>
      </c>
      <c r="U2" s="1" t="s">
        <v>531</v>
      </c>
      <c r="V2" s="1" t="s">
        <v>532</v>
      </c>
      <c r="W2" s="1" t="s">
        <v>533</v>
      </c>
      <c r="X2" s="1" t="s">
        <v>534</v>
      </c>
      <c r="Y2" s="1" t="s">
        <v>535</v>
      </c>
      <c r="Z2" s="1" t="s">
        <v>538</v>
      </c>
      <c r="AA2" s="1" t="s">
        <v>536</v>
      </c>
      <c r="AB2" s="1" t="s">
        <v>537</v>
      </c>
      <c r="AC2" s="1" t="s">
        <v>539</v>
      </c>
      <c r="AD2" s="1" t="s">
        <v>540</v>
      </c>
      <c r="AE2" s="1" t="s">
        <v>541</v>
      </c>
      <c r="AF2" s="1" t="s">
        <v>542</v>
      </c>
      <c r="AG2" s="1" t="s">
        <v>543</v>
      </c>
      <c r="AH2" s="1" t="s">
        <v>544</v>
      </c>
      <c r="AI2" s="1" t="s">
        <v>545</v>
      </c>
      <c r="AJ2" s="1" t="s">
        <v>546</v>
      </c>
    </row>
    <row r="3" spans="1:36" x14ac:dyDescent="0.25">
      <c r="A3" s="1" t="s">
        <v>4</v>
      </c>
      <c r="B3" s="1" t="s">
        <v>5</v>
      </c>
      <c r="C3" s="18">
        <v>44991</v>
      </c>
      <c r="D3" s="1" t="s">
        <v>589</v>
      </c>
      <c r="E3" s="1" t="s">
        <v>120</v>
      </c>
      <c r="F3" s="1" t="s">
        <v>47</v>
      </c>
      <c r="G3" s="1" t="s">
        <v>285</v>
      </c>
      <c r="H3" s="1" t="s">
        <v>297</v>
      </c>
      <c r="I3" s="1" t="s">
        <v>309</v>
      </c>
      <c r="J3" s="1" t="s">
        <v>342</v>
      </c>
      <c r="Q3" s="1">
        <v>1</v>
      </c>
      <c r="S3" s="1" t="s">
        <v>200</v>
      </c>
      <c r="T3" s="1" t="s">
        <v>59</v>
      </c>
      <c r="U3" s="1" t="s">
        <v>285</v>
      </c>
      <c r="V3" s="1" t="s">
        <v>297</v>
      </c>
      <c r="W3" s="1" t="s">
        <v>314</v>
      </c>
      <c r="X3" s="1" t="s">
        <v>347</v>
      </c>
      <c r="Z3" s="1">
        <v>100</v>
      </c>
      <c r="AA3" s="1" t="s">
        <v>67</v>
      </c>
      <c r="AB3" s="1" t="s">
        <v>41</v>
      </c>
      <c r="AC3" s="1" t="s">
        <v>285</v>
      </c>
      <c r="AD3" s="1" t="s">
        <v>297</v>
      </c>
      <c r="AE3" s="1" t="s">
        <v>320</v>
      </c>
      <c r="AF3" s="1" t="s">
        <v>355</v>
      </c>
      <c r="AG3" s="1">
        <v>1</v>
      </c>
      <c r="AH3" s="1" t="s">
        <v>587</v>
      </c>
      <c r="AJ3" s="1" t="s">
        <v>588</v>
      </c>
    </row>
  </sheetData>
  <sortState ref="A3:AJ3">
    <sortCondition ref="C3"/>
    <sortCondition descending="1" ref="B3"/>
  </sortState>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election activeCell="A15" sqref="A15:H15"/>
    </sheetView>
  </sheetViews>
  <sheetFormatPr baseColWidth="10" defaultColWidth="11.5546875" defaultRowHeight="13.1" x14ac:dyDescent="0.25"/>
  <cols>
    <col min="1" max="1" width="19.77734375" style="1" bestFit="1" customWidth="1"/>
    <col min="2" max="3" width="13" style="1" bestFit="1" customWidth="1"/>
    <col min="4" max="4" width="10" style="1" customWidth="1"/>
    <col min="5" max="5" width="11.5546875" style="1"/>
    <col min="6" max="6" width="16.77734375" style="1" bestFit="1" customWidth="1"/>
    <col min="7" max="7" width="23.21875" style="1" bestFit="1" customWidth="1"/>
    <col min="8" max="8" width="7.21875" style="1" bestFit="1" customWidth="1"/>
    <col min="9" max="16384" width="11.5546875" style="1"/>
  </cols>
  <sheetData>
    <row r="1" spans="1:8" x14ac:dyDescent="0.25">
      <c r="A1" s="1">
        <f>'Accueil création'!$F$1</f>
        <v>2023</v>
      </c>
    </row>
    <row r="3" spans="1:8" x14ac:dyDescent="0.25">
      <c r="A3" s="19" t="str">
        <f>"État des menus midi retraite du mois de janvier "&amp;$A$1&amp;"."</f>
        <v>État des menus midi retraite du mois de janvier 2023.</v>
      </c>
      <c r="B3" s="19"/>
      <c r="C3" s="19"/>
      <c r="D3" s="19"/>
      <c r="E3" s="19"/>
      <c r="F3" s="19"/>
      <c r="G3" s="19"/>
      <c r="H3" s="19"/>
    </row>
    <row r="4" spans="1:8" x14ac:dyDescent="0.25">
      <c r="A4" s="1" t="s">
        <v>514</v>
      </c>
      <c r="B4" s="1" t="s">
        <v>547</v>
      </c>
      <c r="C4" s="1" t="s">
        <v>548</v>
      </c>
      <c r="D4" s="1" t="s">
        <v>549</v>
      </c>
      <c r="E4" s="1" t="s">
        <v>550</v>
      </c>
      <c r="F4" s="1" t="s">
        <v>551</v>
      </c>
      <c r="G4" s="1" t="s">
        <v>544</v>
      </c>
      <c r="H4" s="1" t="s">
        <v>552</v>
      </c>
    </row>
    <row r="6" spans="1:8" x14ac:dyDescent="0.25">
      <c r="A6" s="19"/>
      <c r="B6" s="19"/>
      <c r="C6" s="19"/>
      <c r="D6" s="19"/>
      <c r="E6" s="19"/>
      <c r="F6" s="19"/>
      <c r="G6" s="19"/>
      <c r="H6" s="19"/>
    </row>
    <row r="7" spans="1:8" x14ac:dyDescent="0.25">
      <c r="A7" s="19" t="str">
        <f>"État des menus midi retraite du mois de février "&amp;$A$1&amp;"."</f>
        <v>État des menus midi retraite du mois de février 2023.</v>
      </c>
      <c r="B7" s="19"/>
      <c r="C7" s="19"/>
      <c r="D7" s="19"/>
      <c r="E7" s="19"/>
      <c r="F7" s="19"/>
      <c r="G7" s="19"/>
      <c r="H7" s="19"/>
    </row>
    <row r="8" spans="1:8" x14ac:dyDescent="0.25">
      <c r="A8" s="1" t="s">
        <v>514</v>
      </c>
      <c r="B8" s="1" t="s">
        <v>547</v>
      </c>
      <c r="C8" s="1" t="s">
        <v>548</v>
      </c>
      <c r="D8" s="1" t="s">
        <v>549</v>
      </c>
      <c r="E8" s="1" t="s">
        <v>550</v>
      </c>
      <c r="F8" s="1" t="s">
        <v>551</v>
      </c>
      <c r="G8" s="1" t="s">
        <v>544</v>
      </c>
      <c r="H8" s="1" t="s">
        <v>552</v>
      </c>
    </row>
    <row r="9" spans="1:8" x14ac:dyDescent="0.25">
      <c r="A9" s="17"/>
    </row>
    <row r="10" spans="1:8" x14ac:dyDescent="0.25">
      <c r="A10" s="19" t="str">
        <f ca="1">"Imprimé à Limeil-Brévannes, le "&amp;TEXT(TODAY(),"jjjj j mmmm aaaa")&amp;"."</f>
        <v>Imprimé à Limeil-Brévannes, le vendredi 3 mars 2023.</v>
      </c>
      <c r="B10" s="19"/>
      <c r="C10" s="19"/>
      <c r="D10" s="19"/>
      <c r="E10" s="19"/>
      <c r="F10" s="19"/>
      <c r="G10" s="19"/>
      <c r="H10" s="19"/>
    </row>
    <row r="11" spans="1:8" x14ac:dyDescent="0.25">
      <c r="A11" s="19" t="str">
        <f>"État des menus midi retraite du mois de mars "&amp;$A$1&amp;"."</f>
        <v>État des menus midi retraite du mois de mars 2023.</v>
      </c>
      <c r="B11" s="19"/>
      <c r="C11" s="19"/>
      <c r="D11" s="19"/>
      <c r="E11" s="19"/>
      <c r="F11" s="19"/>
      <c r="G11" s="19"/>
      <c r="H11" s="19"/>
    </row>
    <row r="12" spans="1:8" x14ac:dyDescent="0.25">
      <c r="A12" s="1" t="s">
        <v>514</v>
      </c>
      <c r="B12" s="1" t="s">
        <v>547</v>
      </c>
      <c r="C12" s="1" t="s">
        <v>548</v>
      </c>
      <c r="D12" s="1" t="s">
        <v>549</v>
      </c>
      <c r="E12" s="1" t="s">
        <v>550</v>
      </c>
      <c r="F12" s="1" t="s">
        <v>551</v>
      </c>
      <c r="G12" s="1" t="s">
        <v>544</v>
      </c>
      <c r="H12" s="1" t="s">
        <v>552</v>
      </c>
    </row>
    <row r="13" spans="1:8" x14ac:dyDescent="0.25">
      <c r="A13" s="17">
        <v>44991</v>
      </c>
      <c r="B13" s="1" t="s">
        <v>120</v>
      </c>
      <c r="C13" s="1" t="s">
        <v>200</v>
      </c>
      <c r="D13" s="1" t="s">
        <v>67</v>
      </c>
      <c r="F13" s="1" t="s">
        <v>4</v>
      </c>
      <c r="G13" s="1" t="s">
        <v>587</v>
      </c>
      <c r="H13" s="1" t="s">
        <v>588</v>
      </c>
    </row>
    <row r="14" spans="1:8" x14ac:dyDescent="0.25">
      <c r="A14" s="19" t="str">
        <f ca="1">"Imprimé à Limeil-Brévannes, le "&amp;TEXT(TODAY(),"jjjj j mmmm aaaa")&amp;"."</f>
        <v>Imprimé à Limeil-Brévannes, le vendredi 3 mars 2023.</v>
      </c>
      <c r="B14" s="19"/>
      <c r="C14" s="19"/>
      <c r="D14" s="19"/>
      <c r="E14" s="19"/>
      <c r="F14" s="19"/>
      <c r="G14" s="19"/>
      <c r="H14" s="19"/>
    </row>
    <row r="15" spans="1:8" x14ac:dyDescent="0.25">
      <c r="A15" s="19" t="str">
        <f>"État des menus midi retraite du mois d'avril "&amp;$A$1&amp;"."</f>
        <v>État des menus midi retraite du mois d'avril 2023.</v>
      </c>
      <c r="B15" s="19"/>
      <c r="C15" s="19"/>
      <c r="D15" s="19"/>
      <c r="E15" s="19"/>
      <c r="F15" s="19"/>
      <c r="G15" s="19"/>
      <c r="H15" s="19"/>
    </row>
    <row r="16" spans="1:8" x14ac:dyDescent="0.25">
      <c r="A16" s="1" t="s">
        <v>514</v>
      </c>
      <c r="B16" s="1" t="s">
        <v>547</v>
      </c>
      <c r="C16" s="1" t="s">
        <v>548</v>
      </c>
      <c r="D16" s="1" t="s">
        <v>549</v>
      </c>
      <c r="E16" s="1" t="s">
        <v>550</v>
      </c>
      <c r="F16" s="1" t="s">
        <v>551</v>
      </c>
      <c r="G16" s="1" t="s">
        <v>544</v>
      </c>
      <c r="H16" s="1" t="s">
        <v>552</v>
      </c>
    </row>
    <row r="18" spans="1:8" x14ac:dyDescent="0.25">
      <c r="A18" s="19" t="str">
        <f ca="1">"Imprimé à Limeil-Brévannes, le "&amp;TEXT(TODAY(),"jjjj j mmmm aaaa")&amp;"."</f>
        <v>Imprimé à Limeil-Brévannes, le vendredi 3 mars 2023.</v>
      </c>
      <c r="B18" s="19"/>
      <c r="C18" s="19"/>
      <c r="D18" s="19"/>
      <c r="E18" s="19"/>
      <c r="F18" s="19"/>
      <c r="G18" s="19"/>
      <c r="H18" s="19"/>
    </row>
    <row r="19" spans="1:8" x14ac:dyDescent="0.25">
      <c r="A19" s="19" t="str">
        <f>"État des menus midi retraite du mois de mai "&amp;$A$1&amp;"."</f>
        <v>État des menus midi retraite du mois de mai 2023.</v>
      </c>
      <c r="B19" s="19"/>
      <c r="C19" s="19"/>
      <c r="D19" s="19"/>
      <c r="E19" s="19"/>
      <c r="F19" s="19"/>
      <c r="G19" s="19"/>
      <c r="H19" s="19"/>
    </row>
    <row r="20" spans="1:8" x14ac:dyDescent="0.25">
      <c r="A20" s="1" t="s">
        <v>514</v>
      </c>
      <c r="B20" s="1" t="s">
        <v>547</v>
      </c>
      <c r="C20" s="1" t="s">
        <v>548</v>
      </c>
      <c r="D20" s="1" t="s">
        <v>549</v>
      </c>
      <c r="E20" s="1" t="s">
        <v>550</v>
      </c>
      <c r="F20" s="1" t="s">
        <v>551</v>
      </c>
      <c r="G20" s="1" t="s">
        <v>544</v>
      </c>
      <c r="H20" s="1" t="s">
        <v>552</v>
      </c>
    </row>
    <row r="22" spans="1:8" x14ac:dyDescent="0.25">
      <c r="A22" s="19" t="str">
        <f ca="1">"Imprimé à Limeil-Brévannes, le "&amp;TEXT(TODAY(),"jjjj j mmmm aaaa")&amp;"."</f>
        <v>Imprimé à Limeil-Brévannes, le vendredi 3 mars 2023.</v>
      </c>
      <c r="B22" s="19"/>
      <c r="C22" s="19"/>
      <c r="D22" s="19"/>
      <c r="E22" s="19"/>
      <c r="F22" s="19"/>
      <c r="G22" s="19"/>
      <c r="H22" s="19"/>
    </row>
    <row r="23" spans="1:8" x14ac:dyDescent="0.25">
      <c r="A23" s="19" t="str">
        <f>"État des menus midi retraite du mois de juin "&amp;$A$1&amp;"."</f>
        <v>État des menus midi retraite du mois de juin 2023.</v>
      </c>
      <c r="B23" s="19"/>
      <c r="C23" s="19"/>
      <c r="D23" s="19"/>
      <c r="E23" s="19"/>
      <c r="F23" s="19"/>
      <c r="G23" s="19"/>
      <c r="H23" s="19"/>
    </row>
    <row r="24" spans="1:8" x14ac:dyDescent="0.25">
      <c r="A24" s="1" t="s">
        <v>514</v>
      </c>
      <c r="B24" s="1" t="s">
        <v>547</v>
      </c>
      <c r="C24" s="1" t="s">
        <v>548</v>
      </c>
      <c r="D24" s="1" t="s">
        <v>549</v>
      </c>
      <c r="E24" s="1" t="s">
        <v>550</v>
      </c>
      <c r="F24" s="1" t="s">
        <v>551</v>
      </c>
      <c r="G24" s="1" t="s">
        <v>544</v>
      </c>
      <c r="H24" s="1" t="s">
        <v>552</v>
      </c>
    </row>
    <row r="26" spans="1:8" x14ac:dyDescent="0.25">
      <c r="A26" s="19" t="str">
        <f ca="1">"Imprimé à Limeil-Brévannes, le "&amp;TEXT(TODAY(),"jjjj j mmmm aaaa")&amp;"."</f>
        <v>Imprimé à Limeil-Brévannes, le vendredi 3 mars 2023.</v>
      </c>
      <c r="B26" s="19"/>
      <c r="C26" s="19"/>
      <c r="D26" s="19"/>
      <c r="E26" s="19"/>
      <c r="F26" s="19"/>
      <c r="G26" s="19"/>
      <c r="H26" s="19"/>
    </row>
    <row r="27" spans="1:8" x14ac:dyDescent="0.25">
      <c r="A27" s="19" t="str">
        <f>"État des menus midi retraite du mois de juillet "&amp;$A$1&amp;"."</f>
        <v>État des menus midi retraite du mois de juillet 2023.</v>
      </c>
      <c r="B27" s="19"/>
      <c r="C27" s="19"/>
      <c r="D27" s="19"/>
      <c r="E27" s="19"/>
      <c r="F27" s="19"/>
      <c r="G27" s="19"/>
      <c r="H27" s="19"/>
    </row>
    <row r="28" spans="1:8" x14ac:dyDescent="0.25">
      <c r="A28" s="1" t="s">
        <v>514</v>
      </c>
      <c r="B28" s="1" t="s">
        <v>547</v>
      </c>
      <c r="C28" s="1" t="s">
        <v>548</v>
      </c>
      <c r="D28" s="1" t="s">
        <v>549</v>
      </c>
      <c r="E28" s="1" t="s">
        <v>550</v>
      </c>
      <c r="F28" s="1" t="s">
        <v>551</v>
      </c>
      <c r="G28" s="1" t="s">
        <v>544</v>
      </c>
      <c r="H28" s="1" t="s">
        <v>552</v>
      </c>
    </row>
    <row r="30" spans="1:8" x14ac:dyDescent="0.25">
      <c r="A30" s="19" t="str">
        <f ca="1">"Imprimé à Limeil-Brévannes, le "&amp;TEXT(TODAY(),"jjjj j mmmm aaaa")&amp;"."</f>
        <v>Imprimé à Limeil-Brévannes, le vendredi 3 mars 2023.</v>
      </c>
      <c r="B30" s="19"/>
      <c r="C30" s="19"/>
      <c r="D30" s="19"/>
      <c r="E30" s="19"/>
      <c r="F30" s="19"/>
      <c r="G30" s="19"/>
      <c r="H30" s="19"/>
    </row>
    <row r="31" spans="1:8" x14ac:dyDescent="0.25">
      <c r="A31" s="19" t="str">
        <f>"État des menus midi retraite du mois d'août "&amp;$A$1&amp;"."</f>
        <v>État des menus midi retraite du mois d'août 2023.</v>
      </c>
      <c r="B31" s="19"/>
      <c r="C31" s="19"/>
      <c r="D31" s="19"/>
      <c r="E31" s="19"/>
      <c r="F31" s="19"/>
      <c r="G31" s="19"/>
      <c r="H31" s="19"/>
    </row>
    <row r="32" spans="1:8" x14ac:dyDescent="0.25">
      <c r="A32" s="1" t="s">
        <v>514</v>
      </c>
      <c r="B32" s="1" t="s">
        <v>547</v>
      </c>
      <c r="C32" s="1" t="s">
        <v>548</v>
      </c>
      <c r="D32" s="1" t="s">
        <v>549</v>
      </c>
      <c r="E32" s="1" t="s">
        <v>550</v>
      </c>
      <c r="F32" s="1" t="s">
        <v>551</v>
      </c>
      <c r="G32" s="1" t="s">
        <v>544</v>
      </c>
      <c r="H32" s="1" t="s">
        <v>552</v>
      </c>
    </row>
    <row r="34" spans="1:8" x14ac:dyDescent="0.25">
      <c r="A34" s="19" t="str">
        <f ca="1">"Imprimé à Limeil-Brévannes, le "&amp;TEXT(TODAY(),"jjjj j mmmm aaaa")&amp;"."</f>
        <v>Imprimé à Limeil-Brévannes, le vendredi 3 mars 2023.</v>
      </c>
      <c r="B34" s="19"/>
      <c r="C34" s="19"/>
      <c r="D34" s="19"/>
      <c r="E34" s="19"/>
      <c r="F34" s="19"/>
      <c r="G34" s="19"/>
      <c r="H34" s="19"/>
    </row>
    <row r="35" spans="1:8" x14ac:dyDescent="0.25">
      <c r="A35" s="19" t="str">
        <f>"État des menus midi retraite du mois de septembre "&amp;$A$1&amp;"."</f>
        <v>État des menus midi retraite du mois de septembre 2023.</v>
      </c>
      <c r="B35" s="19"/>
      <c r="C35" s="19"/>
      <c r="D35" s="19"/>
      <c r="E35" s="19"/>
      <c r="F35" s="19"/>
      <c r="G35" s="19"/>
      <c r="H35" s="19"/>
    </row>
    <row r="36" spans="1:8" x14ac:dyDescent="0.25">
      <c r="A36" s="1" t="s">
        <v>514</v>
      </c>
      <c r="B36" s="1" t="s">
        <v>547</v>
      </c>
      <c r="C36" s="1" t="s">
        <v>548</v>
      </c>
      <c r="D36" s="1" t="s">
        <v>549</v>
      </c>
      <c r="E36" s="1" t="s">
        <v>550</v>
      </c>
      <c r="F36" s="1" t="s">
        <v>551</v>
      </c>
      <c r="G36" s="1" t="s">
        <v>544</v>
      </c>
      <c r="H36" s="1" t="s">
        <v>552</v>
      </c>
    </row>
    <row r="38" spans="1:8" x14ac:dyDescent="0.25">
      <c r="A38" s="19" t="str">
        <f ca="1">"Imprimé à Limeil-Brévannes, le "&amp;TEXT(TODAY(),"jjjj j mmmm aaaa")&amp;"."</f>
        <v>Imprimé à Limeil-Brévannes, le vendredi 3 mars 2023.</v>
      </c>
      <c r="B38" s="19"/>
      <c r="C38" s="19"/>
      <c r="D38" s="19"/>
      <c r="E38" s="19"/>
      <c r="F38" s="19"/>
      <c r="G38" s="19"/>
      <c r="H38" s="19"/>
    </row>
    <row r="39" spans="1:8" x14ac:dyDescent="0.25">
      <c r="A39" s="19" t="str">
        <f>"État des menus midi retraite du mois d'octobre "&amp;$A$1&amp;"."</f>
        <v>État des menus midi retraite du mois d'octobre 2023.</v>
      </c>
      <c r="B39" s="19"/>
      <c r="C39" s="19"/>
      <c r="D39" s="19"/>
      <c r="E39" s="19"/>
      <c r="F39" s="19"/>
      <c r="G39" s="19"/>
      <c r="H39" s="19"/>
    </row>
    <row r="40" spans="1:8" x14ac:dyDescent="0.25">
      <c r="A40" s="1" t="s">
        <v>514</v>
      </c>
      <c r="B40" s="1" t="s">
        <v>547</v>
      </c>
      <c r="C40" s="1" t="s">
        <v>548</v>
      </c>
      <c r="D40" s="1" t="s">
        <v>549</v>
      </c>
      <c r="E40" s="1" t="s">
        <v>550</v>
      </c>
      <c r="F40" s="1" t="s">
        <v>551</v>
      </c>
      <c r="G40" s="1" t="s">
        <v>544</v>
      </c>
      <c r="H40" s="1" t="s">
        <v>552</v>
      </c>
    </row>
    <row r="42" spans="1:8" x14ac:dyDescent="0.25">
      <c r="A42" s="19" t="str">
        <f ca="1">"Imprimé à Limeil-Brévannes, le "&amp;TEXT(TODAY(),"jjjj j mmmm aaaa")&amp;"."</f>
        <v>Imprimé à Limeil-Brévannes, le vendredi 3 mars 2023.</v>
      </c>
      <c r="B42" s="19"/>
      <c r="C42" s="19"/>
      <c r="D42" s="19"/>
      <c r="E42" s="19"/>
      <c r="F42" s="19"/>
      <c r="G42" s="19"/>
      <c r="H42" s="19"/>
    </row>
    <row r="43" spans="1:8" x14ac:dyDescent="0.25">
      <c r="A43" s="19" t="str">
        <f>"État des menus midi retraite du mois de novembre "&amp;$A$1&amp;"."</f>
        <v>État des menus midi retraite du mois de novembre 2023.</v>
      </c>
      <c r="B43" s="19"/>
      <c r="C43" s="19"/>
      <c r="D43" s="19"/>
      <c r="E43" s="19"/>
      <c r="F43" s="19"/>
      <c r="G43" s="19"/>
      <c r="H43" s="19"/>
    </row>
    <row r="44" spans="1:8" x14ac:dyDescent="0.25">
      <c r="A44" s="1" t="s">
        <v>514</v>
      </c>
      <c r="B44" s="1" t="s">
        <v>547</v>
      </c>
      <c r="C44" s="1" t="s">
        <v>548</v>
      </c>
      <c r="D44" s="1" t="s">
        <v>549</v>
      </c>
      <c r="E44" s="1" t="s">
        <v>550</v>
      </c>
      <c r="F44" s="1" t="s">
        <v>551</v>
      </c>
      <c r="G44" s="1" t="s">
        <v>544</v>
      </c>
      <c r="H44" s="1" t="s">
        <v>552</v>
      </c>
    </row>
    <row r="46" spans="1:8" x14ac:dyDescent="0.25">
      <c r="A46" s="19" t="str">
        <f ca="1">"Imprimé à Limeil-Brévannes, le "&amp;TEXT(TODAY(),"jjjj j mmmm aaaa")&amp;"."</f>
        <v>Imprimé à Limeil-Brévannes, le vendredi 3 mars 2023.</v>
      </c>
      <c r="B46" s="19"/>
      <c r="C46" s="19"/>
      <c r="D46" s="19"/>
      <c r="E46" s="19"/>
      <c r="F46" s="19"/>
      <c r="G46" s="19"/>
      <c r="H46" s="19"/>
    </row>
    <row r="47" spans="1:8" x14ac:dyDescent="0.25">
      <c r="A47" s="19" t="str">
        <f>"État des menus midi retraite du mois de décembre "&amp;$A$1&amp;"."</f>
        <v>État des menus midi retraite du mois de décembre 2023.</v>
      </c>
      <c r="B47" s="19"/>
      <c r="C47" s="19"/>
      <c r="D47" s="19"/>
      <c r="E47" s="19"/>
      <c r="F47" s="19"/>
      <c r="G47" s="19"/>
      <c r="H47" s="19"/>
    </row>
    <row r="48" spans="1:8" x14ac:dyDescent="0.25">
      <c r="A48" s="1" t="s">
        <v>514</v>
      </c>
      <c r="B48" s="1" t="s">
        <v>547</v>
      </c>
      <c r="C48" s="1" t="s">
        <v>548</v>
      </c>
      <c r="D48" s="1" t="s">
        <v>549</v>
      </c>
      <c r="E48" s="1" t="s">
        <v>550</v>
      </c>
      <c r="F48" s="1" t="s">
        <v>551</v>
      </c>
      <c r="G48" s="1" t="s">
        <v>544</v>
      </c>
      <c r="H48" s="1" t="s">
        <v>552</v>
      </c>
    </row>
    <row r="50" spans="1:8" x14ac:dyDescent="0.25">
      <c r="A50" s="19" t="str">
        <f ca="1">"Imprimé à Limeil-Brévannes, le "&amp;TEXT(TODAY(),"jjjj j mmmm aaaa")&amp;"."</f>
        <v>Imprimé à Limeil-Brévannes, le vendredi 3 mars 2023.</v>
      </c>
      <c r="B50" s="19"/>
      <c r="C50" s="19"/>
      <c r="D50" s="19"/>
      <c r="E50" s="19"/>
      <c r="F50" s="19"/>
      <c r="G50" s="19"/>
      <c r="H50" s="19"/>
    </row>
  </sheetData>
  <mergeCells count="24">
    <mergeCell ref="A43:H43"/>
    <mergeCell ref="A46:H46"/>
    <mergeCell ref="A47:H47"/>
    <mergeCell ref="A50:H50"/>
    <mergeCell ref="A34:H34"/>
    <mergeCell ref="A35:H35"/>
    <mergeCell ref="A38:H38"/>
    <mergeCell ref="A39:H39"/>
    <mergeCell ref="A42:H42"/>
    <mergeCell ref="A23:H23"/>
    <mergeCell ref="A26:H26"/>
    <mergeCell ref="A27:H27"/>
    <mergeCell ref="A30:H30"/>
    <mergeCell ref="A31:H31"/>
    <mergeCell ref="A14:H14"/>
    <mergeCell ref="A15:H15"/>
    <mergeCell ref="A18:H18"/>
    <mergeCell ref="A19:H19"/>
    <mergeCell ref="A22:H22"/>
    <mergeCell ref="A3:H3"/>
    <mergeCell ref="A6:H6"/>
    <mergeCell ref="A7:H7"/>
    <mergeCell ref="A10:H10"/>
    <mergeCell ref="A11:H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521435</xdr:colOff>
                    <xdr:row>1</xdr:row>
                    <xdr:rowOff>22671</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158698</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15114</xdr:colOff>
                    <xdr:row>0</xdr:row>
                    <xdr:rowOff>15114</xdr:rowOff>
                  </from>
                  <to>
                    <xdr:col>9</xdr:col>
                    <xdr:colOff>249382</xdr:colOff>
                    <xdr:row>1</xdr:row>
                    <xdr:rowOff>22671</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30228</xdr:colOff>
                    <xdr:row>0</xdr:row>
                    <xdr:rowOff>7557</xdr:rowOff>
                  </from>
                  <to>
                    <xdr:col>12</xdr:col>
                    <xdr:colOff>302281</xdr:colOff>
                    <xdr:row>1</xdr:row>
                    <xdr:rowOff>15114</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4" sqref="A4"/>
    </sheetView>
  </sheetViews>
  <sheetFormatPr baseColWidth="10" defaultColWidth="11.5546875" defaultRowHeight="13.1" x14ac:dyDescent="0.25"/>
  <cols>
    <col min="1" max="1" width="12.5546875" style="12" bestFit="1" customWidth="1"/>
    <col min="2" max="2" width="10.109375" style="12" customWidth="1"/>
    <col min="3" max="3" width="14.88671875" style="12" bestFit="1" customWidth="1"/>
    <col min="4" max="4" width="9.109375" style="12" customWidth="1"/>
    <col min="5" max="5" width="10" style="12" customWidth="1"/>
    <col min="6" max="6" width="11.5546875" style="12"/>
    <col min="7" max="7" width="13.109375" style="12" bestFit="1" customWidth="1"/>
    <col min="8" max="8" width="23.33203125" style="12" bestFit="1" customWidth="1"/>
    <col min="9" max="9" width="10.33203125" style="12" customWidth="1"/>
    <col min="10" max="16384" width="11.5546875" style="12"/>
  </cols>
  <sheetData>
    <row r="1" spans="1:9" x14ac:dyDescent="0.25">
      <c r="A1" s="12">
        <f>'Accueil création'!$F$1</f>
        <v>2023</v>
      </c>
    </row>
    <row r="3" spans="1:9" x14ac:dyDescent="0.25">
      <c r="A3" s="20" t="str">
        <f>"État des menus journaliers du mois de janvier "&amp;$A$1&amp;"."</f>
        <v>État des menus journaliers du mois de janvier 2023.</v>
      </c>
      <c r="B3" s="20"/>
      <c r="C3" s="20"/>
      <c r="D3" s="20"/>
      <c r="E3" s="20"/>
      <c r="F3" s="20"/>
      <c r="G3" s="20"/>
      <c r="H3" s="20"/>
      <c r="I3" s="20"/>
    </row>
    <row r="4" spans="1:9" x14ac:dyDescent="0.25">
      <c r="A4" s="1" t="s">
        <v>514</v>
      </c>
      <c r="B4" s="1" t="s">
        <v>547</v>
      </c>
      <c r="C4" s="14" t="s">
        <v>553</v>
      </c>
      <c r="D4" s="14" t="s">
        <v>548</v>
      </c>
      <c r="E4" s="14" t="s">
        <v>549</v>
      </c>
      <c r="F4" s="14" t="s">
        <v>550</v>
      </c>
      <c r="G4" s="14" t="s">
        <v>551</v>
      </c>
      <c r="H4" s="14" t="s">
        <v>544</v>
      </c>
      <c r="I4" s="14" t="s">
        <v>552</v>
      </c>
    </row>
    <row r="6" spans="1:9" x14ac:dyDescent="0.25">
      <c r="A6" s="20" t="str">
        <f ca="1">"Imprimé à Limeil-Brévannes, le "&amp;TEXT(TODAY(),"jjjj j mmmm aaaa")&amp;"."</f>
        <v>Imprimé à Limeil-Brévannes, le vendredi 3 mars 2023.</v>
      </c>
      <c r="B6" s="20"/>
      <c r="C6" s="20"/>
      <c r="D6" s="20"/>
      <c r="E6" s="20"/>
      <c r="F6" s="20"/>
      <c r="G6" s="20"/>
      <c r="H6" s="20"/>
      <c r="I6" s="20"/>
    </row>
    <row r="7" spans="1:9" x14ac:dyDescent="0.25">
      <c r="A7" s="20" t="str">
        <f>"État des menus journaliers du mois de février "&amp;$A$1&amp;"."</f>
        <v>État des menus journaliers du mois de février 2023.</v>
      </c>
      <c r="B7" s="20"/>
      <c r="C7" s="20"/>
      <c r="D7" s="20"/>
      <c r="E7" s="20"/>
      <c r="F7" s="20"/>
      <c r="G7" s="20"/>
      <c r="H7" s="20"/>
      <c r="I7" s="20"/>
    </row>
    <row r="8" spans="1:9" x14ac:dyDescent="0.25">
      <c r="A8" s="1" t="s">
        <v>514</v>
      </c>
      <c r="B8" s="1" t="s">
        <v>547</v>
      </c>
      <c r="C8" s="14" t="s">
        <v>553</v>
      </c>
      <c r="D8" s="14" t="s">
        <v>548</v>
      </c>
      <c r="E8" s="14" t="s">
        <v>549</v>
      </c>
      <c r="F8" s="14" t="s">
        <v>550</v>
      </c>
      <c r="G8" s="14" t="s">
        <v>551</v>
      </c>
      <c r="H8" s="14" t="s">
        <v>544</v>
      </c>
      <c r="I8" s="14" t="s">
        <v>552</v>
      </c>
    </row>
    <row r="10" spans="1:9" x14ac:dyDescent="0.25">
      <c r="A10" s="20" t="str">
        <f ca="1">"Imprimé à Limeil-Brévannes, le "&amp;TEXT(TODAY(),"jjjj j mmmm aaaa")&amp;"."</f>
        <v>Imprimé à Limeil-Brévannes, le vendredi 3 mars 2023.</v>
      </c>
      <c r="B10" s="20"/>
      <c r="C10" s="20"/>
      <c r="D10" s="20"/>
      <c r="E10" s="20"/>
      <c r="F10" s="20"/>
      <c r="G10" s="20"/>
      <c r="H10" s="20"/>
      <c r="I10" s="20"/>
    </row>
    <row r="11" spans="1:9" x14ac:dyDescent="0.25">
      <c r="A11" s="20" t="str">
        <f>"État des menus journaliers du mois de mars "&amp;$A$1&amp;"."</f>
        <v>État des menus journaliers du mois de mars 2023.</v>
      </c>
      <c r="B11" s="20"/>
      <c r="C11" s="20"/>
      <c r="D11" s="20"/>
      <c r="E11" s="20"/>
      <c r="F11" s="20"/>
      <c r="G11" s="20"/>
      <c r="H11" s="20"/>
      <c r="I11" s="20"/>
    </row>
    <row r="12" spans="1:9" x14ac:dyDescent="0.25">
      <c r="A12" s="1" t="s">
        <v>514</v>
      </c>
      <c r="B12" s="1" t="s">
        <v>547</v>
      </c>
      <c r="C12" s="14" t="s">
        <v>553</v>
      </c>
      <c r="D12" s="14" t="s">
        <v>548</v>
      </c>
      <c r="E12" s="14" t="s">
        <v>549</v>
      </c>
      <c r="F12" s="14" t="s">
        <v>550</v>
      </c>
      <c r="G12" s="14" t="s">
        <v>551</v>
      </c>
      <c r="H12" s="14" t="s">
        <v>544</v>
      </c>
      <c r="I12" s="14" t="s">
        <v>552</v>
      </c>
    </row>
    <row r="14" spans="1:9" x14ac:dyDescent="0.25">
      <c r="A14" s="20" t="str">
        <f ca="1">"Imprimé à Limeil-Brévannes, le "&amp;TEXT(TODAY(),"jjjj j mmmm aaaa")&amp;"."</f>
        <v>Imprimé à Limeil-Brévannes, le vendredi 3 mars 2023.</v>
      </c>
      <c r="B14" s="20"/>
      <c r="C14" s="20"/>
      <c r="D14" s="20"/>
      <c r="E14" s="20"/>
      <c r="F14" s="20"/>
      <c r="G14" s="20"/>
      <c r="H14" s="20"/>
      <c r="I14" s="20"/>
    </row>
    <row r="15" spans="1:9" x14ac:dyDescent="0.25">
      <c r="A15" s="20" t="str">
        <f>"État des menus journaliers du mois d'avril "&amp;$A$1&amp;"."</f>
        <v>État des menus journaliers du mois d'avril 2023.</v>
      </c>
      <c r="B15" s="20"/>
      <c r="C15" s="20"/>
      <c r="D15" s="20"/>
      <c r="E15" s="20"/>
      <c r="F15" s="20"/>
      <c r="G15" s="20"/>
      <c r="H15" s="20"/>
      <c r="I15" s="20"/>
    </row>
    <row r="16" spans="1:9" x14ac:dyDescent="0.25">
      <c r="A16" s="1" t="s">
        <v>514</v>
      </c>
      <c r="B16" s="1" t="s">
        <v>547</v>
      </c>
      <c r="C16" s="14" t="s">
        <v>553</v>
      </c>
      <c r="D16" s="14" t="s">
        <v>548</v>
      </c>
      <c r="E16" s="14" t="s">
        <v>549</v>
      </c>
      <c r="F16" s="14" t="s">
        <v>550</v>
      </c>
      <c r="G16" s="14" t="s">
        <v>551</v>
      </c>
      <c r="H16" s="14" t="s">
        <v>544</v>
      </c>
      <c r="I16" s="14" t="s">
        <v>552</v>
      </c>
    </row>
    <row r="18" spans="1:9" x14ac:dyDescent="0.25">
      <c r="A18" s="20" t="str">
        <f ca="1">"Imprimé à Limeil-Brévannes, le "&amp;TEXT(TODAY(),"jjjj j mmmm aaaa")&amp;"."</f>
        <v>Imprimé à Limeil-Brévannes, le vendredi 3 mars 2023.</v>
      </c>
      <c r="B18" s="20"/>
      <c r="C18" s="20"/>
      <c r="D18" s="20"/>
      <c r="E18" s="20"/>
      <c r="F18" s="20"/>
      <c r="G18" s="20"/>
      <c r="H18" s="20"/>
      <c r="I18" s="20"/>
    </row>
    <row r="19" spans="1:9" x14ac:dyDescent="0.25">
      <c r="A19" s="20" t="str">
        <f>"État des menus journaliers du mois de mai "&amp;$A$1&amp;"."</f>
        <v>État des menus journaliers du mois de mai 2023.</v>
      </c>
      <c r="B19" s="20"/>
      <c r="C19" s="20"/>
      <c r="D19" s="20"/>
      <c r="E19" s="20"/>
      <c r="F19" s="20"/>
      <c r="G19" s="20"/>
      <c r="H19" s="20"/>
      <c r="I19" s="20"/>
    </row>
    <row r="20" spans="1:9" x14ac:dyDescent="0.25">
      <c r="A20" s="1" t="s">
        <v>514</v>
      </c>
      <c r="B20" s="1" t="s">
        <v>547</v>
      </c>
      <c r="C20" s="14" t="s">
        <v>553</v>
      </c>
      <c r="D20" s="14" t="s">
        <v>548</v>
      </c>
      <c r="E20" s="14" t="s">
        <v>549</v>
      </c>
      <c r="F20" s="14" t="s">
        <v>550</v>
      </c>
      <c r="G20" s="14" t="s">
        <v>551</v>
      </c>
      <c r="H20" s="14" t="s">
        <v>544</v>
      </c>
      <c r="I20" s="14" t="s">
        <v>552</v>
      </c>
    </row>
    <row r="22" spans="1:9" x14ac:dyDescent="0.25">
      <c r="A22" s="20" t="str">
        <f ca="1">"Imprimé à Limeil-Brévannes, le "&amp;TEXT(TODAY(),"jjjj j mmmm aaaa")&amp;"."</f>
        <v>Imprimé à Limeil-Brévannes, le vendredi 3 mars 2023.</v>
      </c>
      <c r="B22" s="20"/>
      <c r="C22" s="20"/>
      <c r="D22" s="20"/>
      <c r="E22" s="20"/>
      <c r="F22" s="20"/>
      <c r="G22" s="20"/>
      <c r="H22" s="20"/>
      <c r="I22" s="20"/>
    </row>
    <row r="23" spans="1:9" x14ac:dyDescent="0.25">
      <c r="A23" s="20" t="str">
        <f>"État des menus journaliers du mois de juin "&amp;$A$1&amp;"."</f>
        <v>État des menus journaliers du mois de juin 2023.</v>
      </c>
      <c r="B23" s="20"/>
      <c r="C23" s="20"/>
      <c r="D23" s="20"/>
      <c r="E23" s="20"/>
      <c r="F23" s="20"/>
      <c r="G23" s="20"/>
      <c r="H23" s="20"/>
      <c r="I23" s="20"/>
    </row>
    <row r="24" spans="1:9" x14ac:dyDescent="0.25">
      <c r="A24" s="1" t="s">
        <v>514</v>
      </c>
      <c r="B24" s="1" t="s">
        <v>547</v>
      </c>
      <c r="C24" s="14" t="s">
        <v>553</v>
      </c>
      <c r="D24" s="14" t="s">
        <v>548</v>
      </c>
      <c r="E24" s="14" t="s">
        <v>549</v>
      </c>
      <c r="F24" s="14" t="s">
        <v>550</v>
      </c>
      <c r="G24" s="14" t="s">
        <v>551</v>
      </c>
      <c r="H24" s="14" t="s">
        <v>544</v>
      </c>
      <c r="I24" s="14" t="s">
        <v>552</v>
      </c>
    </row>
    <row r="26" spans="1:9" x14ac:dyDescent="0.25">
      <c r="A26" s="20" t="str">
        <f ca="1">"Imprimé à Limeil-Brévannes, le "&amp;TEXT(TODAY(),"jjjj j mmmm aaaa")&amp;"."</f>
        <v>Imprimé à Limeil-Brévannes, le vendredi 3 mars 2023.</v>
      </c>
      <c r="B26" s="20"/>
      <c r="C26" s="20"/>
      <c r="D26" s="20"/>
      <c r="E26" s="20"/>
      <c r="F26" s="20"/>
      <c r="G26" s="20"/>
      <c r="H26" s="20"/>
      <c r="I26" s="20"/>
    </row>
    <row r="27" spans="1:9" x14ac:dyDescent="0.25">
      <c r="A27" s="20" t="str">
        <f>"État des menus journaliers du mois de juillet "&amp;$A$1&amp;"."</f>
        <v>État des menus journaliers du mois de juillet 2023.</v>
      </c>
      <c r="B27" s="20"/>
      <c r="C27" s="20"/>
      <c r="D27" s="20"/>
      <c r="E27" s="20"/>
      <c r="F27" s="20"/>
      <c r="G27" s="20"/>
      <c r="H27" s="20"/>
      <c r="I27" s="20"/>
    </row>
    <row r="28" spans="1:9" x14ac:dyDescent="0.25">
      <c r="A28" s="1" t="s">
        <v>514</v>
      </c>
      <c r="B28" s="1" t="s">
        <v>547</v>
      </c>
      <c r="C28" s="14" t="s">
        <v>553</v>
      </c>
      <c r="D28" s="14" t="s">
        <v>548</v>
      </c>
      <c r="E28" s="14" t="s">
        <v>549</v>
      </c>
      <c r="F28" s="14" t="s">
        <v>550</v>
      </c>
      <c r="G28" s="14" t="s">
        <v>551</v>
      </c>
      <c r="H28" s="14" t="s">
        <v>544</v>
      </c>
      <c r="I28" s="14" t="s">
        <v>552</v>
      </c>
    </row>
    <row r="30" spans="1:9" x14ac:dyDescent="0.25">
      <c r="A30" s="20" t="str">
        <f ca="1">"Imprimé à Limeil-Brévannes, le "&amp;TEXT(TODAY(),"jjjj j mmmm aaaa")&amp;"."</f>
        <v>Imprimé à Limeil-Brévannes, le vendredi 3 mars 2023.</v>
      </c>
      <c r="B30" s="20"/>
      <c r="C30" s="20"/>
      <c r="D30" s="20"/>
      <c r="E30" s="20"/>
      <c r="F30" s="20"/>
      <c r="G30" s="20"/>
      <c r="H30" s="20"/>
      <c r="I30" s="20"/>
    </row>
    <row r="31" spans="1:9" x14ac:dyDescent="0.25">
      <c r="A31" s="20" t="str">
        <f>"État des menus journaliers du mois d'août "&amp;$A$1&amp;"."</f>
        <v>État des menus journaliers du mois d'août 2023.</v>
      </c>
      <c r="B31" s="20"/>
      <c r="C31" s="20"/>
      <c r="D31" s="20"/>
      <c r="E31" s="20"/>
      <c r="F31" s="20"/>
      <c r="G31" s="20"/>
      <c r="H31" s="20"/>
      <c r="I31" s="20"/>
    </row>
    <row r="32" spans="1:9" x14ac:dyDescent="0.25">
      <c r="A32" s="1" t="s">
        <v>514</v>
      </c>
      <c r="B32" s="1" t="s">
        <v>547</v>
      </c>
      <c r="C32" s="14" t="s">
        <v>553</v>
      </c>
      <c r="D32" s="14" t="s">
        <v>548</v>
      </c>
      <c r="E32" s="14" t="s">
        <v>549</v>
      </c>
      <c r="F32" s="14" t="s">
        <v>550</v>
      </c>
      <c r="G32" s="14" t="s">
        <v>551</v>
      </c>
      <c r="H32" s="14" t="s">
        <v>544</v>
      </c>
      <c r="I32" s="14" t="s">
        <v>552</v>
      </c>
    </row>
    <row r="34" spans="1:9" x14ac:dyDescent="0.25">
      <c r="A34" s="20" t="str">
        <f ca="1">"Imprimé à Limeil-Brévannes, le "&amp;TEXT(TODAY(),"jjjj j mmmm aaaa")&amp;"."</f>
        <v>Imprimé à Limeil-Brévannes, le vendredi 3 mars 2023.</v>
      </c>
      <c r="B34" s="20"/>
      <c r="C34" s="20"/>
      <c r="D34" s="20"/>
      <c r="E34" s="20"/>
      <c r="F34" s="20"/>
      <c r="G34" s="20"/>
      <c r="H34" s="20"/>
      <c r="I34" s="20"/>
    </row>
    <row r="35" spans="1:9" x14ac:dyDescent="0.25">
      <c r="A35" s="20" t="str">
        <f>"État des menus journaliers du mois de septembre "&amp;$A$1&amp;"."</f>
        <v>État des menus journaliers du mois de septembre 2023.</v>
      </c>
      <c r="B35" s="20"/>
      <c r="C35" s="20"/>
      <c r="D35" s="20"/>
      <c r="E35" s="20"/>
      <c r="F35" s="20"/>
      <c r="G35" s="20"/>
      <c r="H35" s="20"/>
      <c r="I35" s="20"/>
    </row>
    <row r="36" spans="1:9" x14ac:dyDescent="0.25">
      <c r="A36" s="1" t="s">
        <v>514</v>
      </c>
      <c r="B36" s="1" t="s">
        <v>547</v>
      </c>
      <c r="C36" s="14" t="s">
        <v>553</v>
      </c>
      <c r="D36" s="14" t="s">
        <v>548</v>
      </c>
      <c r="E36" s="14" t="s">
        <v>549</v>
      </c>
      <c r="F36" s="14" t="s">
        <v>550</v>
      </c>
      <c r="G36" s="14" t="s">
        <v>551</v>
      </c>
      <c r="H36" s="14" t="s">
        <v>544</v>
      </c>
      <c r="I36" s="14" t="s">
        <v>552</v>
      </c>
    </row>
    <row r="38" spans="1:9" x14ac:dyDescent="0.25">
      <c r="A38" s="20" t="str">
        <f ca="1">"Imprimé à Limeil-Brévannes, le "&amp;TEXT(TODAY(),"jjjj j mmmm aaaa")&amp;"."</f>
        <v>Imprimé à Limeil-Brévannes, le vendredi 3 mars 2023.</v>
      </c>
      <c r="B38" s="20"/>
      <c r="C38" s="20"/>
      <c r="D38" s="20"/>
      <c r="E38" s="20"/>
      <c r="F38" s="20"/>
      <c r="G38" s="20"/>
      <c r="H38" s="20"/>
      <c r="I38" s="20"/>
    </row>
    <row r="39" spans="1:9" x14ac:dyDescent="0.25">
      <c r="A39" s="20" t="str">
        <f>"État des menus journaliers du mois d'octobre "&amp;$A$1&amp;"."</f>
        <v>État des menus journaliers du mois d'octobre 2023.</v>
      </c>
      <c r="B39" s="20"/>
      <c r="C39" s="20"/>
      <c r="D39" s="20"/>
      <c r="E39" s="20"/>
      <c r="F39" s="20"/>
      <c r="G39" s="20"/>
      <c r="H39" s="20"/>
      <c r="I39" s="20"/>
    </row>
    <row r="40" spans="1:9" x14ac:dyDescent="0.25">
      <c r="A40" s="1" t="s">
        <v>514</v>
      </c>
      <c r="B40" s="1" t="s">
        <v>547</v>
      </c>
      <c r="C40" s="14" t="s">
        <v>553</v>
      </c>
      <c r="D40" s="14" t="s">
        <v>548</v>
      </c>
      <c r="E40" s="14" t="s">
        <v>549</v>
      </c>
      <c r="F40" s="14" t="s">
        <v>550</v>
      </c>
      <c r="G40" s="14" t="s">
        <v>551</v>
      </c>
      <c r="H40" s="14" t="s">
        <v>544</v>
      </c>
      <c r="I40" s="14" t="s">
        <v>552</v>
      </c>
    </row>
    <row r="42" spans="1:9" x14ac:dyDescent="0.25">
      <c r="A42" s="20" t="str">
        <f ca="1">"Imprimé à Limeil-Brévannes, le "&amp;TEXT(TODAY(),"jjjj j mmmm aaaa")&amp;"."</f>
        <v>Imprimé à Limeil-Brévannes, le vendredi 3 mars 2023.</v>
      </c>
      <c r="B42" s="20"/>
      <c r="C42" s="20"/>
      <c r="D42" s="20"/>
      <c r="E42" s="20"/>
      <c r="F42" s="20"/>
      <c r="G42" s="20"/>
      <c r="H42" s="20"/>
      <c r="I42" s="20"/>
    </row>
    <row r="43" spans="1:9" x14ac:dyDescent="0.25">
      <c r="A43" s="20" t="str">
        <f>"État des menus journaliers du mois de novembre "&amp;$A$1&amp;"."</f>
        <v>État des menus journaliers du mois de novembre 2023.</v>
      </c>
      <c r="B43" s="20"/>
      <c r="C43" s="20"/>
      <c r="D43" s="20"/>
      <c r="E43" s="20"/>
      <c r="F43" s="20"/>
      <c r="G43" s="20"/>
      <c r="H43" s="20"/>
      <c r="I43" s="20"/>
    </row>
    <row r="44" spans="1:9" x14ac:dyDescent="0.25">
      <c r="A44" s="1" t="s">
        <v>514</v>
      </c>
      <c r="B44" s="1" t="s">
        <v>547</v>
      </c>
      <c r="C44" s="14" t="s">
        <v>553</v>
      </c>
      <c r="D44" s="14" t="s">
        <v>548</v>
      </c>
      <c r="E44" s="14" t="s">
        <v>549</v>
      </c>
      <c r="F44" s="14" t="s">
        <v>550</v>
      </c>
      <c r="G44" s="14" t="s">
        <v>551</v>
      </c>
      <c r="H44" s="14" t="s">
        <v>544</v>
      </c>
      <c r="I44" s="14" t="s">
        <v>552</v>
      </c>
    </row>
    <row r="46" spans="1:9" x14ac:dyDescent="0.25">
      <c r="A46" s="20" t="str">
        <f ca="1">"Imprimé à Limeil-Brévannes, le "&amp;TEXT(TODAY(),"jjjj j mmmm aaaa")&amp;"."</f>
        <v>Imprimé à Limeil-Brévannes, le vendredi 3 mars 2023.</v>
      </c>
      <c r="B46" s="20"/>
      <c r="C46" s="20"/>
      <c r="D46" s="20"/>
      <c r="E46" s="20"/>
      <c r="F46" s="20"/>
      <c r="G46" s="20"/>
      <c r="H46" s="20"/>
      <c r="I46" s="20"/>
    </row>
    <row r="47" spans="1:9" x14ac:dyDescent="0.25">
      <c r="A47" s="20" t="str">
        <f>"État des menus journaliers du mois de décembre "&amp;$A$1&amp;"."</f>
        <v>État des menus journaliers du mois de décembre 2023.</v>
      </c>
      <c r="B47" s="20"/>
      <c r="C47" s="20"/>
      <c r="D47" s="20"/>
      <c r="E47" s="20"/>
      <c r="F47" s="20"/>
      <c r="G47" s="20"/>
      <c r="H47" s="20"/>
      <c r="I47" s="20"/>
    </row>
    <row r="48" spans="1:9" x14ac:dyDescent="0.25">
      <c r="A48" s="1" t="s">
        <v>514</v>
      </c>
      <c r="B48" s="1" t="s">
        <v>547</v>
      </c>
      <c r="C48" s="14" t="s">
        <v>553</v>
      </c>
      <c r="D48" s="14" t="s">
        <v>548</v>
      </c>
      <c r="E48" s="14" t="s">
        <v>549</v>
      </c>
      <c r="F48" s="14" t="s">
        <v>550</v>
      </c>
      <c r="G48" s="14" t="s">
        <v>551</v>
      </c>
      <c r="H48" s="14" t="s">
        <v>544</v>
      </c>
      <c r="I48" s="14" t="s">
        <v>552</v>
      </c>
    </row>
    <row r="50" spans="1:9" x14ac:dyDescent="0.25">
      <c r="A50" s="20" t="str">
        <f ca="1">"Imprimé à Limeil-Brévannes, le "&amp;TEXT(TODAY(),"jjjj j mmmm aaaa")&amp;"."</f>
        <v>Imprimé à Limeil-Brévannes, le vendredi 3 mars 2023.</v>
      </c>
      <c r="B50" s="20"/>
      <c r="C50" s="20"/>
      <c r="D50" s="20"/>
      <c r="E50" s="20"/>
      <c r="F50" s="20"/>
      <c r="G50" s="20"/>
      <c r="H50" s="20"/>
      <c r="I50" s="20"/>
    </row>
  </sheetData>
  <mergeCells count="24">
    <mergeCell ref="A26:I26"/>
    <mergeCell ref="A3:I3"/>
    <mergeCell ref="A6:I6"/>
    <mergeCell ref="A7:I7"/>
    <mergeCell ref="A10:I10"/>
    <mergeCell ref="A11:I11"/>
    <mergeCell ref="A14:I14"/>
    <mergeCell ref="A15:I15"/>
    <mergeCell ref="A18:I18"/>
    <mergeCell ref="A19:I19"/>
    <mergeCell ref="A22:I22"/>
    <mergeCell ref="A23:I23"/>
    <mergeCell ref="A50:I50"/>
    <mergeCell ref="A27:I27"/>
    <mergeCell ref="A30:I30"/>
    <mergeCell ref="A31:I31"/>
    <mergeCell ref="A34:I34"/>
    <mergeCell ref="A35:I35"/>
    <mergeCell ref="A38:I38"/>
    <mergeCell ref="A39:I39"/>
    <mergeCell ref="A42:I42"/>
    <mergeCell ref="A43:I43"/>
    <mergeCell ref="A46:I46"/>
    <mergeCell ref="A47:I4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392965</xdr:colOff>
                    <xdr:row>1</xdr:row>
                    <xdr:rowOff>22671</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37785</xdr:colOff>
                    <xdr:row>0</xdr:row>
                    <xdr:rowOff>7557</xdr:rowOff>
                  </from>
                  <to>
                    <xdr:col>6</xdr:col>
                    <xdr:colOff>173812</xdr:colOff>
                    <xdr:row>1</xdr:row>
                    <xdr:rowOff>15114</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15114</xdr:colOff>
                    <xdr:row>0</xdr:row>
                    <xdr:rowOff>7557</xdr:rowOff>
                  </from>
                  <to>
                    <xdr:col>9</xdr:col>
                    <xdr:colOff>188926</xdr:colOff>
                    <xdr:row>1</xdr:row>
                    <xdr:rowOff>15114</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317395</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election activeCell="A4" sqref="A4"/>
    </sheetView>
  </sheetViews>
  <sheetFormatPr baseColWidth="10" defaultColWidth="11.5546875" defaultRowHeight="13.1" x14ac:dyDescent="0.25"/>
  <cols>
    <col min="1" max="1" width="12.5546875" style="12" customWidth="1"/>
    <col min="2" max="2" width="9.109375" style="12" customWidth="1"/>
    <col min="3" max="3" width="11.5546875" style="12"/>
    <col min="4" max="4" width="13.109375" style="12" bestFit="1" customWidth="1"/>
    <col min="5" max="5" width="17.6640625" style="12" bestFit="1" customWidth="1"/>
    <col min="6" max="6" width="38.6640625" style="12" bestFit="1" customWidth="1"/>
    <col min="7" max="7" width="7.33203125" style="12" customWidth="1"/>
    <col min="8" max="16384" width="11.5546875" style="12"/>
  </cols>
  <sheetData>
    <row r="1" spans="1:7" x14ac:dyDescent="0.25">
      <c r="A1" s="12">
        <f>'Accueil création'!$F$1</f>
        <v>2023</v>
      </c>
    </row>
    <row r="3" spans="1:7" x14ac:dyDescent="0.25">
      <c r="A3" s="20" t="str">
        <f>"État des menus viande midi weekend du mois de janvier "&amp;$A$1&amp;"."</f>
        <v>État des menus viande midi weekend du mois de janvier 2023.</v>
      </c>
      <c r="B3" s="20"/>
      <c r="C3" s="20"/>
      <c r="D3" s="20"/>
      <c r="E3" s="20"/>
      <c r="F3" s="20"/>
      <c r="G3" s="20"/>
    </row>
    <row r="4" spans="1:7" x14ac:dyDescent="0.25">
      <c r="A4" s="14" t="s">
        <v>514</v>
      </c>
      <c r="B4" s="14" t="s">
        <v>548</v>
      </c>
      <c r="C4" s="14" t="s">
        <v>550</v>
      </c>
      <c r="D4" s="14" t="s">
        <v>551</v>
      </c>
      <c r="E4" s="14" t="s">
        <v>554</v>
      </c>
      <c r="F4" s="14" t="s">
        <v>535</v>
      </c>
      <c r="G4" s="14" t="s">
        <v>552</v>
      </c>
    </row>
    <row r="6" spans="1:7" x14ac:dyDescent="0.25">
      <c r="A6" s="20" t="str">
        <f ca="1">"Imprimé à Limeil-Brévannes, le "&amp;TEXT(TODAY(),"jjjj j mmmm aaaa")&amp;"."</f>
        <v>Imprimé à Limeil-Brévannes, le vendredi 3 mars 2023.</v>
      </c>
      <c r="B6" s="20"/>
      <c r="C6" s="20"/>
      <c r="D6" s="20"/>
      <c r="E6" s="20"/>
      <c r="F6" s="20"/>
      <c r="G6" s="20"/>
    </row>
    <row r="7" spans="1:7" x14ac:dyDescent="0.25">
      <c r="A7" s="20" t="str">
        <f>"État des menus viande midi weekend du mois de février "&amp;$A$1&amp;"."</f>
        <v>État des menus viande midi weekend du mois de février 2023.</v>
      </c>
      <c r="B7" s="20"/>
      <c r="C7" s="20"/>
      <c r="D7" s="20"/>
      <c r="E7" s="20"/>
      <c r="F7" s="20"/>
      <c r="G7" s="20"/>
    </row>
    <row r="8" spans="1:7" x14ac:dyDescent="0.25">
      <c r="A8" s="14" t="s">
        <v>514</v>
      </c>
      <c r="B8" s="14" t="s">
        <v>548</v>
      </c>
      <c r="C8" s="14" t="s">
        <v>550</v>
      </c>
      <c r="D8" s="14" t="s">
        <v>551</v>
      </c>
      <c r="E8" s="14" t="s">
        <v>554</v>
      </c>
      <c r="F8" s="14" t="s">
        <v>535</v>
      </c>
      <c r="G8" s="14" t="s">
        <v>552</v>
      </c>
    </row>
    <row r="10" spans="1:7" x14ac:dyDescent="0.25">
      <c r="A10" s="20" t="str">
        <f ca="1">"Imprimé à Limeil-Brévannes, le "&amp;TEXT(TODAY(),"jjjj j mmmm aaaa")&amp;"."</f>
        <v>Imprimé à Limeil-Brévannes, le vendredi 3 mars 2023.</v>
      </c>
      <c r="B10" s="20"/>
      <c r="C10" s="20"/>
      <c r="D10" s="20"/>
      <c r="E10" s="20"/>
      <c r="F10" s="20"/>
      <c r="G10" s="20"/>
    </row>
    <row r="11" spans="1:7" x14ac:dyDescent="0.25">
      <c r="A11" s="20" t="str">
        <f>"État des menus viande midi weekend du mois de mars "&amp;$A$1&amp;"."</f>
        <v>État des menus viande midi weekend du mois de mars 2023.</v>
      </c>
      <c r="B11" s="20"/>
      <c r="C11" s="20"/>
      <c r="D11" s="20"/>
      <c r="E11" s="20"/>
      <c r="F11" s="20"/>
      <c r="G11" s="20"/>
    </row>
    <row r="12" spans="1:7" x14ac:dyDescent="0.25">
      <c r="A12" s="14" t="s">
        <v>514</v>
      </c>
      <c r="B12" s="14" t="s">
        <v>548</v>
      </c>
      <c r="C12" s="14" t="s">
        <v>550</v>
      </c>
      <c r="D12" s="14" t="s">
        <v>551</v>
      </c>
      <c r="E12" s="14" t="s">
        <v>554</v>
      </c>
      <c r="F12" s="14" t="s">
        <v>535</v>
      </c>
      <c r="G12" s="14" t="s">
        <v>552</v>
      </c>
    </row>
    <row r="14" spans="1:7" x14ac:dyDescent="0.25">
      <c r="A14" s="20" t="str">
        <f ca="1">"Imprimé à Limeil-Brévannes, le "&amp;TEXT(TODAY(),"jjjj j mmmm aaaa")&amp;"."</f>
        <v>Imprimé à Limeil-Brévannes, le vendredi 3 mars 2023.</v>
      </c>
      <c r="B14" s="20"/>
      <c r="C14" s="20"/>
      <c r="D14" s="20"/>
      <c r="E14" s="20"/>
      <c r="F14" s="20"/>
      <c r="G14" s="20"/>
    </row>
    <row r="15" spans="1:7" x14ac:dyDescent="0.25">
      <c r="A15" s="20" t="str">
        <f>"État des menus viande midi weekend du mois d'avril "&amp;$A$1&amp;"."</f>
        <v>État des menus viande midi weekend du mois d'avril 2023.</v>
      </c>
      <c r="B15" s="20"/>
      <c r="C15" s="20"/>
      <c r="D15" s="20"/>
      <c r="E15" s="20"/>
      <c r="F15" s="20"/>
      <c r="G15" s="20"/>
    </row>
    <row r="16" spans="1:7" x14ac:dyDescent="0.25">
      <c r="A16" s="14" t="s">
        <v>514</v>
      </c>
      <c r="B16" s="14" t="s">
        <v>548</v>
      </c>
      <c r="C16" s="14" t="s">
        <v>550</v>
      </c>
      <c r="D16" s="14" t="s">
        <v>551</v>
      </c>
      <c r="E16" s="14" t="s">
        <v>554</v>
      </c>
      <c r="F16" s="14" t="s">
        <v>535</v>
      </c>
      <c r="G16" s="14" t="s">
        <v>552</v>
      </c>
    </row>
    <row r="18" spans="1:7" x14ac:dyDescent="0.25">
      <c r="A18" s="20" t="str">
        <f ca="1">"Imprimé à Limeil-Brévannes, le "&amp;TEXT(TODAY(),"jjjj j mmmm aaaa")&amp;"."</f>
        <v>Imprimé à Limeil-Brévannes, le vendredi 3 mars 2023.</v>
      </c>
      <c r="B18" s="20"/>
      <c r="C18" s="20"/>
      <c r="D18" s="20"/>
      <c r="E18" s="20"/>
      <c r="F18" s="20"/>
      <c r="G18" s="20"/>
    </row>
    <row r="19" spans="1:7" x14ac:dyDescent="0.25">
      <c r="A19" s="20" t="str">
        <f>"État des menus viande midi weekend du mois de mai "&amp;$A$1&amp;"."</f>
        <v>État des menus viande midi weekend du mois de mai 2023.</v>
      </c>
      <c r="B19" s="20"/>
      <c r="C19" s="20"/>
      <c r="D19" s="20"/>
      <c r="E19" s="20"/>
      <c r="F19" s="20"/>
      <c r="G19" s="20"/>
    </row>
    <row r="20" spans="1:7" x14ac:dyDescent="0.25">
      <c r="A20" s="14" t="s">
        <v>514</v>
      </c>
      <c r="B20" s="14" t="s">
        <v>548</v>
      </c>
      <c r="C20" s="14" t="s">
        <v>550</v>
      </c>
      <c r="D20" s="14" t="s">
        <v>551</v>
      </c>
      <c r="E20" s="14" t="s">
        <v>554</v>
      </c>
      <c r="F20" s="14" t="s">
        <v>535</v>
      </c>
      <c r="G20" s="14" t="s">
        <v>552</v>
      </c>
    </row>
    <row r="22" spans="1:7" x14ac:dyDescent="0.25">
      <c r="A22" s="20" t="str">
        <f ca="1">"Imprimé à Limeil-Brévannes, le "&amp;TEXT(TODAY(),"jjjj j mmmm aaaa")&amp;"."</f>
        <v>Imprimé à Limeil-Brévannes, le vendredi 3 mars 2023.</v>
      </c>
      <c r="B22" s="20"/>
      <c r="C22" s="20"/>
      <c r="D22" s="20"/>
      <c r="E22" s="20"/>
      <c r="F22" s="20"/>
      <c r="G22" s="20"/>
    </row>
    <row r="23" spans="1:7" x14ac:dyDescent="0.25">
      <c r="A23" s="20" t="str">
        <f>"État des menus viande midi weekend du mois de juin "&amp;$A$1&amp;"."</f>
        <v>État des menus viande midi weekend du mois de juin 2023.</v>
      </c>
      <c r="B23" s="20"/>
      <c r="C23" s="20"/>
      <c r="D23" s="20"/>
      <c r="E23" s="20"/>
      <c r="F23" s="20"/>
      <c r="G23" s="20"/>
    </row>
    <row r="24" spans="1:7" x14ac:dyDescent="0.25">
      <c r="A24" s="14" t="s">
        <v>514</v>
      </c>
      <c r="B24" s="14" t="s">
        <v>548</v>
      </c>
      <c r="C24" s="14" t="s">
        <v>550</v>
      </c>
      <c r="D24" s="14" t="s">
        <v>551</v>
      </c>
      <c r="E24" s="14" t="s">
        <v>554</v>
      </c>
      <c r="F24" s="14" t="s">
        <v>535</v>
      </c>
      <c r="G24" s="14" t="s">
        <v>552</v>
      </c>
    </row>
    <row r="26" spans="1:7" x14ac:dyDescent="0.25">
      <c r="A26" s="20" t="str">
        <f ca="1">"Imprimé à Limeil-Brévannes, le "&amp;TEXT(TODAY(),"jjjj j mmmm aaaa")&amp;"."</f>
        <v>Imprimé à Limeil-Brévannes, le vendredi 3 mars 2023.</v>
      </c>
      <c r="B26" s="20"/>
      <c r="C26" s="20"/>
      <c r="D26" s="20"/>
      <c r="E26" s="20"/>
      <c r="F26" s="20"/>
      <c r="G26" s="20"/>
    </row>
    <row r="27" spans="1:7" x14ac:dyDescent="0.25">
      <c r="A27" s="20" t="str">
        <f>"État des menus viande midi weekend du mois de juillet "&amp;$A$1&amp;"."</f>
        <v>État des menus viande midi weekend du mois de juillet 2023.</v>
      </c>
      <c r="B27" s="20"/>
      <c r="C27" s="20"/>
      <c r="D27" s="20"/>
      <c r="E27" s="20"/>
      <c r="F27" s="20"/>
      <c r="G27" s="20"/>
    </row>
    <row r="28" spans="1:7" x14ac:dyDescent="0.25">
      <c r="A28" s="14" t="s">
        <v>514</v>
      </c>
      <c r="B28" s="14" t="s">
        <v>548</v>
      </c>
      <c r="C28" s="14" t="s">
        <v>550</v>
      </c>
      <c r="D28" s="14" t="s">
        <v>551</v>
      </c>
      <c r="E28" s="14" t="s">
        <v>554</v>
      </c>
      <c r="F28" s="14" t="s">
        <v>535</v>
      </c>
      <c r="G28" s="14" t="s">
        <v>552</v>
      </c>
    </row>
    <row r="30" spans="1:7" x14ac:dyDescent="0.25">
      <c r="A30" s="20" t="str">
        <f ca="1">"Imprimé à Limeil-Brévannes, le "&amp;TEXT(TODAY(),"jjjj j mmmm aaaa")&amp;"."</f>
        <v>Imprimé à Limeil-Brévannes, le vendredi 3 mars 2023.</v>
      </c>
      <c r="B30" s="20"/>
      <c r="C30" s="20"/>
      <c r="D30" s="20"/>
      <c r="E30" s="20"/>
      <c r="F30" s="20"/>
      <c r="G30" s="20"/>
    </row>
    <row r="31" spans="1:7" x14ac:dyDescent="0.25">
      <c r="A31" s="20" t="str">
        <f>"État des menus viande midi weekend du mois d'août "&amp;$A$1&amp;"."</f>
        <v>État des menus viande midi weekend du mois d'août 2023.</v>
      </c>
      <c r="B31" s="20"/>
      <c r="C31" s="20"/>
      <c r="D31" s="20"/>
      <c r="E31" s="20"/>
      <c r="F31" s="20"/>
      <c r="G31" s="20"/>
    </row>
    <row r="32" spans="1:7" x14ac:dyDescent="0.25">
      <c r="A32" s="14" t="s">
        <v>514</v>
      </c>
      <c r="B32" s="14" t="s">
        <v>548</v>
      </c>
      <c r="C32" s="14" t="s">
        <v>550</v>
      </c>
      <c r="D32" s="14" t="s">
        <v>551</v>
      </c>
      <c r="E32" s="14" t="s">
        <v>554</v>
      </c>
      <c r="F32" s="14" t="s">
        <v>535</v>
      </c>
      <c r="G32" s="14" t="s">
        <v>552</v>
      </c>
    </row>
    <row r="34" spans="1:7" x14ac:dyDescent="0.25">
      <c r="A34" s="20" t="str">
        <f ca="1">"Imprimé à Limeil-Brévannes, le "&amp;TEXT(TODAY(),"jjjj j mmmm aaaa")&amp;"."</f>
        <v>Imprimé à Limeil-Brévannes, le vendredi 3 mars 2023.</v>
      </c>
      <c r="B34" s="20"/>
      <c r="C34" s="20"/>
      <c r="D34" s="20"/>
      <c r="E34" s="20"/>
      <c r="F34" s="20"/>
      <c r="G34" s="20"/>
    </row>
    <row r="35" spans="1:7" x14ac:dyDescent="0.25">
      <c r="A35" s="20" t="str">
        <f>"État des menus viande midi weekend du mois de septembre "&amp;$A$1&amp;"."</f>
        <v>État des menus viande midi weekend du mois de septembre 2023.</v>
      </c>
      <c r="B35" s="20"/>
      <c r="C35" s="20"/>
      <c r="D35" s="20"/>
      <c r="E35" s="20"/>
      <c r="F35" s="20"/>
      <c r="G35" s="20"/>
    </row>
    <row r="36" spans="1:7" x14ac:dyDescent="0.25">
      <c r="A36" s="14" t="s">
        <v>514</v>
      </c>
      <c r="B36" s="14" t="s">
        <v>548</v>
      </c>
      <c r="C36" s="14" t="s">
        <v>550</v>
      </c>
      <c r="D36" s="14" t="s">
        <v>551</v>
      </c>
      <c r="E36" s="14" t="s">
        <v>554</v>
      </c>
      <c r="F36" s="14" t="s">
        <v>535</v>
      </c>
      <c r="G36" s="14" t="s">
        <v>552</v>
      </c>
    </row>
    <row r="38" spans="1:7" x14ac:dyDescent="0.25">
      <c r="A38" s="20" t="str">
        <f ca="1">"Imprimé à Limeil-Brévannes, le "&amp;TEXT(TODAY(),"jjjj j mmmm aaaa")&amp;"."</f>
        <v>Imprimé à Limeil-Brévannes, le vendredi 3 mars 2023.</v>
      </c>
      <c r="B38" s="20"/>
      <c r="C38" s="20"/>
      <c r="D38" s="20"/>
      <c r="E38" s="20"/>
      <c r="F38" s="20"/>
      <c r="G38" s="20"/>
    </row>
    <row r="39" spans="1:7" x14ac:dyDescent="0.25">
      <c r="A39" s="20" t="str">
        <f>"État des menus viande midi weekend du mois d'octobre "&amp;$A$1&amp;"."</f>
        <v>État des menus viande midi weekend du mois d'octobre 2023.</v>
      </c>
      <c r="B39" s="20"/>
      <c r="C39" s="20"/>
      <c r="D39" s="20"/>
      <c r="E39" s="20"/>
      <c r="F39" s="20"/>
      <c r="G39" s="20"/>
    </row>
    <row r="40" spans="1:7" x14ac:dyDescent="0.25">
      <c r="A40" s="14" t="s">
        <v>514</v>
      </c>
      <c r="B40" s="14" t="s">
        <v>548</v>
      </c>
      <c r="C40" s="14" t="s">
        <v>550</v>
      </c>
      <c r="D40" s="14" t="s">
        <v>551</v>
      </c>
      <c r="E40" s="14" t="s">
        <v>554</v>
      </c>
      <c r="F40" s="14" t="s">
        <v>535</v>
      </c>
      <c r="G40" s="14" t="s">
        <v>552</v>
      </c>
    </row>
    <row r="42" spans="1:7" x14ac:dyDescent="0.25">
      <c r="A42" s="20" t="str">
        <f ca="1">"Imprimé à Limeil-Brévannes, le "&amp;TEXT(TODAY(),"jjjj j mmmm aaaa")&amp;"."</f>
        <v>Imprimé à Limeil-Brévannes, le vendredi 3 mars 2023.</v>
      </c>
      <c r="B42" s="20"/>
      <c r="C42" s="20"/>
      <c r="D42" s="20"/>
      <c r="E42" s="20"/>
      <c r="F42" s="20"/>
      <c r="G42" s="20"/>
    </row>
    <row r="43" spans="1:7" x14ac:dyDescent="0.25">
      <c r="A43" s="20" t="str">
        <f>"État des menus viande midi weekend du mois de novembre "&amp;$A$1&amp;"."</f>
        <v>État des menus viande midi weekend du mois de novembre 2023.</v>
      </c>
      <c r="B43" s="20"/>
      <c r="C43" s="20"/>
      <c r="D43" s="20"/>
      <c r="E43" s="20"/>
      <c r="F43" s="20"/>
      <c r="G43" s="20"/>
    </row>
    <row r="44" spans="1:7" x14ac:dyDescent="0.25">
      <c r="A44" s="14" t="s">
        <v>514</v>
      </c>
      <c r="B44" s="14" t="s">
        <v>548</v>
      </c>
      <c r="C44" s="14" t="s">
        <v>550</v>
      </c>
      <c r="D44" s="14" t="s">
        <v>551</v>
      </c>
      <c r="E44" s="14" t="s">
        <v>554</v>
      </c>
      <c r="F44" s="14" t="s">
        <v>535</v>
      </c>
      <c r="G44" s="14" t="s">
        <v>552</v>
      </c>
    </row>
    <row r="46" spans="1:7" x14ac:dyDescent="0.25">
      <c r="A46" s="20" t="str">
        <f ca="1">"Imprimé à Limeil-Brévannes, le "&amp;TEXT(TODAY(),"jjjj j mmmm aaaa")&amp;"."</f>
        <v>Imprimé à Limeil-Brévannes, le vendredi 3 mars 2023.</v>
      </c>
      <c r="B46" s="20"/>
      <c r="C46" s="20"/>
      <c r="D46" s="20"/>
      <c r="E46" s="20"/>
      <c r="F46" s="20"/>
      <c r="G46" s="20"/>
    </row>
    <row r="47" spans="1:7" x14ac:dyDescent="0.25">
      <c r="A47" s="20" t="str">
        <f>"État des menus viande midi weekend du mois de décembre "&amp;$A$1&amp;"."</f>
        <v>État des menus viande midi weekend du mois de décembre 2023.</v>
      </c>
      <c r="B47" s="20"/>
      <c r="C47" s="20"/>
      <c r="D47" s="20"/>
      <c r="E47" s="20"/>
      <c r="F47" s="20"/>
      <c r="G47" s="20"/>
    </row>
    <row r="48" spans="1:7" x14ac:dyDescent="0.25">
      <c r="A48" s="14" t="s">
        <v>514</v>
      </c>
      <c r="B48" s="14" t="s">
        <v>548</v>
      </c>
      <c r="C48" s="14" t="s">
        <v>550</v>
      </c>
      <c r="D48" s="14" t="s">
        <v>551</v>
      </c>
      <c r="E48" s="14" t="s">
        <v>554</v>
      </c>
      <c r="F48" s="14" t="s">
        <v>535</v>
      </c>
      <c r="G48" s="14" t="s">
        <v>552</v>
      </c>
    </row>
    <row r="50" spans="1:7" x14ac:dyDescent="0.25">
      <c r="A50" s="20" t="str">
        <f ca="1">"Imprimé à Limeil-Brévannes, le "&amp;TEXT(TODAY(),"jjjj j mmmm aaaa")&amp;"."</f>
        <v>Imprimé à Limeil-Brévannes, le vendredi 3 mars 2023.</v>
      </c>
      <c r="B50" s="20"/>
      <c r="C50" s="20"/>
      <c r="D50" s="20"/>
      <c r="E50" s="20"/>
      <c r="F50" s="20"/>
      <c r="G50" s="20"/>
    </row>
  </sheetData>
  <mergeCells count="24">
    <mergeCell ref="A3:G3"/>
    <mergeCell ref="A6:G6"/>
    <mergeCell ref="A7:G7"/>
    <mergeCell ref="A10:G10"/>
    <mergeCell ref="A11:G11"/>
    <mergeCell ref="A14:G14"/>
    <mergeCell ref="A15:G15"/>
    <mergeCell ref="A18:G18"/>
    <mergeCell ref="A19:G19"/>
    <mergeCell ref="A22:G22"/>
    <mergeCell ref="A23:G23"/>
    <mergeCell ref="A26:G26"/>
    <mergeCell ref="A27:G27"/>
    <mergeCell ref="A30:G30"/>
    <mergeCell ref="A31:G31"/>
    <mergeCell ref="A43:G43"/>
    <mergeCell ref="A46:G46"/>
    <mergeCell ref="A47:G47"/>
    <mergeCell ref="A50:G50"/>
    <mergeCell ref="A34:G34"/>
    <mergeCell ref="A35:G35"/>
    <mergeCell ref="A38:G38"/>
    <mergeCell ref="A39:G39"/>
    <mergeCell ref="A42:G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15114</xdr:colOff>
                    <xdr:row>0</xdr:row>
                    <xdr:rowOff>7557</xdr:rowOff>
                  </from>
                  <to>
                    <xdr:col>4</xdr:col>
                    <xdr:colOff>249382</xdr:colOff>
                    <xdr:row>1</xdr:row>
                    <xdr:rowOff>15114</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15114</xdr:colOff>
                    <xdr:row>0</xdr:row>
                    <xdr:rowOff>15114</xdr:rowOff>
                  </from>
                  <to>
                    <xdr:col>8</xdr:col>
                    <xdr:colOff>75570</xdr:colOff>
                    <xdr:row>1</xdr:row>
                    <xdr:rowOff>22671</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15114</xdr:colOff>
                    <xdr:row>0</xdr:row>
                    <xdr:rowOff>15114</xdr:rowOff>
                  </from>
                  <to>
                    <xdr:col>12</xdr:col>
                    <xdr:colOff>105798</xdr:colOff>
                    <xdr:row>1</xdr:row>
                    <xdr:rowOff>22671</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264496</xdr:colOff>
                    <xdr:row>1</xdr:row>
                    <xdr:rowOff>15114</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2023-03-03T10:39:21Z</dcterms:modified>
</cp:coreProperties>
</file>