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38"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7" i="7" l="1"/>
  <c r="A43" i="7"/>
  <c r="A39" i="7"/>
  <c r="A35" i="7"/>
  <c r="A50" i="7"/>
  <c r="A46" i="7"/>
  <c r="A42" i="7"/>
  <c r="A38" i="7"/>
  <c r="A31" i="7"/>
  <c r="A27" i="7"/>
  <c r="A23" i="7"/>
  <c r="A19" i="7"/>
  <c r="A34" i="7"/>
  <c r="A30" i="7"/>
  <c r="A26" i="7"/>
  <c r="A22" i="7"/>
  <c r="A15" i="7"/>
  <c r="A11" i="7"/>
  <c r="A18" i="7"/>
  <c r="A14" i="7"/>
  <c r="A7" i="7"/>
  <c r="A10" i="7"/>
  <c r="A6" i="7" l="1"/>
  <c r="A3" i="7" l="1"/>
  <c r="A1" i="7" l="1"/>
  <c r="A47" i="6"/>
  <c r="A43" i="6"/>
  <c r="A39" i="6"/>
  <c r="A35" i="6"/>
  <c r="A50" i="6"/>
  <c r="A46" i="6"/>
  <c r="A42" i="6"/>
  <c r="A38" i="6"/>
  <c r="A31" i="6"/>
  <c r="A27" i="6"/>
  <c r="A23" i="6"/>
  <c r="A19" i="6"/>
  <c r="A34" i="6"/>
  <c r="A30" i="6"/>
  <c r="A26" i="6"/>
  <c r="A22" i="6"/>
  <c r="A15" i="6"/>
  <c r="A11" i="6"/>
  <c r="A18" i="6"/>
  <c r="A14" i="6"/>
  <c r="A7" i="6"/>
  <c r="A10" i="6"/>
  <c r="A6" i="6"/>
  <c r="A3" i="6"/>
  <c r="A1" i="6" l="1"/>
  <c r="A50" i="5"/>
  <c r="A46" i="5"/>
  <c r="A42" i="5"/>
  <c r="A38" i="5"/>
  <c r="A34" i="5"/>
  <c r="A30" i="5"/>
  <c r="A26" i="5"/>
  <c r="A22" i="5"/>
  <c r="A18" i="5"/>
  <c r="A14" i="5"/>
  <c r="A10" i="5" l="1"/>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<sst xmlns="http://schemas.openxmlformats.org/spreadsheetml/2006/main" count="2280" uniqueCount="557">
  <si>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</si>
  <si>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</si>
  <si>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</si>
  <si>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</si>
  <si>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</si>
  <si>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</si>
  <si>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</si>
  <si>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</si>
  <si>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</si>
  <si>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</si>
  <si>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</si>
  <si>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</si>
  <si>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</si>
  <si>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</si>
  <si>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</si>
  <si>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</si>
  <si>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</si>
  <si>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</si>
  <si>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</si>
  <si>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</si>
  <si>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</si>
  <si>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</si>
  <si>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</si>
  <si>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</si>
  <si>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</si>
  <si>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</si>
  <si>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</si>
  <si>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</si>
  <si>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</si>
  <si>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</si>
  <si>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</si>
  <si>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</si>
  <si>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</si>
  <si>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</si>
  <si>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</si>
  <si>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</si>
  <si>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</si>
  <si>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</si>
  <si>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</si>
  <si>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</si>
  <si>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</si>
  <si>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</si>
  <si>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</si>
  <si>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</si>
  <si>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</si>
  <si>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</si>
  <si>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</si>
  <si>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</si>
  <si>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</si>
  <si>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</si>
  <si>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</si>
  <si>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</si>
  <si>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</si>
  <si>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</si>
  <si>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</si>
  <si>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</si>
  <si>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</si>
  <si>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</si>
  <si>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</si>
  <si>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</si>
  <si>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</si>
  <si>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</si>
  <si>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</si>
  <si>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</si>
  <si>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</si>
  <si>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</si>
  <si>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</si>
  <si>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</si>
  <si>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</si>
  <si>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</si>
  <si>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</si>
  <si>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</si>
  <si>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</si>
  <si>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</si>
  <si>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</si>
  <si>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</si>
  <si>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</si>
  <si>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</si>
  <si>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</si>
  <si>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</si>
  <si>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</si>
  <si>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</si>
  <si>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</si>
  <si>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</si>
  <si>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</si>
  <si>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</si>
  <si>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</si>
  <si>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</si>
  <si>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</si>
  <si>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</si>
  <si>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</si>
  <si>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</si>
  <si>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</si>
  <si>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</si>
  <si>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</si>
  <si>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</si>
  <si>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</si>
  <si>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</si>
  <si>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</si>
  <si>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</si>
  <si>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</si>
  <si>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</si>
  <si>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</si>
  <si>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</si>
  <si>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</si>
  <si>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</si>
  <si>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</si>
  <si>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</si>
  <si>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</si>
  <si>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</si>
  <si>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</si>
  <si>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</si>
  <si>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</si>
  <si>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</si>
  <si>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</si>
  <si>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</si>
  <si>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</si>
  <si>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</si>
  <si>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</si>
  <si>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</si>
  <si>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</si>
  <si>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</si>
  <si>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</si>
  <si>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</si>
  <si>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</si>
  <si>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</si>
  <si>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</si>
  <si>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</si>
  <si>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</si>
  <si>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</si>
  <si>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</si>
  <si>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</si>
  <si>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</si>
  <si>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</si>
  <si>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</si>
  <si>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</si>
  <si>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</si>
  <si>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</si>
  <si>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</si>
  <si>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</si>
  <si>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</si>
  <si>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</si>
  <si>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</si>
  <si>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</si>
  <si>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</si>
  <si>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</si>
  <si>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</si>
  <si>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</si>
  <si>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</si>
  <si>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</si>
  <si>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</si>
  <si>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</si>
  <si>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</si>
  <si>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</si>
  <si>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</si>
  <si>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</si>
  <si>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</si>
  <si>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</si>
  <si>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</si>
  <si>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</si>
  <si>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</si>
  <si>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</si>
  <si>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</si>
  <si>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</si>
  <si>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</si>
  <si>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</si>
  <si>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</si>
  <si>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</si>
  <si>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</si>
  <si>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</si>
  <si>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</si>
  <si>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</si>
  <si>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</si>
  <si>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</si>
  <si>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</si>
  <si>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</si>
  <si>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</si>
  <si>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</si>
  <si>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</si>
  <si>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</si>
  <si>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</si>
  <si>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</si>
  <si>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</si>
  <si>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</si>
  <si>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</si>
  <si>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</si>
  <si>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</si>
  <si>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</si>
  <si>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</si>
  <si>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</si>
  <si>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</si>
  <si>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</si>
  <si>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</si>
  <si>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</si>
  <si>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</si>
  <si>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</si>
  <si>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</si>
  <si>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</si>
  <si>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</si>
  <si>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</si>
  <si>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</si>
  <si>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</si>
  <si>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</si>
  <si>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</si>
  <si>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</si>
  <si>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</si>
  <si>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</si>
  <si>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</si>
  <si>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</si>
  <si>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</si>
  <si>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</si>
  <si>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</si>
  <si>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</si>
  <si>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</si>
  <si>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</si>
  <si>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</si>
  <si>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</si>
  <si>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</si>
  <si>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</si>
  <si>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</si>
  <si>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</si>
  <si>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</si>
  <si>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</si>
  <si>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</si>
  <si>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</si>
  <si>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</si>
  <si>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</si>
  <si>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</si>
  <si>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</si>
  <si>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</si>
  <si>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</si>
  <si>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</si>
  <si>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</si>
  <si>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</si>
  <si>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</si>
  <si>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</si>
  <si>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</si>
  <si>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</si>
  <si>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</si>
  <si>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</si>
  <si>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</si>
  <si>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</si>
  <si>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</si>
  <si>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</si>
  <si>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</si>
  <si>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</si>
  <si>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</si>
  <si>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</si>
  <si>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</si>
  <si>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</si>
  <si>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</si>
  <si>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</si>
  <si>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</si>
  <si>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</si>
  <si>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</si>
  <si>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</si>
  <si>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</si>
  <si>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</si>
  <si>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</si>
  <si>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</si>
  <si>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</si>
  <si>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</si>
  <si>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</si>
  <si>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</si>
  <si>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</si>
  <si>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</si>
  <si>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</si>
  <si>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</si>
  <si>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</si>
  <si>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</si>
  <si>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</si>
  <si>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</si>
  <si>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</si>
  <si>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</si>
  <si>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</si>
  <si>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</si>
  <si>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</si>
  <si>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</si>
  <si>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</si>
  <si>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</si>
  <si>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</si>
  <si>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</si>
  <si>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</si>
  <si>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</si>
  <si>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</si>
  <si>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</si>
  <si>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</si>
  <si>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</si>
  <si>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</si>
  <si>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</si>
  <si>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</si>
  <si>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</si>
  <si>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</si>
  <si>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</si>
  <si>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</si>
  <si>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</si>
  <si>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</si>
  <si>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</si>
  <si>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</si>
  <si>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</si>
  <si>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</si>
  <si>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</si>
  <si>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</si>
  <si>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</si>
  <si>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</si>
  <si>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</si>
  <si>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</si>
  <si>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</si>
  <si>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</si>
  <si>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</si>
  <si>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</si>
  <si>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</si>
  <si>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</si>
  <si>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</si>
  <si>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</si>
  <si>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</si>
  <si>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</si>
  <si>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</si>
  <si>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</si>
  <si>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</si>
  <si>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</si>
  <si>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</si>
  <si>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</si>
  <si>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</si>
  <si>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</si>
  <si>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</si>
  <si>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</si>
  <si>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</si>
  <si>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</si>
  <si>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</si>
  <si>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</si>
  <si>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</si>
  <si>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</si>
  <si>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</si>
  <si>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</si>
  <si>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</si>
  <si>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</si>
  <si>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</si>
  <si>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</si>
  <si>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</si>
  <si>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</si>
  <si>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</si>
  <si>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</si>
  <si>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</si>
  <si>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</si>
  <si>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</si>
  <si>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</si>
  <si>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</si>
  <si>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</si>
  <si>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</si>
  <si>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</si>
  <si>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</si>
  <si>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</si>
  <si>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</si>
  <si>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</si>
  <si>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</si>
  <si>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</si>
  <si>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</si>
  <si>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</si>
  <si>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</si>
  <si>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</si>
  <si>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</si>
  <si>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</si>
  <si>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</si>
  <si>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</si>
  <si>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</si>
  <si>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</si>
  <si>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</si>
  <si>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</si>
  <si>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</si>
  <si>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</si>
  <si>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</si>
  <si>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</si>
  <si>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</si>
  <si>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</si>
  <si>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</si>
  <si>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</si>
  <si>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</si>
  <si>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</si>
  <si>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</si>
  <si>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</si>
  <si>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</si>
  <si>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</si>
  <si>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</si>
  <si>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</si>
  <si>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</si>
  <si>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</si>
  <si>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</si>
  <si>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</si>
  <si>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</si>
  <si>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</si>
  <si>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</si>
  <si>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</si>
  <si>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</si>
  <si>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</si>
  <si>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</si>
  <si>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</si>
  <si>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</si>
  <si>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</si>
  <si>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</si>
  <si>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</si>
  <si>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</si>
  <si>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</si>
  <si>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</si>
  <si>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</si>
  <si>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</si>
  <si>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</si>
  <si>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</si>
  <si>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</si>
  <si>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</si>
  <si>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</si>
  <si>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</si>
  <si>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</si>
  <si>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</si>
  <si>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</si>
  <si>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</si>
  <si>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</si>
  <si>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</si>
  <si>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</si>
  <si>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</si>
  <si>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</si>
  <si>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</si>
  <si>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</si>
  <si>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</si>
  <si>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</si>
  <si>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</si>
  <si>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</si>
  <si>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</si>
  <si>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</si>
  <si>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</si>
  <si>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</si>
  <si>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</si>
  <si>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</si>
  <si>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</si>
  <si>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</si>
  <si>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</si>
  <si>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</si>
  <si>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</si>
  <si>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</si>
  <si>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</si>
  <si>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</si>
  <si>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</si>
  <si>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</si>
  <si>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</si>
  <si>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</si>
  <si>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</si>
  <si>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</si>
  <si>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</si>
  <si>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</si>
  <si>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</si>
  <si>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</si>
  <si>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</si>
  <si>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</si>
  <si>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</si>
  <si>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</si>
  <si>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</si>
  <si>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</si>
  <si>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</si>
  <si>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</si>
  <si>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</si>
  <si>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</si>
  <si>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</si>
  <si>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</si>
  <si>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</si>
  <si>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</si>
  <si>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</si>
  <si>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</si>
  <si>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</si>
  <si>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</si>
  <si>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</si>
  <si>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</si>
  <si>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</si>
  <si>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</si>
  <si>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</si>
  <si>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</si>
  <si>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</si>
  <si>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</si>
  <si>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</si>
  <si>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</si>
  <si>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</si>
  <si>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</si>
  <si>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</si>
  <si>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</si>
  <si>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</si>
  <si>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</si>
  <si>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</si>
  <si>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</si>
  <si>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</si>
  <si>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</si>
  <si>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</si>
  <si>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</si>
  <si>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</si>
  <si>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</si>
  <si>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</si>
  <si>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</si>
  <si>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</si>
  <si>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</si>
  <si>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</si>
  <si>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</si>
  <si>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</si>
  <si>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</si>
  <si>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</si>
  <si>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</si>
  <si>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</si>
  <si>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</si>
  <si>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</si>
  <si>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</si>
  <si>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</si>
  <si>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</si>
  <si>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</si>
  <si>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</si>
  <si>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</si>
  <si>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</si>
  <si>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</si>
  <si>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</si>
  <si>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</si>
  <si>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</si>
  <si>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</si>
  <si>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</si>
  <si>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</si>
  <si>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</si>
  <si>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</si>
  <si>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</si>
  <si>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</si>
  <si>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</si>
  <si>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</si>
  <si>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</si>
  <si>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</si>
  <si>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</si>
  <si>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</si>
  <si>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</si>
  <si>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</si>
  <si>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</si>
  <si>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</si>
  <si>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</si>
  <si>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</si>
  <si>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</si>
  <si>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Code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</si>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</sst>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2">
    <xf numFmtId="0" fontId="0" fillId="0" borderId="0"/>
    <xf numFmtId="0" fontId="3" fillId="0" borderId="0"/>
  </cellStyleXfs>
  <cellXfs count="19">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1" fillId="0" borderId="0" xfId="0" applyFont="1" applyAlignment="1">
      <alignment horizontal="center"/>
    </xf>
    <xf numFmtId="0" fontId="4" fillId="0" borderId="0" xfId="0" applyFont="1" applyAlignment="1">
      <alignment horizontal="center"/>
    </xf>
  </cellXfs>
  <cellStyles count="2">
    <cellStyle name="Normal" xfId="0" builtinId="0"/>
    <cellStyle name="Normal 2" xfId="1"/>
  </cellStyles>
  <dxfs count="434">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574334</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717917</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574334</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665018</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498764</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33" dataDxfId="432">
  <autoFilter ref="A3:B21"/>
  <tableColumns count="2">
    <tableColumn id="1" name="Nom nature création" dataDxfId="431"/>
    <tableColumn id="2" name="Code nature création" dataDxfId="430"/>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29">
  <autoFilter ref="D3:E15"/>
  <tableColumns count="2">
    <tableColumn id="1" name="Nom nature article menu" dataDxfId="428"/>
    <tableColumn id="2" name="Code nature article menu" dataDxfId="427"/>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26">
  <autoFilter ref="G3:J121"/>
  <tableColumns count="4">
    <tableColumn id="2" name="Code produit" dataDxfId="425"/>
    <tableColumn id="1" name="Nom produit" dataDxfId="424" dataCellStyle="Normal 2"/>
    <tableColumn id="3" name="Libellé produit" dataDxfId="423" dataCellStyle="Normal 2"/>
    <tableColumn id="4" name="Clé produit" dataDxfId="422"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21" dataDxfId="420">
  <autoFilter ref="L3:M15"/>
  <tableColumns count="2">
    <tableColumn id="1" name="Nom période" dataDxfId="419" dataCellStyle="Normal 2"/>
    <tableColumn id="2" name="Code période" dataDxfId="418"/>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17" dataDxfId="416">
  <autoFilter ref="O3:P39"/>
  <tableColumns count="2">
    <tableColumn id="1" name="Nom conditionnement" dataDxfId="415" dataCellStyle="Normal 2"/>
    <tableColumn id="2" name="Code conditionnement" dataDxfId="414"/>
  </tableColumns>
  <tableStyleInfo name="TableStyleMedium2" showFirstColumn="0" showLastColumn="0" showRowStripes="1" showColumnStripes="0"/>
</table>
</file>

<file path=xl/tables/table6.xml><?xml version="1.0" encoding="utf-8"?>
<table xmlns="http://schemas.openxmlformats.org/spreadsheetml/2006/main" id="6" name="TabBDArticlesMenus" displayName="TabBDArticlesMenus" ref="A1:M119" totalsRowShown="0" headerRowDxfId="413" dataDxfId="412">
  <autoFilter ref="A1:M119"/>
  <tableColumns count="13">
    <tableColumn id="1" name="Nom nature création" dataDxfId="411"/>
    <tableColumn id="2" name="Code nature création" dataDxfId="410"/>
    <tableColumn id="3" name="Nom nature article menu" dataDxfId="409"/>
    <tableColumn id="4" name="Code nature article menu" dataDxfId="408"/>
    <tableColumn id="5" name="Nom article menu" dataDxfId="407"/>
    <tableColumn id="6" name="Code article menu" dataDxfId="406"/>
    <tableColumn id="7" name="Nom période article menu" dataDxfId="405"/>
    <tableColumn id="8" name="Code période article menu" dataDxfId="404"/>
    <tableColumn id="9" name="Nom conditionnement article menu" dataDxfId="403" dataCellStyle="Normal 2"/>
    <tableColumn id="10" name="Code conditionnement article menu" dataDxfId="402"/>
    <tableColumn id="11" name="Date création article menu" dataDxfId="401"/>
    <tableColumn id="12" name="Numéro création article menu" dataDxfId="400"/>
    <tableColumn id="13" name="clé article" dataDxfId="399">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7" name="TabBDMenus" displayName="TabBDMenus" ref="A2:AK3" insertRow="1" totalsRowShown="0" headerRowDxfId="398" dataDxfId="397">
  <autoFilter ref="A2:AK3"/>
  <tableColumns count="37">
    <tableColumn id="1" name="Nom nature création" dataDxfId="396"/>
    <tableColumn id="2" name="Code nature création" dataDxfId="395"/>
    <tableColumn id="3" name="Date menu" dataDxfId="394"/>
    <tableColumn id="4" name="Date création menu" dataDxfId="393"/>
    <tableColumn id="5" name="Nom menu légume" dataDxfId="392"/>
    <tableColumn id="6" name="Code menu légume" dataDxfId="391"/>
    <tableColumn id="7" name="Nom période menu légume" dataDxfId="390"/>
    <tableColumn id="8" name="Code période menu légume" dataDxfId="389"/>
    <tableColumn id="9" name="Nom conditionnement menu légume" dataDxfId="388"/>
    <tableColumn id="10" name="Code conditionnement menu légume" dataDxfId="387"/>
    <tableColumn id="11" name="Nom menu légume deux" dataDxfId="386"/>
    <tableColumn id="12" name="Code menu légume deux" dataDxfId="385"/>
    <tableColumn id="13" name="Nom période menu légume deux" dataDxfId="384"/>
    <tableColumn id="14" name="Code période menu légume deux" dataDxfId="383"/>
    <tableColumn id="15" name="Nom conditionnement menu légume deux" dataDxfId="382"/>
    <tableColumn id="16" name="Code conditionnement menu légume deux" dataDxfId="381"/>
    <tableColumn id="17" name="Quantité menu légume" dataDxfId="380"/>
    <tableColumn id="18" name="Quanité menu légume deux" dataDxfId="379"/>
    <tableColumn id="19" name="Nom menu viande" dataDxfId="378"/>
    <tableColumn id="20" name="Code menu viande" dataDxfId="377"/>
    <tableColumn id="21" name="Nom période menu viande" dataDxfId="376"/>
    <tableColumn id="22" name="Code période menu viande" dataDxfId="375"/>
    <tableColumn id="23" name="Nom conditionnement menu viande" dataDxfId="374"/>
    <tableColumn id="24" name="Code conditionnement menu viande" dataDxfId="373"/>
    <tableColumn id="25" name="Nom période menu viande midi weekend" dataDxfId="372"/>
    <tableColumn id="26" name="Code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8.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9.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0.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1.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2.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3.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4.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5.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6.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17.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18.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19.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0.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1.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2.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3.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4.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5.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6.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27.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28.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29.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0.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1.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2.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3.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4.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5.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6.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37.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38.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39.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0.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1.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2.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3.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_rels/sheet4.xml.rels><?xml version="1.0" encoding="UTF-8" standalone="yes"?>
<Relationships xmlns="http://schemas.openxmlformats.org/package/2006/relationships"><Relationship Id="rId1" Type="http://schemas.openxmlformats.org/officeDocument/2006/relationships/table" Target="../tables/table7.xml"/></Relationships>
</file>

<file path=xl/worksheets/_rels/sheet5.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3" Type="http://schemas.openxmlformats.org/officeDocument/2006/relationships/ctrlProp" Target="../ctrlProps/ctrlProp9.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 Type="http://schemas.openxmlformats.org/officeDocument/2006/relationships/vmlDrawing" Target="../drawings/vmlDrawing2.vml"/><Relationship Id="rId16" Type="http://schemas.openxmlformats.org/officeDocument/2006/relationships/table" Target="../tables/table17.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2.xml"/><Relationship Id="rId5" Type="http://schemas.openxmlformats.org/officeDocument/2006/relationships/ctrlProp" Target="../ctrlProps/ctrlProp11.xml"/><Relationship Id="rId15" Type="http://schemas.openxmlformats.org/officeDocument/2006/relationships/table" Target="../tables/table16.xml"/><Relationship Id="rId10" Type="http://schemas.openxmlformats.org/officeDocument/2006/relationships/table" Target="../tables/table11.xml"/><Relationship Id="rId4" Type="http://schemas.openxmlformats.org/officeDocument/2006/relationships/ctrlProp" Target="../ctrlProps/ctrlProp10.xml"/><Relationship Id="rId9" Type="http://schemas.openxmlformats.org/officeDocument/2006/relationships/table" Target="../tables/table10.xml"/><Relationship Id="rId14" Type="http://schemas.openxmlformats.org/officeDocument/2006/relationships/table" Target="../tables/table1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1.xml"/><Relationship Id="rId13" Type="http://schemas.openxmlformats.org/officeDocument/2006/relationships/table" Target="../tables/table26.xml"/><Relationship Id="rId18" Type="http://schemas.openxmlformats.org/officeDocument/2006/relationships/table" Target="../tables/table31.xml"/><Relationship Id="rId3" Type="http://schemas.openxmlformats.org/officeDocument/2006/relationships/ctrlProp" Target="../ctrlProps/ctrlProp13.xml"/><Relationship Id="rId7" Type="http://schemas.openxmlformats.org/officeDocument/2006/relationships/table" Target="../tables/table20.xml"/><Relationship Id="rId12" Type="http://schemas.openxmlformats.org/officeDocument/2006/relationships/table" Target="../tables/table25.xml"/><Relationship Id="rId17" Type="http://schemas.openxmlformats.org/officeDocument/2006/relationships/table" Target="../tables/table30.xml"/><Relationship Id="rId2" Type="http://schemas.openxmlformats.org/officeDocument/2006/relationships/vmlDrawing" Target="../drawings/vmlDrawing3.vml"/><Relationship Id="rId16" Type="http://schemas.openxmlformats.org/officeDocument/2006/relationships/table" Target="../tables/table29.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4.xml"/><Relationship Id="rId5" Type="http://schemas.openxmlformats.org/officeDocument/2006/relationships/ctrlProp" Target="../ctrlProps/ctrlProp15.xml"/><Relationship Id="rId15" Type="http://schemas.openxmlformats.org/officeDocument/2006/relationships/table" Target="../tables/table28.xml"/><Relationship Id="rId10" Type="http://schemas.openxmlformats.org/officeDocument/2006/relationships/table" Target="../tables/table23.xml"/><Relationship Id="rId4" Type="http://schemas.openxmlformats.org/officeDocument/2006/relationships/ctrlProp" Target="../ctrlProps/ctrlProp14.xml"/><Relationship Id="rId9" Type="http://schemas.openxmlformats.org/officeDocument/2006/relationships/table" Target="../tables/table22.xml"/><Relationship Id="rId14" Type="http://schemas.openxmlformats.org/officeDocument/2006/relationships/table" Target="../tables/table2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3.xml"/><Relationship Id="rId13" Type="http://schemas.openxmlformats.org/officeDocument/2006/relationships/table" Target="../tables/table38.xml"/><Relationship Id="rId18" Type="http://schemas.openxmlformats.org/officeDocument/2006/relationships/table" Target="../tables/table43.xml"/><Relationship Id="rId3" Type="http://schemas.openxmlformats.org/officeDocument/2006/relationships/ctrlProp" Target="../ctrlProps/ctrlProp17.xml"/><Relationship Id="rId7" Type="http://schemas.openxmlformats.org/officeDocument/2006/relationships/table" Target="../tables/table32.xml"/><Relationship Id="rId12" Type="http://schemas.openxmlformats.org/officeDocument/2006/relationships/table" Target="../tables/table37.xml"/><Relationship Id="rId17" Type="http://schemas.openxmlformats.org/officeDocument/2006/relationships/table" Target="../tables/table42.xml"/><Relationship Id="rId2" Type="http://schemas.openxmlformats.org/officeDocument/2006/relationships/vmlDrawing" Target="../drawings/vmlDrawing4.vml"/><Relationship Id="rId16" Type="http://schemas.openxmlformats.org/officeDocument/2006/relationships/table" Target="../tables/table41.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6.xml"/><Relationship Id="rId5" Type="http://schemas.openxmlformats.org/officeDocument/2006/relationships/ctrlProp" Target="../ctrlProps/ctrlProp19.xml"/><Relationship Id="rId15" Type="http://schemas.openxmlformats.org/officeDocument/2006/relationships/table" Target="../tables/table40.xml"/><Relationship Id="rId10" Type="http://schemas.openxmlformats.org/officeDocument/2006/relationships/table" Target="../tables/table35.xml"/><Relationship Id="rId4" Type="http://schemas.openxmlformats.org/officeDocument/2006/relationships/ctrlProp" Target="../ctrlProps/ctrlProp18.xml"/><Relationship Id="rId9" Type="http://schemas.openxmlformats.org/officeDocument/2006/relationships/table" Target="../tables/table34.xml"/><Relationship Id="rId14" Type="http://schemas.openxmlformats.org/officeDocument/2006/relationships/table" Target="../tables/table3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252"/>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H82" s="2">
        <v>44940.81689814815</v>
      </c>
    </row>
    <row r="83" spans="7:8" x14ac:dyDescent="0.25">
      <c r="H83" s="2">
        <v>44941.497002314813</v>
      </c>
    </row>
    <row r="84" spans="7:8" x14ac:dyDescent="0.25">
      <c r="H84" s="2">
        <v>44941.521967592591</v>
      </c>
    </row>
    <row r="85" spans="7:8" x14ac:dyDescent="0.25">
      <c r="H85" s="2">
        <v>44941.626250000001</v>
      </c>
    </row>
    <row r="86" spans="7:8" x14ac:dyDescent="0.25">
      <c r="H86" s="2">
        <v>44941.638055555559</v>
      </c>
    </row>
    <row r="87" spans="7:8" x14ac:dyDescent="0.25">
      <c r="H87" s="2">
        <v>44942.591423611113</v>
      </c>
    </row>
    <row r="88" spans="7:8" x14ac:dyDescent="0.25">
      <c r="H88" s="2">
        <v>44942.596099537041</v>
      </c>
    </row>
    <row r="89" spans="7:8" x14ac:dyDescent="0.25">
      <c r="H89" s="2">
        <v>44942.599131944444</v>
      </c>
    </row>
    <row r="90" spans="7:8" x14ac:dyDescent="0.25">
      <c r="H90" s="2">
        <v>44942.60087962963</v>
      </c>
    </row>
    <row r="91" spans="7:8" x14ac:dyDescent="0.25">
      <c r="H91" s="2">
        <v>44942.601759259262</v>
      </c>
    </row>
    <row r="92" spans="7:8" x14ac:dyDescent="0.25">
      <c r="H92" s="2">
        <v>44942.606296296297</v>
      </c>
    </row>
    <row r="93" spans="7:8" x14ac:dyDescent="0.25">
      <c r="H93" s="2">
        <v>44942.611215277779</v>
      </c>
    </row>
    <row r="94" spans="7:8" x14ac:dyDescent="0.25">
      <c r="H94" s="2">
        <v>44942.611944444441</v>
      </c>
    </row>
    <row r="95" spans="7:8" x14ac:dyDescent="0.25">
      <c r="H95" s="2">
        <v>44942.614479166667</v>
      </c>
    </row>
    <row r="96" spans="7: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574334</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717917</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574334</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P121"/>
  <sheetViews>
    <sheetView workbookViewId="0">
      <selection activeCell="A13" sqref="A13"/>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7" width="23" style="1" bestFit="1" customWidth="1"/>
    <col min="18" max="16384" width="11.5546875" style="1"/>
  </cols>
  <sheetData>
    <row r="1" spans="1:16" x14ac:dyDescent="0.25">
      <c r="G1" s="1"/>
      <c r="H1" s="1"/>
    </row>
    <row r="2" spans="1:16" x14ac:dyDescent="0.25">
      <c r="G2" s="1"/>
      <c r="H2" s="1"/>
    </row>
    <row r="3" spans="1:16" x14ac:dyDescent="0.25">
      <c r="A3" s="1" t="s">
        <v>2</v>
      </c>
      <c r="B3" s="1" t="s">
        <v>3</v>
      </c>
      <c r="D3" s="1" t="s">
        <v>38</v>
      </c>
      <c r="E3" s="1" t="s">
        <v>39</v>
      </c>
      <c r="G3" s="1" t="s">
        <v>65</v>
      </c>
      <c r="H3" s="1" t="s">
        <v>64</v>
      </c>
      <c r="I3" s="1" t="s">
        <v>66</v>
      </c>
      <c r="J3" s="1" t="s">
        <v>377</v>
      </c>
      <c r="L3" s="1" t="s">
        <v>279</v>
      </c>
      <c r="M3" s="1" t="s">
        <v>280</v>
      </c>
      <c r="O3" s="1" t="s">
        <v>305</v>
      </c>
      <c r="P3" s="1" t="s">
        <v>306</v>
      </c>
    </row>
    <row r="4" spans="1:16"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row>
    <row r="5" spans="1:16"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row>
    <row r="6" spans="1:16"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row>
    <row r="7" spans="1:16"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row>
    <row r="8" spans="1:16"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row>
    <row r="9" spans="1:16"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row>
    <row r="10" spans="1:16"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row>
    <row r="11" spans="1:16"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row>
    <row r="12" spans="1:16"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row>
    <row r="13" spans="1:16"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row>
    <row r="14" spans="1:16"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row>
    <row r="15" spans="1:16"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row>
    <row r="16" spans="1:16"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K2"/>
  <sheetViews>
    <sheetView topLeftCell="S1" workbookViewId="0">
      <selection activeCell="Y2" sqref="Y2"/>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39.33203125" style="1" customWidth="1"/>
    <col min="27" max="27" width="22.33203125" style="1" bestFit="1" customWidth="1"/>
    <col min="28" max="28" width="19.77734375" style="1" bestFit="1" customWidth="1"/>
    <col min="29" max="29" width="20.33203125" style="1" bestFit="1" customWidth="1"/>
    <col min="30" max="30" width="27" style="1" bestFit="1" customWidth="1"/>
    <col min="31" max="31" width="27.5546875" style="1" bestFit="1" customWidth="1"/>
    <col min="32" max="32" width="35.21875" style="1" bestFit="1" customWidth="1"/>
    <col min="33" max="33" width="35.77734375" style="1" bestFit="1" customWidth="1"/>
    <col min="34" max="35" width="23.21875" style="1" bestFit="1" customWidth="1"/>
    <col min="36" max="36" width="15.5546875" style="1" bestFit="1" customWidth="1"/>
    <col min="37" max="37" width="12.5546875" style="1" bestFit="1" customWidth="1"/>
    <col min="38" max="16384" width="11.5546875" style="1"/>
  </cols>
  <sheetData>
    <row r="2" spans="1:37"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537</v>
      </c>
      <c r="AA2" s="1" t="s">
        <v>540</v>
      </c>
      <c r="AB2" s="1" t="s">
        <v>538</v>
      </c>
      <c r="AC2" s="1" t="s">
        <v>539</v>
      </c>
      <c r="AD2" s="1" t="s">
        <v>541</v>
      </c>
      <c r="AE2" s="1" t="s">
        <v>542</v>
      </c>
      <c r="AF2" s="1" t="s">
        <v>543</v>
      </c>
      <c r="AG2" s="1" t="s">
        <v>544</v>
      </c>
      <c r="AH2" s="1" t="s">
        <v>545</v>
      </c>
      <c r="AI2" s="1" t="s">
        <v>546</v>
      </c>
      <c r="AJ2" s="1" t="s">
        <v>547</v>
      </c>
      <c r="AK2" s="1" t="s">
        <v>548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17" t="str">
        <f>"État des menus midi retraite du mois de janvier "&amp;$A$1&amp;"."</f>
        <v>État des menus midi retraite du mois de janvier 2023.</v>
      </c>
      <c r="B3" s="17"/>
      <c r="C3" s="17"/>
      <c r="D3" s="17"/>
      <c r="E3" s="17"/>
      <c r="F3" s="17"/>
      <c r="G3" s="17"/>
      <c r="H3" s="17"/>
    </row>
    <row r="4" spans="1:8" x14ac:dyDescent="0.25">
      <c r="A4" s="1" t="s">
        <v>514</v>
      </c>
      <c r="B4" s="1" t="s">
        <v>549</v>
      </c>
      <c r="C4" s="1" t="s">
        <v>550</v>
      </c>
      <c r="D4" s="1" t="s">
        <v>551</v>
      </c>
      <c r="E4" s="1" t="s">
        <v>552</v>
      </c>
      <c r="F4" s="1" t="s">
        <v>553</v>
      </c>
      <c r="G4" s="1" t="s">
        <v>546</v>
      </c>
      <c r="H4" s="1" t="s">
        <v>554</v>
      </c>
    </row>
    <row r="6" spans="1:8" x14ac:dyDescent="0.25">
      <c r="A6" s="17"/>
      <c r="B6" s="17"/>
      <c r="C6" s="17"/>
      <c r="D6" s="17"/>
      <c r="E6" s="17"/>
      <c r="F6" s="17"/>
      <c r="G6" s="17"/>
      <c r="H6" s="17"/>
    </row>
    <row r="7" spans="1:8" x14ac:dyDescent="0.25">
      <c r="A7" s="17" t="str">
        <f>"État des menus midi retraite du mois de février "&amp;$A$1&amp;"."</f>
        <v>État des menus midi retraite du mois de février 2023.</v>
      </c>
      <c r="B7" s="17"/>
      <c r="C7" s="17"/>
      <c r="D7" s="17"/>
      <c r="E7" s="17"/>
      <c r="F7" s="17"/>
      <c r="G7" s="17"/>
      <c r="H7" s="17"/>
    </row>
    <row r="8" spans="1:8" x14ac:dyDescent="0.25">
      <c r="A8" s="1" t="s">
        <v>514</v>
      </c>
      <c r="B8" s="1" t="s">
        <v>549</v>
      </c>
      <c r="C8" s="1" t="s">
        <v>550</v>
      </c>
      <c r="D8" s="1" t="s">
        <v>551</v>
      </c>
      <c r="E8" s="1" t="s">
        <v>552</v>
      </c>
      <c r="F8" s="1" t="s">
        <v>553</v>
      </c>
      <c r="G8" s="1" t="s">
        <v>546</v>
      </c>
      <c r="H8" s="1" t="s">
        <v>554</v>
      </c>
    </row>
    <row r="10" spans="1:8" x14ac:dyDescent="0.25">
      <c r="A10" s="17" t="str">
        <f ca="1">"Imprimé à Limeil-Brévannes, le "&amp;TEXT(TODAY(),"jjjj j mmmm aaaa")&amp;"."</f>
        <v>Imprimé à Limeil-Brévannes, le dimanche 29 janvier 2023.</v>
      </c>
      <c r="B10" s="17"/>
      <c r="C10" s="17"/>
      <c r="D10" s="17"/>
      <c r="E10" s="17"/>
      <c r="F10" s="17"/>
      <c r="G10" s="17"/>
      <c r="H10" s="17"/>
    </row>
    <row r="11" spans="1:8" x14ac:dyDescent="0.25">
      <c r="A11" s="17" t="str">
        <f>"État des menus midi retraite du mois de mars "&amp;$A$1&amp;"."</f>
        <v>État des menus midi retraite du mois de mars 2023.</v>
      </c>
      <c r="B11" s="17"/>
      <c r="C11" s="17"/>
      <c r="D11" s="17"/>
      <c r="E11" s="17"/>
      <c r="F11" s="17"/>
      <c r="G11" s="17"/>
      <c r="H11" s="17"/>
    </row>
    <row r="12" spans="1:8" x14ac:dyDescent="0.25">
      <c r="A12" s="1" t="s">
        <v>514</v>
      </c>
      <c r="B12" s="1" t="s">
        <v>549</v>
      </c>
      <c r="C12" s="1" t="s">
        <v>550</v>
      </c>
      <c r="D12" s="1" t="s">
        <v>551</v>
      </c>
      <c r="E12" s="1" t="s">
        <v>552</v>
      </c>
      <c r="F12" s="1" t="s">
        <v>553</v>
      </c>
      <c r="G12" s="1" t="s">
        <v>546</v>
      </c>
      <c r="H12" s="1" t="s">
        <v>554</v>
      </c>
    </row>
    <row r="14" spans="1:8" x14ac:dyDescent="0.25">
      <c r="A14" s="17" t="str">
        <f ca="1">"Imprimé à Limeil-Brévannes, le "&amp;TEXT(TODAY(),"jjjj j mmmm aaaa")&amp;"."</f>
        <v>Imprimé à Limeil-Brévannes, le dimanche 29 janvier 2023.</v>
      </c>
      <c r="B14" s="17"/>
      <c r="C14" s="17"/>
      <c r="D14" s="17"/>
      <c r="E14" s="17"/>
      <c r="F14" s="17"/>
      <c r="G14" s="17"/>
      <c r="H14" s="17"/>
    </row>
    <row r="15" spans="1:8" x14ac:dyDescent="0.25">
      <c r="A15" s="17" t="str">
        <f>"État des menus midi retraite du mois d'avril "&amp;$A$1&amp;"."</f>
        <v>État des menus midi retraite du mois d'avril 2023.</v>
      </c>
      <c r="B15" s="17"/>
      <c r="C15" s="17"/>
      <c r="D15" s="17"/>
      <c r="E15" s="17"/>
      <c r="F15" s="17"/>
      <c r="G15" s="17"/>
      <c r="H15" s="17"/>
    </row>
    <row r="16" spans="1:8" x14ac:dyDescent="0.25">
      <c r="A16" s="1" t="s">
        <v>514</v>
      </c>
      <c r="B16" s="1" t="s">
        <v>549</v>
      </c>
      <c r="C16" s="1" t="s">
        <v>550</v>
      </c>
      <c r="D16" s="1" t="s">
        <v>551</v>
      </c>
      <c r="E16" s="1" t="s">
        <v>552</v>
      </c>
      <c r="F16" s="1" t="s">
        <v>553</v>
      </c>
      <c r="G16" s="1" t="s">
        <v>546</v>
      </c>
      <c r="H16" s="1" t="s">
        <v>554</v>
      </c>
    </row>
    <row r="18" spans="1:8" x14ac:dyDescent="0.25">
      <c r="A18" s="17" t="str">
        <f ca="1">"Imprimé à Limeil-Brévannes, le "&amp;TEXT(TODAY(),"jjjj j mmmm aaaa")&amp;"."</f>
        <v>Imprimé à Limeil-Brévannes, le dimanche 29 janvier 2023.</v>
      </c>
      <c r="B18" s="17"/>
      <c r="C18" s="17"/>
      <c r="D18" s="17"/>
      <c r="E18" s="17"/>
      <c r="F18" s="17"/>
      <c r="G18" s="17"/>
      <c r="H18" s="17"/>
    </row>
    <row r="19" spans="1:8" x14ac:dyDescent="0.25">
      <c r="A19" s="17" t="str">
        <f>"État des menus midi retraite du mois de mai "&amp;$A$1&amp;"."</f>
        <v>État des menus midi retraite du mois de mai 2023.</v>
      </c>
      <c r="B19" s="17"/>
      <c r="C19" s="17"/>
      <c r="D19" s="17"/>
      <c r="E19" s="17"/>
      <c r="F19" s="17"/>
      <c r="G19" s="17"/>
      <c r="H19" s="17"/>
    </row>
    <row r="20" spans="1:8" x14ac:dyDescent="0.25">
      <c r="A20" s="1" t="s">
        <v>514</v>
      </c>
      <c r="B20" s="1" t="s">
        <v>549</v>
      </c>
      <c r="C20" s="1" t="s">
        <v>550</v>
      </c>
      <c r="D20" s="1" t="s">
        <v>551</v>
      </c>
      <c r="E20" s="1" t="s">
        <v>552</v>
      </c>
      <c r="F20" s="1" t="s">
        <v>553</v>
      </c>
      <c r="G20" s="1" t="s">
        <v>546</v>
      </c>
      <c r="H20" s="1" t="s">
        <v>554</v>
      </c>
    </row>
    <row r="22" spans="1:8" x14ac:dyDescent="0.25">
      <c r="A22" s="17" t="str">
        <f ca="1">"Imprimé à Limeil-Brévannes, le "&amp;TEXT(TODAY(),"jjjj j mmmm aaaa")&amp;"."</f>
        <v>Imprimé à Limeil-Brévannes, le dimanche 29 janvier 2023.</v>
      </c>
      <c r="B22" s="17"/>
      <c r="C22" s="17"/>
      <c r="D22" s="17"/>
      <c r="E22" s="17"/>
      <c r="F22" s="17"/>
      <c r="G22" s="17"/>
      <c r="H22" s="17"/>
    </row>
    <row r="23" spans="1:8" x14ac:dyDescent="0.25">
      <c r="A23" s="17" t="str">
        <f>"État des menus midi retraite du mois de juin "&amp;$A$1&amp;"."</f>
        <v>État des menus midi retraite du mois de juin 2023.</v>
      </c>
      <c r="B23" s="17"/>
      <c r="C23" s="17"/>
      <c r="D23" s="17"/>
      <c r="E23" s="17"/>
      <c r="F23" s="17"/>
      <c r="G23" s="17"/>
      <c r="H23" s="17"/>
    </row>
    <row r="24" spans="1:8" x14ac:dyDescent="0.25">
      <c r="A24" s="1" t="s">
        <v>514</v>
      </c>
      <c r="B24" s="1" t="s">
        <v>549</v>
      </c>
      <c r="C24" s="1" t="s">
        <v>550</v>
      </c>
      <c r="D24" s="1" t="s">
        <v>551</v>
      </c>
      <c r="E24" s="1" t="s">
        <v>552</v>
      </c>
      <c r="F24" s="1" t="s">
        <v>553</v>
      </c>
      <c r="G24" s="1" t="s">
        <v>546</v>
      </c>
      <c r="H24" s="1" t="s">
        <v>554</v>
      </c>
    </row>
    <row r="26" spans="1:8" x14ac:dyDescent="0.25">
      <c r="A26" s="17" t="str">
        <f ca="1">"Imprimé à Limeil-Brévannes, le "&amp;TEXT(TODAY(),"jjjj j mmmm aaaa")&amp;"."</f>
        <v>Imprimé à Limeil-Brévannes, le dimanche 29 janvier 2023.</v>
      </c>
      <c r="B26" s="17"/>
      <c r="C26" s="17"/>
      <c r="D26" s="17"/>
      <c r="E26" s="17"/>
      <c r="F26" s="17"/>
      <c r="G26" s="17"/>
      <c r="H26" s="17"/>
    </row>
    <row r="27" spans="1:8" x14ac:dyDescent="0.25">
      <c r="A27" s="17" t="str">
        <f>"État des menus midi retraite du mois de juillet "&amp;$A$1&amp;"."</f>
        <v>État des menus midi retraite du mois de juillet 2023.</v>
      </c>
      <c r="B27" s="17"/>
      <c r="C27" s="17"/>
      <c r="D27" s="17"/>
      <c r="E27" s="17"/>
      <c r="F27" s="17"/>
      <c r="G27" s="17"/>
      <c r="H27" s="17"/>
    </row>
    <row r="28" spans="1:8" x14ac:dyDescent="0.25">
      <c r="A28" s="1" t="s">
        <v>514</v>
      </c>
      <c r="B28" s="1" t="s">
        <v>549</v>
      </c>
      <c r="C28" s="1" t="s">
        <v>550</v>
      </c>
      <c r="D28" s="1" t="s">
        <v>551</v>
      </c>
      <c r="E28" s="1" t="s">
        <v>552</v>
      </c>
      <c r="F28" s="1" t="s">
        <v>553</v>
      </c>
      <c r="G28" s="1" t="s">
        <v>546</v>
      </c>
      <c r="H28" s="1" t="s">
        <v>554</v>
      </c>
    </row>
    <row r="30" spans="1:8" x14ac:dyDescent="0.25">
      <c r="A30" s="17" t="str">
        <f ca="1">"Imprimé à Limeil-Brévannes, le "&amp;TEXT(TODAY(),"jjjj j mmmm aaaa")&amp;"."</f>
        <v>Imprimé à Limeil-Brévannes, le dimanche 29 janvier 2023.</v>
      </c>
      <c r="B30" s="17"/>
      <c r="C30" s="17"/>
      <c r="D30" s="17"/>
      <c r="E30" s="17"/>
      <c r="F30" s="17"/>
      <c r="G30" s="17"/>
      <c r="H30" s="17"/>
    </row>
    <row r="31" spans="1:8" x14ac:dyDescent="0.25">
      <c r="A31" s="17" t="str">
        <f>"État des menus midi retraite du mois d'août "&amp;$A$1&amp;"."</f>
        <v>État des menus midi retraite du mois d'août 2023.</v>
      </c>
      <c r="B31" s="17"/>
      <c r="C31" s="17"/>
      <c r="D31" s="17"/>
      <c r="E31" s="17"/>
      <c r="F31" s="17"/>
      <c r="G31" s="17"/>
      <c r="H31" s="17"/>
    </row>
    <row r="32" spans="1:8" x14ac:dyDescent="0.25">
      <c r="A32" s="1" t="s">
        <v>514</v>
      </c>
      <c r="B32" s="1" t="s">
        <v>549</v>
      </c>
      <c r="C32" s="1" t="s">
        <v>550</v>
      </c>
      <c r="D32" s="1" t="s">
        <v>551</v>
      </c>
      <c r="E32" s="1" t="s">
        <v>552</v>
      </c>
      <c r="F32" s="1" t="s">
        <v>553</v>
      </c>
      <c r="G32" s="1" t="s">
        <v>546</v>
      </c>
      <c r="H32" s="1" t="s">
        <v>554</v>
      </c>
    </row>
    <row r="34" spans="1:8" x14ac:dyDescent="0.25">
      <c r="A34" s="17" t="str">
        <f ca="1">"Imprimé à Limeil-Brévannes, le "&amp;TEXT(TODAY(),"jjjj j mmmm aaaa")&amp;"."</f>
        <v>Imprimé à Limeil-Brévannes, le dimanche 29 janvier 2023.</v>
      </c>
      <c r="B34" s="17"/>
      <c r="C34" s="17"/>
      <c r="D34" s="17"/>
      <c r="E34" s="17"/>
      <c r="F34" s="17"/>
      <c r="G34" s="17"/>
      <c r="H34" s="17"/>
    </row>
    <row r="35" spans="1:8" x14ac:dyDescent="0.25">
      <c r="A35" s="17" t="str">
        <f>"État des menus midi retraite du mois de septembre "&amp;$A$1&amp;"."</f>
        <v>État des menus midi retraite du mois de septembre 2023.</v>
      </c>
      <c r="B35" s="17"/>
      <c r="C35" s="17"/>
      <c r="D35" s="17"/>
      <c r="E35" s="17"/>
      <c r="F35" s="17"/>
      <c r="G35" s="17"/>
      <c r="H35" s="17"/>
    </row>
    <row r="36" spans="1:8" x14ac:dyDescent="0.25">
      <c r="A36" s="1" t="s">
        <v>514</v>
      </c>
      <c r="B36" s="1" t="s">
        <v>549</v>
      </c>
      <c r="C36" s="1" t="s">
        <v>550</v>
      </c>
      <c r="D36" s="1" t="s">
        <v>551</v>
      </c>
      <c r="E36" s="1" t="s">
        <v>552</v>
      </c>
      <c r="F36" s="1" t="s">
        <v>553</v>
      </c>
      <c r="G36" s="1" t="s">
        <v>546</v>
      </c>
      <c r="H36" s="1" t="s">
        <v>554</v>
      </c>
    </row>
    <row r="38" spans="1:8" x14ac:dyDescent="0.25">
      <c r="A38" s="17" t="str">
        <f ca="1">"Imprimé à Limeil-Brévannes, le "&amp;TEXT(TODAY(),"jjjj j mmmm aaaa")&amp;"."</f>
        <v>Imprimé à Limeil-Brévannes, le dimanche 29 janvier 2023.</v>
      </c>
      <c r="B38" s="17"/>
      <c r="C38" s="17"/>
      <c r="D38" s="17"/>
      <c r="E38" s="17"/>
      <c r="F38" s="17"/>
      <c r="G38" s="17"/>
      <c r="H38" s="17"/>
    </row>
    <row r="39" spans="1:8" x14ac:dyDescent="0.25">
      <c r="A39" s="17" t="str">
        <f>"État des menus midi retraite du mois d'octobre "&amp;$A$1&amp;"."</f>
        <v>État des menus midi retraite du mois d'octobre 2023.</v>
      </c>
      <c r="B39" s="17"/>
      <c r="C39" s="17"/>
      <c r="D39" s="17"/>
      <c r="E39" s="17"/>
      <c r="F39" s="17"/>
      <c r="G39" s="17"/>
      <c r="H39" s="17"/>
    </row>
    <row r="40" spans="1:8" x14ac:dyDescent="0.25">
      <c r="A40" s="1" t="s">
        <v>514</v>
      </c>
      <c r="B40" s="1" t="s">
        <v>549</v>
      </c>
      <c r="C40" s="1" t="s">
        <v>550</v>
      </c>
      <c r="D40" s="1" t="s">
        <v>551</v>
      </c>
      <c r="E40" s="1" t="s">
        <v>552</v>
      </c>
      <c r="F40" s="1" t="s">
        <v>553</v>
      </c>
      <c r="G40" s="1" t="s">
        <v>546</v>
      </c>
      <c r="H40" s="1" t="s">
        <v>554</v>
      </c>
    </row>
    <row r="42" spans="1:8" x14ac:dyDescent="0.25">
      <c r="A42" s="17" t="str">
        <f ca="1">"Imprimé à Limeil-Brévannes, le "&amp;TEXT(TODAY(),"jjjj j mmmm aaaa")&amp;"."</f>
        <v>Imprimé à Limeil-Brévannes, le dimanche 29 janvier 2023.</v>
      </c>
      <c r="B42" s="17"/>
      <c r="C42" s="17"/>
      <c r="D42" s="17"/>
      <c r="E42" s="17"/>
      <c r="F42" s="17"/>
      <c r="G42" s="17"/>
      <c r="H42" s="17"/>
    </row>
    <row r="43" spans="1:8" x14ac:dyDescent="0.25">
      <c r="A43" s="17" t="str">
        <f>"État des menus midi retraite du mois de novembre "&amp;$A$1&amp;"."</f>
        <v>État des menus midi retraite du mois de novembre 2023.</v>
      </c>
      <c r="B43" s="17"/>
      <c r="C43" s="17"/>
      <c r="D43" s="17"/>
      <c r="E43" s="17"/>
      <c r="F43" s="17"/>
      <c r="G43" s="17"/>
      <c r="H43" s="17"/>
    </row>
    <row r="44" spans="1:8" x14ac:dyDescent="0.25">
      <c r="A44" s="1" t="s">
        <v>514</v>
      </c>
      <c r="B44" s="1" t="s">
        <v>549</v>
      </c>
      <c r="C44" s="1" t="s">
        <v>550</v>
      </c>
      <c r="D44" s="1" t="s">
        <v>551</v>
      </c>
      <c r="E44" s="1" t="s">
        <v>552</v>
      </c>
      <c r="F44" s="1" t="s">
        <v>553</v>
      </c>
      <c r="G44" s="1" t="s">
        <v>546</v>
      </c>
      <c r="H44" s="1" t="s">
        <v>554</v>
      </c>
    </row>
    <row r="46" spans="1:8" x14ac:dyDescent="0.25">
      <c r="A46" s="17" t="str">
        <f ca="1">"Imprimé à Limeil-Brévannes, le "&amp;TEXT(TODAY(),"jjjj j mmmm aaaa")&amp;"."</f>
        <v>Imprimé à Limeil-Brévannes, le dimanche 29 janvier 2023.</v>
      </c>
      <c r="B46" s="17"/>
      <c r="C46" s="17"/>
      <c r="D46" s="17"/>
      <c r="E46" s="17"/>
      <c r="F46" s="17"/>
      <c r="G46" s="17"/>
      <c r="H46" s="17"/>
    </row>
    <row r="47" spans="1:8" x14ac:dyDescent="0.25">
      <c r="A47" s="17" t="str">
        <f>"État des menus midi retraite du mois de décembre "&amp;$A$1&amp;"."</f>
        <v>État des menus midi retraite du mois de décembre 2023.</v>
      </c>
      <c r="B47" s="17"/>
      <c r="C47" s="17"/>
      <c r="D47" s="17"/>
      <c r="E47" s="17"/>
      <c r="F47" s="17"/>
      <c r="G47" s="17"/>
      <c r="H47" s="17"/>
    </row>
    <row r="48" spans="1:8" x14ac:dyDescent="0.25">
      <c r="A48" s="1" t="s">
        <v>514</v>
      </c>
      <c r="B48" s="1" t="s">
        <v>549</v>
      </c>
      <c r="C48" s="1" t="s">
        <v>550</v>
      </c>
      <c r="D48" s="1" t="s">
        <v>551</v>
      </c>
      <c r="E48" s="1" t="s">
        <v>552</v>
      </c>
      <c r="F48" s="1" t="s">
        <v>553</v>
      </c>
      <c r="G48" s="1" t="s">
        <v>546</v>
      </c>
      <c r="H48" s="1" t="s">
        <v>554</v>
      </c>
    </row>
    <row r="50" spans="1:8" x14ac:dyDescent="0.25">
      <c r="A50" s="17" t="str">
        <f ca="1">"Imprimé à Limeil-Brévannes, le "&amp;TEXT(TODAY(),"jjjj j mmmm aaaa")&amp;"."</f>
        <v>Imprimé à Limeil-Brévannes, le dimanche 29 janvier 2023.</v>
      </c>
      <c r="B50" s="17"/>
      <c r="C50" s="17"/>
      <c r="D50" s="17"/>
      <c r="E50" s="17"/>
      <c r="F50" s="17"/>
      <c r="G50" s="17"/>
      <c r="H50" s="17"/>
    </row>
  </sheetData>
  <mergeCells count="24">
    <mergeCell ref="A3:H3"/>
    <mergeCell ref="A6:H6"/>
    <mergeCell ref="A7:H7"/>
    <mergeCell ref="A10:H10"/>
    <mergeCell ref="A11:H11"/>
    <mergeCell ref="A14:H14"/>
    <mergeCell ref="A15:H15"/>
    <mergeCell ref="A18:H18"/>
    <mergeCell ref="A19:H19"/>
    <mergeCell ref="A22:H22"/>
    <mergeCell ref="A23:H23"/>
    <mergeCell ref="A26:H26"/>
    <mergeCell ref="A27:H27"/>
    <mergeCell ref="A30:H30"/>
    <mergeCell ref="A31:H31"/>
    <mergeCell ref="A43:H43"/>
    <mergeCell ref="A46:H46"/>
    <mergeCell ref="A47:H47"/>
    <mergeCell ref="A50:H50"/>
    <mergeCell ref="A34:H34"/>
    <mergeCell ref="A35:H35"/>
    <mergeCell ref="A38:H38"/>
    <mergeCell ref="A39:H39"/>
    <mergeCell ref="A42:H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665018</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18" t="str">
        <f>"État des menus journaliers du mois de janvier "&amp;$A$1&amp;"."</f>
        <v>État des menus journaliers du mois de janvier 2023.</v>
      </c>
      <c r="B3" s="18"/>
      <c r="C3" s="18"/>
      <c r="D3" s="18"/>
      <c r="E3" s="18"/>
      <c r="F3" s="18"/>
      <c r="G3" s="18"/>
      <c r="H3" s="18"/>
      <c r="I3" s="18"/>
    </row>
    <row r="4" spans="1:9" x14ac:dyDescent="0.25">
      <c r="A4" s="1" t="s">
        <v>514</v>
      </c>
      <c r="B4" s="1" t="s">
        <v>549</v>
      </c>
      <c r="C4" s="16" t="s">
        <v>555</v>
      </c>
      <c r="D4" s="16" t="s">
        <v>550</v>
      </c>
      <c r="E4" s="16" t="s">
        <v>551</v>
      </c>
      <c r="F4" s="16" t="s">
        <v>552</v>
      </c>
      <c r="G4" s="16" t="s">
        <v>553</v>
      </c>
      <c r="H4" s="16" t="s">
        <v>546</v>
      </c>
      <c r="I4" s="16" t="s">
        <v>554</v>
      </c>
    </row>
    <row r="6" spans="1:9" x14ac:dyDescent="0.25">
      <c r="A6" s="18" t="str">
        <f ca="1">"Imprimé à Limeil-Brévannes, le "&amp;TEXT(TODAY(),"jjjj j mmmm aaaa")&amp;"."</f>
        <v>Imprimé à Limeil-Brévannes, le dimanche 29 janvier 2023.</v>
      </c>
      <c r="B6" s="18"/>
      <c r="C6" s="18"/>
      <c r="D6" s="18"/>
      <c r="E6" s="18"/>
      <c r="F6" s="18"/>
      <c r="G6" s="18"/>
      <c r="H6" s="18"/>
      <c r="I6" s="18"/>
    </row>
    <row r="7" spans="1:9" x14ac:dyDescent="0.25">
      <c r="A7" s="18" t="str">
        <f>"État des menus journaliers du mois de février "&amp;$A$1&amp;"."</f>
        <v>État des menus journaliers du mois de février 2023.</v>
      </c>
      <c r="B7" s="18"/>
      <c r="C7" s="18"/>
      <c r="D7" s="18"/>
      <c r="E7" s="18"/>
      <c r="F7" s="18"/>
      <c r="G7" s="18"/>
      <c r="H7" s="18"/>
      <c r="I7" s="18"/>
    </row>
    <row r="8" spans="1:9" x14ac:dyDescent="0.25">
      <c r="A8" s="1" t="s">
        <v>514</v>
      </c>
      <c r="B8" s="1" t="s">
        <v>549</v>
      </c>
      <c r="C8" s="16" t="s">
        <v>555</v>
      </c>
      <c r="D8" s="16" t="s">
        <v>550</v>
      </c>
      <c r="E8" s="16" t="s">
        <v>551</v>
      </c>
      <c r="F8" s="16" t="s">
        <v>552</v>
      </c>
      <c r="G8" s="16" t="s">
        <v>553</v>
      </c>
      <c r="H8" s="16" t="s">
        <v>546</v>
      </c>
      <c r="I8" s="16" t="s">
        <v>554</v>
      </c>
    </row>
    <row r="10" spans="1:9" x14ac:dyDescent="0.25">
      <c r="A10" s="18" t="str">
        <f ca="1">"Imprimé à Limeil-Brévannes, le "&amp;TEXT(TODAY(),"jjjj j mmmm aaaa")&amp;"."</f>
        <v>Imprimé à Limeil-Brévannes, le dimanche 29 janvier 2023.</v>
      </c>
      <c r="B10" s="18"/>
      <c r="C10" s="18"/>
      <c r="D10" s="18"/>
      <c r="E10" s="18"/>
      <c r="F10" s="18"/>
      <c r="G10" s="18"/>
      <c r="H10" s="18"/>
      <c r="I10" s="18"/>
    </row>
    <row r="11" spans="1:9" x14ac:dyDescent="0.25">
      <c r="A11" s="18" t="str">
        <f>"État des menus journaliers du mois de mars "&amp;$A$1&amp;"."</f>
        <v>État des menus journaliers du mois de mars 2023.</v>
      </c>
      <c r="B11" s="18"/>
      <c r="C11" s="18"/>
      <c r="D11" s="18"/>
      <c r="E11" s="18"/>
      <c r="F11" s="18"/>
      <c r="G11" s="18"/>
      <c r="H11" s="18"/>
      <c r="I11" s="18"/>
    </row>
    <row r="12" spans="1:9" x14ac:dyDescent="0.25">
      <c r="A12" s="1" t="s">
        <v>514</v>
      </c>
      <c r="B12" s="1" t="s">
        <v>549</v>
      </c>
      <c r="C12" s="16" t="s">
        <v>555</v>
      </c>
      <c r="D12" s="16" t="s">
        <v>550</v>
      </c>
      <c r="E12" s="16" t="s">
        <v>551</v>
      </c>
      <c r="F12" s="16" t="s">
        <v>552</v>
      </c>
      <c r="G12" s="16" t="s">
        <v>553</v>
      </c>
      <c r="H12" s="16" t="s">
        <v>546</v>
      </c>
      <c r="I12" s="16" t="s">
        <v>554</v>
      </c>
    </row>
    <row r="14" spans="1:9" x14ac:dyDescent="0.25">
      <c r="A14" s="18" t="str">
        <f ca="1">"Imprimé à Limeil-Brévannes, le "&amp;TEXT(TODAY(),"jjjj j mmmm aaaa")&amp;"."</f>
        <v>Imprimé à Limeil-Brévannes, le dimanche 29 janvier 2023.</v>
      </c>
      <c r="B14" s="18"/>
      <c r="C14" s="18"/>
      <c r="D14" s="18"/>
      <c r="E14" s="18"/>
      <c r="F14" s="18"/>
      <c r="G14" s="18"/>
      <c r="H14" s="18"/>
      <c r="I14" s="18"/>
    </row>
    <row r="15" spans="1:9" x14ac:dyDescent="0.25">
      <c r="A15" s="18" t="str">
        <f>"État des menus journaliers du mois d'avril "&amp;$A$1&amp;"."</f>
        <v>État des menus journaliers du mois d'avril 2023.</v>
      </c>
      <c r="B15" s="18"/>
      <c r="C15" s="18"/>
      <c r="D15" s="18"/>
      <c r="E15" s="18"/>
      <c r="F15" s="18"/>
      <c r="G15" s="18"/>
      <c r="H15" s="18"/>
      <c r="I15" s="18"/>
    </row>
    <row r="16" spans="1:9" x14ac:dyDescent="0.25">
      <c r="A16" s="1" t="s">
        <v>514</v>
      </c>
      <c r="B16" s="1" t="s">
        <v>549</v>
      </c>
      <c r="C16" s="16" t="s">
        <v>555</v>
      </c>
      <c r="D16" s="16" t="s">
        <v>550</v>
      </c>
      <c r="E16" s="16" t="s">
        <v>551</v>
      </c>
      <c r="F16" s="16" t="s">
        <v>552</v>
      </c>
      <c r="G16" s="16" t="s">
        <v>553</v>
      </c>
      <c r="H16" s="16" t="s">
        <v>546</v>
      </c>
      <c r="I16" s="16" t="s">
        <v>554</v>
      </c>
    </row>
    <row r="18" spans="1:9" x14ac:dyDescent="0.25">
      <c r="A18" s="18" t="str">
        <f ca="1">"Imprimé à Limeil-Brévannes, le "&amp;TEXT(TODAY(),"jjjj j mmmm aaaa")&amp;"."</f>
        <v>Imprimé à Limeil-Brévannes, le dimanche 29 janvier 2023.</v>
      </c>
      <c r="B18" s="18"/>
      <c r="C18" s="18"/>
      <c r="D18" s="18"/>
      <c r="E18" s="18"/>
      <c r="F18" s="18"/>
      <c r="G18" s="18"/>
      <c r="H18" s="18"/>
      <c r="I18" s="18"/>
    </row>
    <row r="19" spans="1:9" x14ac:dyDescent="0.25">
      <c r="A19" s="18" t="str">
        <f>"État des menus journaliers du mois de mai "&amp;$A$1&amp;"."</f>
        <v>État des menus journaliers du mois de mai 2023.</v>
      </c>
      <c r="B19" s="18"/>
      <c r="C19" s="18"/>
      <c r="D19" s="18"/>
      <c r="E19" s="18"/>
      <c r="F19" s="18"/>
      <c r="G19" s="18"/>
      <c r="H19" s="18"/>
      <c r="I19" s="18"/>
    </row>
    <row r="20" spans="1:9" x14ac:dyDescent="0.25">
      <c r="A20" s="1" t="s">
        <v>514</v>
      </c>
      <c r="B20" s="1" t="s">
        <v>549</v>
      </c>
      <c r="C20" s="16" t="s">
        <v>555</v>
      </c>
      <c r="D20" s="16" t="s">
        <v>550</v>
      </c>
      <c r="E20" s="16" t="s">
        <v>551</v>
      </c>
      <c r="F20" s="16" t="s">
        <v>552</v>
      </c>
      <c r="G20" s="16" t="s">
        <v>553</v>
      </c>
      <c r="H20" s="16" t="s">
        <v>546</v>
      </c>
      <c r="I20" s="16" t="s">
        <v>554</v>
      </c>
    </row>
    <row r="22" spans="1:9" x14ac:dyDescent="0.25">
      <c r="A22" s="18" t="str">
        <f ca="1">"Imprimé à Limeil-Brévannes, le "&amp;TEXT(TODAY(),"jjjj j mmmm aaaa")&amp;"."</f>
        <v>Imprimé à Limeil-Brévannes, le dimanche 29 janvier 2023.</v>
      </c>
      <c r="B22" s="18"/>
      <c r="C22" s="18"/>
      <c r="D22" s="18"/>
      <c r="E22" s="18"/>
      <c r="F22" s="18"/>
      <c r="G22" s="18"/>
      <c r="H22" s="18"/>
      <c r="I22" s="18"/>
    </row>
    <row r="23" spans="1:9" x14ac:dyDescent="0.25">
      <c r="A23" s="18" t="str">
        <f>"État des menus journaliers du mois de juin "&amp;$A$1&amp;"."</f>
        <v>État des menus journaliers du mois de juin 2023.</v>
      </c>
      <c r="B23" s="18"/>
      <c r="C23" s="18"/>
      <c r="D23" s="18"/>
      <c r="E23" s="18"/>
      <c r="F23" s="18"/>
      <c r="G23" s="18"/>
      <c r="H23" s="18"/>
      <c r="I23" s="18"/>
    </row>
    <row r="24" spans="1:9" x14ac:dyDescent="0.25">
      <c r="A24" s="1" t="s">
        <v>514</v>
      </c>
      <c r="B24" s="1" t="s">
        <v>549</v>
      </c>
      <c r="C24" s="16" t="s">
        <v>555</v>
      </c>
      <c r="D24" s="16" t="s">
        <v>550</v>
      </c>
      <c r="E24" s="16" t="s">
        <v>551</v>
      </c>
      <c r="F24" s="16" t="s">
        <v>552</v>
      </c>
      <c r="G24" s="16" t="s">
        <v>553</v>
      </c>
      <c r="H24" s="16" t="s">
        <v>546</v>
      </c>
      <c r="I24" s="16" t="s">
        <v>554</v>
      </c>
    </row>
    <row r="26" spans="1:9" x14ac:dyDescent="0.25">
      <c r="A26" s="18" t="str">
        <f ca="1">"Imprimé à Limeil-Brévannes, le "&amp;TEXT(TODAY(),"jjjj j mmmm aaaa")&amp;"."</f>
        <v>Imprimé à Limeil-Brévannes, le dimanche 29 janvier 2023.</v>
      </c>
      <c r="B26" s="18"/>
      <c r="C26" s="18"/>
      <c r="D26" s="18"/>
      <c r="E26" s="18"/>
      <c r="F26" s="18"/>
      <c r="G26" s="18"/>
      <c r="H26" s="18"/>
      <c r="I26" s="18"/>
    </row>
    <row r="27" spans="1:9" x14ac:dyDescent="0.25">
      <c r="A27" s="18" t="str">
        <f>"État des menus journaliers du mois de juillet "&amp;$A$1&amp;"."</f>
        <v>État des menus journaliers du mois de juillet 2023.</v>
      </c>
      <c r="B27" s="18"/>
      <c r="C27" s="18"/>
      <c r="D27" s="18"/>
      <c r="E27" s="18"/>
      <c r="F27" s="18"/>
      <c r="G27" s="18"/>
      <c r="H27" s="18"/>
      <c r="I27" s="18"/>
    </row>
    <row r="28" spans="1:9" x14ac:dyDescent="0.25">
      <c r="A28" s="1" t="s">
        <v>514</v>
      </c>
      <c r="B28" s="1" t="s">
        <v>549</v>
      </c>
      <c r="C28" s="16" t="s">
        <v>555</v>
      </c>
      <c r="D28" s="16" t="s">
        <v>550</v>
      </c>
      <c r="E28" s="16" t="s">
        <v>551</v>
      </c>
      <c r="F28" s="16" t="s">
        <v>552</v>
      </c>
      <c r="G28" s="16" t="s">
        <v>553</v>
      </c>
      <c r="H28" s="16" t="s">
        <v>546</v>
      </c>
      <c r="I28" s="16" t="s">
        <v>554</v>
      </c>
    </row>
    <row r="30" spans="1:9" x14ac:dyDescent="0.25">
      <c r="A30" s="18" t="str">
        <f ca="1">"Imprimé à Limeil-Brévannes, le "&amp;TEXT(TODAY(),"jjjj j mmmm aaaa")&amp;"."</f>
        <v>Imprimé à Limeil-Brévannes, le dimanche 29 janvier 2023.</v>
      </c>
      <c r="B30" s="18"/>
      <c r="C30" s="18"/>
      <c r="D30" s="18"/>
      <c r="E30" s="18"/>
      <c r="F30" s="18"/>
      <c r="G30" s="18"/>
      <c r="H30" s="18"/>
      <c r="I30" s="18"/>
    </row>
    <row r="31" spans="1:9" x14ac:dyDescent="0.25">
      <c r="A31" s="18" t="str">
        <f>"État des menus journaliers du mois d'août "&amp;$A$1&amp;"."</f>
        <v>État des menus journaliers du mois d'août 2023.</v>
      </c>
      <c r="B31" s="18"/>
      <c r="C31" s="18"/>
      <c r="D31" s="18"/>
      <c r="E31" s="18"/>
      <c r="F31" s="18"/>
      <c r="G31" s="18"/>
      <c r="H31" s="18"/>
      <c r="I31" s="18"/>
    </row>
    <row r="32" spans="1:9" x14ac:dyDescent="0.25">
      <c r="A32" s="1" t="s">
        <v>514</v>
      </c>
      <c r="B32" s="1" t="s">
        <v>549</v>
      </c>
      <c r="C32" s="16" t="s">
        <v>555</v>
      </c>
      <c r="D32" s="16" t="s">
        <v>550</v>
      </c>
      <c r="E32" s="16" t="s">
        <v>551</v>
      </c>
      <c r="F32" s="16" t="s">
        <v>552</v>
      </c>
      <c r="G32" s="16" t="s">
        <v>553</v>
      </c>
      <c r="H32" s="16" t="s">
        <v>546</v>
      </c>
      <c r="I32" s="16" t="s">
        <v>554</v>
      </c>
    </row>
    <row r="34" spans="1:9" x14ac:dyDescent="0.25">
      <c r="A34" s="18" t="str">
        <f ca="1">"Imprimé à Limeil-Brévannes, le "&amp;TEXT(TODAY(),"jjjj j mmmm aaaa")&amp;"."</f>
        <v>Imprimé à Limeil-Brévannes, le dimanche 29 janvier 2023.</v>
      </c>
      <c r="B34" s="18"/>
      <c r="C34" s="18"/>
      <c r="D34" s="18"/>
      <c r="E34" s="18"/>
      <c r="F34" s="18"/>
      <c r="G34" s="18"/>
      <c r="H34" s="18"/>
      <c r="I34" s="18"/>
    </row>
    <row r="35" spans="1:9" x14ac:dyDescent="0.25">
      <c r="A35" s="18" t="str">
        <f>"État des menus journaliers du mois de septembre "&amp;$A$1&amp;"."</f>
        <v>État des menus journaliers du mois de septembre 2023.</v>
      </c>
      <c r="B35" s="18"/>
      <c r="C35" s="18"/>
      <c r="D35" s="18"/>
      <c r="E35" s="18"/>
      <c r="F35" s="18"/>
      <c r="G35" s="18"/>
      <c r="H35" s="18"/>
      <c r="I35" s="18"/>
    </row>
    <row r="36" spans="1:9" x14ac:dyDescent="0.25">
      <c r="A36" s="1" t="s">
        <v>514</v>
      </c>
      <c r="B36" s="1" t="s">
        <v>549</v>
      </c>
      <c r="C36" s="16" t="s">
        <v>555</v>
      </c>
      <c r="D36" s="16" t="s">
        <v>550</v>
      </c>
      <c r="E36" s="16" t="s">
        <v>551</v>
      </c>
      <c r="F36" s="16" t="s">
        <v>552</v>
      </c>
      <c r="G36" s="16" t="s">
        <v>553</v>
      </c>
      <c r="H36" s="16" t="s">
        <v>546</v>
      </c>
      <c r="I36" s="16" t="s">
        <v>554</v>
      </c>
    </row>
    <row r="38" spans="1:9" x14ac:dyDescent="0.25">
      <c r="A38" s="18" t="str">
        <f ca="1">"Imprimé à Limeil-Brévannes, le "&amp;TEXT(TODAY(),"jjjj j mmmm aaaa")&amp;"."</f>
        <v>Imprimé à Limeil-Brévannes, le dimanche 29 janvier 2023.</v>
      </c>
      <c r="B38" s="18"/>
      <c r="C38" s="18"/>
      <c r="D38" s="18"/>
      <c r="E38" s="18"/>
      <c r="F38" s="18"/>
      <c r="G38" s="18"/>
      <c r="H38" s="18"/>
      <c r="I38" s="18"/>
    </row>
    <row r="39" spans="1:9" x14ac:dyDescent="0.25">
      <c r="A39" s="18" t="str">
        <f>"État des menus journaliers du mois d'octobre "&amp;$A$1&amp;"."</f>
        <v>État des menus journaliers du mois d'octobre 2023.</v>
      </c>
      <c r="B39" s="18"/>
      <c r="C39" s="18"/>
      <c r="D39" s="18"/>
      <c r="E39" s="18"/>
      <c r="F39" s="18"/>
      <c r="G39" s="18"/>
      <c r="H39" s="18"/>
      <c r="I39" s="18"/>
    </row>
    <row r="40" spans="1:9" x14ac:dyDescent="0.25">
      <c r="A40" s="1" t="s">
        <v>514</v>
      </c>
      <c r="B40" s="1" t="s">
        <v>549</v>
      </c>
      <c r="C40" s="16" t="s">
        <v>555</v>
      </c>
      <c r="D40" s="16" t="s">
        <v>550</v>
      </c>
      <c r="E40" s="16" t="s">
        <v>551</v>
      </c>
      <c r="F40" s="16" t="s">
        <v>552</v>
      </c>
      <c r="G40" s="16" t="s">
        <v>553</v>
      </c>
      <c r="H40" s="16" t="s">
        <v>546</v>
      </c>
      <c r="I40" s="16" t="s">
        <v>554</v>
      </c>
    </row>
    <row r="42" spans="1:9" x14ac:dyDescent="0.25">
      <c r="A42" s="18" t="str">
        <f ca="1">"Imprimé à Limeil-Brévannes, le "&amp;TEXT(TODAY(),"jjjj j mmmm aaaa")&amp;"."</f>
        <v>Imprimé à Limeil-Brévannes, le dimanche 29 janvier 2023.</v>
      </c>
      <c r="B42" s="18"/>
      <c r="C42" s="18"/>
      <c r="D42" s="18"/>
      <c r="E42" s="18"/>
      <c r="F42" s="18"/>
      <c r="G42" s="18"/>
      <c r="H42" s="18"/>
      <c r="I42" s="18"/>
    </row>
    <row r="43" spans="1:9" x14ac:dyDescent="0.25">
      <c r="A43" s="18" t="str">
        <f>"État des menus journaliers du mois de novembre "&amp;$A$1&amp;"."</f>
        <v>État des menus journaliers du mois de novembre 2023.</v>
      </c>
      <c r="B43" s="18"/>
      <c r="C43" s="18"/>
      <c r="D43" s="18"/>
      <c r="E43" s="18"/>
      <c r="F43" s="18"/>
      <c r="G43" s="18"/>
      <c r="H43" s="18"/>
      <c r="I43" s="18"/>
    </row>
    <row r="44" spans="1:9" x14ac:dyDescent="0.25">
      <c r="A44" s="1" t="s">
        <v>514</v>
      </c>
      <c r="B44" s="1" t="s">
        <v>549</v>
      </c>
      <c r="C44" s="16" t="s">
        <v>555</v>
      </c>
      <c r="D44" s="16" t="s">
        <v>550</v>
      </c>
      <c r="E44" s="16" t="s">
        <v>551</v>
      </c>
      <c r="F44" s="16" t="s">
        <v>552</v>
      </c>
      <c r="G44" s="16" t="s">
        <v>553</v>
      </c>
      <c r="H44" s="16" t="s">
        <v>546</v>
      </c>
      <c r="I44" s="16" t="s">
        <v>554</v>
      </c>
    </row>
    <row r="46" spans="1:9" x14ac:dyDescent="0.25">
      <c r="A46" s="18" t="str">
        <f ca="1">"Imprimé à Limeil-Brévannes, le "&amp;TEXT(TODAY(),"jjjj j mmmm aaaa")&amp;"."</f>
        <v>Imprimé à Limeil-Brévannes, le dimanche 29 janvier 2023.</v>
      </c>
      <c r="B46" s="18"/>
      <c r="C46" s="18"/>
      <c r="D46" s="18"/>
      <c r="E46" s="18"/>
      <c r="F46" s="18"/>
      <c r="G46" s="18"/>
      <c r="H46" s="18"/>
      <c r="I46" s="18"/>
    </row>
    <row r="47" spans="1:9" x14ac:dyDescent="0.25">
      <c r="A47" s="18" t="str">
        <f>"État des menus journaliers du mois de décembre "&amp;$A$1&amp;"."</f>
        <v>État des menus journaliers du mois de décembre 2023.</v>
      </c>
      <c r="B47" s="18"/>
      <c r="C47" s="18"/>
      <c r="D47" s="18"/>
      <c r="E47" s="18"/>
      <c r="F47" s="18"/>
      <c r="G47" s="18"/>
      <c r="H47" s="18"/>
      <c r="I47" s="18"/>
    </row>
    <row r="48" spans="1:9" x14ac:dyDescent="0.25">
      <c r="A48" s="1" t="s">
        <v>514</v>
      </c>
      <c r="B48" s="1" t="s">
        <v>549</v>
      </c>
      <c r="C48" s="16" t="s">
        <v>555</v>
      </c>
      <c r="D48" s="16" t="s">
        <v>550</v>
      </c>
      <c r="E48" s="16" t="s">
        <v>551</v>
      </c>
      <c r="F48" s="16" t="s">
        <v>552</v>
      </c>
      <c r="G48" s="16" t="s">
        <v>553</v>
      </c>
      <c r="H48" s="16" t="s">
        <v>546</v>
      </c>
      <c r="I48" s="16" t="s">
        <v>554</v>
      </c>
    </row>
    <row r="50" spans="1:9" x14ac:dyDescent="0.25">
      <c r="A50" s="18" t="str">
        <f ca="1">"Imprimé à Limeil-Brévannes, le "&amp;TEXT(TODAY(),"jjjj j mmmm aaaa")&amp;"."</f>
        <v>Imprimé à Limeil-Brévannes, le dimanche 29 janvier 2023.</v>
      </c>
      <c r="B50" s="18"/>
      <c r="C50" s="18"/>
      <c r="D50" s="18"/>
      <c r="E50" s="18"/>
      <c r="F50" s="18"/>
      <c r="G50" s="18"/>
      <c r="H50" s="18"/>
      <c r="I50" s="18"/>
    </row>
  </sheetData>
  <mergeCells count="24">
    <mergeCell ref="A50:I50"/>
    <mergeCell ref="A27:I27"/>
    <mergeCell ref="A30:I30"/>
    <mergeCell ref="A31:I31"/>
    <mergeCell ref="A34:I34"/>
    <mergeCell ref="A35:I35"/>
    <mergeCell ref="A38:I38"/>
    <mergeCell ref="A39:I39"/>
    <mergeCell ref="A42:I42"/>
    <mergeCell ref="A43:I43"/>
    <mergeCell ref="A46:I46"/>
    <mergeCell ref="A47:I47"/>
    <mergeCell ref="A26:I26"/>
    <mergeCell ref="A3:I3"/>
    <mergeCell ref="A6:I6"/>
    <mergeCell ref="A7:I7"/>
    <mergeCell ref="A10:I10"/>
    <mergeCell ref="A11:I11"/>
    <mergeCell ref="A14:I14"/>
    <mergeCell ref="A15:I15"/>
    <mergeCell ref="A18:I18"/>
    <mergeCell ref="A19:I19"/>
    <mergeCell ref="A22:I22"/>
    <mergeCell ref="A23:I2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498764</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18" t="str">
        <f>"État des menus viande midi weekend du mois de janvier "&amp;$A$1&amp;"."</f>
        <v>État des menus viande midi weekend du mois de janvier 2023.</v>
      </c>
      <c r="B3" s="18"/>
      <c r="C3" s="18"/>
      <c r="D3" s="18"/>
      <c r="E3" s="18"/>
      <c r="F3" s="18"/>
      <c r="G3" s="18"/>
    </row>
    <row r="4" spans="1:7" x14ac:dyDescent="0.25">
      <c r="A4" s="16" t="s">
        <v>514</v>
      </c>
      <c r="B4" s="16" t="s">
        <v>550</v>
      </c>
      <c r="C4" s="16" t="s">
        <v>552</v>
      </c>
      <c r="D4" s="16" t="s">
        <v>553</v>
      </c>
      <c r="E4" s="16" t="s">
        <v>556</v>
      </c>
      <c r="F4" s="16" t="s">
        <v>536</v>
      </c>
      <c r="G4" s="16" t="s">
        <v>554</v>
      </c>
    </row>
    <row r="6" spans="1:7" x14ac:dyDescent="0.25">
      <c r="A6" s="18" t="str">
        <f ca="1">"Imprimé à Limeil-Brévannes, le "&amp;TEXT(TODAY(),"jjjj j mmmm aaaa")&amp;"."</f>
        <v>Imprimé à Limeil-Brévannes, le dimanche 29 janvier 2023.</v>
      </c>
      <c r="B6" s="18"/>
      <c r="C6" s="18"/>
      <c r="D6" s="18"/>
      <c r="E6" s="18"/>
      <c r="F6" s="18"/>
      <c r="G6" s="18"/>
    </row>
    <row r="7" spans="1:7" x14ac:dyDescent="0.25">
      <c r="A7" s="18" t="str">
        <f>"État des menus viande midi weekend du mois de février "&amp;$A$1&amp;"."</f>
        <v>État des menus viande midi weekend du mois de février 2023.</v>
      </c>
      <c r="B7" s="18"/>
      <c r="C7" s="18"/>
      <c r="D7" s="18"/>
      <c r="E7" s="18"/>
      <c r="F7" s="18"/>
      <c r="G7" s="18"/>
    </row>
    <row r="8" spans="1:7" x14ac:dyDescent="0.25">
      <c r="A8" s="16" t="s">
        <v>514</v>
      </c>
      <c r="B8" s="16" t="s">
        <v>550</v>
      </c>
      <c r="C8" s="16" t="s">
        <v>552</v>
      </c>
      <c r="D8" s="16" t="s">
        <v>553</v>
      </c>
      <c r="E8" s="16" t="s">
        <v>556</v>
      </c>
      <c r="F8" s="16" t="s">
        <v>536</v>
      </c>
      <c r="G8" s="16" t="s">
        <v>554</v>
      </c>
    </row>
    <row r="10" spans="1:7" x14ac:dyDescent="0.25">
      <c r="A10" s="18" t="str">
        <f ca="1">"Imprimé à Limeil-Brévannes, le "&amp;TEXT(TODAY(),"jjjj j mmmm aaaa")&amp;"."</f>
        <v>Imprimé à Limeil-Brévannes, le dimanche 29 janvier 2023.</v>
      </c>
      <c r="B10" s="18"/>
      <c r="C10" s="18"/>
      <c r="D10" s="18"/>
      <c r="E10" s="18"/>
      <c r="F10" s="18"/>
      <c r="G10" s="18"/>
    </row>
    <row r="11" spans="1:7" x14ac:dyDescent="0.25">
      <c r="A11" s="18" t="str">
        <f>"État des menus viande midi weekend du mois de mars "&amp;$A$1&amp;"."</f>
        <v>État des menus viande midi weekend du mois de mars 2023.</v>
      </c>
      <c r="B11" s="18"/>
      <c r="C11" s="18"/>
      <c r="D11" s="18"/>
      <c r="E11" s="18"/>
      <c r="F11" s="18"/>
      <c r="G11" s="18"/>
    </row>
    <row r="12" spans="1:7" x14ac:dyDescent="0.25">
      <c r="A12" s="16" t="s">
        <v>514</v>
      </c>
      <c r="B12" s="16" t="s">
        <v>550</v>
      </c>
      <c r="C12" s="16" t="s">
        <v>552</v>
      </c>
      <c r="D12" s="16" t="s">
        <v>553</v>
      </c>
      <c r="E12" s="16" t="s">
        <v>556</v>
      </c>
      <c r="F12" s="16" t="s">
        <v>536</v>
      </c>
      <c r="G12" s="16" t="s">
        <v>554</v>
      </c>
    </row>
    <row r="14" spans="1:7" x14ac:dyDescent="0.25">
      <c r="A14" s="18" t="str">
        <f ca="1">"Imprimé à Limeil-Brévannes, le "&amp;TEXT(TODAY(),"jjjj j mmmm aaaa")&amp;"."</f>
        <v>Imprimé à Limeil-Brévannes, le dimanche 29 janvier 2023.</v>
      </c>
      <c r="B14" s="18"/>
      <c r="C14" s="18"/>
      <c r="D14" s="18"/>
      <c r="E14" s="18"/>
      <c r="F14" s="18"/>
      <c r="G14" s="18"/>
    </row>
    <row r="15" spans="1:7" x14ac:dyDescent="0.25">
      <c r="A15" s="18" t="str">
        <f>"État des menus viande midi weekend du mois d'avril "&amp;$A$1&amp;"."</f>
        <v>État des menus viande midi weekend du mois d'avril 2023.</v>
      </c>
      <c r="B15" s="18"/>
      <c r="C15" s="18"/>
      <c r="D15" s="18"/>
      <c r="E15" s="18"/>
      <c r="F15" s="18"/>
      <c r="G15" s="18"/>
    </row>
    <row r="16" spans="1:7" x14ac:dyDescent="0.25">
      <c r="A16" s="16" t="s">
        <v>514</v>
      </c>
      <c r="B16" s="16" t="s">
        <v>550</v>
      </c>
      <c r="C16" s="16" t="s">
        <v>552</v>
      </c>
      <c r="D16" s="16" t="s">
        <v>553</v>
      </c>
      <c r="E16" s="16" t="s">
        <v>556</v>
      </c>
      <c r="F16" s="16" t="s">
        <v>536</v>
      </c>
      <c r="G16" s="16" t="s">
        <v>554</v>
      </c>
    </row>
    <row r="18" spans="1:7" x14ac:dyDescent="0.25">
      <c r="A18" s="18" t="str">
        <f ca="1">"Imprimé à Limeil-Brévannes, le "&amp;TEXT(TODAY(),"jjjj j mmmm aaaa")&amp;"."</f>
        <v>Imprimé à Limeil-Brévannes, le dimanche 29 janvier 2023.</v>
      </c>
      <c r="B18" s="18"/>
      <c r="C18" s="18"/>
      <c r="D18" s="18"/>
      <c r="E18" s="18"/>
      <c r="F18" s="18"/>
      <c r="G18" s="18"/>
    </row>
    <row r="19" spans="1:7" x14ac:dyDescent="0.25">
      <c r="A19" s="18" t="str">
        <f>"État des menus viande midi weekend du mois de mai "&amp;$A$1&amp;"."</f>
        <v>État des menus viande midi weekend du mois de mai 2023.</v>
      </c>
      <c r="B19" s="18"/>
      <c r="C19" s="18"/>
      <c r="D19" s="18"/>
      <c r="E19" s="18"/>
      <c r="F19" s="18"/>
      <c r="G19" s="18"/>
    </row>
    <row r="20" spans="1:7" x14ac:dyDescent="0.25">
      <c r="A20" s="16" t="s">
        <v>514</v>
      </c>
      <c r="B20" s="16" t="s">
        <v>550</v>
      </c>
      <c r="C20" s="16" t="s">
        <v>552</v>
      </c>
      <c r="D20" s="16" t="s">
        <v>553</v>
      </c>
      <c r="E20" s="16" t="s">
        <v>556</v>
      </c>
      <c r="F20" s="16" t="s">
        <v>536</v>
      </c>
      <c r="G20" s="16" t="s">
        <v>554</v>
      </c>
    </row>
    <row r="22" spans="1:7" x14ac:dyDescent="0.25">
      <c r="A22" s="18" t="str">
        <f ca="1">"Imprimé à Limeil-Brévannes, le "&amp;TEXT(TODAY(),"jjjj j mmmm aaaa")&amp;"."</f>
        <v>Imprimé à Limeil-Brévannes, le dimanche 29 janvier 2023.</v>
      </c>
      <c r="B22" s="18"/>
      <c r="C22" s="18"/>
      <c r="D22" s="18"/>
      <c r="E22" s="18"/>
      <c r="F22" s="18"/>
      <c r="G22" s="18"/>
    </row>
    <row r="23" spans="1:7" x14ac:dyDescent="0.25">
      <c r="A23" s="18" t="str">
        <f>"État des menus viande midi weekend du mois de juin "&amp;$A$1&amp;"."</f>
        <v>État des menus viande midi weekend du mois de juin 2023.</v>
      </c>
      <c r="B23" s="18"/>
      <c r="C23" s="18"/>
      <c r="D23" s="18"/>
      <c r="E23" s="18"/>
      <c r="F23" s="18"/>
      <c r="G23" s="18"/>
    </row>
    <row r="24" spans="1:7" x14ac:dyDescent="0.25">
      <c r="A24" s="16" t="s">
        <v>514</v>
      </c>
      <c r="B24" s="16" t="s">
        <v>550</v>
      </c>
      <c r="C24" s="16" t="s">
        <v>552</v>
      </c>
      <c r="D24" s="16" t="s">
        <v>553</v>
      </c>
      <c r="E24" s="16" t="s">
        <v>556</v>
      </c>
      <c r="F24" s="16" t="s">
        <v>536</v>
      </c>
      <c r="G24" s="16" t="s">
        <v>554</v>
      </c>
    </row>
    <row r="26" spans="1:7" x14ac:dyDescent="0.25">
      <c r="A26" s="18" t="str">
        <f ca="1">"Imprimé à Limeil-Brévannes, le "&amp;TEXT(TODAY(),"jjjj j mmmm aaaa")&amp;"."</f>
        <v>Imprimé à Limeil-Brévannes, le dimanche 29 janvier 2023.</v>
      </c>
      <c r="B26" s="18"/>
      <c r="C26" s="18"/>
      <c r="D26" s="18"/>
      <c r="E26" s="18"/>
      <c r="F26" s="18"/>
      <c r="G26" s="18"/>
    </row>
    <row r="27" spans="1:7" x14ac:dyDescent="0.25">
      <c r="A27" s="18" t="str">
        <f>"État des menus viande midi weekend du mois de juillet "&amp;$A$1&amp;"."</f>
        <v>État des menus viande midi weekend du mois de juillet 2023.</v>
      </c>
      <c r="B27" s="18"/>
      <c r="C27" s="18"/>
      <c r="D27" s="18"/>
      <c r="E27" s="18"/>
      <c r="F27" s="18"/>
      <c r="G27" s="18"/>
    </row>
    <row r="28" spans="1:7" x14ac:dyDescent="0.25">
      <c r="A28" s="16" t="s">
        <v>514</v>
      </c>
      <c r="B28" s="16" t="s">
        <v>550</v>
      </c>
      <c r="C28" s="16" t="s">
        <v>552</v>
      </c>
      <c r="D28" s="16" t="s">
        <v>553</v>
      </c>
      <c r="E28" s="16" t="s">
        <v>556</v>
      </c>
      <c r="F28" s="16" t="s">
        <v>536</v>
      </c>
      <c r="G28" s="16" t="s">
        <v>554</v>
      </c>
    </row>
    <row r="30" spans="1:7" x14ac:dyDescent="0.25">
      <c r="A30" s="18" t="str">
        <f ca="1">"Imprimé à Limeil-Brévannes, le "&amp;TEXT(TODAY(),"jjjj j mmmm aaaa")&amp;"."</f>
        <v>Imprimé à Limeil-Brévannes, le dimanche 29 janvier 2023.</v>
      </c>
      <c r="B30" s="18"/>
      <c r="C30" s="18"/>
      <c r="D30" s="18"/>
      <c r="E30" s="18"/>
      <c r="F30" s="18"/>
      <c r="G30" s="18"/>
    </row>
    <row r="31" spans="1:7" x14ac:dyDescent="0.25">
      <c r="A31" s="18" t="str">
        <f>"État des menus viande midi weekend du mois d'août "&amp;$A$1&amp;"."</f>
        <v>État des menus viande midi weekend du mois d'août 2023.</v>
      </c>
      <c r="B31" s="18"/>
      <c r="C31" s="18"/>
      <c r="D31" s="18"/>
      <c r="E31" s="18"/>
      <c r="F31" s="18"/>
      <c r="G31" s="18"/>
    </row>
    <row r="32" spans="1:7" x14ac:dyDescent="0.25">
      <c r="A32" s="16" t="s">
        <v>514</v>
      </c>
      <c r="B32" s="16" t="s">
        <v>550</v>
      </c>
      <c r="C32" s="16" t="s">
        <v>552</v>
      </c>
      <c r="D32" s="16" t="s">
        <v>553</v>
      </c>
      <c r="E32" s="16" t="s">
        <v>556</v>
      </c>
      <c r="F32" s="16" t="s">
        <v>536</v>
      </c>
      <c r="G32" s="16" t="s">
        <v>554</v>
      </c>
    </row>
    <row r="34" spans="1:7" x14ac:dyDescent="0.25">
      <c r="A34" s="18" t="str">
        <f ca="1">"Imprimé à Limeil-Brévannes, le "&amp;TEXT(TODAY(),"jjjj j mmmm aaaa")&amp;"."</f>
        <v>Imprimé à Limeil-Brévannes, le dimanche 29 janvier 2023.</v>
      </c>
      <c r="B34" s="18"/>
      <c r="C34" s="18"/>
      <c r="D34" s="18"/>
      <c r="E34" s="18"/>
      <c r="F34" s="18"/>
      <c r="G34" s="18"/>
    </row>
    <row r="35" spans="1:7" x14ac:dyDescent="0.25">
      <c r="A35" s="18" t="str">
        <f>"État des menus viande midi weekend du mois de septembre "&amp;$A$1&amp;"."</f>
        <v>État des menus viande midi weekend du mois de septembre 2023.</v>
      </c>
      <c r="B35" s="18"/>
      <c r="C35" s="18"/>
      <c r="D35" s="18"/>
      <c r="E35" s="18"/>
      <c r="F35" s="18"/>
      <c r="G35" s="18"/>
    </row>
    <row r="36" spans="1:7" x14ac:dyDescent="0.25">
      <c r="A36" s="16" t="s">
        <v>514</v>
      </c>
      <c r="B36" s="16" t="s">
        <v>550</v>
      </c>
      <c r="C36" s="16" t="s">
        <v>552</v>
      </c>
      <c r="D36" s="16" t="s">
        <v>553</v>
      </c>
      <c r="E36" s="16" t="s">
        <v>556</v>
      </c>
      <c r="F36" s="16" t="s">
        <v>536</v>
      </c>
      <c r="G36" s="16" t="s">
        <v>554</v>
      </c>
    </row>
    <row r="38" spans="1:7" x14ac:dyDescent="0.25">
      <c r="A38" s="18" t="str">
        <f ca="1">"Imprimé à Limeil-Brévannes, le "&amp;TEXT(TODAY(),"jjjj j mmmm aaaa")&amp;"."</f>
        <v>Imprimé à Limeil-Brévannes, le dimanche 29 janvier 2023.</v>
      </c>
      <c r="B38" s="18"/>
      <c r="C38" s="18"/>
      <c r="D38" s="18"/>
      <c r="E38" s="18"/>
      <c r="F38" s="18"/>
      <c r="G38" s="18"/>
    </row>
    <row r="39" spans="1:7" x14ac:dyDescent="0.25">
      <c r="A39" s="18" t="str">
        <f>"État des menus viande midi weekend du mois d'octobre "&amp;$A$1&amp;"."</f>
        <v>État des menus viande midi weekend du mois d'octobre 2023.</v>
      </c>
      <c r="B39" s="18"/>
      <c r="C39" s="18"/>
      <c r="D39" s="18"/>
      <c r="E39" s="18"/>
      <c r="F39" s="18"/>
      <c r="G39" s="18"/>
    </row>
    <row r="40" spans="1:7" x14ac:dyDescent="0.25">
      <c r="A40" s="16" t="s">
        <v>514</v>
      </c>
      <c r="B40" s="16" t="s">
        <v>550</v>
      </c>
      <c r="C40" s="16" t="s">
        <v>552</v>
      </c>
      <c r="D40" s="16" t="s">
        <v>553</v>
      </c>
      <c r="E40" s="16" t="s">
        <v>556</v>
      </c>
      <c r="F40" s="16" t="s">
        <v>536</v>
      </c>
      <c r="G40" s="16" t="s">
        <v>554</v>
      </c>
    </row>
    <row r="42" spans="1:7" x14ac:dyDescent="0.25">
      <c r="A42" s="18" t="str">
        <f ca="1">"Imprimé à Limeil-Brévannes, le "&amp;TEXT(TODAY(),"jjjj j mmmm aaaa")&amp;"."</f>
        <v>Imprimé à Limeil-Brévannes, le dimanche 29 janvier 2023.</v>
      </c>
      <c r="B42" s="18"/>
      <c r="C42" s="18"/>
      <c r="D42" s="18"/>
      <c r="E42" s="18"/>
      <c r="F42" s="18"/>
      <c r="G42" s="18"/>
    </row>
    <row r="43" spans="1:7" x14ac:dyDescent="0.25">
      <c r="A43" s="18" t="str">
        <f>"État des menus viande midi weekend du mois de novembre "&amp;$A$1&amp;"."</f>
        <v>État des menus viande midi weekend du mois de novembre 2023.</v>
      </c>
      <c r="B43" s="18"/>
      <c r="C43" s="18"/>
      <c r="D43" s="18"/>
      <c r="E43" s="18"/>
      <c r="F43" s="18"/>
      <c r="G43" s="18"/>
    </row>
    <row r="44" spans="1:7" x14ac:dyDescent="0.25">
      <c r="A44" s="16" t="s">
        <v>514</v>
      </c>
      <c r="B44" s="16" t="s">
        <v>550</v>
      </c>
      <c r="C44" s="16" t="s">
        <v>552</v>
      </c>
      <c r="D44" s="16" t="s">
        <v>553</v>
      </c>
      <c r="E44" s="16" t="s">
        <v>556</v>
      </c>
      <c r="F44" s="16" t="s">
        <v>536</v>
      </c>
      <c r="G44" s="16" t="s">
        <v>554</v>
      </c>
    </row>
    <row r="46" spans="1:7" x14ac:dyDescent="0.25">
      <c r="A46" s="18" t="str">
        <f ca="1">"Imprimé à Limeil-Brévannes, le "&amp;TEXT(TODAY(),"jjjj j mmmm aaaa")&amp;"."</f>
        <v>Imprimé à Limeil-Brévannes, le dimanche 29 janvier 2023.</v>
      </c>
      <c r="B46" s="18"/>
      <c r="C46" s="18"/>
      <c r="D46" s="18"/>
      <c r="E46" s="18"/>
      <c r="F46" s="18"/>
      <c r="G46" s="18"/>
    </row>
    <row r="47" spans="1:7" x14ac:dyDescent="0.25">
      <c r="A47" s="18" t="str">
        <f>"État des menus viande midi weekend du mois de décembre "&amp;$A$1&amp;"."</f>
        <v>État des menus viande midi weekend du mois de décembre 2023.</v>
      </c>
      <c r="B47" s="18"/>
      <c r="C47" s="18"/>
      <c r="D47" s="18"/>
      <c r="E47" s="18"/>
      <c r="F47" s="18"/>
      <c r="G47" s="18"/>
    </row>
    <row r="48" spans="1:7" x14ac:dyDescent="0.25">
      <c r="A48" s="16" t="s">
        <v>514</v>
      </c>
      <c r="B48" s="16" t="s">
        <v>550</v>
      </c>
      <c r="C48" s="16" t="s">
        <v>552</v>
      </c>
      <c r="D48" s="16" t="s">
        <v>553</v>
      </c>
      <c r="E48" s="16" t="s">
        <v>556</v>
      </c>
      <c r="F48" s="16" t="s">
        <v>536</v>
      </c>
      <c r="G48" s="16" t="s">
        <v>554</v>
      </c>
    </row>
    <row r="50" spans="1:7" x14ac:dyDescent="0.25">
      <c r="A50" s="18" t="str">
        <f ca="1">"Imprimé à Limeil-Brévannes, le "&amp;TEXT(TODAY(),"jjjj j mmmm aaaa")&amp;"."</f>
        <v>Imprimé à Limeil-Brévannes, le dimanche 29 janvier 2023.</v>
      </c>
      <c r="B50" s="18"/>
      <c r="C50" s="18"/>
      <c r="D50" s="18"/>
      <c r="E50" s="18"/>
      <c r="F50" s="18"/>
      <c r="G50" s="18"/>
    </row>
  </sheetData>
  <mergeCells count="24">
    <mergeCell ref="A43:G43"/>
    <mergeCell ref="A46:G46"/>
    <mergeCell ref="A47:G47"/>
    <mergeCell ref="A50:G50"/>
    <mergeCell ref="A34:G34"/>
    <mergeCell ref="A35:G35"/>
    <mergeCell ref="A38:G38"/>
    <mergeCell ref="A39:G39"/>
    <mergeCell ref="A42:G42"/>
    <mergeCell ref="A23:G23"/>
    <mergeCell ref="A26:G26"/>
    <mergeCell ref="A27:G27"/>
    <mergeCell ref="A30:G30"/>
    <mergeCell ref="A31:G31"/>
    <mergeCell ref="A14:G14"/>
    <mergeCell ref="A15:G15"/>
    <mergeCell ref="A18:G18"/>
    <mergeCell ref="A19:G19"/>
    <mergeCell ref="A22:G22"/>
    <mergeCell ref="A3:G3"/>
    <mergeCell ref="A6:G6"/>
    <mergeCell ref="A7:G7"/>
    <mergeCell ref="A10:G10"/>
    <mergeCell ref="A11:G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2023-01-29T15:28:48Z</dcterms:modified>
</cp:coreProperties>
</file>