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bookViews>
    <workbookView xWindow="0" yWindow="0" windowWidth="28800" windowHeight="12435" activeTab="1"/>
  </bookViews>
  <sheets>
    <sheet name="Planning_Annuel" sheetId="1" r:id="rId1"/>
    <sheet name="Configuration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2" l="1"/>
  <c r="E11" i="2"/>
  <c r="E10" i="2"/>
  <c r="E9" i="2"/>
  <c r="E8" i="2"/>
  <c r="E7" i="2"/>
  <c r="E6" i="2"/>
  <c r="E5" i="2"/>
  <c r="E4" i="2"/>
  <c r="E3" i="2"/>
  <c r="E2" i="2"/>
  <c r="M7" i="1" l="1"/>
  <c r="A3" i="1"/>
  <c r="A1" i="1" s="1"/>
  <c r="A2" i="1" l="1"/>
  <c r="B3" i="1"/>
  <c r="B1" i="1" s="1"/>
  <c r="B2" i="1" l="1"/>
  <c r="C3" i="1"/>
  <c r="C1" i="1" l="1"/>
  <c r="C2" i="1"/>
  <c r="D3" i="1"/>
  <c r="D1" i="1" l="1"/>
  <c r="D2" i="1"/>
  <c r="E3" i="1"/>
  <c r="E2" i="1" l="1"/>
  <c r="E1" i="1"/>
  <c r="F3" i="1"/>
  <c r="F1" i="1" l="1"/>
  <c r="F2" i="1"/>
  <c r="G3" i="1"/>
  <c r="G1" i="1" l="1"/>
  <c r="G2" i="1"/>
  <c r="H3" i="1"/>
  <c r="H1" i="1" l="1"/>
  <c r="H2" i="1"/>
  <c r="I3" i="1"/>
  <c r="I2" i="1" l="1"/>
  <c r="I1" i="1"/>
</calcChain>
</file>

<file path=xl/sharedStrings.xml><?xml version="1.0" encoding="utf-8"?>
<sst xmlns="http://schemas.openxmlformats.org/spreadsheetml/2006/main" count="24" uniqueCount="24">
  <si>
    <t>Lundi</t>
  </si>
  <si>
    <t>Mercredi</t>
  </si>
  <si>
    <t>Jeudi</t>
  </si>
  <si>
    <t>Vendredi</t>
  </si>
  <si>
    <t>Date 1</t>
  </si>
  <si>
    <t>Valide</t>
  </si>
  <si>
    <t>samedi</t>
  </si>
  <si>
    <t>dimanche</t>
  </si>
  <si>
    <t>Mardi</t>
  </si>
  <si>
    <t xml:space="preserve">Jour </t>
  </si>
  <si>
    <t xml:space="preserve">Date </t>
  </si>
  <si>
    <t>Chômé</t>
  </si>
  <si>
    <t xml:space="preserve">Année du planning </t>
  </si>
  <si>
    <t>Lundi de pâques</t>
  </si>
  <si>
    <t>Fête du travail</t>
  </si>
  <si>
    <t>Jeudi de l'ascension</t>
  </si>
  <si>
    <t>Victoire 1945</t>
  </si>
  <si>
    <t>Lundi de Pentecôte</t>
  </si>
  <si>
    <t>Fête nationale</t>
  </si>
  <si>
    <t>L'Assomption</t>
  </si>
  <si>
    <t>La Toussaint</t>
  </si>
  <si>
    <t>Noël</t>
  </si>
  <si>
    <t xml:space="preserve">Jour de l'an </t>
  </si>
  <si>
    <t xml:space="preserve">Armistice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</si>
</sst>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dddd"/>
  </numFmts>
  <fonts count="2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/>
    <xf numFmtId="0" fontId="0" fillId="2" borderId="0" xfId="0" applyFill="1"/>
    <xf numFmtId="0" fontId="0" fillId="3" borderId="0" xfId="0" applyFill="1" applyBorder="1"/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165" fontId="0" fillId="0" borderId="0" xfId="0" applyNumberFormat="1"/>
    <xf numFmtId="14" fontId="0" fillId="4" borderId="0" xfId="0" applyNumberFormat="1" applyFill="1" applyBorder="1"/>
    <xf numFmtId="14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7"/>
  <sheetViews>
    <sheetView workbookViewId="0">
      <selection activeCell="L8" sqref="L8"/>
    </sheetView>
  </sheetViews>
  <sheetFormatPr baseColWidth="10" defaultRowHeight="15" x14ac:dyDescent="0.25"/>
  <cols>
    <col min="1" max="1" width="13.140625" customWidth="1"/>
  </cols>
  <sheetData>
    <row r="1" spans="1:13" x14ac:dyDescent="0.25">
      <c r="A1">
        <f>INDEX(Configurations!$B$2:$B$8,MATCH(PROPER(TEXT(WEEKDAY(A3),"jjjj")),Configurations!$A$2:$A$8,0))</f>
        <v>0</v>
      </c>
      <c r="B1">
        <f>INDEX(Configurations!$B$2:$B$8,MATCH(PROPER(TEXT(WEEKDAY(B3),"jjjj")),Configurations!$A$2:$A$8,0))</f>
        <v>1</v>
      </c>
      <c r="C1">
        <f>INDEX(Configurations!$B$2:$B$8,MATCH(PROPER(TEXT(WEEKDAY(C3),"jjjj")),Configurations!$A$2:$A$8,0))</f>
        <v>1</v>
      </c>
      <c r="D1">
        <f>INDEX(Configurations!$B$2:$B$8,MATCH(PROPER(TEXT(WEEKDAY(D3),"jjjj")),Configurations!$A$2:$A$8,0))</f>
        <v>0</v>
      </c>
      <c r="E1">
        <f>INDEX(Configurations!$B$2:$B$8,MATCH(PROPER(TEXT(WEEKDAY(E3),"jjjj")),Configurations!$A$2:$A$8,0))</f>
        <v>0</v>
      </c>
      <c r="F1">
        <f>INDEX(Configurations!$B$2:$B$8,MATCH(PROPER(TEXT(WEEKDAY(F3),"jjjj")),Configurations!$A$2:$A$8,0))</f>
        <v>0</v>
      </c>
      <c r="G1">
        <f>INDEX(Configurations!$B$2:$B$8,MATCH(PROPER(TEXT(WEEKDAY(G3),"jjjj")),Configurations!$A$2:$A$8,0))</f>
        <v>0</v>
      </c>
      <c r="H1">
        <f>INDEX(Configurations!$B$2:$B$8,MATCH(PROPER(TEXT(WEEKDAY(H3),"jjjj")),Configurations!$A$2:$A$8,0))</f>
        <v>0</v>
      </c>
      <c r="I1">
        <f>INDEX(Configurations!$B$2:$B$8,MATCH(PROPER(TEXT(WEEKDAY(I3),"jjjj")),Configurations!$A$2:$A$8,0))</f>
        <v>1</v>
      </c>
    </row>
    <row r="2" spans="1:13" x14ac:dyDescent="0.25">
      <c r="A2" s="2" t="str">
        <f>UPPER(LEFT(TEXT(A3,"jjjj")))</f>
        <v>V</v>
      </c>
      <c r="B2" s="2" t="str">
        <f t="shared" ref="B2:I2" si="0">UPPER(LEFT(TEXT(B3,"jjjj")))</f>
        <v>S</v>
      </c>
      <c r="C2" s="2" t="str">
        <f t="shared" si="0"/>
        <v>D</v>
      </c>
      <c r="D2" s="2" t="str">
        <f t="shared" si="0"/>
        <v>L</v>
      </c>
      <c r="E2" s="2" t="str">
        <f t="shared" si="0"/>
        <v>M</v>
      </c>
      <c r="F2" s="2" t="str">
        <f t="shared" si="0"/>
        <v>M</v>
      </c>
      <c r="G2" s="2" t="str">
        <f t="shared" si="0"/>
        <v>J</v>
      </c>
      <c r="H2" s="2" t="str">
        <f t="shared" si="0"/>
        <v>V</v>
      </c>
      <c r="I2" s="2" t="str">
        <f t="shared" si="0"/>
        <v>S</v>
      </c>
    </row>
    <row r="3" spans="1:13" x14ac:dyDescent="0.25">
      <c r="A3" s="3">
        <f>L7</f>
        <v>43049</v>
      </c>
      <c r="B3" s="3">
        <f>A3+1</f>
        <v>43050</v>
      </c>
      <c r="C3" s="3">
        <f t="shared" ref="C3:G3" si="1">B3+1</f>
        <v>43051</v>
      </c>
      <c r="D3" s="3">
        <f t="shared" si="1"/>
        <v>43052</v>
      </c>
      <c r="E3" s="3">
        <f t="shared" si="1"/>
        <v>43053</v>
      </c>
      <c r="F3" s="3">
        <f t="shared" si="1"/>
        <v>43054</v>
      </c>
      <c r="G3" s="3">
        <f t="shared" si="1"/>
        <v>43055</v>
      </c>
      <c r="H3" s="3">
        <f t="shared" ref="H3:I3" si="2">G3+1</f>
        <v>43056</v>
      </c>
      <c r="I3" s="3">
        <f t="shared" si="2"/>
        <v>43057</v>
      </c>
    </row>
    <row r="7" spans="1:13" x14ac:dyDescent="0.25">
      <c r="K7" t="s">
        <v>4</v>
      </c>
      <c r="L7" s="1">
        <v>43049</v>
      </c>
      <c r="M7" s="11">
        <f>L7</f>
        <v>43049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2"/>
  <sheetViews>
    <sheetView tabSelected="1" workbookViewId="0">
      <selection sqref="A1:A1048576"/>
    </sheetView>
  </sheetViews>
  <sheetFormatPr baseColWidth="10" defaultRowHeight="15" x14ac:dyDescent="0.25"/>
  <cols>
    <col min="1" max="1" width="18.140625" style="5" bestFit="1" customWidth="1"/>
    <col min="2" max="3" width="11.42578125" style="5"/>
    <col min="4" max="4" width="18.7109375" style="5" bestFit="1" customWidth="1"/>
    <col min="5" max="5" width="11.42578125" style="5"/>
    <col min="6" max="6" width="15.5703125" style="5" customWidth="1"/>
    <col min="7" max="7" width="18.85546875" style="5" bestFit="1" customWidth="1"/>
    <col min="8" max="16384" width="11.42578125" style="5"/>
  </cols>
  <sheetData>
    <row r="1" spans="1:7" ht="15" customHeight="1" x14ac:dyDescent="0.25">
      <c r="B1" s="4" t="s">
        <v>5</v>
      </c>
      <c r="D1" s="4" t="s">
        <v>9</v>
      </c>
      <c r="E1" s="4" t="s">
        <v>10</v>
      </c>
      <c r="F1" s="4" t="s">
        <v>11</v>
      </c>
      <c r="G1" s="4" t="s">
        <v>12</v>
      </c>
    </row>
    <row r="2" spans="1:7" ht="15" customHeight="1" x14ac:dyDescent="0.25">
      <c r="A2" s="7" t="s">
        <v>0</v>
      </c>
      <c r="B2" s="10">
        <v>0</v>
      </c>
      <c r="D2" s="8" t="s">
        <v>22</v>
      </c>
      <c r="E2" s="12">
        <f>DATE(G2,1,1)</f>
        <v>42736</v>
      </c>
      <c r="F2" s="9">
        <v>0</v>
      </c>
      <c r="G2" s="7">
        <v>2017</v>
      </c>
    </row>
    <row r="3" spans="1:7" ht="15" customHeight="1" x14ac:dyDescent="0.25">
      <c r="A3" s="8" t="s">
        <v>8</v>
      </c>
      <c r="B3" s="9">
        <v>0</v>
      </c>
      <c r="D3" s="7" t="s">
        <v>13</v>
      </c>
      <c r="E3" s="13">
        <f>DATE(G2,3,29.56+0.979*MOD(204-11*MOD(G2,19),30)-WEEKDAY(DATE(G2,3,28.56+0.979*MOD(204-11*MOD(G2,19),30))))+1</f>
        <v>42842</v>
      </c>
      <c r="F3" s="10">
        <v>0</v>
      </c>
      <c r="G3" s="6"/>
    </row>
    <row r="4" spans="1:7" ht="15" customHeight="1" x14ac:dyDescent="0.25">
      <c r="A4" s="7" t="s">
        <v>1</v>
      </c>
      <c r="B4" s="10">
        <v>0</v>
      </c>
      <c r="D4" s="8" t="s">
        <v>14</v>
      </c>
      <c r="E4" s="12">
        <f>DATE(G2,5,1)</f>
        <v>42856</v>
      </c>
      <c r="F4" s="9">
        <v>0</v>
      </c>
      <c r="G4" s="6"/>
    </row>
    <row r="5" spans="1:7" x14ac:dyDescent="0.25">
      <c r="A5" s="8" t="s">
        <v>2</v>
      </c>
      <c r="B5" s="9">
        <v>0</v>
      </c>
      <c r="D5" s="7" t="s">
        <v>15</v>
      </c>
      <c r="E5" s="13">
        <f>DATE(G2,3,29.56+0.979*MOD(204-11*MOD(G2,19),30)-WEEKDAY(DATE(G2,3,28.56+0.979*MOD(204-11*MOD(G2,19),30))))+1+38</f>
        <v>42880</v>
      </c>
      <c r="F5" s="10">
        <v>0</v>
      </c>
      <c r="G5" s="6"/>
    </row>
    <row r="6" spans="1:7" x14ac:dyDescent="0.25">
      <c r="A6" s="7" t="s">
        <v>3</v>
      </c>
      <c r="B6" s="10">
        <v>0</v>
      </c>
      <c r="D6" s="8" t="s">
        <v>16</v>
      </c>
      <c r="E6" s="12">
        <f>DATE(G2,5,8)</f>
        <v>42863</v>
      </c>
      <c r="F6" s="9">
        <v>0</v>
      </c>
      <c r="G6" s="6"/>
    </row>
    <row r="7" spans="1:7" x14ac:dyDescent="0.25">
      <c r="A7" s="8" t="s">
        <v>6</v>
      </c>
      <c r="B7" s="9">
        <v>1</v>
      </c>
      <c r="D7" s="7" t="s">
        <v>17</v>
      </c>
      <c r="E7" s="13">
        <f>DATE(G2,3,29.56+0.979*MOD(204-11*MOD(G2,19),30)-WEEKDAY(DATE(G2,3,28.56+0.979*MOD(204-11*MOD(G2,19),30))))+1+49</f>
        <v>42891</v>
      </c>
      <c r="F7" s="10">
        <v>0</v>
      </c>
      <c r="G7" s="6"/>
    </row>
    <row r="8" spans="1:7" x14ac:dyDescent="0.25">
      <c r="A8" s="7" t="s">
        <v>7</v>
      </c>
      <c r="B8" s="10">
        <v>1</v>
      </c>
      <c r="D8" s="8" t="s">
        <v>18</v>
      </c>
      <c r="E8" s="12">
        <f>DATE(G2,7,14)</f>
        <v>42930</v>
      </c>
      <c r="F8" s="9">
        <v>0</v>
      </c>
      <c r="G8" s="6"/>
    </row>
    <row r="9" spans="1:7" x14ac:dyDescent="0.25">
      <c r="D9" s="7" t="s">
        <v>19</v>
      </c>
      <c r="E9" s="13">
        <f>DATE(G2,8,15)</f>
        <v>42962</v>
      </c>
      <c r="F9" s="10">
        <v>0</v>
      </c>
      <c r="G9" s="6"/>
    </row>
    <row r="10" spans="1:7" x14ac:dyDescent="0.25">
      <c r="D10" s="8" t="s">
        <v>20</v>
      </c>
      <c r="E10" s="12">
        <f>DATE(G2,11,1)</f>
        <v>43040</v>
      </c>
      <c r="F10" s="9">
        <v>0</v>
      </c>
      <c r="G10" s="6"/>
    </row>
    <row r="11" spans="1:7" x14ac:dyDescent="0.25">
      <c r="D11" s="7" t="s">
        <v>23</v>
      </c>
      <c r="E11" s="13">
        <f>DATE(G2,11,11)</f>
        <v>43050</v>
      </c>
      <c r="F11" s="10">
        <v>0</v>
      </c>
      <c r="G11" s="6"/>
    </row>
    <row r="12" spans="1:7" x14ac:dyDescent="0.25">
      <c r="D12" s="8" t="s">
        <v>21</v>
      </c>
      <c r="E12" s="12">
        <f>DATE(G2,12,25)</f>
        <v>43094</v>
      </c>
      <c r="F12" s="9">
        <v>0</v>
      </c>
      <c r="G12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Planning_Annuel</vt:lpstr>
      <vt:lpstr>Configurations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LEGOESBE</dc:creator>
  <cp:lastModifiedBy>Anthony LEGOESBE</cp:lastModifiedBy>
  <dcterms:created xsi:type="dcterms:W3CDTF">2017-01-31T09:40:14Z</dcterms:created>
  <dcterms:modified xsi:type="dcterms:W3CDTF">2017-01-31T11:20:36Z</dcterms:modified>
</cp:coreProperties>
</file>